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wnloads\"/>
    </mc:Choice>
  </mc:AlternateContent>
  <xr:revisionPtr revIDLastSave="0" documentId="13_ncr:1_{A791FAD8-080C-4412-B905-8665A7B55B1F}" xr6:coauthVersionLast="47" xr6:coauthVersionMax="47" xr10:uidLastSave="{00000000-0000-0000-0000-000000000000}"/>
  <bookViews>
    <workbookView xWindow="35925" yWindow="510" windowWidth="21600" windowHeight="11235" firstSheet="4" activeTab="7" xr2:uid="{3DE8C77A-B920-A74B-9910-73ECE3E7553C}"/>
  </bookViews>
  <sheets>
    <sheet name="Reduced_ratios" sheetId="13" r:id="rId1"/>
    <sheet name="Standard_Concentrations" sheetId="3" r:id="rId2"/>
    <sheet name="Basalt_calibration_data_0924" sheetId="4" r:id="rId3"/>
    <sheet name="Basalt_Calibration_0924" sheetId="5" r:id="rId4"/>
    <sheet name="Sample_Data_091624" sheetId="6" r:id="rId5"/>
    <sheet name="Sample_Data_091724" sheetId="33" r:id="rId6"/>
    <sheet name="Regression_Data" sheetId="7" r:id="rId7"/>
    <sheet name="concentration_cal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33" l="1"/>
  <c r="N48" i="33"/>
  <c r="G88" i="33"/>
  <c r="G87" i="33"/>
  <c r="L18" i="33"/>
  <c r="M18" i="33"/>
  <c r="N18" i="33"/>
  <c r="O18" i="33"/>
  <c r="P18" i="33"/>
  <c r="L19" i="33"/>
  <c r="M19" i="33"/>
  <c r="N19" i="33"/>
  <c r="O19" i="33"/>
  <c r="P19" i="33"/>
  <c r="K19" i="33"/>
  <c r="K18" i="33"/>
  <c r="M48" i="33"/>
  <c r="O48" i="33"/>
  <c r="P48" i="33"/>
  <c r="M49" i="33"/>
  <c r="O49" i="33"/>
  <c r="P49" i="33"/>
  <c r="L49" i="33"/>
  <c r="L48" i="33"/>
  <c r="K49" i="33"/>
  <c r="K48" i="33"/>
  <c r="W5" i="33"/>
  <c r="X5" i="33"/>
  <c r="Y5" i="33"/>
  <c r="Z5" i="33"/>
  <c r="AA5" i="33"/>
  <c r="AB5" i="33"/>
  <c r="K13" i="33"/>
  <c r="L13" i="33"/>
  <c r="M13" i="33"/>
  <c r="N13" i="33"/>
  <c r="O13" i="33"/>
  <c r="P13" i="33"/>
  <c r="Q13" i="33"/>
  <c r="W13" i="33" s="1"/>
  <c r="R13" i="33"/>
  <c r="X13" i="33" s="1"/>
  <c r="S13" i="33"/>
  <c r="T13" i="33"/>
  <c r="U13" i="33"/>
  <c r="AA13" i="33" s="1"/>
  <c r="V13" i="33"/>
  <c r="AB13" i="33" s="1"/>
  <c r="Y13" i="33"/>
  <c r="Z13" i="33"/>
  <c r="K49" i="6"/>
  <c r="K48" i="6"/>
  <c r="L48" i="6"/>
  <c r="D220" i="6"/>
  <c r="B217" i="33"/>
  <c r="A207" i="33"/>
  <c r="B205" i="33"/>
  <c r="B199" i="33"/>
  <c r="B189" i="33"/>
  <c r="P174" i="33"/>
  <c r="N174" i="33"/>
  <c r="M174" i="33"/>
  <c r="S174" i="33" s="1"/>
  <c r="L174" i="33"/>
  <c r="R174" i="33" s="1"/>
  <c r="K174" i="33"/>
  <c r="Q174" i="33" s="1"/>
  <c r="J174" i="33"/>
  <c r="I174" i="33"/>
  <c r="O174" i="33" s="1"/>
  <c r="H174" i="33"/>
  <c r="G174" i="33"/>
  <c r="F174" i="33"/>
  <c r="E174" i="33"/>
  <c r="D174" i="33"/>
  <c r="C174" i="33"/>
  <c r="B174" i="33"/>
  <c r="B220" i="33" s="1"/>
  <c r="A174" i="33"/>
  <c r="A220" i="33" s="1"/>
  <c r="N173" i="33"/>
  <c r="T173" i="33" s="1"/>
  <c r="M173" i="33"/>
  <c r="S173" i="33" s="1"/>
  <c r="L173" i="33"/>
  <c r="R173" i="33" s="1"/>
  <c r="K173" i="33"/>
  <c r="J173" i="33"/>
  <c r="I173" i="33"/>
  <c r="H173" i="33"/>
  <c r="G173" i="33"/>
  <c r="F173" i="33"/>
  <c r="E173" i="33"/>
  <c r="D173" i="33"/>
  <c r="C173" i="33"/>
  <c r="B173" i="33"/>
  <c r="B219" i="33" s="1"/>
  <c r="A173" i="33"/>
  <c r="A219" i="33" s="1"/>
  <c r="N172" i="33"/>
  <c r="T172" i="33" s="1"/>
  <c r="M172" i="33"/>
  <c r="L172" i="33"/>
  <c r="R172" i="33" s="1"/>
  <c r="K172" i="33"/>
  <c r="Q172" i="33" s="1"/>
  <c r="J172" i="33"/>
  <c r="I172" i="33"/>
  <c r="H172" i="33"/>
  <c r="G172" i="33"/>
  <c r="F172" i="33"/>
  <c r="E172" i="33"/>
  <c r="D172" i="33"/>
  <c r="C172" i="33"/>
  <c r="B172" i="33"/>
  <c r="B218" i="33" s="1"/>
  <c r="A172" i="33"/>
  <c r="A218" i="33" s="1"/>
  <c r="O171" i="33"/>
  <c r="N171" i="33"/>
  <c r="M171" i="33"/>
  <c r="L171" i="33"/>
  <c r="K171" i="33"/>
  <c r="Q171" i="33" s="1"/>
  <c r="J171" i="33"/>
  <c r="P171" i="33" s="1"/>
  <c r="I171" i="33"/>
  <c r="H171" i="33"/>
  <c r="G171" i="33"/>
  <c r="F171" i="33"/>
  <c r="E171" i="33"/>
  <c r="D171" i="33"/>
  <c r="C171" i="33"/>
  <c r="B171" i="33"/>
  <c r="A171" i="33"/>
  <c r="A217" i="33" s="1"/>
  <c r="S170" i="33"/>
  <c r="R170" i="33"/>
  <c r="Q170" i="33"/>
  <c r="P170" i="33"/>
  <c r="O170" i="33"/>
  <c r="N170" i="33"/>
  <c r="T170" i="33" s="1"/>
  <c r="M170" i="33"/>
  <c r="L170" i="33"/>
  <c r="K170" i="33"/>
  <c r="J170" i="33"/>
  <c r="I170" i="33"/>
  <c r="H170" i="33"/>
  <c r="G170" i="33"/>
  <c r="F170" i="33"/>
  <c r="E170" i="33"/>
  <c r="D170" i="33"/>
  <c r="C170" i="33"/>
  <c r="B170" i="33"/>
  <c r="B216" i="33" s="1"/>
  <c r="A170" i="33"/>
  <c r="A216" i="33" s="1"/>
  <c r="T169" i="33"/>
  <c r="S169" i="33"/>
  <c r="P169" i="33"/>
  <c r="N169" i="33"/>
  <c r="M169" i="33"/>
  <c r="L169" i="33"/>
  <c r="R169" i="33" s="1"/>
  <c r="K169" i="33"/>
  <c r="Q169" i="33" s="1"/>
  <c r="J169" i="33"/>
  <c r="I169" i="33"/>
  <c r="O169" i="33" s="1"/>
  <c r="H169" i="33"/>
  <c r="G169" i="33"/>
  <c r="F169" i="33"/>
  <c r="E169" i="33"/>
  <c r="D169" i="33"/>
  <c r="C169" i="33"/>
  <c r="B169" i="33"/>
  <c r="B215" i="33" s="1"/>
  <c r="A169" i="33"/>
  <c r="A215" i="33" s="1"/>
  <c r="T168" i="33"/>
  <c r="P168" i="33"/>
  <c r="N168" i="33"/>
  <c r="M168" i="33"/>
  <c r="S168" i="33" s="1"/>
  <c r="L168" i="33"/>
  <c r="K168" i="33"/>
  <c r="Q168" i="33" s="1"/>
  <c r="J168" i="33"/>
  <c r="I168" i="33"/>
  <c r="O168" i="33" s="1"/>
  <c r="H168" i="33"/>
  <c r="G168" i="33"/>
  <c r="F168" i="33"/>
  <c r="E168" i="33"/>
  <c r="D168" i="33"/>
  <c r="C168" i="33"/>
  <c r="B168" i="33"/>
  <c r="B214" i="33" s="1"/>
  <c r="A168" i="33"/>
  <c r="A214" i="33" s="1"/>
  <c r="P167" i="33"/>
  <c r="N167" i="33"/>
  <c r="T167" i="33" s="1"/>
  <c r="M167" i="33"/>
  <c r="S167" i="33" s="1"/>
  <c r="L167" i="33"/>
  <c r="K167" i="33"/>
  <c r="J167" i="33"/>
  <c r="I167" i="33"/>
  <c r="O167" i="33" s="1"/>
  <c r="H167" i="33"/>
  <c r="G167" i="33"/>
  <c r="F167" i="33"/>
  <c r="E167" i="33"/>
  <c r="D167" i="33"/>
  <c r="C167" i="33"/>
  <c r="B167" i="33"/>
  <c r="B213" i="33" s="1"/>
  <c r="A167" i="33"/>
  <c r="A213" i="33" s="1"/>
  <c r="S166" i="33"/>
  <c r="N166" i="33"/>
  <c r="T166" i="33" s="1"/>
  <c r="M166" i="33"/>
  <c r="L166" i="33"/>
  <c r="R166" i="33" s="1"/>
  <c r="K166" i="33"/>
  <c r="J166" i="33"/>
  <c r="I166" i="33"/>
  <c r="O166" i="33" s="1"/>
  <c r="H166" i="33"/>
  <c r="G166" i="33"/>
  <c r="F166" i="33"/>
  <c r="E166" i="33"/>
  <c r="D166" i="33"/>
  <c r="C166" i="33"/>
  <c r="B166" i="33"/>
  <c r="B212" i="33" s="1"/>
  <c r="A166" i="33"/>
  <c r="A212" i="33" s="1"/>
  <c r="N165" i="33"/>
  <c r="T165" i="33" s="1"/>
  <c r="M165" i="33"/>
  <c r="L165" i="33"/>
  <c r="K165" i="33"/>
  <c r="J165" i="33"/>
  <c r="P165" i="33" s="1"/>
  <c r="I165" i="33"/>
  <c r="O165" i="33" s="1"/>
  <c r="H165" i="33"/>
  <c r="G165" i="33"/>
  <c r="F165" i="33"/>
  <c r="E165" i="33"/>
  <c r="D165" i="33"/>
  <c r="C165" i="33"/>
  <c r="B165" i="33"/>
  <c r="B211" i="33" s="1"/>
  <c r="A165" i="33"/>
  <c r="A211" i="33" s="1"/>
  <c r="S164" i="33"/>
  <c r="N164" i="33"/>
  <c r="T164" i="33" s="1"/>
  <c r="M164" i="33"/>
  <c r="L164" i="33"/>
  <c r="R164" i="33" s="1"/>
  <c r="K164" i="33"/>
  <c r="Q164" i="33" s="1"/>
  <c r="J164" i="33"/>
  <c r="P164" i="33" s="1"/>
  <c r="I164" i="33"/>
  <c r="H164" i="33"/>
  <c r="G164" i="33"/>
  <c r="F164" i="33"/>
  <c r="E164" i="33"/>
  <c r="D164" i="33"/>
  <c r="C164" i="33"/>
  <c r="B164" i="33"/>
  <c r="B210" i="33" s="1"/>
  <c r="A164" i="33"/>
  <c r="A210" i="33" s="1"/>
  <c r="N163" i="33"/>
  <c r="T163" i="33" s="1"/>
  <c r="M163" i="33"/>
  <c r="S163" i="33" s="1"/>
  <c r="L163" i="33"/>
  <c r="R163" i="33" s="1"/>
  <c r="K163" i="33"/>
  <c r="Q163" i="33" s="1"/>
  <c r="J163" i="33"/>
  <c r="P163" i="33" s="1"/>
  <c r="I163" i="33"/>
  <c r="O163" i="33" s="1"/>
  <c r="H163" i="33"/>
  <c r="G163" i="33"/>
  <c r="F163" i="33"/>
  <c r="E163" i="33"/>
  <c r="D163" i="33"/>
  <c r="C163" i="33"/>
  <c r="B163" i="33"/>
  <c r="B209" i="33" s="1"/>
  <c r="A163" i="33"/>
  <c r="A209" i="33" s="1"/>
  <c r="Q162" i="33"/>
  <c r="N162" i="33"/>
  <c r="T162" i="33" s="1"/>
  <c r="M162" i="33"/>
  <c r="S162" i="33" s="1"/>
  <c r="L162" i="33"/>
  <c r="R162" i="33" s="1"/>
  <c r="K162" i="33"/>
  <c r="J162" i="33"/>
  <c r="P162" i="33" s="1"/>
  <c r="I162" i="33"/>
  <c r="O162" i="33" s="1"/>
  <c r="H162" i="33"/>
  <c r="G162" i="33"/>
  <c r="F162" i="33"/>
  <c r="E162" i="33"/>
  <c r="D162" i="33"/>
  <c r="C162" i="33"/>
  <c r="B162" i="33"/>
  <c r="B208" i="33" s="1"/>
  <c r="A162" i="33"/>
  <c r="A208" i="33" s="1"/>
  <c r="P161" i="33"/>
  <c r="N161" i="33"/>
  <c r="T161" i="33" s="1"/>
  <c r="M161" i="33"/>
  <c r="S161" i="33" s="1"/>
  <c r="L161" i="33"/>
  <c r="K161" i="33"/>
  <c r="J161" i="33"/>
  <c r="I161" i="33"/>
  <c r="O161" i="33" s="1"/>
  <c r="H161" i="33"/>
  <c r="G161" i="33"/>
  <c r="F161" i="33"/>
  <c r="E161" i="33"/>
  <c r="D161" i="33"/>
  <c r="C161" i="33"/>
  <c r="B161" i="33"/>
  <c r="B207" i="33" s="1"/>
  <c r="A161" i="33"/>
  <c r="P160" i="33"/>
  <c r="O160" i="33"/>
  <c r="N160" i="33"/>
  <c r="T160" i="33" s="1"/>
  <c r="M160" i="33"/>
  <c r="S160" i="33" s="1"/>
  <c r="L160" i="33"/>
  <c r="K160" i="33"/>
  <c r="Q160" i="33" s="1"/>
  <c r="J160" i="33"/>
  <c r="I160" i="33"/>
  <c r="H160" i="33"/>
  <c r="G160" i="33"/>
  <c r="F160" i="33"/>
  <c r="E160" i="33"/>
  <c r="D160" i="33"/>
  <c r="C160" i="33"/>
  <c r="B160" i="33"/>
  <c r="B206" i="33" s="1"/>
  <c r="A160" i="33"/>
  <c r="A206" i="33" s="1"/>
  <c r="P159" i="33"/>
  <c r="O159" i="33"/>
  <c r="N159" i="33"/>
  <c r="M159" i="33"/>
  <c r="S159" i="33" s="1"/>
  <c r="L159" i="33"/>
  <c r="K159" i="33"/>
  <c r="Q159" i="33" s="1"/>
  <c r="J159" i="33"/>
  <c r="I159" i="33"/>
  <c r="H159" i="33"/>
  <c r="G159" i="33"/>
  <c r="F159" i="33"/>
  <c r="E159" i="33"/>
  <c r="D159" i="33"/>
  <c r="C159" i="33"/>
  <c r="B159" i="33"/>
  <c r="A159" i="33"/>
  <c r="A205" i="33" s="1"/>
  <c r="S158" i="33"/>
  <c r="R158" i="33"/>
  <c r="O158" i="33"/>
  <c r="N158" i="33"/>
  <c r="T158" i="33" s="1"/>
  <c r="M158" i="33"/>
  <c r="L158" i="33"/>
  <c r="K158" i="33"/>
  <c r="J158" i="33"/>
  <c r="I158" i="33"/>
  <c r="H158" i="33"/>
  <c r="G158" i="33"/>
  <c r="F158" i="33"/>
  <c r="E158" i="33"/>
  <c r="D158" i="33"/>
  <c r="C158" i="33"/>
  <c r="B158" i="33"/>
  <c r="B204" i="33" s="1"/>
  <c r="A158" i="33"/>
  <c r="A204" i="33" s="1"/>
  <c r="P157" i="33"/>
  <c r="O157" i="33"/>
  <c r="N157" i="33"/>
  <c r="M157" i="33"/>
  <c r="S157" i="33" s="1"/>
  <c r="L157" i="33"/>
  <c r="R157" i="33" s="1"/>
  <c r="K157" i="33"/>
  <c r="J157" i="33"/>
  <c r="I157" i="33"/>
  <c r="H157" i="33"/>
  <c r="G157" i="33"/>
  <c r="F157" i="33"/>
  <c r="E157" i="33"/>
  <c r="D157" i="33"/>
  <c r="C157" i="33"/>
  <c r="B157" i="33"/>
  <c r="B203" i="33" s="1"/>
  <c r="A157" i="33"/>
  <c r="A203" i="33" s="1"/>
  <c r="T156" i="33"/>
  <c r="S156" i="33"/>
  <c r="N156" i="33"/>
  <c r="M156" i="33"/>
  <c r="L156" i="33"/>
  <c r="R156" i="33" s="1"/>
  <c r="K156" i="33"/>
  <c r="Q156" i="33" s="1"/>
  <c r="J156" i="33"/>
  <c r="P156" i="33" s="1"/>
  <c r="I156" i="33"/>
  <c r="H156" i="33"/>
  <c r="G156" i="33"/>
  <c r="F156" i="33"/>
  <c r="E156" i="33"/>
  <c r="D156" i="33"/>
  <c r="C156" i="33"/>
  <c r="B156" i="33"/>
  <c r="B202" i="33" s="1"/>
  <c r="A156" i="33"/>
  <c r="A202" i="33" s="1"/>
  <c r="O155" i="33"/>
  <c r="N155" i="33"/>
  <c r="T155" i="33" s="1"/>
  <c r="M155" i="33"/>
  <c r="L155" i="33"/>
  <c r="K155" i="33"/>
  <c r="J155" i="33"/>
  <c r="P155" i="33" s="1"/>
  <c r="I155" i="33"/>
  <c r="H155" i="33"/>
  <c r="G155" i="33"/>
  <c r="F155" i="33"/>
  <c r="E155" i="33"/>
  <c r="D155" i="33"/>
  <c r="C155" i="33"/>
  <c r="B155" i="33"/>
  <c r="B201" i="33" s="1"/>
  <c r="A155" i="33"/>
  <c r="A201" i="33" s="1"/>
  <c r="S154" i="33"/>
  <c r="R154" i="33"/>
  <c r="O154" i="33"/>
  <c r="N154" i="33"/>
  <c r="T154" i="33" s="1"/>
  <c r="M154" i="33"/>
  <c r="L154" i="33"/>
  <c r="K154" i="33"/>
  <c r="Q154" i="33" s="1"/>
  <c r="J154" i="33"/>
  <c r="P154" i="33" s="1"/>
  <c r="I154" i="33"/>
  <c r="H154" i="33"/>
  <c r="G154" i="33"/>
  <c r="F154" i="33"/>
  <c r="E154" i="33"/>
  <c r="D154" i="33"/>
  <c r="C154" i="33"/>
  <c r="B154" i="33"/>
  <c r="B200" i="33" s="1"/>
  <c r="A154" i="33"/>
  <c r="A200" i="33" s="1"/>
  <c r="T153" i="33"/>
  <c r="P153" i="33"/>
  <c r="N153" i="33"/>
  <c r="M153" i="33"/>
  <c r="S153" i="33" s="1"/>
  <c r="L153" i="33"/>
  <c r="R153" i="33" s="1"/>
  <c r="K153" i="33"/>
  <c r="Q153" i="33" s="1"/>
  <c r="J153" i="33"/>
  <c r="I153" i="33"/>
  <c r="O153" i="33" s="1"/>
  <c r="H153" i="33"/>
  <c r="G153" i="33"/>
  <c r="F153" i="33"/>
  <c r="E153" i="33"/>
  <c r="D153" i="33"/>
  <c r="C153" i="33"/>
  <c r="B153" i="33"/>
  <c r="A153" i="33"/>
  <c r="A199" i="33" s="1"/>
  <c r="N152" i="33"/>
  <c r="T152" i="33" s="1"/>
  <c r="M152" i="33"/>
  <c r="S152" i="33" s="1"/>
  <c r="L152" i="33"/>
  <c r="K152" i="33"/>
  <c r="Q152" i="33" s="1"/>
  <c r="J152" i="33"/>
  <c r="P152" i="33" s="1"/>
  <c r="I152" i="33"/>
  <c r="O152" i="33" s="1"/>
  <c r="H152" i="33"/>
  <c r="G152" i="33"/>
  <c r="F152" i="33"/>
  <c r="E152" i="33"/>
  <c r="D152" i="33"/>
  <c r="C152" i="33"/>
  <c r="B152" i="33"/>
  <c r="B198" i="33" s="1"/>
  <c r="A152" i="33"/>
  <c r="A198" i="33" s="1"/>
  <c r="N151" i="33"/>
  <c r="M151" i="33"/>
  <c r="S151" i="33" s="1"/>
  <c r="L151" i="33"/>
  <c r="K151" i="33"/>
  <c r="J151" i="33"/>
  <c r="P151" i="33" s="1"/>
  <c r="I151" i="33"/>
  <c r="O151" i="33" s="1"/>
  <c r="H151" i="33"/>
  <c r="G151" i="33"/>
  <c r="F151" i="33"/>
  <c r="E151" i="33"/>
  <c r="D151" i="33"/>
  <c r="C151" i="33"/>
  <c r="B151" i="33"/>
  <c r="B197" i="33" s="1"/>
  <c r="A151" i="33"/>
  <c r="A197" i="33" s="1"/>
  <c r="R150" i="33"/>
  <c r="O150" i="33"/>
  <c r="N150" i="33"/>
  <c r="T150" i="33" s="1"/>
  <c r="M150" i="33"/>
  <c r="S150" i="33" s="1"/>
  <c r="L150" i="33"/>
  <c r="K150" i="33"/>
  <c r="J150" i="33"/>
  <c r="I150" i="33"/>
  <c r="H150" i="33"/>
  <c r="G150" i="33"/>
  <c r="F150" i="33"/>
  <c r="E150" i="33"/>
  <c r="D150" i="33"/>
  <c r="C150" i="33"/>
  <c r="B150" i="33"/>
  <c r="B196" i="33" s="1"/>
  <c r="A150" i="33"/>
  <c r="A196" i="33" s="1"/>
  <c r="O149" i="33"/>
  <c r="N149" i="33"/>
  <c r="T149" i="33" s="1"/>
  <c r="M149" i="33"/>
  <c r="L149" i="33"/>
  <c r="K149" i="33"/>
  <c r="Q149" i="33" s="1"/>
  <c r="J149" i="33"/>
  <c r="P149" i="33" s="1"/>
  <c r="I149" i="33"/>
  <c r="H149" i="33"/>
  <c r="G149" i="33"/>
  <c r="F149" i="33"/>
  <c r="E149" i="33"/>
  <c r="D149" i="33"/>
  <c r="C149" i="33"/>
  <c r="B149" i="33"/>
  <c r="B195" i="33" s="1"/>
  <c r="A149" i="33"/>
  <c r="A195" i="33" s="1"/>
  <c r="S148" i="33"/>
  <c r="R148" i="33"/>
  <c r="N148" i="33"/>
  <c r="T148" i="33" s="1"/>
  <c r="M148" i="33"/>
  <c r="L148" i="33"/>
  <c r="K148" i="33"/>
  <c r="Q148" i="33" s="1"/>
  <c r="J148" i="33"/>
  <c r="P148" i="33" s="1"/>
  <c r="I148" i="33"/>
  <c r="H148" i="33"/>
  <c r="G148" i="33"/>
  <c r="F148" i="33"/>
  <c r="E148" i="33"/>
  <c r="D148" i="33"/>
  <c r="C148" i="33"/>
  <c r="B148" i="33"/>
  <c r="B194" i="33" s="1"/>
  <c r="A148" i="33"/>
  <c r="A194" i="33" s="1"/>
  <c r="O147" i="33"/>
  <c r="N147" i="33"/>
  <c r="N193" i="33" s="1"/>
  <c r="T193" i="33" s="1"/>
  <c r="M147" i="33"/>
  <c r="S147" i="33" s="1"/>
  <c r="L147" i="33"/>
  <c r="R147" i="33" s="1"/>
  <c r="K147" i="33"/>
  <c r="J147" i="33"/>
  <c r="P147" i="33" s="1"/>
  <c r="I147" i="33"/>
  <c r="H147" i="33"/>
  <c r="G147" i="33"/>
  <c r="F147" i="33"/>
  <c r="E147" i="33"/>
  <c r="D147" i="33"/>
  <c r="C147" i="33"/>
  <c r="B147" i="33"/>
  <c r="B193" i="33" s="1"/>
  <c r="A147" i="33"/>
  <c r="A193" i="33" s="1"/>
  <c r="R146" i="33"/>
  <c r="Q146" i="33"/>
  <c r="P146" i="33"/>
  <c r="N146" i="33"/>
  <c r="T146" i="33" s="1"/>
  <c r="M146" i="33"/>
  <c r="S146" i="33" s="1"/>
  <c r="L146" i="33"/>
  <c r="K146" i="33"/>
  <c r="J146" i="33"/>
  <c r="I146" i="33"/>
  <c r="O146" i="33" s="1"/>
  <c r="H146" i="33"/>
  <c r="G146" i="33"/>
  <c r="F146" i="33"/>
  <c r="E146" i="33"/>
  <c r="D146" i="33"/>
  <c r="C146" i="33"/>
  <c r="B146" i="33"/>
  <c r="B192" i="33" s="1"/>
  <c r="A146" i="33"/>
  <c r="A192" i="33" s="1"/>
  <c r="T145" i="33"/>
  <c r="N145" i="33"/>
  <c r="M145" i="33"/>
  <c r="S145" i="33" s="1"/>
  <c r="L145" i="33"/>
  <c r="K145" i="33"/>
  <c r="J145" i="33"/>
  <c r="P145" i="33" s="1"/>
  <c r="I145" i="33"/>
  <c r="O145" i="33" s="1"/>
  <c r="H145" i="33"/>
  <c r="G145" i="33"/>
  <c r="F145" i="33"/>
  <c r="E145" i="33"/>
  <c r="D145" i="33"/>
  <c r="C145" i="33"/>
  <c r="B145" i="33"/>
  <c r="B191" i="33" s="1"/>
  <c r="A145" i="33"/>
  <c r="A191" i="33" s="1"/>
  <c r="O144" i="33"/>
  <c r="N144" i="33"/>
  <c r="T144" i="33" s="1"/>
  <c r="M144" i="33"/>
  <c r="S144" i="33" s="1"/>
  <c r="L144" i="33"/>
  <c r="K144" i="33"/>
  <c r="Q144" i="33" s="1"/>
  <c r="J144" i="33"/>
  <c r="P144" i="33" s="1"/>
  <c r="I144" i="33"/>
  <c r="H144" i="33"/>
  <c r="G144" i="33"/>
  <c r="F144" i="33"/>
  <c r="E144" i="33"/>
  <c r="D144" i="33"/>
  <c r="C144" i="33"/>
  <c r="B144" i="33"/>
  <c r="B190" i="33" s="1"/>
  <c r="A144" i="33"/>
  <c r="A190" i="33" s="1"/>
  <c r="O143" i="33"/>
  <c r="N143" i="33"/>
  <c r="M143" i="33"/>
  <c r="S143" i="33" s="1"/>
  <c r="L143" i="33"/>
  <c r="R143" i="33" s="1"/>
  <c r="K143" i="33"/>
  <c r="Q143" i="33" s="1"/>
  <c r="J143" i="33"/>
  <c r="P143" i="33" s="1"/>
  <c r="I143" i="33"/>
  <c r="H143" i="33"/>
  <c r="G143" i="33"/>
  <c r="F143" i="33"/>
  <c r="E143" i="33"/>
  <c r="D143" i="33"/>
  <c r="C143" i="33"/>
  <c r="B143" i="33"/>
  <c r="A143" i="33"/>
  <c r="A189" i="33" s="1"/>
  <c r="T128" i="33"/>
  <c r="S128" i="33"/>
  <c r="R128" i="33"/>
  <c r="Q128" i="33"/>
  <c r="P128" i="33"/>
  <c r="O128" i="33"/>
  <c r="T127" i="33"/>
  <c r="S127" i="33"/>
  <c r="R127" i="33"/>
  <c r="Q127" i="33"/>
  <c r="P127" i="33"/>
  <c r="O127" i="33"/>
  <c r="T126" i="33"/>
  <c r="S126" i="33"/>
  <c r="R126" i="33"/>
  <c r="Q126" i="33"/>
  <c r="P126" i="33"/>
  <c r="O126" i="33"/>
  <c r="T125" i="33"/>
  <c r="S125" i="33"/>
  <c r="R125" i="33"/>
  <c r="Q125" i="33"/>
  <c r="P125" i="33"/>
  <c r="O125" i="33"/>
  <c r="T124" i="33"/>
  <c r="S124" i="33"/>
  <c r="R124" i="33"/>
  <c r="Q124" i="33"/>
  <c r="P124" i="33"/>
  <c r="O124" i="33"/>
  <c r="T123" i="33"/>
  <c r="S123" i="33"/>
  <c r="R123" i="33"/>
  <c r="Q123" i="33"/>
  <c r="P123" i="33"/>
  <c r="O123" i="33"/>
  <c r="T122" i="33"/>
  <c r="S122" i="33"/>
  <c r="R122" i="33"/>
  <c r="Q122" i="33"/>
  <c r="P122" i="33"/>
  <c r="O122" i="33"/>
  <c r="T121" i="33"/>
  <c r="S121" i="33"/>
  <c r="R121" i="33"/>
  <c r="Q121" i="33"/>
  <c r="P121" i="33"/>
  <c r="O121" i="33"/>
  <c r="T120" i="33"/>
  <c r="S120" i="33"/>
  <c r="R120" i="33"/>
  <c r="Q120" i="33"/>
  <c r="P120" i="33"/>
  <c r="O120" i="33"/>
  <c r="T119" i="33"/>
  <c r="S119" i="33"/>
  <c r="R119" i="33"/>
  <c r="Q119" i="33"/>
  <c r="P119" i="33"/>
  <c r="O119" i="33"/>
  <c r="T118" i="33"/>
  <c r="S118" i="33"/>
  <c r="R118" i="33"/>
  <c r="Q118" i="33"/>
  <c r="P118" i="33"/>
  <c r="O118" i="33"/>
  <c r="T117" i="33"/>
  <c r="S117" i="33"/>
  <c r="R117" i="33"/>
  <c r="Q117" i="33"/>
  <c r="P117" i="33"/>
  <c r="O117" i="33"/>
  <c r="T116" i="33"/>
  <c r="S116" i="33"/>
  <c r="R116" i="33"/>
  <c r="Q116" i="33"/>
  <c r="P116" i="33"/>
  <c r="O116" i="33"/>
  <c r="T115" i="33"/>
  <c r="S115" i="33"/>
  <c r="R115" i="33"/>
  <c r="Q115" i="33"/>
  <c r="P115" i="33"/>
  <c r="O115" i="33"/>
  <c r="T114" i="33"/>
  <c r="S114" i="33"/>
  <c r="R114" i="33"/>
  <c r="Q114" i="33"/>
  <c r="P114" i="33"/>
  <c r="O114" i="33"/>
  <c r="T113" i="33"/>
  <c r="S113" i="33"/>
  <c r="R113" i="33"/>
  <c r="Q113" i="33"/>
  <c r="P113" i="33"/>
  <c r="O113" i="33"/>
  <c r="T112" i="33"/>
  <c r="S112" i="33"/>
  <c r="R112" i="33"/>
  <c r="Q112" i="33"/>
  <c r="P112" i="33"/>
  <c r="O112" i="33"/>
  <c r="T111" i="33"/>
  <c r="S111" i="33"/>
  <c r="R111" i="33"/>
  <c r="Q111" i="33"/>
  <c r="P111" i="33"/>
  <c r="O111" i="33"/>
  <c r="T110" i="33"/>
  <c r="S110" i="33"/>
  <c r="R110" i="33"/>
  <c r="Q110" i="33"/>
  <c r="P110" i="33"/>
  <c r="O110" i="33"/>
  <c r="T109" i="33"/>
  <c r="S109" i="33"/>
  <c r="R109" i="33"/>
  <c r="Q109" i="33"/>
  <c r="P109" i="33"/>
  <c r="O109" i="33"/>
  <c r="T108" i="33"/>
  <c r="S108" i="33"/>
  <c r="R108" i="33"/>
  <c r="Q108" i="33"/>
  <c r="P108" i="33"/>
  <c r="O108" i="33"/>
  <c r="T107" i="33"/>
  <c r="S107" i="33"/>
  <c r="R107" i="33"/>
  <c r="Q107" i="33"/>
  <c r="P107" i="33"/>
  <c r="O107" i="33"/>
  <c r="T106" i="33"/>
  <c r="S106" i="33"/>
  <c r="R106" i="33"/>
  <c r="Q106" i="33"/>
  <c r="P106" i="33"/>
  <c r="O106" i="33"/>
  <c r="T105" i="33"/>
  <c r="S105" i="33"/>
  <c r="R105" i="33"/>
  <c r="Q105" i="33"/>
  <c r="P105" i="33"/>
  <c r="O105" i="33"/>
  <c r="T104" i="33"/>
  <c r="S104" i="33"/>
  <c r="R104" i="33"/>
  <c r="Q104" i="33"/>
  <c r="P104" i="33"/>
  <c r="O104" i="33"/>
  <c r="T103" i="33"/>
  <c r="S103" i="33"/>
  <c r="R103" i="33"/>
  <c r="Q103" i="33"/>
  <c r="P103" i="33"/>
  <c r="O103" i="33"/>
  <c r="T102" i="33"/>
  <c r="S102" i="33"/>
  <c r="R102" i="33"/>
  <c r="Q102" i="33"/>
  <c r="P102" i="33"/>
  <c r="O102" i="33"/>
  <c r="T101" i="33"/>
  <c r="S101" i="33"/>
  <c r="R101" i="33"/>
  <c r="Q101" i="33"/>
  <c r="P101" i="33"/>
  <c r="O101" i="33"/>
  <c r="T100" i="33"/>
  <c r="S100" i="33"/>
  <c r="R100" i="33"/>
  <c r="Q100" i="33"/>
  <c r="P100" i="33"/>
  <c r="O100" i="33"/>
  <c r="T99" i="33"/>
  <c r="S99" i="33"/>
  <c r="R99" i="33"/>
  <c r="Q99" i="33"/>
  <c r="P99" i="33"/>
  <c r="O99" i="33"/>
  <c r="T98" i="33"/>
  <c r="S98" i="33"/>
  <c r="R98" i="33"/>
  <c r="Q98" i="33"/>
  <c r="P98" i="33"/>
  <c r="O98" i="33"/>
  <c r="T97" i="33"/>
  <c r="S97" i="33"/>
  <c r="R97" i="33"/>
  <c r="Q97" i="33"/>
  <c r="P97" i="33"/>
  <c r="O97" i="33"/>
  <c r="E87" i="33"/>
  <c r="E86" i="33"/>
  <c r="E85" i="33"/>
  <c r="E84" i="33"/>
  <c r="E83" i="33"/>
  <c r="E82" i="33"/>
  <c r="E81" i="33"/>
  <c r="E80" i="33"/>
  <c r="E75" i="33"/>
  <c r="E74" i="33"/>
  <c r="V44" i="33"/>
  <c r="AB44" i="33" s="1"/>
  <c r="U44" i="33"/>
  <c r="AA44" i="33" s="1"/>
  <c r="T44" i="33"/>
  <c r="Z44" i="33" s="1"/>
  <c r="S44" i="33"/>
  <c r="Y44" i="33" s="1"/>
  <c r="R44" i="33"/>
  <c r="X44" i="33" s="1"/>
  <c r="Q44" i="33"/>
  <c r="W44" i="33" s="1"/>
  <c r="P44" i="33"/>
  <c r="O44" i="33"/>
  <c r="N44" i="33"/>
  <c r="M44" i="33"/>
  <c r="L44" i="33"/>
  <c r="K44" i="33"/>
  <c r="V43" i="33"/>
  <c r="AB43" i="33" s="1"/>
  <c r="U43" i="33"/>
  <c r="AA43" i="33" s="1"/>
  <c r="T43" i="33"/>
  <c r="Z43" i="33" s="1"/>
  <c r="S43" i="33"/>
  <c r="Y43" i="33" s="1"/>
  <c r="R43" i="33"/>
  <c r="X43" i="33" s="1"/>
  <c r="Q43" i="33"/>
  <c r="W43" i="33" s="1"/>
  <c r="P43" i="33"/>
  <c r="O43" i="33"/>
  <c r="N43" i="33"/>
  <c r="M43" i="33"/>
  <c r="L43" i="33"/>
  <c r="K43" i="33"/>
  <c r="V42" i="33"/>
  <c r="AB42" i="33" s="1"/>
  <c r="U42" i="33"/>
  <c r="AA42" i="33" s="1"/>
  <c r="T42" i="33"/>
  <c r="Z42" i="33" s="1"/>
  <c r="S42" i="33"/>
  <c r="Y42" i="33" s="1"/>
  <c r="R42" i="33"/>
  <c r="X42" i="33" s="1"/>
  <c r="Q42" i="33"/>
  <c r="W42" i="33" s="1"/>
  <c r="P42" i="33"/>
  <c r="O42" i="33"/>
  <c r="G218" i="33" s="1"/>
  <c r="N42" i="33"/>
  <c r="M42" i="33"/>
  <c r="L42" i="33"/>
  <c r="K42" i="33"/>
  <c r="V41" i="33"/>
  <c r="AB41" i="33" s="1"/>
  <c r="U41" i="33"/>
  <c r="AA41" i="33" s="1"/>
  <c r="T41" i="33"/>
  <c r="Z41" i="33" s="1"/>
  <c r="S41" i="33"/>
  <c r="Y41" i="33" s="1"/>
  <c r="R41" i="33"/>
  <c r="X41" i="33" s="1"/>
  <c r="Q41" i="33"/>
  <c r="W41" i="33" s="1"/>
  <c r="P41" i="33"/>
  <c r="O41" i="33"/>
  <c r="N41" i="33"/>
  <c r="M41" i="33"/>
  <c r="L41" i="33"/>
  <c r="K41" i="33"/>
  <c r="Y40" i="33"/>
  <c r="V40" i="33"/>
  <c r="AB40" i="33" s="1"/>
  <c r="U40" i="33"/>
  <c r="AA40" i="33" s="1"/>
  <c r="T40" i="33"/>
  <c r="Z40" i="33" s="1"/>
  <c r="S40" i="33"/>
  <c r="R40" i="33"/>
  <c r="X40" i="33" s="1"/>
  <c r="Q40" i="33"/>
  <c r="W40" i="33" s="1"/>
  <c r="P40" i="33"/>
  <c r="O40" i="33"/>
  <c r="N40" i="33"/>
  <c r="M40" i="33"/>
  <c r="L40" i="33"/>
  <c r="K40" i="33"/>
  <c r="Z39" i="33"/>
  <c r="Y39" i="33"/>
  <c r="V39" i="33"/>
  <c r="AB39" i="33" s="1"/>
  <c r="U39" i="33"/>
  <c r="AA39" i="33" s="1"/>
  <c r="T39" i="33"/>
  <c r="S39" i="33"/>
  <c r="R39" i="33"/>
  <c r="X39" i="33" s="1"/>
  <c r="Q39" i="33"/>
  <c r="W39" i="33" s="1"/>
  <c r="P39" i="33"/>
  <c r="O39" i="33"/>
  <c r="N39" i="33"/>
  <c r="M39" i="33"/>
  <c r="L39" i="33"/>
  <c r="K39" i="33"/>
  <c r="AA38" i="33"/>
  <c r="X38" i="33"/>
  <c r="V38" i="33"/>
  <c r="AB38" i="33" s="1"/>
  <c r="U38" i="33"/>
  <c r="T38" i="33"/>
  <c r="Z38" i="33" s="1"/>
  <c r="S38" i="33"/>
  <c r="Y38" i="33" s="1"/>
  <c r="R38" i="33"/>
  <c r="Q38" i="33"/>
  <c r="W38" i="33" s="1"/>
  <c r="P38" i="33"/>
  <c r="O38" i="33"/>
  <c r="N38" i="33"/>
  <c r="M38" i="33"/>
  <c r="L38" i="33"/>
  <c r="K38" i="33"/>
  <c r="Z37" i="33"/>
  <c r="Y37" i="33"/>
  <c r="V37" i="33"/>
  <c r="AB37" i="33" s="1"/>
  <c r="U37" i="33"/>
  <c r="AA37" i="33" s="1"/>
  <c r="T37" i="33"/>
  <c r="S37" i="33"/>
  <c r="R37" i="33"/>
  <c r="X37" i="33" s="1"/>
  <c r="Q37" i="33"/>
  <c r="W37" i="33" s="1"/>
  <c r="P37" i="33"/>
  <c r="O37" i="33"/>
  <c r="N37" i="33"/>
  <c r="M37" i="33"/>
  <c r="L37" i="33"/>
  <c r="K37" i="33"/>
  <c r="V36" i="33"/>
  <c r="AB36" i="33" s="1"/>
  <c r="U36" i="33"/>
  <c r="AA36" i="33" s="1"/>
  <c r="T36" i="33"/>
  <c r="Z36" i="33" s="1"/>
  <c r="S36" i="33"/>
  <c r="Y36" i="33" s="1"/>
  <c r="R36" i="33"/>
  <c r="X36" i="33" s="1"/>
  <c r="Q36" i="33"/>
  <c r="W36" i="33" s="1"/>
  <c r="P36" i="33"/>
  <c r="O36" i="33"/>
  <c r="N36" i="33"/>
  <c r="M36" i="33"/>
  <c r="L36" i="33"/>
  <c r="K36" i="33"/>
  <c r="AB31" i="33"/>
  <c r="AA31" i="33"/>
  <c r="Z31" i="33"/>
  <c r="Y31" i="33"/>
  <c r="X31" i="33"/>
  <c r="W31" i="33"/>
  <c r="AB30" i="33"/>
  <c r="AA30" i="33"/>
  <c r="Z30" i="33"/>
  <c r="Y30" i="33"/>
  <c r="X30" i="33"/>
  <c r="W30" i="33"/>
  <c r="AB29" i="33"/>
  <c r="AA29" i="33"/>
  <c r="Z29" i="33"/>
  <c r="Y29" i="33"/>
  <c r="X29" i="33"/>
  <c r="W29" i="33"/>
  <c r="AB28" i="33"/>
  <c r="AA28" i="33"/>
  <c r="Z28" i="33"/>
  <c r="Y28" i="33"/>
  <c r="X28" i="33"/>
  <c r="W28" i="33"/>
  <c r="AB27" i="33"/>
  <c r="AA27" i="33"/>
  <c r="Z27" i="33"/>
  <c r="Y27" i="33"/>
  <c r="X27" i="33"/>
  <c r="W27" i="33"/>
  <c r="AB26" i="33"/>
  <c r="AA26" i="33"/>
  <c r="Z26" i="33"/>
  <c r="Y26" i="33"/>
  <c r="X26" i="33"/>
  <c r="W26" i="33"/>
  <c r="AB25" i="33"/>
  <c r="AA25" i="33"/>
  <c r="Z25" i="33"/>
  <c r="Y25" i="33"/>
  <c r="X25" i="33"/>
  <c r="W25" i="33"/>
  <c r="AB24" i="33"/>
  <c r="AA24" i="33"/>
  <c r="Z24" i="33"/>
  <c r="Y24" i="33"/>
  <c r="X24" i="33"/>
  <c r="W24" i="33"/>
  <c r="AB23" i="33"/>
  <c r="AA23" i="33"/>
  <c r="Z23" i="33"/>
  <c r="Y23" i="33"/>
  <c r="X23" i="33"/>
  <c r="W23" i="33"/>
  <c r="V12" i="33"/>
  <c r="U12" i="33"/>
  <c r="AA12" i="33" s="1"/>
  <c r="T12" i="33"/>
  <c r="Z12" i="33" s="1"/>
  <c r="S12" i="33"/>
  <c r="Y12" i="33" s="1"/>
  <c r="R12" i="33"/>
  <c r="X12" i="33" s="1"/>
  <c r="Q12" i="33"/>
  <c r="I197" i="33" s="1"/>
  <c r="O197" i="33" s="1"/>
  <c r="P12" i="33"/>
  <c r="O12" i="33"/>
  <c r="N12" i="33"/>
  <c r="M12" i="33"/>
  <c r="L12" i="33"/>
  <c r="K12" i="33"/>
  <c r="AB4" i="33"/>
  <c r="AA4" i="33"/>
  <c r="Z4" i="33"/>
  <c r="Y4" i="33"/>
  <c r="X4" i="33"/>
  <c r="W4" i="33"/>
  <c r="W26" i="6"/>
  <c r="X26" i="6"/>
  <c r="Y26" i="6"/>
  <c r="Z26" i="6"/>
  <c r="AA26" i="6"/>
  <c r="AB26" i="6"/>
  <c r="W27" i="6"/>
  <c r="X27" i="6"/>
  <c r="Y27" i="6"/>
  <c r="Z27" i="6"/>
  <c r="AA27" i="6"/>
  <c r="AB27" i="6"/>
  <c r="W28" i="6"/>
  <c r="X28" i="6"/>
  <c r="Y28" i="6"/>
  <c r="Z28" i="6"/>
  <c r="AA28" i="6"/>
  <c r="AB28" i="6"/>
  <c r="W29" i="6"/>
  <c r="X29" i="6"/>
  <c r="Y29" i="6"/>
  <c r="Z29" i="6"/>
  <c r="AA29" i="6"/>
  <c r="AB29" i="6"/>
  <c r="W30" i="6"/>
  <c r="X30" i="6"/>
  <c r="Y30" i="6"/>
  <c r="Z30" i="6"/>
  <c r="AA30" i="6"/>
  <c r="AB30" i="6"/>
  <c r="W31" i="6"/>
  <c r="X31" i="6"/>
  <c r="Y31" i="6"/>
  <c r="Z31" i="6"/>
  <c r="AA31" i="6"/>
  <c r="AB31" i="6"/>
  <c r="C204" i="6"/>
  <c r="C193" i="6"/>
  <c r="C194" i="6"/>
  <c r="C195" i="6"/>
  <c r="C201" i="6"/>
  <c r="C202" i="6"/>
  <c r="C203" i="6"/>
  <c r="C210" i="6"/>
  <c r="C211" i="6"/>
  <c r="C212" i="6"/>
  <c r="C218" i="6"/>
  <c r="C219" i="6"/>
  <c r="C220" i="6"/>
  <c r="M48" i="6"/>
  <c r="E208" i="6" s="1"/>
  <c r="M49" i="6"/>
  <c r="K209" i="6" s="1"/>
  <c r="Q209" i="6" s="1"/>
  <c r="N49" i="6"/>
  <c r="L210" i="6" s="1"/>
  <c r="R210" i="6" s="1"/>
  <c r="O49" i="6"/>
  <c r="M213" i="6" s="1"/>
  <c r="S213" i="6" s="1"/>
  <c r="P49" i="6"/>
  <c r="A208" i="6"/>
  <c r="B208" i="6"/>
  <c r="D208" i="6"/>
  <c r="H208" i="6"/>
  <c r="I208" i="6"/>
  <c r="N208" i="6"/>
  <c r="T208" i="6" s="1"/>
  <c r="O208" i="6"/>
  <c r="A209" i="6"/>
  <c r="B209" i="6"/>
  <c r="D209" i="6"/>
  <c r="H209" i="6"/>
  <c r="I209" i="6"/>
  <c r="O209" i="6" s="1"/>
  <c r="N209" i="6"/>
  <c r="T209" i="6"/>
  <c r="A210" i="6"/>
  <c r="B210" i="6"/>
  <c r="D210" i="6"/>
  <c r="H210" i="6"/>
  <c r="I210" i="6"/>
  <c r="N210" i="6"/>
  <c r="T210" i="6" s="1"/>
  <c r="O210" i="6"/>
  <c r="A211" i="6"/>
  <c r="B211" i="6"/>
  <c r="D211" i="6"/>
  <c r="H211" i="6"/>
  <c r="I211" i="6"/>
  <c r="O211" i="6" s="1"/>
  <c r="N211" i="6"/>
  <c r="T211" i="6"/>
  <c r="A212" i="6"/>
  <c r="B212" i="6"/>
  <c r="D212" i="6"/>
  <c r="H212" i="6"/>
  <c r="I212" i="6"/>
  <c r="N212" i="6"/>
  <c r="T212" i="6" s="1"/>
  <c r="O212" i="6"/>
  <c r="A213" i="6"/>
  <c r="B213" i="6"/>
  <c r="D213" i="6"/>
  <c r="H213" i="6"/>
  <c r="I213" i="6"/>
  <c r="O213" i="6" s="1"/>
  <c r="N213" i="6"/>
  <c r="T213" i="6"/>
  <c r="A214" i="6"/>
  <c r="B214" i="6"/>
  <c r="D214" i="6"/>
  <c r="H214" i="6"/>
  <c r="I214" i="6"/>
  <c r="N214" i="6"/>
  <c r="T214" i="6" s="1"/>
  <c r="O214" i="6"/>
  <c r="A215" i="6"/>
  <c r="B215" i="6"/>
  <c r="D215" i="6"/>
  <c r="H215" i="6"/>
  <c r="I215" i="6"/>
  <c r="O215" i="6" s="1"/>
  <c r="N215" i="6"/>
  <c r="T215" i="6"/>
  <c r="A216" i="6"/>
  <c r="B216" i="6"/>
  <c r="D216" i="6"/>
  <c r="H216" i="6"/>
  <c r="I216" i="6"/>
  <c r="N216" i="6"/>
  <c r="T216" i="6" s="1"/>
  <c r="O216" i="6"/>
  <c r="A217" i="6"/>
  <c r="B217" i="6"/>
  <c r="D217" i="6"/>
  <c r="H217" i="6"/>
  <c r="I217" i="6"/>
  <c r="O217" i="6" s="1"/>
  <c r="N217" i="6"/>
  <c r="T217" i="6"/>
  <c r="A218" i="6"/>
  <c r="B218" i="6"/>
  <c r="D218" i="6"/>
  <c r="H218" i="6"/>
  <c r="I218" i="6"/>
  <c r="N218" i="6"/>
  <c r="T218" i="6" s="1"/>
  <c r="O218" i="6"/>
  <c r="A219" i="6"/>
  <c r="B219" i="6"/>
  <c r="D219" i="6"/>
  <c r="H219" i="6"/>
  <c r="I219" i="6"/>
  <c r="O219" i="6" s="1"/>
  <c r="N219" i="6"/>
  <c r="T219" i="6"/>
  <c r="A220" i="6"/>
  <c r="B220" i="6"/>
  <c r="H220" i="6"/>
  <c r="I220" i="6"/>
  <c r="N220" i="6"/>
  <c r="T220" i="6" s="1"/>
  <c r="O220" i="6"/>
  <c r="A162" i="6"/>
  <c r="B162" i="6"/>
  <c r="C162" i="6"/>
  <c r="D162" i="6"/>
  <c r="E162" i="6"/>
  <c r="F162" i="6"/>
  <c r="G162" i="6"/>
  <c r="H162" i="6"/>
  <c r="I162" i="6"/>
  <c r="J162" i="6"/>
  <c r="K162" i="6"/>
  <c r="Q162" i="6" s="1"/>
  <c r="L162" i="6"/>
  <c r="R162" i="6" s="1"/>
  <c r="M162" i="6"/>
  <c r="S162" i="6" s="1"/>
  <c r="N162" i="6"/>
  <c r="T162" i="6" s="1"/>
  <c r="O162" i="6"/>
  <c r="P162" i="6"/>
  <c r="A163" i="6"/>
  <c r="B163" i="6"/>
  <c r="C163" i="6"/>
  <c r="D163" i="6"/>
  <c r="E163" i="6"/>
  <c r="F163" i="6"/>
  <c r="G163" i="6"/>
  <c r="H163" i="6"/>
  <c r="I163" i="6"/>
  <c r="O163" i="6" s="1"/>
  <c r="J163" i="6"/>
  <c r="P163" i="6" s="1"/>
  <c r="K163" i="6"/>
  <c r="Q163" i="6" s="1"/>
  <c r="L163" i="6"/>
  <c r="R163" i="6" s="1"/>
  <c r="M163" i="6"/>
  <c r="N163" i="6"/>
  <c r="S163" i="6"/>
  <c r="T163" i="6"/>
  <c r="A164" i="6"/>
  <c r="B164" i="6"/>
  <c r="C164" i="6"/>
  <c r="D164" i="6"/>
  <c r="E164" i="6"/>
  <c r="F164" i="6"/>
  <c r="G164" i="6"/>
  <c r="H164" i="6"/>
  <c r="I164" i="6"/>
  <c r="J164" i="6"/>
  <c r="K164" i="6"/>
  <c r="Q164" i="6" s="1"/>
  <c r="L164" i="6"/>
  <c r="R164" i="6" s="1"/>
  <c r="M164" i="6"/>
  <c r="S164" i="6" s="1"/>
  <c r="N164" i="6"/>
  <c r="T164" i="6" s="1"/>
  <c r="O164" i="6"/>
  <c r="P164" i="6"/>
  <c r="A165" i="6"/>
  <c r="B165" i="6"/>
  <c r="C165" i="6"/>
  <c r="D165" i="6"/>
  <c r="E165" i="6"/>
  <c r="F165" i="6"/>
  <c r="G165" i="6"/>
  <c r="H165" i="6"/>
  <c r="I165" i="6"/>
  <c r="O165" i="6" s="1"/>
  <c r="J165" i="6"/>
  <c r="P165" i="6" s="1"/>
  <c r="K165" i="6"/>
  <c r="Q165" i="6" s="1"/>
  <c r="L165" i="6"/>
  <c r="R165" i="6" s="1"/>
  <c r="M165" i="6"/>
  <c r="N165" i="6"/>
  <c r="S165" i="6"/>
  <c r="T165" i="6"/>
  <c r="A166" i="6"/>
  <c r="B166" i="6"/>
  <c r="C166" i="6"/>
  <c r="D166" i="6"/>
  <c r="E166" i="6"/>
  <c r="F166" i="6"/>
  <c r="G166" i="6"/>
  <c r="H166" i="6"/>
  <c r="I166" i="6"/>
  <c r="J166" i="6"/>
  <c r="K166" i="6"/>
  <c r="Q166" i="6" s="1"/>
  <c r="L166" i="6"/>
  <c r="R166" i="6" s="1"/>
  <c r="M166" i="6"/>
  <c r="S166" i="6" s="1"/>
  <c r="N166" i="6"/>
  <c r="T166" i="6" s="1"/>
  <c r="O166" i="6"/>
  <c r="P166" i="6"/>
  <c r="A167" i="6"/>
  <c r="B167" i="6"/>
  <c r="C167" i="6"/>
  <c r="D167" i="6"/>
  <c r="E167" i="6"/>
  <c r="F167" i="6"/>
  <c r="G167" i="6"/>
  <c r="H167" i="6"/>
  <c r="I167" i="6"/>
  <c r="O167" i="6" s="1"/>
  <c r="J167" i="6"/>
  <c r="P167" i="6" s="1"/>
  <c r="K167" i="6"/>
  <c r="Q167" i="6" s="1"/>
  <c r="L167" i="6"/>
  <c r="R167" i="6" s="1"/>
  <c r="M167" i="6"/>
  <c r="N167" i="6"/>
  <c r="S167" i="6"/>
  <c r="T167" i="6"/>
  <c r="A168" i="6"/>
  <c r="B168" i="6"/>
  <c r="C168" i="6"/>
  <c r="D168" i="6"/>
  <c r="E168" i="6"/>
  <c r="F168" i="6"/>
  <c r="G168" i="6"/>
  <c r="H168" i="6"/>
  <c r="I168" i="6"/>
  <c r="J168" i="6"/>
  <c r="K168" i="6"/>
  <c r="Q168" i="6" s="1"/>
  <c r="L168" i="6"/>
  <c r="R168" i="6" s="1"/>
  <c r="M168" i="6"/>
  <c r="S168" i="6" s="1"/>
  <c r="N168" i="6"/>
  <c r="T168" i="6" s="1"/>
  <c r="O168" i="6"/>
  <c r="P168" i="6"/>
  <c r="A169" i="6"/>
  <c r="B169" i="6"/>
  <c r="C169" i="6"/>
  <c r="D169" i="6"/>
  <c r="E169" i="6"/>
  <c r="F169" i="6"/>
  <c r="G169" i="6"/>
  <c r="H169" i="6"/>
  <c r="I169" i="6"/>
  <c r="O169" i="6" s="1"/>
  <c r="J169" i="6"/>
  <c r="P169" i="6" s="1"/>
  <c r="K169" i="6"/>
  <c r="Q169" i="6" s="1"/>
  <c r="L169" i="6"/>
  <c r="R169" i="6" s="1"/>
  <c r="M169" i="6"/>
  <c r="N169" i="6"/>
  <c r="S169" i="6"/>
  <c r="T169" i="6"/>
  <c r="A170" i="6"/>
  <c r="B170" i="6"/>
  <c r="C170" i="6"/>
  <c r="D170" i="6"/>
  <c r="E170" i="6"/>
  <c r="F170" i="6"/>
  <c r="G170" i="6"/>
  <c r="H170" i="6"/>
  <c r="I170" i="6"/>
  <c r="J170" i="6"/>
  <c r="K170" i="6"/>
  <c r="Q170" i="6" s="1"/>
  <c r="L170" i="6"/>
  <c r="R170" i="6" s="1"/>
  <c r="M170" i="6"/>
  <c r="S170" i="6" s="1"/>
  <c r="N170" i="6"/>
  <c r="T170" i="6" s="1"/>
  <c r="O170" i="6"/>
  <c r="P170" i="6"/>
  <c r="A171" i="6"/>
  <c r="B171" i="6"/>
  <c r="C171" i="6"/>
  <c r="D171" i="6"/>
  <c r="E171" i="6"/>
  <c r="F171" i="6"/>
  <c r="G171" i="6"/>
  <c r="H171" i="6"/>
  <c r="I171" i="6"/>
  <c r="O171" i="6" s="1"/>
  <c r="J171" i="6"/>
  <c r="P171" i="6" s="1"/>
  <c r="K171" i="6"/>
  <c r="Q171" i="6" s="1"/>
  <c r="L171" i="6"/>
  <c r="R171" i="6" s="1"/>
  <c r="M171" i="6"/>
  <c r="N171" i="6"/>
  <c r="S171" i="6"/>
  <c r="T171" i="6"/>
  <c r="A172" i="6"/>
  <c r="B172" i="6"/>
  <c r="C172" i="6"/>
  <c r="D172" i="6"/>
  <c r="E172" i="6"/>
  <c r="F172" i="6"/>
  <c r="G172" i="6"/>
  <c r="H172" i="6"/>
  <c r="I172" i="6"/>
  <c r="J172" i="6"/>
  <c r="K172" i="6"/>
  <c r="Q172" i="6" s="1"/>
  <c r="L172" i="6"/>
  <c r="R172" i="6" s="1"/>
  <c r="M172" i="6"/>
  <c r="S172" i="6" s="1"/>
  <c r="N172" i="6"/>
  <c r="T172" i="6" s="1"/>
  <c r="O172" i="6"/>
  <c r="P172" i="6"/>
  <c r="A173" i="6"/>
  <c r="B173" i="6"/>
  <c r="C173" i="6"/>
  <c r="D173" i="6"/>
  <c r="E173" i="6"/>
  <c r="F173" i="6"/>
  <c r="G173" i="6"/>
  <c r="H173" i="6"/>
  <c r="I173" i="6"/>
  <c r="O173" i="6" s="1"/>
  <c r="J173" i="6"/>
  <c r="P173" i="6" s="1"/>
  <c r="K173" i="6"/>
  <c r="Q173" i="6" s="1"/>
  <c r="L173" i="6"/>
  <c r="R173" i="6" s="1"/>
  <c r="M173" i="6"/>
  <c r="N173" i="6"/>
  <c r="S173" i="6"/>
  <c r="T173" i="6"/>
  <c r="A174" i="6"/>
  <c r="B174" i="6"/>
  <c r="C174" i="6"/>
  <c r="D174" i="6"/>
  <c r="E174" i="6"/>
  <c r="F174" i="6"/>
  <c r="G174" i="6"/>
  <c r="H174" i="6"/>
  <c r="I174" i="6"/>
  <c r="J174" i="6"/>
  <c r="K174" i="6"/>
  <c r="Q174" i="6" s="1"/>
  <c r="L174" i="6"/>
  <c r="R174" i="6" s="1"/>
  <c r="M174" i="6"/>
  <c r="S174" i="6" s="1"/>
  <c r="N174" i="6"/>
  <c r="T174" i="6" s="1"/>
  <c r="O174" i="6"/>
  <c r="P174" i="6"/>
  <c r="O116" i="6"/>
  <c r="P116" i="6"/>
  <c r="Q116" i="6"/>
  <c r="R116" i="6"/>
  <c r="S116" i="6"/>
  <c r="T116" i="6"/>
  <c r="O117" i="6"/>
  <c r="P117" i="6"/>
  <c r="Q117" i="6"/>
  <c r="R117" i="6"/>
  <c r="S117" i="6"/>
  <c r="T117" i="6"/>
  <c r="O118" i="6"/>
  <c r="P118" i="6"/>
  <c r="Q118" i="6"/>
  <c r="R118" i="6"/>
  <c r="S118" i="6"/>
  <c r="T118" i="6"/>
  <c r="O119" i="6"/>
  <c r="P119" i="6"/>
  <c r="Q119" i="6"/>
  <c r="R119" i="6"/>
  <c r="S119" i="6"/>
  <c r="T119" i="6"/>
  <c r="O120" i="6"/>
  <c r="P120" i="6"/>
  <c r="Q120" i="6"/>
  <c r="R120" i="6"/>
  <c r="S120" i="6"/>
  <c r="T120" i="6"/>
  <c r="O121" i="6"/>
  <c r="P121" i="6"/>
  <c r="Q121" i="6"/>
  <c r="R121" i="6"/>
  <c r="S121" i="6"/>
  <c r="T121" i="6"/>
  <c r="O122" i="6"/>
  <c r="P122" i="6"/>
  <c r="Q122" i="6"/>
  <c r="R122" i="6"/>
  <c r="S122" i="6"/>
  <c r="T122" i="6"/>
  <c r="O123" i="6"/>
  <c r="P123" i="6"/>
  <c r="Q123" i="6"/>
  <c r="R123" i="6"/>
  <c r="S123" i="6"/>
  <c r="T123" i="6"/>
  <c r="O124" i="6"/>
  <c r="P124" i="6"/>
  <c r="Q124" i="6"/>
  <c r="R124" i="6"/>
  <c r="S124" i="6"/>
  <c r="T124" i="6"/>
  <c r="O125" i="6"/>
  <c r="P125" i="6"/>
  <c r="Q125" i="6"/>
  <c r="R125" i="6"/>
  <c r="S125" i="6"/>
  <c r="T125" i="6"/>
  <c r="O126" i="6"/>
  <c r="P126" i="6"/>
  <c r="Q126" i="6"/>
  <c r="R126" i="6"/>
  <c r="S126" i="6"/>
  <c r="T126" i="6"/>
  <c r="O127" i="6"/>
  <c r="P127" i="6"/>
  <c r="Q127" i="6"/>
  <c r="R127" i="6"/>
  <c r="S127" i="6"/>
  <c r="T127" i="6"/>
  <c r="O128" i="6"/>
  <c r="P128" i="6"/>
  <c r="Q128" i="6"/>
  <c r="R128" i="6"/>
  <c r="S128" i="6"/>
  <c r="T128" i="6"/>
  <c r="L19" i="6"/>
  <c r="M19" i="6"/>
  <c r="N19" i="6"/>
  <c r="O19" i="6"/>
  <c r="P19" i="6"/>
  <c r="K19" i="6"/>
  <c r="K38" i="6"/>
  <c r="L38" i="6"/>
  <c r="M38" i="6"/>
  <c r="N38" i="6"/>
  <c r="O38" i="6"/>
  <c r="P38" i="6"/>
  <c r="Q38" i="6"/>
  <c r="W38" i="6" s="1"/>
  <c r="R38" i="6"/>
  <c r="X38" i="6" s="1"/>
  <c r="S38" i="6"/>
  <c r="T38" i="6"/>
  <c r="U38" i="6"/>
  <c r="AA38" i="6" s="1"/>
  <c r="V38" i="6"/>
  <c r="AB38" i="6" s="1"/>
  <c r="Y38" i="6"/>
  <c r="Z38" i="6"/>
  <c r="K39" i="6"/>
  <c r="L39" i="6"/>
  <c r="M39" i="6"/>
  <c r="N39" i="6"/>
  <c r="O39" i="6"/>
  <c r="P39" i="6"/>
  <c r="Q39" i="6"/>
  <c r="R39" i="6"/>
  <c r="S39" i="6"/>
  <c r="Y39" i="6" s="1"/>
  <c r="T39" i="6"/>
  <c r="Z39" i="6" s="1"/>
  <c r="U39" i="6"/>
  <c r="AA39" i="6" s="1"/>
  <c r="V39" i="6"/>
  <c r="AB39" i="6" s="1"/>
  <c r="W39" i="6"/>
  <c r="X39" i="6"/>
  <c r="K40" i="6"/>
  <c r="L40" i="6"/>
  <c r="M40" i="6"/>
  <c r="N40" i="6"/>
  <c r="O40" i="6"/>
  <c r="P40" i="6"/>
  <c r="Q40" i="6"/>
  <c r="W40" i="6" s="1"/>
  <c r="R40" i="6"/>
  <c r="X40" i="6" s="1"/>
  <c r="S40" i="6"/>
  <c r="Y40" i="6" s="1"/>
  <c r="T40" i="6"/>
  <c r="Z40" i="6" s="1"/>
  <c r="U40" i="6"/>
  <c r="AA40" i="6" s="1"/>
  <c r="V40" i="6"/>
  <c r="AB40" i="6" s="1"/>
  <c r="K41" i="6"/>
  <c r="L41" i="6"/>
  <c r="M41" i="6"/>
  <c r="N41" i="6"/>
  <c r="O41" i="6"/>
  <c r="P41" i="6"/>
  <c r="Q41" i="6"/>
  <c r="W41" i="6" s="1"/>
  <c r="R41" i="6"/>
  <c r="X41" i="6" s="1"/>
  <c r="S41" i="6"/>
  <c r="Y41" i="6" s="1"/>
  <c r="T41" i="6"/>
  <c r="Z41" i="6" s="1"/>
  <c r="U41" i="6"/>
  <c r="V41" i="6"/>
  <c r="AA41" i="6"/>
  <c r="AB41" i="6"/>
  <c r="K42" i="6"/>
  <c r="L42" i="6"/>
  <c r="M42" i="6"/>
  <c r="N42" i="6"/>
  <c r="O42" i="6"/>
  <c r="P42" i="6"/>
  <c r="Q42" i="6"/>
  <c r="W42" i="6" s="1"/>
  <c r="R42" i="6"/>
  <c r="X42" i="6" s="1"/>
  <c r="S42" i="6"/>
  <c r="T42" i="6"/>
  <c r="U42" i="6"/>
  <c r="AA42" i="6" s="1"/>
  <c r="V42" i="6"/>
  <c r="Y42" i="6"/>
  <c r="Z42" i="6"/>
  <c r="AB42" i="6"/>
  <c r="K43" i="6"/>
  <c r="L43" i="6"/>
  <c r="M43" i="6"/>
  <c r="N43" i="6"/>
  <c r="O43" i="6"/>
  <c r="P43" i="6"/>
  <c r="Q43" i="6"/>
  <c r="R43" i="6"/>
  <c r="S43" i="6"/>
  <c r="Y43" i="6" s="1"/>
  <c r="T43" i="6"/>
  <c r="U43" i="6"/>
  <c r="AA43" i="6" s="1"/>
  <c r="V43" i="6"/>
  <c r="AB43" i="6" s="1"/>
  <c r="W43" i="6"/>
  <c r="X43" i="6"/>
  <c r="Z43" i="6"/>
  <c r="K44" i="6"/>
  <c r="L44" i="6"/>
  <c r="M44" i="6"/>
  <c r="N44" i="6"/>
  <c r="O44" i="6"/>
  <c r="P44" i="6"/>
  <c r="Q44" i="6"/>
  <c r="W44" i="6" s="1"/>
  <c r="R44" i="6"/>
  <c r="S44" i="6"/>
  <c r="Y44" i="6" s="1"/>
  <c r="T44" i="6"/>
  <c r="Z44" i="6" s="1"/>
  <c r="U44" i="6"/>
  <c r="AA44" i="6" s="1"/>
  <c r="V44" i="6"/>
  <c r="AB44" i="6" s="1"/>
  <c r="X44" i="6"/>
  <c r="L49" i="6"/>
  <c r="N48" i="6"/>
  <c r="F208" i="6" s="1"/>
  <c r="O48" i="6"/>
  <c r="P48" i="6"/>
  <c r="K36" i="6"/>
  <c r="E81" i="6"/>
  <c r="E82" i="6"/>
  <c r="E83" i="6"/>
  <c r="E84" i="6"/>
  <c r="E85" i="6"/>
  <c r="E86" i="6"/>
  <c r="E87" i="6"/>
  <c r="E88" i="6"/>
  <c r="E89" i="6"/>
  <c r="E90" i="6"/>
  <c r="E80" i="6"/>
  <c r="G87" i="6" s="1"/>
  <c r="G91" i="6" s="1"/>
  <c r="E75" i="6"/>
  <c r="E76" i="6" s="1"/>
  <c r="E74" i="6"/>
  <c r="D116" i="4"/>
  <c r="E116" i="4"/>
  <c r="F116" i="4"/>
  <c r="G116" i="4"/>
  <c r="H116" i="4"/>
  <c r="I116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E119" i="4"/>
  <c r="F119" i="4"/>
  <c r="G119" i="4"/>
  <c r="H119" i="4"/>
  <c r="I119" i="4"/>
  <c r="E120" i="4"/>
  <c r="F120" i="4"/>
  <c r="G120" i="4"/>
  <c r="H120" i="4"/>
  <c r="I120" i="4"/>
  <c r="D121" i="4"/>
  <c r="E121" i="4"/>
  <c r="F121" i="4"/>
  <c r="H121" i="4"/>
  <c r="D122" i="4"/>
  <c r="E122" i="4"/>
  <c r="F122" i="4"/>
  <c r="H122" i="4"/>
  <c r="G123" i="4"/>
  <c r="H123" i="4"/>
  <c r="I123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E127" i="4"/>
  <c r="E128" i="4"/>
  <c r="D129" i="4"/>
  <c r="E129" i="4"/>
  <c r="F129" i="4"/>
  <c r="G129" i="4"/>
  <c r="H129" i="4"/>
  <c r="I129" i="4"/>
  <c r="E130" i="4"/>
  <c r="E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86" i="4"/>
  <c r="E86" i="4"/>
  <c r="F86" i="4"/>
  <c r="G86" i="4"/>
  <c r="H86" i="4"/>
  <c r="I86" i="4"/>
  <c r="D87" i="4"/>
  <c r="E87" i="4"/>
  <c r="F87" i="4"/>
  <c r="G87" i="4"/>
  <c r="H87" i="4"/>
  <c r="I87" i="4"/>
  <c r="D88" i="4"/>
  <c r="E88" i="4"/>
  <c r="F88" i="4"/>
  <c r="G88" i="4"/>
  <c r="H88" i="4"/>
  <c r="I88" i="4"/>
  <c r="E89" i="4"/>
  <c r="F89" i="4"/>
  <c r="G89" i="4"/>
  <c r="H89" i="4"/>
  <c r="I89" i="4"/>
  <c r="E90" i="4"/>
  <c r="F90" i="4"/>
  <c r="G90" i="4"/>
  <c r="H90" i="4"/>
  <c r="I90" i="4"/>
  <c r="D91" i="4"/>
  <c r="E91" i="4"/>
  <c r="F91" i="4"/>
  <c r="H91" i="4"/>
  <c r="D92" i="4"/>
  <c r="E92" i="4"/>
  <c r="F92" i="4"/>
  <c r="H92" i="4"/>
  <c r="G93" i="4"/>
  <c r="H93" i="4"/>
  <c r="I93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E97" i="4"/>
  <c r="E98" i="4"/>
  <c r="D99" i="4"/>
  <c r="E99" i="4"/>
  <c r="F99" i="4"/>
  <c r="G99" i="4"/>
  <c r="H99" i="4"/>
  <c r="I99" i="4"/>
  <c r="E100" i="4"/>
  <c r="E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N52" i="4"/>
  <c r="N51" i="4"/>
  <c r="L51" i="4"/>
  <c r="M51" i="4"/>
  <c r="O51" i="4"/>
  <c r="P51" i="4"/>
  <c r="L52" i="4"/>
  <c r="M52" i="4"/>
  <c r="O52" i="4"/>
  <c r="P52" i="4"/>
  <c r="K52" i="4"/>
  <c r="K51" i="4"/>
  <c r="K33" i="4"/>
  <c r="K32" i="4"/>
  <c r="K16" i="4"/>
  <c r="K15" i="4"/>
  <c r="N66" i="8"/>
  <c r="O66" i="8"/>
  <c r="U66" i="8" s="1"/>
  <c r="P66" i="8"/>
  <c r="V66" i="8" s="1"/>
  <c r="Q66" i="8"/>
  <c r="W66" i="8" s="1"/>
  <c r="R66" i="8"/>
  <c r="X66" i="8" s="1"/>
  <c r="S66" i="8"/>
  <c r="Y66" i="8" s="1"/>
  <c r="T66" i="8"/>
  <c r="Z66" i="8" s="1"/>
  <c r="N67" i="8"/>
  <c r="O67" i="8"/>
  <c r="U67" i="8" s="1"/>
  <c r="P67" i="8"/>
  <c r="V67" i="8" s="1"/>
  <c r="Q67" i="8"/>
  <c r="R67" i="8"/>
  <c r="X67" i="8" s="1"/>
  <c r="S67" i="8"/>
  <c r="Y67" i="8" s="1"/>
  <c r="T67" i="8"/>
  <c r="Z67" i="8" s="1"/>
  <c r="W67" i="8"/>
  <c r="N68" i="8"/>
  <c r="O68" i="8"/>
  <c r="U68" i="8" s="1"/>
  <c r="P68" i="8"/>
  <c r="V68" i="8" s="1"/>
  <c r="Q68" i="8"/>
  <c r="W68" i="8" s="1"/>
  <c r="R68" i="8"/>
  <c r="X68" i="8" s="1"/>
  <c r="S68" i="8"/>
  <c r="Y68" i="8" s="1"/>
  <c r="T68" i="8"/>
  <c r="Z68" i="8" s="1"/>
  <c r="N69" i="8"/>
  <c r="O69" i="8"/>
  <c r="U69" i="8" s="1"/>
  <c r="P69" i="8"/>
  <c r="Q69" i="8"/>
  <c r="W69" i="8" s="1"/>
  <c r="R69" i="8"/>
  <c r="X69" i="8" s="1"/>
  <c r="S69" i="8"/>
  <c r="Y69" i="8" s="1"/>
  <c r="T69" i="8"/>
  <c r="Z69" i="8" s="1"/>
  <c r="V69" i="8"/>
  <c r="N70" i="8"/>
  <c r="O70" i="8"/>
  <c r="U70" i="8" s="1"/>
  <c r="P70" i="8"/>
  <c r="V70" i="8" s="1"/>
  <c r="Q70" i="8"/>
  <c r="W70" i="8" s="1"/>
  <c r="R70" i="8"/>
  <c r="X70" i="8" s="1"/>
  <c r="S70" i="8"/>
  <c r="Y70" i="8" s="1"/>
  <c r="T70" i="8"/>
  <c r="Z70" i="8" s="1"/>
  <c r="N71" i="8"/>
  <c r="O71" i="8"/>
  <c r="U71" i="8" s="1"/>
  <c r="P71" i="8"/>
  <c r="V71" i="8" s="1"/>
  <c r="Q71" i="8"/>
  <c r="W71" i="8" s="1"/>
  <c r="R71" i="8"/>
  <c r="X71" i="8" s="1"/>
  <c r="S71" i="8"/>
  <c r="Y71" i="8" s="1"/>
  <c r="T71" i="8"/>
  <c r="Z71" i="8" s="1"/>
  <c r="N72" i="8"/>
  <c r="O72" i="8"/>
  <c r="U72" i="8" s="1"/>
  <c r="P72" i="8"/>
  <c r="Q72" i="8"/>
  <c r="W72" i="8" s="1"/>
  <c r="R72" i="8"/>
  <c r="X72" i="8" s="1"/>
  <c r="S72" i="8"/>
  <c r="Y72" i="8" s="1"/>
  <c r="T72" i="8"/>
  <c r="Z72" i="8" s="1"/>
  <c r="V72" i="8"/>
  <c r="N64" i="8"/>
  <c r="O64" i="8"/>
  <c r="U64" i="8" s="1"/>
  <c r="P64" i="8"/>
  <c r="V64" i="8" s="1"/>
  <c r="Q64" i="8"/>
  <c r="W64" i="8" s="1"/>
  <c r="R64" i="8"/>
  <c r="X64" i="8" s="1"/>
  <c r="S64" i="8"/>
  <c r="Y64" i="8" s="1"/>
  <c r="T64" i="8"/>
  <c r="Z64" i="8" s="1"/>
  <c r="N65" i="8"/>
  <c r="O65" i="8"/>
  <c r="U65" i="8" s="1"/>
  <c r="P65" i="8"/>
  <c r="V65" i="8" s="1"/>
  <c r="Q65" i="8"/>
  <c r="W65" i="8" s="1"/>
  <c r="R65" i="8"/>
  <c r="X65" i="8" s="1"/>
  <c r="S65" i="8"/>
  <c r="Y65" i="8" s="1"/>
  <c r="T65" i="8"/>
  <c r="Z65" i="8" s="1"/>
  <c r="N60" i="8"/>
  <c r="O60" i="8"/>
  <c r="U60" i="8" s="1"/>
  <c r="P60" i="8"/>
  <c r="V60" i="8" s="1"/>
  <c r="Q60" i="8"/>
  <c r="W60" i="8" s="1"/>
  <c r="R60" i="8"/>
  <c r="X60" i="8" s="1"/>
  <c r="S60" i="8"/>
  <c r="Y60" i="8" s="1"/>
  <c r="T60" i="8"/>
  <c r="Z60" i="8" s="1"/>
  <c r="N61" i="8"/>
  <c r="O61" i="8"/>
  <c r="U61" i="8" s="1"/>
  <c r="P61" i="8"/>
  <c r="V61" i="8" s="1"/>
  <c r="Q61" i="8"/>
  <c r="W61" i="8" s="1"/>
  <c r="R61" i="8"/>
  <c r="X61" i="8" s="1"/>
  <c r="S61" i="8"/>
  <c r="Y61" i="8" s="1"/>
  <c r="T61" i="8"/>
  <c r="Z61" i="8" s="1"/>
  <c r="N62" i="8"/>
  <c r="O62" i="8"/>
  <c r="U62" i="8" s="1"/>
  <c r="P62" i="8"/>
  <c r="V62" i="8" s="1"/>
  <c r="Q62" i="8"/>
  <c r="W62" i="8" s="1"/>
  <c r="R62" i="8"/>
  <c r="X62" i="8" s="1"/>
  <c r="S62" i="8"/>
  <c r="Y62" i="8" s="1"/>
  <c r="T62" i="8"/>
  <c r="Z62" i="8"/>
  <c r="N63" i="8"/>
  <c r="O63" i="8"/>
  <c r="U63" i="8" s="1"/>
  <c r="P63" i="8"/>
  <c r="V63" i="8" s="1"/>
  <c r="Q63" i="8"/>
  <c r="W63" i="8" s="1"/>
  <c r="R63" i="8"/>
  <c r="X63" i="8" s="1"/>
  <c r="S63" i="8"/>
  <c r="Y63" i="8" s="1"/>
  <c r="T63" i="8"/>
  <c r="Z63" i="8" s="1"/>
  <c r="O26" i="8"/>
  <c r="U26" i="8" s="1"/>
  <c r="P26" i="8"/>
  <c r="V26" i="8" s="1"/>
  <c r="Q26" i="8"/>
  <c r="W26" i="8" s="1"/>
  <c r="R26" i="8"/>
  <c r="X26" i="8" s="1"/>
  <c r="S26" i="8"/>
  <c r="Y26" i="8" s="1"/>
  <c r="T26" i="8"/>
  <c r="Z26" i="8" s="1"/>
  <c r="O27" i="8"/>
  <c r="U27" i="8" s="1"/>
  <c r="P27" i="8"/>
  <c r="V27" i="8" s="1"/>
  <c r="Q27" i="8"/>
  <c r="W27" i="8" s="1"/>
  <c r="R27" i="8"/>
  <c r="X27" i="8" s="1"/>
  <c r="S27" i="8"/>
  <c r="Y27" i="8" s="1"/>
  <c r="T27" i="8"/>
  <c r="Z27" i="8"/>
  <c r="O28" i="8"/>
  <c r="U28" i="8" s="1"/>
  <c r="P28" i="8"/>
  <c r="V28" i="8" s="1"/>
  <c r="Q28" i="8"/>
  <c r="W28" i="8" s="1"/>
  <c r="R28" i="8"/>
  <c r="X28" i="8" s="1"/>
  <c r="S28" i="8"/>
  <c r="Y28" i="8" s="1"/>
  <c r="T28" i="8"/>
  <c r="Z28" i="8" s="1"/>
  <c r="O29" i="8"/>
  <c r="U29" i="8" s="1"/>
  <c r="P29" i="8"/>
  <c r="V29" i="8" s="1"/>
  <c r="Q29" i="8"/>
  <c r="W29" i="8" s="1"/>
  <c r="R29" i="8"/>
  <c r="X29" i="8" s="1"/>
  <c r="S29" i="8"/>
  <c r="Y29" i="8" s="1"/>
  <c r="T29" i="8"/>
  <c r="Z29" i="8" s="1"/>
  <c r="O30" i="8"/>
  <c r="U30" i="8" s="1"/>
  <c r="P30" i="8"/>
  <c r="V30" i="8" s="1"/>
  <c r="Q30" i="8"/>
  <c r="W30" i="8" s="1"/>
  <c r="R30" i="8"/>
  <c r="X30" i="8" s="1"/>
  <c r="S30" i="8"/>
  <c r="Y30" i="8" s="1"/>
  <c r="T30" i="8"/>
  <c r="Z30" i="8" s="1"/>
  <c r="O31" i="8"/>
  <c r="U31" i="8" s="1"/>
  <c r="P31" i="8"/>
  <c r="V31" i="8" s="1"/>
  <c r="Q31" i="8"/>
  <c r="W31" i="8" s="1"/>
  <c r="R31" i="8"/>
  <c r="X31" i="8" s="1"/>
  <c r="S31" i="8"/>
  <c r="T31" i="8"/>
  <c r="Y31" i="8"/>
  <c r="Z31" i="8"/>
  <c r="O32" i="8"/>
  <c r="U32" i="8" s="1"/>
  <c r="P32" i="8"/>
  <c r="V32" i="8" s="1"/>
  <c r="Q32" i="8"/>
  <c r="W32" i="8" s="1"/>
  <c r="R32" i="8"/>
  <c r="X32" i="8" s="1"/>
  <c r="S32" i="8"/>
  <c r="Y32" i="8" s="1"/>
  <c r="T32" i="8"/>
  <c r="Z32" i="8" s="1"/>
  <c r="O33" i="8"/>
  <c r="U33" i="8" s="1"/>
  <c r="P33" i="8"/>
  <c r="V33" i="8" s="1"/>
  <c r="Q33" i="8"/>
  <c r="W33" i="8" s="1"/>
  <c r="R33" i="8"/>
  <c r="X33" i="8" s="1"/>
  <c r="S33" i="8"/>
  <c r="Y33" i="8" s="1"/>
  <c r="T33" i="8"/>
  <c r="Z33" i="8"/>
  <c r="O34" i="8"/>
  <c r="U34" i="8" s="1"/>
  <c r="P34" i="8"/>
  <c r="V34" i="8" s="1"/>
  <c r="Q34" i="8"/>
  <c r="W34" i="8" s="1"/>
  <c r="R34" i="8"/>
  <c r="X34" i="8" s="1"/>
  <c r="S34" i="8"/>
  <c r="Y34" i="8" s="1"/>
  <c r="T34" i="8"/>
  <c r="Z34" i="8" s="1"/>
  <c r="O35" i="8"/>
  <c r="U35" i="8" s="1"/>
  <c r="P35" i="8"/>
  <c r="V35" i="8" s="1"/>
  <c r="Q35" i="8"/>
  <c r="W35" i="8" s="1"/>
  <c r="R35" i="8"/>
  <c r="X35" i="8" s="1"/>
  <c r="S35" i="8"/>
  <c r="Y35" i="8" s="1"/>
  <c r="T35" i="8"/>
  <c r="Z35" i="8" s="1"/>
  <c r="O36" i="8"/>
  <c r="U36" i="8" s="1"/>
  <c r="P36" i="8"/>
  <c r="V36" i="8" s="1"/>
  <c r="Q36" i="8"/>
  <c r="W36" i="8" s="1"/>
  <c r="R36" i="8"/>
  <c r="X36" i="8" s="1"/>
  <c r="S36" i="8"/>
  <c r="Y36" i="8" s="1"/>
  <c r="T36" i="8"/>
  <c r="Z36" i="8" s="1"/>
  <c r="O37" i="8"/>
  <c r="U37" i="8" s="1"/>
  <c r="P37" i="8"/>
  <c r="V37" i="8" s="1"/>
  <c r="Q37" i="8"/>
  <c r="W37" i="8" s="1"/>
  <c r="R37" i="8"/>
  <c r="X37" i="8" s="1"/>
  <c r="S37" i="8"/>
  <c r="T37" i="8"/>
  <c r="Z37" i="8" s="1"/>
  <c r="Y37" i="8"/>
  <c r="O38" i="8"/>
  <c r="U38" i="8" s="1"/>
  <c r="P38" i="8"/>
  <c r="V38" i="8" s="1"/>
  <c r="Q38" i="8"/>
  <c r="W38" i="8" s="1"/>
  <c r="R38" i="8"/>
  <c r="X38" i="8" s="1"/>
  <c r="S38" i="8"/>
  <c r="Y38" i="8" s="1"/>
  <c r="T38" i="8"/>
  <c r="Z38" i="8" s="1"/>
  <c r="O39" i="8"/>
  <c r="U39" i="8" s="1"/>
  <c r="P39" i="8"/>
  <c r="V39" i="8" s="1"/>
  <c r="Q39" i="8"/>
  <c r="W39" i="8" s="1"/>
  <c r="R39" i="8"/>
  <c r="X39" i="8" s="1"/>
  <c r="S39" i="8"/>
  <c r="Y39" i="8" s="1"/>
  <c r="T39" i="8"/>
  <c r="Z39" i="8" s="1"/>
  <c r="O40" i="8"/>
  <c r="U40" i="8" s="1"/>
  <c r="P40" i="8"/>
  <c r="V40" i="8" s="1"/>
  <c r="Q40" i="8"/>
  <c r="W40" i="8" s="1"/>
  <c r="R40" i="8"/>
  <c r="X40" i="8" s="1"/>
  <c r="S40" i="8"/>
  <c r="Y40" i="8" s="1"/>
  <c r="T40" i="8"/>
  <c r="Z40" i="8" s="1"/>
  <c r="O41" i="8"/>
  <c r="U41" i="8" s="1"/>
  <c r="P41" i="8"/>
  <c r="V41" i="8" s="1"/>
  <c r="Q41" i="8"/>
  <c r="W41" i="8" s="1"/>
  <c r="R41" i="8"/>
  <c r="X41" i="8" s="1"/>
  <c r="S41" i="8"/>
  <c r="Y41" i="8" s="1"/>
  <c r="T41" i="8"/>
  <c r="Z41" i="8" s="1"/>
  <c r="O42" i="8"/>
  <c r="U42" i="8" s="1"/>
  <c r="P42" i="8"/>
  <c r="V42" i="8" s="1"/>
  <c r="Q42" i="8"/>
  <c r="W42" i="8" s="1"/>
  <c r="R42" i="8"/>
  <c r="X42" i="8" s="1"/>
  <c r="S42" i="8"/>
  <c r="Y42" i="8" s="1"/>
  <c r="T42" i="8"/>
  <c r="Z42" i="8" s="1"/>
  <c r="O43" i="8"/>
  <c r="U43" i="8" s="1"/>
  <c r="P43" i="8"/>
  <c r="V43" i="8" s="1"/>
  <c r="Q43" i="8"/>
  <c r="W43" i="8" s="1"/>
  <c r="R43" i="8"/>
  <c r="X43" i="8" s="1"/>
  <c r="S43" i="8"/>
  <c r="Y43" i="8" s="1"/>
  <c r="T43" i="8"/>
  <c r="Z43" i="8"/>
  <c r="O44" i="8"/>
  <c r="U44" i="8" s="1"/>
  <c r="P44" i="8"/>
  <c r="V44" i="8" s="1"/>
  <c r="Q44" i="8"/>
  <c r="W44" i="8" s="1"/>
  <c r="R44" i="8"/>
  <c r="X44" i="8" s="1"/>
  <c r="S44" i="8"/>
  <c r="Y44" i="8" s="1"/>
  <c r="T44" i="8"/>
  <c r="Z44" i="8" s="1"/>
  <c r="O45" i="8"/>
  <c r="U45" i="8" s="1"/>
  <c r="P45" i="8"/>
  <c r="V45" i="8" s="1"/>
  <c r="Q45" i="8"/>
  <c r="W45" i="8" s="1"/>
  <c r="R45" i="8"/>
  <c r="X45" i="8" s="1"/>
  <c r="S45" i="8"/>
  <c r="T45" i="8"/>
  <c r="Z45" i="8" s="1"/>
  <c r="Y45" i="8"/>
  <c r="O46" i="8"/>
  <c r="U46" i="8" s="1"/>
  <c r="P46" i="8"/>
  <c r="V46" i="8" s="1"/>
  <c r="Q46" i="8"/>
  <c r="W46" i="8" s="1"/>
  <c r="R46" i="8"/>
  <c r="X46" i="8" s="1"/>
  <c r="S46" i="8"/>
  <c r="Y46" i="8" s="1"/>
  <c r="T46" i="8"/>
  <c r="Z46" i="8" s="1"/>
  <c r="O47" i="8"/>
  <c r="U47" i="8" s="1"/>
  <c r="P47" i="8"/>
  <c r="V47" i="8" s="1"/>
  <c r="Q47" i="8"/>
  <c r="W47" i="8" s="1"/>
  <c r="R47" i="8"/>
  <c r="X47" i="8" s="1"/>
  <c r="S47" i="8"/>
  <c r="Y47" i="8" s="1"/>
  <c r="T47" i="8"/>
  <c r="Z47" i="8"/>
  <c r="O48" i="8"/>
  <c r="U48" i="8" s="1"/>
  <c r="P48" i="8"/>
  <c r="V48" i="8" s="1"/>
  <c r="Q48" i="8"/>
  <c r="W48" i="8" s="1"/>
  <c r="R48" i="8"/>
  <c r="X48" i="8" s="1"/>
  <c r="S48" i="8"/>
  <c r="Y48" i="8" s="1"/>
  <c r="T48" i="8"/>
  <c r="Z48" i="8" s="1"/>
  <c r="O49" i="8"/>
  <c r="U49" i="8" s="1"/>
  <c r="P49" i="8"/>
  <c r="V49" i="8" s="1"/>
  <c r="Q49" i="8"/>
  <c r="W49" i="8" s="1"/>
  <c r="R49" i="8"/>
  <c r="X49" i="8" s="1"/>
  <c r="S49" i="8"/>
  <c r="Y49" i="8" s="1"/>
  <c r="T49" i="8"/>
  <c r="Z49" i="8" s="1"/>
  <c r="O50" i="8"/>
  <c r="U50" i="8" s="1"/>
  <c r="P50" i="8"/>
  <c r="V50" i="8" s="1"/>
  <c r="Q50" i="8"/>
  <c r="W50" i="8" s="1"/>
  <c r="R50" i="8"/>
  <c r="X50" i="8" s="1"/>
  <c r="S50" i="8"/>
  <c r="Y50" i="8" s="1"/>
  <c r="T50" i="8"/>
  <c r="Z50" i="8" s="1"/>
  <c r="O51" i="8"/>
  <c r="U51" i="8" s="1"/>
  <c r="P51" i="8"/>
  <c r="V51" i="8" s="1"/>
  <c r="Q51" i="8"/>
  <c r="W51" i="8" s="1"/>
  <c r="R51" i="8"/>
  <c r="X51" i="8" s="1"/>
  <c r="S51" i="8"/>
  <c r="Y51" i="8" s="1"/>
  <c r="T51" i="8"/>
  <c r="Z51" i="8" s="1"/>
  <c r="O52" i="8"/>
  <c r="U52" i="8" s="1"/>
  <c r="P52" i="8"/>
  <c r="V52" i="8" s="1"/>
  <c r="Q52" i="8"/>
  <c r="W52" i="8" s="1"/>
  <c r="R52" i="8"/>
  <c r="X52" i="8" s="1"/>
  <c r="S52" i="8"/>
  <c r="Y52" i="8" s="1"/>
  <c r="T52" i="8"/>
  <c r="Z52" i="8" s="1"/>
  <c r="O53" i="8"/>
  <c r="U53" i="8" s="1"/>
  <c r="P53" i="8"/>
  <c r="V53" i="8" s="1"/>
  <c r="Q53" i="8"/>
  <c r="W53" i="8" s="1"/>
  <c r="R53" i="8"/>
  <c r="X53" i="8" s="1"/>
  <c r="S53" i="8"/>
  <c r="Y53" i="8" s="1"/>
  <c r="T53" i="8"/>
  <c r="Z53" i="8" s="1"/>
  <c r="O54" i="8"/>
  <c r="U54" i="8" s="1"/>
  <c r="P54" i="8"/>
  <c r="V54" i="8" s="1"/>
  <c r="Q54" i="8"/>
  <c r="W54" i="8" s="1"/>
  <c r="R54" i="8"/>
  <c r="X54" i="8" s="1"/>
  <c r="S54" i="8"/>
  <c r="Y54" i="8" s="1"/>
  <c r="T54" i="8"/>
  <c r="Z54" i="8" s="1"/>
  <c r="O55" i="8"/>
  <c r="U55" i="8" s="1"/>
  <c r="P55" i="8"/>
  <c r="V55" i="8" s="1"/>
  <c r="Q55" i="8"/>
  <c r="W55" i="8" s="1"/>
  <c r="R55" i="8"/>
  <c r="X55" i="8" s="1"/>
  <c r="S55" i="8"/>
  <c r="Y55" i="8" s="1"/>
  <c r="T55" i="8"/>
  <c r="Z55" i="8"/>
  <c r="O56" i="8"/>
  <c r="U56" i="8" s="1"/>
  <c r="P56" i="8"/>
  <c r="V56" i="8" s="1"/>
  <c r="Q56" i="8"/>
  <c r="W56" i="8" s="1"/>
  <c r="R56" i="8"/>
  <c r="X56" i="8" s="1"/>
  <c r="S56" i="8"/>
  <c r="Y56" i="8" s="1"/>
  <c r="T56" i="8"/>
  <c r="Z56" i="8" s="1"/>
  <c r="O57" i="8"/>
  <c r="U57" i="8" s="1"/>
  <c r="P57" i="8"/>
  <c r="V57" i="8" s="1"/>
  <c r="Q57" i="8"/>
  <c r="W57" i="8" s="1"/>
  <c r="R57" i="8"/>
  <c r="X57" i="8" s="1"/>
  <c r="S57" i="8"/>
  <c r="Y57" i="8" s="1"/>
  <c r="T57" i="8"/>
  <c r="Z57" i="8" s="1"/>
  <c r="O58" i="8"/>
  <c r="U58" i="8" s="1"/>
  <c r="P58" i="8"/>
  <c r="V58" i="8" s="1"/>
  <c r="Q58" i="8"/>
  <c r="W58" i="8" s="1"/>
  <c r="R58" i="8"/>
  <c r="X58" i="8" s="1"/>
  <c r="S58" i="8"/>
  <c r="Y58" i="8" s="1"/>
  <c r="T58" i="8"/>
  <c r="Z58" i="8" s="1"/>
  <c r="O59" i="8"/>
  <c r="U59" i="8" s="1"/>
  <c r="P59" i="8"/>
  <c r="V59" i="8" s="1"/>
  <c r="Q59" i="8"/>
  <c r="W59" i="8" s="1"/>
  <c r="R59" i="8"/>
  <c r="X59" i="8" s="1"/>
  <c r="S59" i="8"/>
  <c r="T59" i="8"/>
  <c r="Z59" i="8" s="1"/>
  <c r="Y59" i="8"/>
  <c r="W80" i="4"/>
  <c r="X80" i="4"/>
  <c r="Y80" i="4"/>
  <c r="Z80" i="4"/>
  <c r="AA80" i="4"/>
  <c r="AB80" i="4"/>
  <c r="G39" i="7"/>
  <c r="G40" i="7" s="1"/>
  <c r="G38" i="7"/>
  <c r="F38" i="7"/>
  <c r="F39" i="7" s="1"/>
  <c r="F40" i="7" s="1"/>
  <c r="E38" i="7"/>
  <c r="E39" i="7" s="1"/>
  <c r="E40" i="7" s="1"/>
  <c r="D38" i="7"/>
  <c r="D39" i="7" s="1"/>
  <c r="D40" i="7" s="1"/>
  <c r="C38" i="7"/>
  <c r="B38" i="7"/>
  <c r="G37" i="7"/>
  <c r="F37" i="7"/>
  <c r="E37" i="7"/>
  <c r="D37" i="7"/>
  <c r="C37" i="7"/>
  <c r="B37" i="7"/>
  <c r="B39" i="7" s="1"/>
  <c r="B40" i="7" s="1"/>
  <c r="G27" i="7"/>
  <c r="G28" i="7" s="1"/>
  <c r="G29" i="7" s="1"/>
  <c r="F27" i="7"/>
  <c r="E27" i="7"/>
  <c r="D27" i="7"/>
  <c r="D28" i="7" s="1"/>
  <c r="D29" i="7" s="1"/>
  <c r="C27" i="7"/>
  <c r="B27" i="7"/>
  <c r="G26" i="7"/>
  <c r="F26" i="7"/>
  <c r="F28" i="7" s="1"/>
  <c r="F29" i="7" s="1"/>
  <c r="E26" i="7"/>
  <c r="D26" i="7"/>
  <c r="C26" i="7"/>
  <c r="B26" i="7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H210" i="33" l="1"/>
  <c r="H197" i="33"/>
  <c r="H207" i="33"/>
  <c r="H218" i="33"/>
  <c r="H206" i="33"/>
  <c r="H216" i="33"/>
  <c r="AB12" i="33"/>
  <c r="N194" i="33"/>
  <c r="T194" i="33" s="1"/>
  <c r="H202" i="33"/>
  <c r="H213" i="33"/>
  <c r="H220" i="33"/>
  <c r="N213" i="33"/>
  <c r="T213" i="33" s="1"/>
  <c r="F196" i="33"/>
  <c r="T147" i="33"/>
  <c r="G190" i="33"/>
  <c r="E200" i="33"/>
  <c r="I206" i="33"/>
  <c r="O206" i="33" s="1"/>
  <c r="W12" i="33"/>
  <c r="P158" i="33"/>
  <c r="P166" i="33"/>
  <c r="E189" i="33"/>
  <c r="E191" i="33"/>
  <c r="E213" i="33"/>
  <c r="M215" i="33"/>
  <c r="S215" i="33" s="1"/>
  <c r="E76" i="33"/>
  <c r="E195" i="33"/>
  <c r="S149" i="33"/>
  <c r="P172" i="33"/>
  <c r="F217" i="33"/>
  <c r="E198" i="33"/>
  <c r="I203" i="33"/>
  <c r="O203" i="33" s="1"/>
  <c r="I213" i="33"/>
  <c r="O213" i="33" s="1"/>
  <c r="I207" i="33"/>
  <c r="O207" i="33" s="1"/>
  <c r="I211" i="33"/>
  <c r="O211" i="33" s="1"/>
  <c r="I195" i="33"/>
  <c r="O195" i="33" s="1"/>
  <c r="I216" i="33"/>
  <c r="O216" i="33" s="1"/>
  <c r="I205" i="33"/>
  <c r="O205" i="33" s="1"/>
  <c r="I191" i="33"/>
  <c r="O191" i="33" s="1"/>
  <c r="I217" i="33"/>
  <c r="O217" i="33" s="1"/>
  <c r="I200" i="33"/>
  <c r="O200" i="33" s="1"/>
  <c r="I201" i="33"/>
  <c r="O201" i="33" s="1"/>
  <c r="I196" i="33"/>
  <c r="O196" i="33" s="1"/>
  <c r="O148" i="33"/>
  <c r="I194" i="33"/>
  <c r="O194" i="33" s="1"/>
  <c r="N203" i="33"/>
  <c r="T203" i="33" s="1"/>
  <c r="I210" i="33"/>
  <c r="O210" i="33" s="1"/>
  <c r="G217" i="33"/>
  <c r="G198" i="33"/>
  <c r="G207" i="33"/>
  <c r="G206" i="33"/>
  <c r="G201" i="33"/>
  <c r="G202" i="33"/>
  <c r="G196" i="33"/>
  <c r="G191" i="33"/>
  <c r="Q150" i="33"/>
  <c r="N191" i="33"/>
  <c r="T191" i="33" s="1"/>
  <c r="R149" i="33"/>
  <c r="F207" i="33"/>
  <c r="R165" i="33"/>
  <c r="R144" i="33"/>
  <c r="G192" i="33"/>
  <c r="Q147" i="33"/>
  <c r="G195" i="33"/>
  <c r="R152" i="33"/>
  <c r="R160" i="33"/>
  <c r="G211" i="33"/>
  <c r="G212" i="33"/>
  <c r="R168" i="33"/>
  <c r="E193" i="33"/>
  <c r="P150" i="33"/>
  <c r="N207" i="33"/>
  <c r="T207" i="33" s="1"/>
  <c r="F189" i="33"/>
  <c r="N189" i="33"/>
  <c r="T189" i="33" s="1"/>
  <c r="T143" i="33"/>
  <c r="E190" i="33"/>
  <c r="F197" i="33"/>
  <c r="T151" i="33"/>
  <c r="N197" i="33"/>
  <c r="T197" i="33" s="1"/>
  <c r="F205" i="33"/>
  <c r="N205" i="33"/>
  <c r="T205" i="33" s="1"/>
  <c r="T159" i="33"/>
  <c r="F213" i="33"/>
  <c r="F216" i="33"/>
  <c r="F200" i="33"/>
  <c r="F210" i="33"/>
  <c r="F194" i="33"/>
  <c r="F204" i="33"/>
  <c r="F214" i="33"/>
  <c r="F192" i="33"/>
  <c r="F198" i="33"/>
  <c r="F212" i="33"/>
  <c r="F208" i="33"/>
  <c r="F191" i="33"/>
  <c r="F201" i="33"/>
  <c r="F193" i="33"/>
  <c r="N206" i="33"/>
  <c r="T206" i="33" s="1"/>
  <c r="N190" i="33"/>
  <c r="T190" i="33" s="1"/>
  <c r="N216" i="33"/>
  <c r="T216" i="33" s="1"/>
  <c r="N200" i="33"/>
  <c r="T200" i="33" s="1"/>
  <c r="N210" i="33"/>
  <c r="T210" i="33" s="1"/>
  <c r="N204" i="33"/>
  <c r="T204" i="33" s="1"/>
  <c r="N214" i="33"/>
  <c r="T214" i="33" s="1"/>
  <c r="N202" i="33"/>
  <c r="T202" i="33" s="1"/>
  <c r="N219" i="33"/>
  <c r="T219" i="33" s="1"/>
  <c r="N198" i="33"/>
  <c r="T198" i="33" s="1"/>
  <c r="N218" i="33"/>
  <c r="T218" i="33" s="1"/>
  <c r="N192" i="33"/>
  <c r="T192" i="33" s="1"/>
  <c r="N208" i="33"/>
  <c r="T208" i="33" s="1"/>
  <c r="I219" i="33"/>
  <c r="O219" i="33" s="1"/>
  <c r="O173" i="33"/>
  <c r="F202" i="33"/>
  <c r="C189" i="33"/>
  <c r="I189" i="33"/>
  <c r="O189" i="33" s="1"/>
  <c r="G189" i="33"/>
  <c r="G197" i="33"/>
  <c r="F218" i="33"/>
  <c r="F220" i="33"/>
  <c r="T174" i="33"/>
  <c r="N220" i="33"/>
  <c r="T220" i="33" s="1"/>
  <c r="I190" i="33"/>
  <c r="O190" i="33" s="1"/>
  <c r="G208" i="33"/>
  <c r="E211" i="33"/>
  <c r="G213" i="33"/>
  <c r="F195" i="33"/>
  <c r="F203" i="33"/>
  <c r="E217" i="33"/>
  <c r="G91" i="33"/>
  <c r="D192" i="33" s="1"/>
  <c r="Q145" i="33"/>
  <c r="I192" i="33"/>
  <c r="O192" i="33" s="1"/>
  <c r="E201" i="33"/>
  <c r="G203" i="33"/>
  <c r="Q161" i="33"/>
  <c r="I208" i="33"/>
  <c r="O208" i="33" s="1"/>
  <c r="G214" i="33"/>
  <c r="N217" i="33"/>
  <c r="T217" i="33" s="1"/>
  <c r="T171" i="33"/>
  <c r="I220" i="33"/>
  <c r="O220" i="33" s="1"/>
  <c r="I202" i="33"/>
  <c r="O202" i="33" s="1"/>
  <c r="G220" i="33"/>
  <c r="F206" i="33"/>
  <c r="S171" i="33"/>
  <c r="J196" i="33"/>
  <c r="P196" i="33" s="1"/>
  <c r="R145" i="33"/>
  <c r="H195" i="33"/>
  <c r="N196" i="33"/>
  <c r="T196" i="33" s="1"/>
  <c r="H198" i="33"/>
  <c r="N201" i="33"/>
  <c r="T201" i="33" s="1"/>
  <c r="H203" i="33"/>
  <c r="R161" i="33"/>
  <c r="F209" i="33"/>
  <c r="N209" i="33"/>
  <c r="T209" i="33" s="1"/>
  <c r="H211" i="33"/>
  <c r="N212" i="33"/>
  <c r="T212" i="33" s="1"/>
  <c r="H214" i="33"/>
  <c r="R155" i="33"/>
  <c r="F211" i="33"/>
  <c r="L219" i="33"/>
  <c r="R219" i="33" s="1"/>
  <c r="K216" i="33"/>
  <c r="Q216" i="33" s="1"/>
  <c r="G193" i="33"/>
  <c r="Q151" i="33"/>
  <c r="I198" i="33"/>
  <c r="O198" i="33" s="1"/>
  <c r="E199" i="33"/>
  <c r="G204" i="33"/>
  <c r="G209" i="33"/>
  <c r="S165" i="33"/>
  <c r="Q167" i="33"/>
  <c r="I214" i="33"/>
  <c r="O214" i="33" s="1"/>
  <c r="E215" i="33"/>
  <c r="H217" i="33"/>
  <c r="F219" i="33"/>
  <c r="I199" i="33"/>
  <c r="O199" i="33" s="1"/>
  <c r="I215" i="33"/>
  <c r="O215" i="33" s="1"/>
  <c r="P173" i="33"/>
  <c r="H193" i="33"/>
  <c r="R151" i="33"/>
  <c r="F199" i="33"/>
  <c r="N199" i="33"/>
  <c r="T199" i="33" s="1"/>
  <c r="H201" i="33"/>
  <c r="T157" i="33"/>
  <c r="H204" i="33"/>
  <c r="R159" i="33"/>
  <c r="H209" i="33"/>
  <c r="R167" i="33"/>
  <c r="F215" i="33"/>
  <c r="N215" i="33"/>
  <c r="T215" i="33" s="1"/>
  <c r="R171" i="33"/>
  <c r="G219" i="33"/>
  <c r="G200" i="33"/>
  <c r="Q155" i="33"/>
  <c r="G205" i="33"/>
  <c r="G216" i="33"/>
  <c r="F190" i="33"/>
  <c r="N195" i="33"/>
  <c r="T195" i="33" s="1"/>
  <c r="N211" i="33"/>
  <c r="T211" i="33" s="1"/>
  <c r="I193" i="33"/>
  <c r="O193" i="33" s="1"/>
  <c r="G194" i="33"/>
  <c r="G199" i="33"/>
  <c r="S155" i="33"/>
  <c r="O156" i="33"/>
  <c r="Q157" i="33"/>
  <c r="I204" i="33"/>
  <c r="O204" i="33" s="1"/>
  <c r="Q158" i="33"/>
  <c r="E205" i="33"/>
  <c r="I209" i="33"/>
  <c r="O209" i="33" s="1"/>
  <c r="G210" i="33"/>
  <c r="O164" i="33"/>
  <c r="Q165" i="33"/>
  <c r="K211" i="33"/>
  <c r="Q211" i="33" s="1"/>
  <c r="I212" i="33"/>
  <c r="O212" i="33" s="1"/>
  <c r="Q166" i="33"/>
  <c r="G215" i="33"/>
  <c r="O172" i="33"/>
  <c r="I218" i="33"/>
  <c r="O218" i="33" s="1"/>
  <c r="S172" i="33"/>
  <c r="Q173" i="33"/>
  <c r="E220" i="33"/>
  <c r="K220" i="6"/>
  <c r="Q220" i="6" s="1"/>
  <c r="L213" i="6"/>
  <c r="R213" i="6" s="1"/>
  <c r="K219" i="6"/>
  <c r="Q219" i="6" s="1"/>
  <c r="K216" i="6"/>
  <c r="Q216" i="6" s="1"/>
  <c r="E210" i="6"/>
  <c r="E209" i="6"/>
  <c r="M220" i="6"/>
  <c r="S220" i="6" s="1"/>
  <c r="E214" i="6"/>
  <c r="E212" i="6"/>
  <c r="E220" i="6"/>
  <c r="E218" i="6"/>
  <c r="E217" i="6"/>
  <c r="G208" i="6"/>
  <c r="G214" i="6"/>
  <c r="G217" i="6"/>
  <c r="G210" i="6"/>
  <c r="G220" i="6"/>
  <c r="G212" i="6"/>
  <c r="G211" i="6"/>
  <c r="G213" i="6"/>
  <c r="G216" i="6"/>
  <c r="G219" i="6"/>
  <c r="G209" i="6"/>
  <c r="G215" i="6"/>
  <c r="G218" i="6"/>
  <c r="J209" i="6"/>
  <c r="P209" i="6" s="1"/>
  <c r="J215" i="6"/>
  <c r="P215" i="6" s="1"/>
  <c r="J218" i="6"/>
  <c r="P218" i="6" s="1"/>
  <c r="J212" i="6"/>
  <c r="P212" i="6" s="1"/>
  <c r="J214" i="6"/>
  <c r="P214" i="6" s="1"/>
  <c r="J217" i="6"/>
  <c r="P217" i="6" s="1"/>
  <c r="J220" i="6"/>
  <c r="P220" i="6" s="1"/>
  <c r="J211" i="6"/>
  <c r="P211" i="6" s="1"/>
  <c r="J219" i="6"/>
  <c r="P219" i="6" s="1"/>
  <c r="J213" i="6"/>
  <c r="P213" i="6" s="1"/>
  <c r="J216" i="6"/>
  <c r="P216" i="6" s="1"/>
  <c r="M208" i="6"/>
  <c r="S208" i="6" s="1"/>
  <c r="L220" i="6"/>
  <c r="R220" i="6" s="1"/>
  <c r="L217" i="6"/>
  <c r="R217" i="6" s="1"/>
  <c r="L214" i="6"/>
  <c r="R214" i="6" s="1"/>
  <c r="M217" i="6"/>
  <c r="S217" i="6" s="1"/>
  <c r="M214" i="6"/>
  <c r="S214" i="6" s="1"/>
  <c r="M218" i="6"/>
  <c r="S218" i="6" s="1"/>
  <c r="K217" i="6"/>
  <c r="Q217" i="6" s="1"/>
  <c r="E215" i="6"/>
  <c r="K214" i="6"/>
  <c r="Q214" i="6" s="1"/>
  <c r="M212" i="6"/>
  <c r="S212" i="6" s="1"/>
  <c r="M210" i="6"/>
  <c r="S210" i="6" s="1"/>
  <c r="M211" i="6"/>
  <c r="S211" i="6" s="1"/>
  <c r="L218" i="6"/>
  <c r="R218" i="6" s="1"/>
  <c r="M215" i="6"/>
  <c r="S215" i="6" s="1"/>
  <c r="L212" i="6"/>
  <c r="R212" i="6" s="1"/>
  <c r="L208" i="6"/>
  <c r="R208" i="6" s="1"/>
  <c r="E219" i="6"/>
  <c r="K218" i="6"/>
  <c r="Q218" i="6" s="1"/>
  <c r="E216" i="6"/>
  <c r="L215" i="6"/>
  <c r="R215" i="6" s="1"/>
  <c r="E213" i="6"/>
  <c r="E211" i="6"/>
  <c r="M219" i="6"/>
  <c r="S219" i="6" s="1"/>
  <c r="M216" i="6"/>
  <c r="S216" i="6" s="1"/>
  <c r="K215" i="6"/>
  <c r="Q215" i="6" s="1"/>
  <c r="M209" i="6"/>
  <c r="S209" i="6" s="1"/>
  <c r="L219" i="6"/>
  <c r="R219" i="6" s="1"/>
  <c r="L216" i="6"/>
  <c r="R216" i="6" s="1"/>
  <c r="C217" i="6"/>
  <c r="C209" i="6"/>
  <c r="C200" i="6"/>
  <c r="C192" i="6"/>
  <c r="C216" i="6"/>
  <c r="C208" i="6"/>
  <c r="C199" i="6"/>
  <c r="C191" i="6"/>
  <c r="C215" i="6"/>
  <c r="C207" i="6"/>
  <c r="C198" i="6"/>
  <c r="C190" i="6"/>
  <c r="C214" i="6"/>
  <c r="C206" i="6"/>
  <c r="C197" i="6"/>
  <c r="C189" i="6"/>
  <c r="C213" i="6"/>
  <c r="C205" i="6"/>
  <c r="C196" i="6"/>
  <c r="L211" i="6"/>
  <c r="R211" i="6" s="1"/>
  <c r="L209" i="6"/>
  <c r="R209" i="6" s="1"/>
  <c r="K212" i="6"/>
  <c r="Q212" i="6" s="1"/>
  <c r="K210" i="6"/>
  <c r="Q210" i="6" s="1"/>
  <c r="J208" i="6"/>
  <c r="P208" i="6" s="1"/>
  <c r="K213" i="6"/>
  <c r="Q213" i="6" s="1"/>
  <c r="K208" i="6"/>
  <c r="Q208" i="6" s="1"/>
  <c r="J210" i="6"/>
  <c r="P210" i="6" s="1"/>
  <c r="K211" i="6"/>
  <c r="Q211" i="6" s="1"/>
  <c r="F220" i="6"/>
  <c r="F219" i="6"/>
  <c r="F218" i="6"/>
  <c r="F217" i="6"/>
  <c r="F216" i="6"/>
  <c r="F215" i="6"/>
  <c r="F214" i="6"/>
  <c r="F213" i="6"/>
  <c r="F212" i="6"/>
  <c r="F211" i="6"/>
  <c r="F210" i="6"/>
  <c r="F209" i="6"/>
  <c r="G88" i="6"/>
  <c r="G92" i="6" s="1"/>
  <c r="C39" i="7"/>
  <c r="C40" i="7" s="1"/>
  <c r="B28" i="7"/>
  <c r="B29" i="7" s="1"/>
  <c r="C28" i="7"/>
  <c r="C29" i="7" s="1"/>
  <c r="E28" i="7"/>
  <c r="E29" i="7" s="1"/>
  <c r="N57" i="8"/>
  <c r="N58" i="8"/>
  <c r="N59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38" i="8"/>
  <c r="T9" i="8"/>
  <c r="S9" i="8"/>
  <c r="R9" i="8"/>
  <c r="Q9" i="8"/>
  <c r="P9" i="8"/>
  <c r="O9" i="8"/>
  <c r="N26" i="8"/>
  <c r="N27" i="8"/>
  <c r="N28" i="8"/>
  <c r="N29" i="8"/>
  <c r="N30" i="8"/>
  <c r="N31" i="8"/>
  <c r="N32" i="8"/>
  <c r="N33" i="8"/>
  <c r="N34" i="8"/>
  <c r="N35" i="8"/>
  <c r="N36" i="8"/>
  <c r="N37" i="8"/>
  <c r="C5" i="7"/>
  <c r="J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N37" i="6"/>
  <c r="N36" i="6"/>
  <c r="D143" i="6"/>
  <c r="P85" i="4"/>
  <c r="O85" i="4"/>
  <c r="N85" i="4"/>
  <c r="M85" i="4"/>
  <c r="L85" i="4"/>
  <c r="K85" i="4"/>
  <c r="W4" i="4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V9" i="8"/>
  <c r="G143" i="6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D115" i="4"/>
  <c r="J85" i="4"/>
  <c r="D85" i="4"/>
  <c r="C85" i="4"/>
  <c r="E85" i="4"/>
  <c r="F85" i="4"/>
  <c r="G85" i="4"/>
  <c r="H85" i="4"/>
  <c r="I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85" i="4"/>
  <c r="K48" i="4"/>
  <c r="L48" i="4"/>
  <c r="M48" i="4"/>
  <c r="N48" i="4"/>
  <c r="O48" i="4"/>
  <c r="P48" i="4"/>
  <c r="Q48" i="4"/>
  <c r="W48" i="4" s="1"/>
  <c r="R48" i="4"/>
  <c r="X48" i="4" s="1"/>
  <c r="S48" i="4"/>
  <c r="Y48" i="4" s="1"/>
  <c r="T48" i="4"/>
  <c r="Z48" i="4" s="1"/>
  <c r="U48" i="4"/>
  <c r="AA48" i="4" s="1"/>
  <c r="V48" i="4"/>
  <c r="AB48" i="4" s="1"/>
  <c r="K49" i="4"/>
  <c r="L49" i="4"/>
  <c r="M49" i="4"/>
  <c r="N49" i="4"/>
  <c r="O49" i="4"/>
  <c r="P49" i="4"/>
  <c r="Q49" i="4"/>
  <c r="W49" i="4" s="1"/>
  <c r="R49" i="4"/>
  <c r="X49" i="4" s="1"/>
  <c r="S49" i="4"/>
  <c r="Y49" i="4" s="1"/>
  <c r="T49" i="4"/>
  <c r="Z49" i="4" s="1"/>
  <c r="U49" i="4"/>
  <c r="AA49" i="4" s="1"/>
  <c r="V49" i="4"/>
  <c r="AB49" i="4" s="1"/>
  <c r="W41" i="4"/>
  <c r="X41" i="4"/>
  <c r="Y41" i="4"/>
  <c r="Z41" i="4"/>
  <c r="AA41" i="4"/>
  <c r="AB41" i="4"/>
  <c r="W42" i="4"/>
  <c r="X42" i="4"/>
  <c r="Y42" i="4"/>
  <c r="Z42" i="4"/>
  <c r="AA42" i="4"/>
  <c r="AB42" i="4"/>
  <c r="D202" i="33" l="1"/>
  <c r="D200" i="33"/>
  <c r="D208" i="33"/>
  <c r="D210" i="33"/>
  <c r="D218" i="33"/>
  <c r="L215" i="33"/>
  <c r="R215" i="33" s="1"/>
  <c r="H205" i="33"/>
  <c r="H200" i="33"/>
  <c r="H192" i="33"/>
  <c r="H194" i="33"/>
  <c r="H190" i="33"/>
  <c r="H189" i="33"/>
  <c r="H212" i="33"/>
  <c r="H215" i="33"/>
  <c r="H196" i="33"/>
  <c r="H219" i="33"/>
  <c r="H191" i="33"/>
  <c r="H208" i="33"/>
  <c r="H199" i="33"/>
  <c r="M193" i="33"/>
  <c r="S193" i="33" s="1"/>
  <c r="J208" i="33"/>
  <c r="P208" i="33" s="1"/>
  <c r="L194" i="33"/>
  <c r="R194" i="33" s="1"/>
  <c r="K220" i="33"/>
  <c r="Q220" i="33" s="1"/>
  <c r="J214" i="33"/>
  <c r="P214" i="33" s="1"/>
  <c r="L192" i="33"/>
  <c r="R192" i="33" s="1"/>
  <c r="K208" i="33"/>
  <c r="Q208" i="33" s="1"/>
  <c r="K203" i="33"/>
  <c r="Q203" i="33" s="1"/>
  <c r="K205" i="33"/>
  <c r="Q205" i="33" s="1"/>
  <c r="M207" i="33"/>
  <c r="S207" i="33" s="1"/>
  <c r="K189" i="33"/>
  <c r="Q189" i="33" s="1"/>
  <c r="M220" i="33"/>
  <c r="S220" i="33" s="1"/>
  <c r="J209" i="33"/>
  <c r="P209" i="33" s="1"/>
  <c r="E196" i="33"/>
  <c r="L203" i="33"/>
  <c r="R203" i="33" s="1"/>
  <c r="E218" i="33"/>
  <c r="K194" i="33"/>
  <c r="Q194" i="33" s="1"/>
  <c r="E219" i="33"/>
  <c r="K199" i="33"/>
  <c r="Q199" i="33" s="1"/>
  <c r="L220" i="33"/>
  <c r="R220" i="33" s="1"/>
  <c r="L201" i="33"/>
  <c r="R201" i="33" s="1"/>
  <c r="J216" i="33"/>
  <c r="P216" i="33" s="1"/>
  <c r="K206" i="33"/>
  <c r="Q206" i="33" s="1"/>
  <c r="K212" i="33"/>
  <c r="Q212" i="33" s="1"/>
  <c r="J206" i="33"/>
  <c r="P206" i="33" s="1"/>
  <c r="M217" i="33"/>
  <c r="S217" i="33" s="1"/>
  <c r="E212" i="33"/>
  <c r="K191" i="33"/>
  <c r="Q191" i="33" s="1"/>
  <c r="K209" i="33"/>
  <c r="Q209" i="33" s="1"/>
  <c r="E207" i="33"/>
  <c r="E210" i="33"/>
  <c r="K218" i="33"/>
  <c r="Q218" i="33" s="1"/>
  <c r="J202" i="33"/>
  <c r="P202" i="33" s="1"/>
  <c r="L204" i="33"/>
  <c r="R204" i="33" s="1"/>
  <c r="L216" i="33"/>
  <c r="R216" i="33" s="1"/>
  <c r="L205" i="33"/>
  <c r="R205" i="33" s="1"/>
  <c r="J198" i="33"/>
  <c r="P198" i="33" s="1"/>
  <c r="E206" i="33"/>
  <c r="K213" i="33"/>
  <c r="Q213" i="33" s="1"/>
  <c r="E209" i="33"/>
  <c r="J218" i="33"/>
  <c r="P218" i="33" s="1"/>
  <c r="E194" i="33"/>
  <c r="E216" i="33"/>
  <c r="K215" i="33"/>
  <c r="Q215" i="33" s="1"/>
  <c r="E208" i="33"/>
  <c r="E203" i="33"/>
  <c r="E214" i="33"/>
  <c r="C197" i="33"/>
  <c r="C207" i="33"/>
  <c r="C192" i="33"/>
  <c r="C220" i="33"/>
  <c r="M202" i="33"/>
  <c r="S202" i="33" s="1"/>
  <c r="L206" i="33"/>
  <c r="R206" i="33" s="1"/>
  <c r="C204" i="33"/>
  <c r="C209" i="33"/>
  <c r="C206" i="33"/>
  <c r="L208" i="33"/>
  <c r="R208" i="33" s="1"/>
  <c r="L200" i="33"/>
  <c r="R200" i="33" s="1"/>
  <c r="C213" i="33"/>
  <c r="K200" i="33"/>
  <c r="Q200" i="33" s="1"/>
  <c r="K192" i="33"/>
  <c r="Q192" i="33" s="1"/>
  <c r="J192" i="33"/>
  <c r="P192" i="33" s="1"/>
  <c r="C218" i="33"/>
  <c r="M212" i="33"/>
  <c r="S212" i="33" s="1"/>
  <c r="K202" i="33"/>
  <c r="Q202" i="33" s="1"/>
  <c r="C191" i="33"/>
  <c r="M203" i="33"/>
  <c r="S203" i="33" s="1"/>
  <c r="E202" i="33"/>
  <c r="M205" i="33"/>
  <c r="S205" i="33" s="1"/>
  <c r="C200" i="33"/>
  <c r="M191" i="33"/>
  <c r="S191" i="33" s="1"/>
  <c r="C212" i="33"/>
  <c r="L202" i="33"/>
  <c r="R202" i="33" s="1"/>
  <c r="L191" i="33"/>
  <c r="R191" i="33" s="1"/>
  <c r="C202" i="33"/>
  <c r="L214" i="33"/>
  <c r="R214" i="33" s="1"/>
  <c r="L198" i="33"/>
  <c r="R198" i="33" s="1"/>
  <c r="L195" i="33"/>
  <c r="R195" i="33" s="1"/>
  <c r="C198" i="33"/>
  <c r="E192" i="33"/>
  <c r="E204" i="33"/>
  <c r="C193" i="33"/>
  <c r="C216" i="33"/>
  <c r="M199" i="33"/>
  <c r="S199" i="33" s="1"/>
  <c r="C201" i="33"/>
  <c r="L210" i="33"/>
  <c r="R210" i="33" s="1"/>
  <c r="M209" i="33"/>
  <c r="S209" i="33" s="1"/>
  <c r="C210" i="33"/>
  <c r="M201" i="33"/>
  <c r="S201" i="33" s="1"/>
  <c r="M213" i="33"/>
  <c r="S213" i="33" s="1"/>
  <c r="C205" i="33"/>
  <c r="C219" i="33"/>
  <c r="C211" i="33"/>
  <c r="L193" i="33"/>
  <c r="R193" i="33" s="1"/>
  <c r="C196" i="33"/>
  <c r="E197" i="33"/>
  <c r="D206" i="33"/>
  <c r="D216" i="33"/>
  <c r="D196" i="33"/>
  <c r="D203" i="33"/>
  <c r="D214" i="33"/>
  <c r="D194" i="33"/>
  <c r="D201" i="33"/>
  <c r="D195" i="33"/>
  <c r="D217" i="33"/>
  <c r="D211" i="33"/>
  <c r="D219" i="33"/>
  <c r="D189" i="33"/>
  <c r="D209" i="33"/>
  <c r="D193" i="33"/>
  <c r="M206" i="33"/>
  <c r="S206" i="33" s="1"/>
  <c r="M190" i="33"/>
  <c r="S190" i="33" s="1"/>
  <c r="M216" i="33"/>
  <c r="S216" i="33" s="1"/>
  <c r="M200" i="33"/>
  <c r="S200" i="33" s="1"/>
  <c r="M210" i="33"/>
  <c r="S210" i="33" s="1"/>
  <c r="M194" i="33"/>
  <c r="S194" i="33" s="1"/>
  <c r="M214" i="33"/>
  <c r="S214" i="33" s="1"/>
  <c r="M189" i="33"/>
  <c r="S189" i="33" s="1"/>
  <c r="M198" i="33"/>
  <c r="S198" i="33" s="1"/>
  <c r="M208" i="33"/>
  <c r="S208" i="33" s="1"/>
  <c r="M197" i="33"/>
  <c r="S197" i="33" s="1"/>
  <c r="M219" i="33"/>
  <c r="S219" i="33" s="1"/>
  <c r="M204" i="33"/>
  <c r="S204" i="33" s="1"/>
  <c r="M192" i="33"/>
  <c r="S192" i="33" s="1"/>
  <c r="D212" i="33"/>
  <c r="K217" i="33"/>
  <c r="Q217" i="33" s="1"/>
  <c r="K190" i="33"/>
  <c r="Q190" i="33" s="1"/>
  <c r="K214" i="33"/>
  <c r="Q214" i="33" s="1"/>
  <c r="K210" i="33"/>
  <c r="Q210" i="33" s="1"/>
  <c r="K198" i="33"/>
  <c r="Q198" i="33" s="1"/>
  <c r="K195" i="33"/>
  <c r="Q195" i="33" s="1"/>
  <c r="D215" i="33"/>
  <c r="D199" i="33"/>
  <c r="L196" i="33"/>
  <c r="R196" i="33" s="1"/>
  <c r="M218" i="33"/>
  <c r="S218" i="33" s="1"/>
  <c r="G89" i="33"/>
  <c r="G92" i="33"/>
  <c r="D198" i="33"/>
  <c r="L190" i="33"/>
  <c r="R190" i="33" s="1"/>
  <c r="D197" i="33"/>
  <c r="J212" i="33"/>
  <c r="P212" i="33" s="1"/>
  <c r="D220" i="33"/>
  <c r="D205" i="33"/>
  <c r="D204" i="33"/>
  <c r="L217" i="33"/>
  <c r="R217" i="33" s="1"/>
  <c r="L207" i="33"/>
  <c r="R207" i="33" s="1"/>
  <c r="D191" i="33"/>
  <c r="K207" i="33"/>
  <c r="Q207" i="33" s="1"/>
  <c r="M196" i="33"/>
  <c r="S196" i="33" s="1"/>
  <c r="D190" i="33"/>
  <c r="K196" i="33"/>
  <c r="Q196" i="33" s="1"/>
  <c r="L199" i="33"/>
  <c r="R199" i="33" s="1"/>
  <c r="J203" i="33"/>
  <c r="P203" i="33" s="1"/>
  <c r="J213" i="33"/>
  <c r="P213" i="33" s="1"/>
  <c r="J197" i="33"/>
  <c r="P197" i="33" s="1"/>
  <c r="J207" i="33"/>
  <c r="P207" i="33" s="1"/>
  <c r="J217" i="33"/>
  <c r="P217" i="33" s="1"/>
  <c r="J201" i="33"/>
  <c r="P201" i="33" s="1"/>
  <c r="J220" i="33"/>
  <c r="P220" i="33" s="1"/>
  <c r="J205" i="33"/>
  <c r="P205" i="33" s="1"/>
  <c r="J191" i="33"/>
  <c r="P191" i="33" s="1"/>
  <c r="J215" i="33"/>
  <c r="P215" i="33" s="1"/>
  <c r="J199" i="33"/>
  <c r="P199" i="33" s="1"/>
  <c r="J190" i="33"/>
  <c r="P190" i="33" s="1"/>
  <c r="J210" i="33"/>
  <c r="P210" i="33" s="1"/>
  <c r="J211" i="33"/>
  <c r="P211" i="33" s="1"/>
  <c r="J195" i="33"/>
  <c r="P195" i="33" s="1"/>
  <c r="J194" i="33"/>
  <c r="P194" i="33" s="1"/>
  <c r="L211" i="33"/>
  <c r="R211" i="33" s="1"/>
  <c r="J204" i="33"/>
  <c r="P204" i="33" s="1"/>
  <c r="L213" i="33"/>
  <c r="R213" i="33" s="1"/>
  <c r="L218" i="33"/>
  <c r="R218" i="33" s="1"/>
  <c r="K219" i="33"/>
  <c r="Q219" i="33" s="1"/>
  <c r="K201" i="33"/>
  <c r="Q201" i="33" s="1"/>
  <c r="L197" i="33"/>
  <c r="R197" i="33" s="1"/>
  <c r="J219" i="33"/>
  <c r="P219" i="33" s="1"/>
  <c r="L189" i="33"/>
  <c r="R189" i="33" s="1"/>
  <c r="K197" i="33"/>
  <c r="Q197" i="33" s="1"/>
  <c r="D207" i="33"/>
  <c r="L209" i="33"/>
  <c r="R209" i="33" s="1"/>
  <c r="M211" i="33"/>
  <c r="S211" i="33" s="1"/>
  <c r="L212" i="33"/>
  <c r="R212" i="33" s="1"/>
  <c r="C217" i="33"/>
  <c r="C215" i="33"/>
  <c r="C199" i="33"/>
  <c r="C203" i="33"/>
  <c r="C195" i="33"/>
  <c r="C190" i="33"/>
  <c r="C214" i="33"/>
  <c r="C194" i="33"/>
  <c r="C208" i="33"/>
  <c r="K193" i="33"/>
  <c r="Q193" i="33" s="1"/>
  <c r="D213" i="33"/>
  <c r="J193" i="33"/>
  <c r="P193" i="33" s="1"/>
  <c r="K204" i="33"/>
  <c r="Q204" i="33" s="1"/>
  <c r="M195" i="33"/>
  <c r="S195" i="33" s="1"/>
  <c r="J200" i="33"/>
  <c r="P200" i="33" s="1"/>
  <c r="J189" i="6"/>
  <c r="D189" i="6"/>
  <c r="O10" i="8"/>
  <c r="U10" i="8" s="1"/>
  <c r="V10" i="8"/>
  <c r="Q10" i="8"/>
  <c r="W10" i="8" s="1"/>
  <c r="R10" i="8"/>
  <c r="X10" i="8" s="1"/>
  <c r="S10" i="8"/>
  <c r="Y10" i="8" s="1"/>
  <c r="T10" i="8"/>
  <c r="Z10" i="8" s="1"/>
  <c r="O11" i="8"/>
  <c r="U11" i="8" s="1"/>
  <c r="V11" i="8"/>
  <c r="Q11" i="8"/>
  <c r="W11" i="8" s="1"/>
  <c r="R11" i="8"/>
  <c r="X11" i="8" s="1"/>
  <c r="S11" i="8"/>
  <c r="Y11" i="8" s="1"/>
  <c r="T11" i="8"/>
  <c r="Z11" i="8" s="1"/>
  <c r="O12" i="8"/>
  <c r="U12" i="8" s="1"/>
  <c r="V12" i="8"/>
  <c r="Q12" i="8"/>
  <c r="W12" i="8" s="1"/>
  <c r="R12" i="8"/>
  <c r="X12" i="8" s="1"/>
  <c r="S12" i="8"/>
  <c r="Y12" i="8" s="1"/>
  <c r="T12" i="8"/>
  <c r="Z12" i="8" s="1"/>
  <c r="O13" i="8"/>
  <c r="U13" i="8" s="1"/>
  <c r="V13" i="8"/>
  <c r="Q13" i="8"/>
  <c r="W13" i="8" s="1"/>
  <c r="R13" i="8"/>
  <c r="X13" i="8" s="1"/>
  <c r="S13" i="8"/>
  <c r="Y13" i="8" s="1"/>
  <c r="T13" i="8"/>
  <c r="Z13" i="8" s="1"/>
  <c r="O14" i="8"/>
  <c r="U14" i="8" s="1"/>
  <c r="V14" i="8"/>
  <c r="Q14" i="8"/>
  <c r="W14" i="8" s="1"/>
  <c r="R14" i="8"/>
  <c r="X14" i="8" s="1"/>
  <c r="S14" i="8"/>
  <c r="Y14" i="8" s="1"/>
  <c r="T14" i="8"/>
  <c r="Z14" i="8" s="1"/>
  <c r="O15" i="8"/>
  <c r="U15" i="8" s="1"/>
  <c r="V15" i="8"/>
  <c r="Q15" i="8"/>
  <c r="W15" i="8" s="1"/>
  <c r="R15" i="8"/>
  <c r="X15" i="8" s="1"/>
  <c r="S15" i="8"/>
  <c r="Y15" i="8" s="1"/>
  <c r="T15" i="8"/>
  <c r="Z15" i="8" s="1"/>
  <c r="O16" i="8"/>
  <c r="U16" i="8" s="1"/>
  <c r="V16" i="8"/>
  <c r="Q16" i="8"/>
  <c r="W16" i="8" s="1"/>
  <c r="R16" i="8"/>
  <c r="X16" i="8" s="1"/>
  <c r="S16" i="8"/>
  <c r="Y16" i="8" s="1"/>
  <c r="T16" i="8"/>
  <c r="Z16" i="8" s="1"/>
  <c r="O17" i="8"/>
  <c r="U17" i="8" s="1"/>
  <c r="V17" i="8"/>
  <c r="Q17" i="8"/>
  <c r="W17" i="8" s="1"/>
  <c r="R17" i="8"/>
  <c r="X17" i="8" s="1"/>
  <c r="S17" i="8"/>
  <c r="Y17" i="8" s="1"/>
  <c r="T17" i="8"/>
  <c r="Z17" i="8" s="1"/>
  <c r="O18" i="8"/>
  <c r="U18" i="8" s="1"/>
  <c r="V18" i="8"/>
  <c r="Q18" i="8"/>
  <c r="W18" i="8" s="1"/>
  <c r="R18" i="8"/>
  <c r="X18" i="8" s="1"/>
  <c r="S18" i="8"/>
  <c r="Y18" i="8" s="1"/>
  <c r="T18" i="8"/>
  <c r="Z18" i="8" s="1"/>
  <c r="O19" i="8"/>
  <c r="U19" i="8" s="1"/>
  <c r="V19" i="8"/>
  <c r="Q19" i="8"/>
  <c r="W19" i="8" s="1"/>
  <c r="R19" i="8"/>
  <c r="X19" i="8" s="1"/>
  <c r="S19" i="8"/>
  <c r="Y19" i="8" s="1"/>
  <c r="T19" i="8"/>
  <c r="Z19" i="8" s="1"/>
  <c r="O20" i="8"/>
  <c r="U20" i="8" s="1"/>
  <c r="V20" i="8"/>
  <c r="Q20" i="8"/>
  <c r="W20" i="8" s="1"/>
  <c r="R20" i="8"/>
  <c r="X20" i="8" s="1"/>
  <c r="S20" i="8"/>
  <c r="Y20" i="8" s="1"/>
  <c r="T20" i="8"/>
  <c r="Z20" i="8" s="1"/>
  <c r="O21" i="8"/>
  <c r="U21" i="8" s="1"/>
  <c r="V21" i="8"/>
  <c r="Q21" i="8"/>
  <c r="W21" i="8" s="1"/>
  <c r="R21" i="8"/>
  <c r="X21" i="8" s="1"/>
  <c r="S21" i="8"/>
  <c r="Y21" i="8" s="1"/>
  <c r="T21" i="8"/>
  <c r="Z21" i="8" s="1"/>
  <c r="O22" i="8"/>
  <c r="U22" i="8" s="1"/>
  <c r="V22" i="8"/>
  <c r="Q22" i="8"/>
  <c r="W22" i="8" s="1"/>
  <c r="R22" i="8"/>
  <c r="X22" i="8" s="1"/>
  <c r="S22" i="8"/>
  <c r="Y22" i="8" s="1"/>
  <c r="T22" i="8"/>
  <c r="Z22" i="8" s="1"/>
  <c r="O23" i="8"/>
  <c r="U23" i="8" s="1"/>
  <c r="V23" i="8"/>
  <c r="Q23" i="8"/>
  <c r="W23" i="8" s="1"/>
  <c r="R23" i="8"/>
  <c r="X23" i="8" s="1"/>
  <c r="S23" i="8"/>
  <c r="Y23" i="8" s="1"/>
  <c r="T23" i="8"/>
  <c r="Z23" i="8" s="1"/>
  <c r="O24" i="8"/>
  <c r="U24" i="8" s="1"/>
  <c r="V24" i="8"/>
  <c r="Q24" i="8"/>
  <c r="W24" i="8" s="1"/>
  <c r="R24" i="8"/>
  <c r="X24" i="8" s="1"/>
  <c r="S24" i="8"/>
  <c r="Y24" i="8" s="1"/>
  <c r="T24" i="8"/>
  <c r="Z24" i="8" s="1"/>
  <c r="O25" i="8"/>
  <c r="U25" i="8" s="1"/>
  <c r="V25" i="8"/>
  <c r="Q25" i="8"/>
  <c r="W25" i="8" s="1"/>
  <c r="R25" i="8"/>
  <c r="X25" i="8" s="1"/>
  <c r="S25" i="8"/>
  <c r="Y25" i="8" s="1"/>
  <c r="T25" i="8"/>
  <c r="Z25" i="8" s="1"/>
  <c r="Z9" i="8"/>
  <c r="Y9" i="8"/>
  <c r="X9" i="8"/>
  <c r="W9" i="8"/>
  <c r="U9" i="8"/>
  <c r="D5" i="7"/>
  <c r="E5" i="7"/>
  <c r="F5" i="7"/>
  <c r="G5" i="7"/>
  <c r="C6" i="7"/>
  <c r="D6" i="7"/>
  <c r="E6" i="7"/>
  <c r="F6" i="7"/>
  <c r="G6" i="7"/>
  <c r="B6" i="7"/>
  <c r="B5" i="7"/>
  <c r="R147" i="6"/>
  <c r="R101" i="6"/>
  <c r="P144" i="6"/>
  <c r="Q144" i="6"/>
  <c r="R144" i="6"/>
  <c r="S144" i="6"/>
  <c r="T144" i="6"/>
  <c r="P145" i="6"/>
  <c r="Q145" i="6"/>
  <c r="R145" i="6"/>
  <c r="S145" i="6"/>
  <c r="T145" i="6"/>
  <c r="P146" i="6"/>
  <c r="Q146" i="6"/>
  <c r="R146" i="6"/>
  <c r="S146" i="6"/>
  <c r="T146" i="6"/>
  <c r="P147" i="6"/>
  <c r="Q147" i="6"/>
  <c r="S147" i="6"/>
  <c r="T147" i="6"/>
  <c r="P148" i="6"/>
  <c r="Q148" i="6"/>
  <c r="R148" i="6"/>
  <c r="S148" i="6"/>
  <c r="T148" i="6"/>
  <c r="P149" i="6"/>
  <c r="Q149" i="6"/>
  <c r="R149" i="6"/>
  <c r="S149" i="6"/>
  <c r="T149" i="6"/>
  <c r="P150" i="6"/>
  <c r="Q150" i="6"/>
  <c r="R150" i="6"/>
  <c r="S150" i="6"/>
  <c r="T150" i="6"/>
  <c r="P151" i="6"/>
  <c r="Q151" i="6"/>
  <c r="R151" i="6"/>
  <c r="S151" i="6"/>
  <c r="T151" i="6"/>
  <c r="P152" i="6"/>
  <c r="Q152" i="6"/>
  <c r="R152" i="6"/>
  <c r="S152" i="6"/>
  <c r="T152" i="6"/>
  <c r="P153" i="6"/>
  <c r="Q153" i="6"/>
  <c r="R153" i="6"/>
  <c r="S153" i="6"/>
  <c r="T153" i="6"/>
  <c r="P154" i="6"/>
  <c r="Q154" i="6"/>
  <c r="R154" i="6"/>
  <c r="S154" i="6"/>
  <c r="T154" i="6"/>
  <c r="P155" i="6"/>
  <c r="Q155" i="6"/>
  <c r="R155" i="6"/>
  <c r="S155" i="6"/>
  <c r="T155" i="6"/>
  <c r="P156" i="6"/>
  <c r="Q156" i="6"/>
  <c r="R156" i="6"/>
  <c r="S156" i="6"/>
  <c r="T156" i="6"/>
  <c r="P157" i="6"/>
  <c r="Q157" i="6"/>
  <c r="R157" i="6"/>
  <c r="S157" i="6"/>
  <c r="T157" i="6"/>
  <c r="P158" i="6"/>
  <c r="Q158" i="6"/>
  <c r="R158" i="6"/>
  <c r="S158" i="6"/>
  <c r="T158" i="6"/>
  <c r="P159" i="6"/>
  <c r="Q159" i="6"/>
  <c r="R159" i="6"/>
  <c r="S159" i="6"/>
  <c r="T159" i="6"/>
  <c r="C160" i="6"/>
  <c r="D160" i="6"/>
  <c r="E160" i="6"/>
  <c r="F160" i="6"/>
  <c r="G160" i="6"/>
  <c r="H160" i="6"/>
  <c r="I160" i="6"/>
  <c r="J160" i="6"/>
  <c r="P160" i="6" s="1"/>
  <c r="K160" i="6"/>
  <c r="Q160" i="6" s="1"/>
  <c r="L160" i="6"/>
  <c r="R160" i="6" s="1"/>
  <c r="M160" i="6"/>
  <c r="S160" i="6" s="1"/>
  <c r="N160" i="6"/>
  <c r="T160" i="6" s="1"/>
  <c r="C161" i="6"/>
  <c r="D161" i="6"/>
  <c r="E161" i="6"/>
  <c r="F161" i="6"/>
  <c r="G161" i="6"/>
  <c r="H161" i="6"/>
  <c r="I161" i="6"/>
  <c r="J161" i="6"/>
  <c r="P161" i="6" s="1"/>
  <c r="K161" i="6"/>
  <c r="Q161" i="6" s="1"/>
  <c r="L161" i="6"/>
  <c r="R161" i="6" s="1"/>
  <c r="M161" i="6"/>
  <c r="S161" i="6" s="1"/>
  <c r="N161" i="6"/>
  <c r="T161" i="6" s="1"/>
  <c r="I143" i="6"/>
  <c r="K143" i="6"/>
  <c r="L143" i="6"/>
  <c r="L189" i="6" s="1"/>
  <c r="M143" i="6"/>
  <c r="N143" i="6"/>
  <c r="E143" i="6"/>
  <c r="F143" i="6"/>
  <c r="H143" i="6"/>
  <c r="C143" i="6"/>
  <c r="B144" i="6"/>
  <c r="B190" i="6" s="1"/>
  <c r="B145" i="6"/>
  <c r="B191" i="6" s="1"/>
  <c r="B146" i="6"/>
  <c r="B192" i="6" s="1"/>
  <c r="B147" i="6"/>
  <c r="B193" i="6" s="1"/>
  <c r="B148" i="6"/>
  <c r="B194" i="6" s="1"/>
  <c r="B149" i="6"/>
  <c r="B195" i="6" s="1"/>
  <c r="B150" i="6"/>
  <c r="B196" i="6" s="1"/>
  <c r="B151" i="6"/>
  <c r="B197" i="6" s="1"/>
  <c r="B152" i="6"/>
  <c r="B198" i="6" s="1"/>
  <c r="B153" i="6"/>
  <c r="B199" i="6" s="1"/>
  <c r="B154" i="6"/>
  <c r="B200" i="6" s="1"/>
  <c r="B155" i="6"/>
  <c r="B201" i="6" s="1"/>
  <c r="B156" i="6"/>
  <c r="B202" i="6" s="1"/>
  <c r="B157" i="6"/>
  <c r="B203" i="6" s="1"/>
  <c r="B158" i="6"/>
  <c r="B204" i="6" s="1"/>
  <c r="B159" i="6"/>
  <c r="B205" i="6" s="1"/>
  <c r="B160" i="6"/>
  <c r="B206" i="6" s="1"/>
  <c r="B161" i="6"/>
  <c r="B207" i="6" s="1"/>
  <c r="B143" i="6"/>
  <c r="B189" i="6" s="1"/>
  <c r="A144" i="6"/>
  <c r="A190" i="6" s="1"/>
  <c r="A145" i="6"/>
  <c r="A191" i="6" s="1"/>
  <c r="A146" i="6"/>
  <c r="A192" i="6" s="1"/>
  <c r="A147" i="6"/>
  <c r="A193" i="6" s="1"/>
  <c r="A148" i="6"/>
  <c r="A194" i="6" s="1"/>
  <c r="A149" i="6"/>
  <c r="A195" i="6" s="1"/>
  <c r="A150" i="6"/>
  <c r="A196" i="6" s="1"/>
  <c r="A151" i="6"/>
  <c r="A197" i="6" s="1"/>
  <c r="A152" i="6"/>
  <c r="A198" i="6" s="1"/>
  <c r="A153" i="6"/>
  <c r="A199" i="6" s="1"/>
  <c r="A154" i="6"/>
  <c r="A200" i="6" s="1"/>
  <c r="A155" i="6"/>
  <c r="A201" i="6" s="1"/>
  <c r="A156" i="6"/>
  <c r="A202" i="6" s="1"/>
  <c r="A157" i="6"/>
  <c r="A203" i="6" s="1"/>
  <c r="A158" i="6"/>
  <c r="A204" i="6" s="1"/>
  <c r="A159" i="6"/>
  <c r="A205" i="6" s="1"/>
  <c r="A160" i="6"/>
  <c r="A206" i="6" s="1"/>
  <c r="A161" i="6"/>
  <c r="A207" i="6" s="1"/>
  <c r="A143" i="6"/>
  <c r="A189" i="6" s="1"/>
  <c r="O104" i="6"/>
  <c r="P104" i="6"/>
  <c r="Q104" i="6"/>
  <c r="R104" i="6"/>
  <c r="S104" i="6"/>
  <c r="T104" i="6"/>
  <c r="O105" i="6"/>
  <c r="P105" i="6"/>
  <c r="Q105" i="6"/>
  <c r="R105" i="6"/>
  <c r="S105" i="6"/>
  <c r="T105" i="6"/>
  <c r="O106" i="6"/>
  <c r="P106" i="6"/>
  <c r="Q106" i="6"/>
  <c r="R106" i="6"/>
  <c r="S106" i="6"/>
  <c r="T106" i="6"/>
  <c r="O107" i="6"/>
  <c r="P107" i="6"/>
  <c r="Q107" i="6"/>
  <c r="R107" i="6"/>
  <c r="S107" i="6"/>
  <c r="T107" i="6"/>
  <c r="O108" i="6"/>
  <c r="P108" i="6"/>
  <c r="Q108" i="6"/>
  <c r="R108" i="6"/>
  <c r="S108" i="6"/>
  <c r="T108" i="6"/>
  <c r="O109" i="6"/>
  <c r="P109" i="6"/>
  <c r="Q109" i="6"/>
  <c r="R109" i="6"/>
  <c r="S109" i="6"/>
  <c r="T109" i="6"/>
  <c r="O110" i="6"/>
  <c r="P110" i="6"/>
  <c r="Q110" i="6"/>
  <c r="R110" i="6"/>
  <c r="S110" i="6"/>
  <c r="T110" i="6"/>
  <c r="O111" i="6"/>
  <c r="P111" i="6"/>
  <c r="Q111" i="6"/>
  <c r="R111" i="6"/>
  <c r="S111" i="6"/>
  <c r="T111" i="6"/>
  <c r="O112" i="6"/>
  <c r="P112" i="6"/>
  <c r="Q112" i="6"/>
  <c r="R112" i="6"/>
  <c r="S112" i="6"/>
  <c r="T112" i="6"/>
  <c r="O113" i="6"/>
  <c r="P113" i="6"/>
  <c r="Q113" i="6"/>
  <c r="R113" i="6"/>
  <c r="S113" i="6"/>
  <c r="T113" i="6"/>
  <c r="O114" i="6"/>
  <c r="P114" i="6"/>
  <c r="Q114" i="6"/>
  <c r="R114" i="6"/>
  <c r="S114" i="6"/>
  <c r="T114" i="6"/>
  <c r="O115" i="6"/>
  <c r="P115" i="6"/>
  <c r="Q115" i="6"/>
  <c r="R115" i="6"/>
  <c r="S115" i="6"/>
  <c r="T115" i="6"/>
  <c r="V37" i="6"/>
  <c r="AB37" i="6" s="1"/>
  <c r="U37" i="6"/>
  <c r="AA37" i="6" s="1"/>
  <c r="T37" i="6"/>
  <c r="Z37" i="6" s="1"/>
  <c r="S37" i="6"/>
  <c r="Y37" i="6" s="1"/>
  <c r="R37" i="6"/>
  <c r="X37" i="6" s="1"/>
  <c r="Q37" i="6"/>
  <c r="W37" i="6" s="1"/>
  <c r="P37" i="6"/>
  <c r="O37" i="6"/>
  <c r="M37" i="6"/>
  <c r="L37" i="6"/>
  <c r="K37" i="6"/>
  <c r="V36" i="6"/>
  <c r="AB36" i="6" s="1"/>
  <c r="U36" i="6"/>
  <c r="AA36" i="6" s="1"/>
  <c r="T36" i="6"/>
  <c r="Z36" i="6" s="1"/>
  <c r="S36" i="6"/>
  <c r="Y36" i="6" s="1"/>
  <c r="R36" i="6"/>
  <c r="X36" i="6" s="1"/>
  <c r="Q36" i="6"/>
  <c r="W36" i="6" s="1"/>
  <c r="P36" i="6"/>
  <c r="O36" i="6"/>
  <c r="M36" i="6"/>
  <c r="L36" i="6"/>
  <c r="AB25" i="6"/>
  <c r="AA25" i="6"/>
  <c r="Z25" i="6"/>
  <c r="Y25" i="6"/>
  <c r="X25" i="6"/>
  <c r="W25" i="6"/>
  <c r="AB24" i="6"/>
  <c r="AA24" i="6"/>
  <c r="Z24" i="6"/>
  <c r="Y24" i="6"/>
  <c r="X24" i="6"/>
  <c r="W24" i="6"/>
  <c r="AB23" i="6"/>
  <c r="AA23" i="6"/>
  <c r="Z23" i="6"/>
  <c r="Y23" i="6"/>
  <c r="X23" i="6"/>
  <c r="W23" i="6"/>
  <c r="V12" i="6"/>
  <c r="AB12" i="6" s="1"/>
  <c r="U12" i="6"/>
  <c r="AA12" i="6" s="1"/>
  <c r="T12" i="6"/>
  <c r="Z12" i="6" s="1"/>
  <c r="S12" i="6"/>
  <c r="Y12" i="6" s="1"/>
  <c r="R12" i="6"/>
  <c r="X12" i="6" s="1"/>
  <c r="Q12" i="6"/>
  <c r="W12" i="6" s="1"/>
  <c r="P12" i="6"/>
  <c r="O12" i="6"/>
  <c r="N12" i="6"/>
  <c r="M12" i="6"/>
  <c r="L12" i="6"/>
  <c r="K12" i="6"/>
  <c r="AB4" i="6"/>
  <c r="AA4" i="6"/>
  <c r="Z4" i="6"/>
  <c r="Y4" i="6"/>
  <c r="X4" i="6"/>
  <c r="W4" i="6"/>
  <c r="K86" i="4"/>
  <c r="L86" i="4"/>
  <c r="M86" i="4"/>
  <c r="N86" i="4"/>
  <c r="O86" i="4"/>
  <c r="P86" i="4"/>
  <c r="Q86" i="4"/>
  <c r="R86" i="4"/>
  <c r="S86" i="4"/>
  <c r="T86" i="4"/>
  <c r="U86" i="4"/>
  <c r="V86" i="4"/>
  <c r="K87" i="4"/>
  <c r="L87" i="4"/>
  <c r="M87" i="4"/>
  <c r="N87" i="4"/>
  <c r="O87" i="4"/>
  <c r="P87" i="4"/>
  <c r="Q87" i="4"/>
  <c r="R87" i="4"/>
  <c r="S87" i="4"/>
  <c r="T87" i="4"/>
  <c r="U87" i="4"/>
  <c r="V87" i="4"/>
  <c r="K88" i="4"/>
  <c r="L88" i="4"/>
  <c r="M88" i="4"/>
  <c r="N88" i="4"/>
  <c r="O88" i="4"/>
  <c r="P88" i="4"/>
  <c r="Q88" i="4"/>
  <c r="R88" i="4"/>
  <c r="S88" i="4"/>
  <c r="T88" i="4"/>
  <c r="U88" i="4"/>
  <c r="V88" i="4"/>
  <c r="K89" i="4"/>
  <c r="L89" i="4"/>
  <c r="M89" i="4"/>
  <c r="N89" i="4"/>
  <c r="O89" i="4"/>
  <c r="P89" i="4"/>
  <c r="Q89" i="4"/>
  <c r="R89" i="4"/>
  <c r="S89" i="4"/>
  <c r="T89" i="4"/>
  <c r="U89" i="4"/>
  <c r="V89" i="4"/>
  <c r="K90" i="4"/>
  <c r="L90" i="4"/>
  <c r="M90" i="4"/>
  <c r="N90" i="4"/>
  <c r="O90" i="4"/>
  <c r="P90" i="4"/>
  <c r="Q90" i="4"/>
  <c r="R90" i="4"/>
  <c r="S90" i="4"/>
  <c r="T90" i="4"/>
  <c r="U90" i="4"/>
  <c r="V90" i="4"/>
  <c r="K91" i="4"/>
  <c r="L91" i="4"/>
  <c r="M91" i="4"/>
  <c r="N91" i="4"/>
  <c r="O91" i="4"/>
  <c r="P91" i="4"/>
  <c r="Q91" i="4"/>
  <c r="R91" i="4"/>
  <c r="S91" i="4"/>
  <c r="T91" i="4"/>
  <c r="U91" i="4"/>
  <c r="V91" i="4"/>
  <c r="K92" i="4"/>
  <c r="L92" i="4"/>
  <c r="M92" i="4"/>
  <c r="N92" i="4"/>
  <c r="O92" i="4"/>
  <c r="P92" i="4"/>
  <c r="Q92" i="4"/>
  <c r="R92" i="4"/>
  <c r="S92" i="4"/>
  <c r="T92" i="4"/>
  <c r="U92" i="4"/>
  <c r="V92" i="4"/>
  <c r="K93" i="4"/>
  <c r="L93" i="4"/>
  <c r="M93" i="4"/>
  <c r="N93" i="4"/>
  <c r="O93" i="4"/>
  <c r="P93" i="4"/>
  <c r="Q93" i="4"/>
  <c r="R93" i="4"/>
  <c r="S93" i="4"/>
  <c r="T93" i="4"/>
  <c r="U93" i="4"/>
  <c r="V93" i="4"/>
  <c r="K94" i="4"/>
  <c r="L94" i="4"/>
  <c r="M94" i="4"/>
  <c r="N94" i="4"/>
  <c r="O94" i="4"/>
  <c r="P94" i="4"/>
  <c r="Q94" i="4"/>
  <c r="R94" i="4"/>
  <c r="S94" i="4"/>
  <c r="T94" i="4"/>
  <c r="U94" i="4"/>
  <c r="V94" i="4"/>
  <c r="K95" i="4"/>
  <c r="L95" i="4"/>
  <c r="M95" i="4"/>
  <c r="N95" i="4"/>
  <c r="O95" i="4"/>
  <c r="P95" i="4"/>
  <c r="Q95" i="4"/>
  <c r="R95" i="4"/>
  <c r="S95" i="4"/>
  <c r="T95" i="4"/>
  <c r="U95" i="4"/>
  <c r="V95" i="4"/>
  <c r="K96" i="4"/>
  <c r="L96" i="4"/>
  <c r="M96" i="4"/>
  <c r="N96" i="4"/>
  <c r="O96" i="4"/>
  <c r="P96" i="4"/>
  <c r="Q96" i="4"/>
  <c r="R96" i="4"/>
  <c r="S96" i="4"/>
  <c r="T96" i="4"/>
  <c r="U96" i="4"/>
  <c r="V96" i="4"/>
  <c r="K97" i="4"/>
  <c r="L97" i="4"/>
  <c r="M97" i="4"/>
  <c r="N97" i="4"/>
  <c r="O97" i="4"/>
  <c r="P97" i="4"/>
  <c r="Q97" i="4"/>
  <c r="R97" i="4"/>
  <c r="S97" i="4"/>
  <c r="T97" i="4"/>
  <c r="U97" i="4"/>
  <c r="V97" i="4"/>
  <c r="K98" i="4"/>
  <c r="L98" i="4"/>
  <c r="M98" i="4"/>
  <c r="N98" i="4"/>
  <c r="O98" i="4"/>
  <c r="P98" i="4"/>
  <c r="Q98" i="4"/>
  <c r="R98" i="4"/>
  <c r="S98" i="4"/>
  <c r="T98" i="4"/>
  <c r="U98" i="4"/>
  <c r="V98" i="4"/>
  <c r="K99" i="4"/>
  <c r="L99" i="4"/>
  <c r="M99" i="4"/>
  <c r="N99" i="4"/>
  <c r="O99" i="4"/>
  <c r="P99" i="4"/>
  <c r="Q99" i="4"/>
  <c r="R99" i="4"/>
  <c r="S99" i="4"/>
  <c r="T99" i="4"/>
  <c r="U99" i="4"/>
  <c r="V99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Q85" i="4"/>
  <c r="R85" i="4"/>
  <c r="S85" i="4"/>
  <c r="Y85" i="4" s="1"/>
  <c r="T85" i="4"/>
  <c r="Z85" i="4" s="1"/>
  <c r="U85" i="4"/>
  <c r="AA85" i="4" s="1"/>
  <c r="V85" i="4"/>
  <c r="AB85" i="4" s="1"/>
  <c r="V12" i="4"/>
  <c r="AB12" i="4" s="1"/>
  <c r="U12" i="4"/>
  <c r="AA12" i="4" s="1"/>
  <c r="T12" i="4"/>
  <c r="Z12" i="4" s="1"/>
  <c r="S12" i="4"/>
  <c r="Y12" i="4" s="1"/>
  <c r="R12" i="4"/>
  <c r="X12" i="4" s="1"/>
  <c r="Q12" i="4"/>
  <c r="W12" i="4" s="1"/>
  <c r="P12" i="4"/>
  <c r="O12" i="4"/>
  <c r="N12" i="4"/>
  <c r="M12" i="4"/>
  <c r="L12" i="4"/>
  <c r="K12" i="4"/>
  <c r="V11" i="4"/>
  <c r="AB11" i="4" s="1"/>
  <c r="U11" i="4"/>
  <c r="AA11" i="4" s="1"/>
  <c r="T11" i="4"/>
  <c r="Z11" i="4" s="1"/>
  <c r="S11" i="4"/>
  <c r="Y11" i="4" s="1"/>
  <c r="R11" i="4"/>
  <c r="X11" i="4" s="1"/>
  <c r="Q11" i="4"/>
  <c r="W11" i="4" s="1"/>
  <c r="P11" i="4"/>
  <c r="O11" i="4"/>
  <c r="N11" i="4"/>
  <c r="M11" i="4"/>
  <c r="L11" i="4"/>
  <c r="K11" i="4"/>
  <c r="V10" i="4"/>
  <c r="AB10" i="4" s="1"/>
  <c r="U10" i="4"/>
  <c r="AA10" i="4" s="1"/>
  <c r="T10" i="4"/>
  <c r="Z10" i="4" s="1"/>
  <c r="S10" i="4"/>
  <c r="Y10" i="4" s="1"/>
  <c r="R10" i="4"/>
  <c r="X10" i="4" s="1"/>
  <c r="Q10" i="4"/>
  <c r="W10" i="4" s="1"/>
  <c r="P10" i="4"/>
  <c r="O10" i="4"/>
  <c r="N10" i="4"/>
  <c r="M10" i="4"/>
  <c r="L10" i="4"/>
  <c r="K10" i="4"/>
  <c r="AB6" i="4"/>
  <c r="AA6" i="4"/>
  <c r="Z6" i="4"/>
  <c r="Y6" i="4"/>
  <c r="X6" i="4"/>
  <c r="W6" i="4"/>
  <c r="AB5" i="4"/>
  <c r="AA5" i="4"/>
  <c r="Z5" i="4"/>
  <c r="Y5" i="4"/>
  <c r="X5" i="4"/>
  <c r="W5" i="4"/>
  <c r="AB4" i="4"/>
  <c r="AA4" i="4"/>
  <c r="Z4" i="4"/>
  <c r="Y4" i="4"/>
  <c r="X4" i="4"/>
  <c r="W38" i="4"/>
  <c r="V47" i="4"/>
  <c r="AB47" i="4" s="1"/>
  <c r="U47" i="4"/>
  <c r="AA47" i="4" s="1"/>
  <c r="T47" i="4"/>
  <c r="Z47" i="4" s="1"/>
  <c r="S47" i="4"/>
  <c r="Y47" i="4" s="1"/>
  <c r="R47" i="4"/>
  <c r="X47" i="4" s="1"/>
  <c r="Q47" i="4"/>
  <c r="W47" i="4" s="1"/>
  <c r="P47" i="4"/>
  <c r="O47" i="4"/>
  <c r="N47" i="4"/>
  <c r="M47" i="4"/>
  <c r="L47" i="4"/>
  <c r="K47" i="4"/>
  <c r="V46" i="4"/>
  <c r="AB46" i="4" s="1"/>
  <c r="U46" i="4"/>
  <c r="AA46" i="4" s="1"/>
  <c r="T46" i="4"/>
  <c r="Z46" i="4" s="1"/>
  <c r="S46" i="4"/>
  <c r="Y46" i="4" s="1"/>
  <c r="R46" i="4"/>
  <c r="X46" i="4" s="1"/>
  <c r="Q46" i="4"/>
  <c r="W46" i="4" s="1"/>
  <c r="P46" i="4"/>
  <c r="O46" i="4"/>
  <c r="N46" i="4"/>
  <c r="M46" i="4"/>
  <c r="L46" i="4"/>
  <c r="K46" i="4"/>
  <c r="V45" i="4"/>
  <c r="AB45" i="4" s="1"/>
  <c r="U45" i="4"/>
  <c r="AA45" i="4" s="1"/>
  <c r="T45" i="4"/>
  <c r="Z45" i="4" s="1"/>
  <c r="S45" i="4"/>
  <c r="Y45" i="4" s="1"/>
  <c r="R45" i="4"/>
  <c r="X45" i="4" s="1"/>
  <c r="Q45" i="4"/>
  <c r="W45" i="4" s="1"/>
  <c r="P45" i="4"/>
  <c r="O45" i="4"/>
  <c r="N45" i="4"/>
  <c r="M45" i="4"/>
  <c r="L45" i="4"/>
  <c r="K45" i="4"/>
  <c r="AB40" i="4"/>
  <c r="AA40" i="4"/>
  <c r="Z40" i="4"/>
  <c r="Y40" i="4"/>
  <c r="X40" i="4"/>
  <c r="W40" i="4"/>
  <c r="AB39" i="4"/>
  <c r="AA39" i="4"/>
  <c r="Z39" i="4"/>
  <c r="Y39" i="4"/>
  <c r="X39" i="4"/>
  <c r="W39" i="4"/>
  <c r="AB38" i="4"/>
  <c r="AA38" i="4"/>
  <c r="Z38" i="4"/>
  <c r="Y38" i="4"/>
  <c r="X38" i="4"/>
  <c r="Q27" i="4"/>
  <c r="W27" i="4" s="1"/>
  <c r="R27" i="4"/>
  <c r="X27" i="4" s="1"/>
  <c r="S27" i="4"/>
  <c r="Y27" i="4" s="1"/>
  <c r="T27" i="4"/>
  <c r="Z27" i="4" s="1"/>
  <c r="U27" i="4"/>
  <c r="AA27" i="4" s="1"/>
  <c r="V27" i="4"/>
  <c r="AB27" i="4" s="1"/>
  <c r="Q28" i="4"/>
  <c r="W28" i="4" s="1"/>
  <c r="R28" i="4"/>
  <c r="X28" i="4" s="1"/>
  <c r="S28" i="4"/>
  <c r="Y28" i="4" s="1"/>
  <c r="T28" i="4"/>
  <c r="Z28" i="4" s="1"/>
  <c r="U28" i="4"/>
  <c r="AA28" i="4" s="1"/>
  <c r="V28" i="4"/>
  <c r="AB28" i="4" s="1"/>
  <c r="Q29" i="4"/>
  <c r="W29" i="4" s="1"/>
  <c r="R29" i="4"/>
  <c r="X29" i="4" s="1"/>
  <c r="S29" i="4"/>
  <c r="Y29" i="4" s="1"/>
  <c r="T29" i="4"/>
  <c r="Z29" i="4" s="1"/>
  <c r="U29" i="4"/>
  <c r="AA29" i="4" s="1"/>
  <c r="V29" i="4"/>
  <c r="AB29" i="4" s="1"/>
  <c r="K28" i="4"/>
  <c r="L28" i="4"/>
  <c r="M28" i="4"/>
  <c r="N28" i="4"/>
  <c r="O28" i="4"/>
  <c r="P28" i="4"/>
  <c r="K29" i="4"/>
  <c r="L29" i="4"/>
  <c r="M29" i="4"/>
  <c r="N29" i="4"/>
  <c r="O29" i="4"/>
  <c r="P29" i="4"/>
  <c r="L27" i="4"/>
  <c r="M27" i="4"/>
  <c r="N27" i="4"/>
  <c r="O27" i="4"/>
  <c r="P27" i="4"/>
  <c r="K27" i="4"/>
  <c r="W22" i="4"/>
  <c r="X22" i="4"/>
  <c r="Y22" i="4"/>
  <c r="Z22" i="4"/>
  <c r="AA22" i="4"/>
  <c r="AB22" i="4"/>
  <c r="W23" i="4"/>
  <c r="X23" i="4"/>
  <c r="Y23" i="4"/>
  <c r="Z23" i="4"/>
  <c r="AA23" i="4"/>
  <c r="AB23" i="4"/>
  <c r="X21" i="4"/>
  <c r="Y21" i="4"/>
  <c r="Z21" i="4"/>
  <c r="AA21" i="4"/>
  <c r="AB21" i="4"/>
  <c r="W21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T103" i="6"/>
  <c r="S103" i="6"/>
  <c r="R103" i="6"/>
  <c r="Q103" i="6"/>
  <c r="P103" i="6"/>
  <c r="O103" i="6"/>
  <c r="T102" i="6"/>
  <c r="S102" i="6"/>
  <c r="R102" i="6"/>
  <c r="Q102" i="6"/>
  <c r="P102" i="6"/>
  <c r="O102" i="6"/>
  <c r="T101" i="6"/>
  <c r="S101" i="6"/>
  <c r="Q101" i="6"/>
  <c r="P101" i="6"/>
  <c r="O101" i="6"/>
  <c r="T100" i="6"/>
  <c r="S100" i="6"/>
  <c r="R100" i="6"/>
  <c r="Q100" i="6"/>
  <c r="P100" i="6"/>
  <c r="O100" i="6"/>
  <c r="T99" i="6"/>
  <c r="S99" i="6"/>
  <c r="R99" i="6"/>
  <c r="Q99" i="6"/>
  <c r="P99" i="6"/>
  <c r="O99" i="6"/>
  <c r="T98" i="6"/>
  <c r="S98" i="6"/>
  <c r="R98" i="6"/>
  <c r="Q98" i="6"/>
  <c r="P98" i="6"/>
  <c r="O98" i="6"/>
  <c r="T97" i="6"/>
  <c r="S97" i="6"/>
  <c r="R97" i="6"/>
  <c r="Q97" i="6"/>
  <c r="P97" i="6"/>
  <c r="O97" i="6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J115" i="4"/>
  <c r="I115" i="4"/>
  <c r="H115" i="4"/>
  <c r="G115" i="4"/>
  <c r="F115" i="4"/>
  <c r="E115" i="4"/>
  <c r="C115" i="4"/>
  <c r="B115" i="4"/>
  <c r="A115" i="4"/>
  <c r="AB79" i="4"/>
  <c r="AA79" i="4"/>
  <c r="Z79" i="4"/>
  <c r="Y79" i="4"/>
  <c r="X79" i="4"/>
  <c r="W79" i="4"/>
  <c r="AB78" i="4"/>
  <c r="AA78" i="4"/>
  <c r="Z78" i="4"/>
  <c r="Y78" i="4"/>
  <c r="X78" i="4"/>
  <c r="W78" i="4"/>
  <c r="AB77" i="4"/>
  <c r="AA77" i="4"/>
  <c r="Z77" i="4"/>
  <c r="Y77" i="4"/>
  <c r="X77" i="4"/>
  <c r="W77" i="4"/>
  <c r="AB76" i="4"/>
  <c r="AA76" i="4"/>
  <c r="Z76" i="4"/>
  <c r="Y76" i="4"/>
  <c r="X76" i="4"/>
  <c r="W76" i="4"/>
  <c r="AB75" i="4"/>
  <c r="AA75" i="4"/>
  <c r="Z75" i="4"/>
  <c r="Y75" i="4"/>
  <c r="X75" i="4"/>
  <c r="W75" i="4"/>
  <c r="AB74" i="4"/>
  <c r="AA74" i="4"/>
  <c r="Z74" i="4"/>
  <c r="Y74" i="4"/>
  <c r="X74" i="4"/>
  <c r="W74" i="4"/>
  <c r="AB73" i="4"/>
  <c r="AA73" i="4"/>
  <c r="Z73" i="4"/>
  <c r="Y73" i="4"/>
  <c r="X73" i="4"/>
  <c r="W73" i="4"/>
  <c r="AB72" i="4"/>
  <c r="AA72" i="4"/>
  <c r="Z72" i="4"/>
  <c r="Y72" i="4"/>
  <c r="X72" i="4"/>
  <c r="W72" i="4"/>
  <c r="AB71" i="4"/>
  <c r="AA71" i="4"/>
  <c r="Z71" i="4"/>
  <c r="Y71" i="4"/>
  <c r="X71" i="4"/>
  <c r="W71" i="4"/>
  <c r="AB70" i="4"/>
  <c r="AA70" i="4"/>
  <c r="Z70" i="4"/>
  <c r="Y70" i="4"/>
  <c r="X70" i="4"/>
  <c r="W70" i="4"/>
  <c r="AB69" i="4"/>
  <c r="AA69" i="4"/>
  <c r="Z69" i="4"/>
  <c r="Y69" i="4"/>
  <c r="X69" i="4"/>
  <c r="W69" i="4"/>
  <c r="AB68" i="4"/>
  <c r="AA68" i="4"/>
  <c r="Z68" i="4"/>
  <c r="Y68" i="4"/>
  <c r="X68" i="4"/>
  <c r="W68" i="4"/>
  <c r="AB67" i="4"/>
  <c r="AA67" i="4"/>
  <c r="Z67" i="4"/>
  <c r="Y67" i="4"/>
  <c r="X67" i="4"/>
  <c r="W67" i="4"/>
  <c r="AB66" i="4"/>
  <c r="AA66" i="4"/>
  <c r="Z66" i="4"/>
  <c r="Y66" i="4"/>
  <c r="X66" i="4"/>
  <c r="W66" i="4"/>
  <c r="AB65" i="4"/>
  <c r="AA65" i="4"/>
  <c r="Z65" i="4"/>
  <c r="Y65" i="4"/>
  <c r="X65" i="4"/>
  <c r="W65" i="4"/>
  <c r="AB64" i="4"/>
  <c r="AA64" i="4"/>
  <c r="Z64" i="4"/>
  <c r="Y64" i="4"/>
  <c r="X64" i="4"/>
  <c r="W64" i="4"/>
  <c r="AB63" i="4"/>
  <c r="AA63" i="4"/>
  <c r="Z63" i="4"/>
  <c r="Y63" i="4"/>
  <c r="X63" i="4"/>
  <c r="W63" i="4"/>
  <c r="AB62" i="4"/>
  <c r="AA62" i="4"/>
  <c r="Z62" i="4"/>
  <c r="Y62" i="4"/>
  <c r="X62" i="4"/>
  <c r="W62" i="4"/>
  <c r="AB61" i="4"/>
  <c r="AA61" i="4"/>
  <c r="Z61" i="4"/>
  <c r="Y61" i="4"/>
  <c r="X61" i="4"/>
  <c r="W61" i="4"/>
  <c r="AB60" i="4"/>
  <c r="AA60" i="4"/>
  <c r="Z60" i="4"/>
  <c r="Y60" i="4"/>
  <c r="X60" i="4"/>
  <c r="W60" i="4"/>
  <c r="AB59" i="4"/>
  <c r="AA59" i="4"/>
  <c r="Z59" i="4"/>
  <c r="Y59" i="4"/>
  <c r="X59" i="4"/>
  <c r="W59" i="4"/>
  <c r="AB58" i="4"/>
  <c r="AA58" i="4"/>
  <c r="Z58" i="4"/>
  <c r="Y58" i="4"/>
  <c r="X58" i="4"/>
  <c r="W58" i="4"/>
  <c r="G93" i="33" l="1"/>
  <c r="J189" i="33"/>
  <c r="P189" i="33" s="1"/>
  <c r="D207" i="6"/>
  <c r="D206" i="6"/>
  <c r="L206" i="6"/>
  <c r="R206" i="6" s="1"/>
  <c r="L207" i="6"/>
  <c r="R207" i="6" s="1"/>
  <c r="F206" i="6"/>
  <c r="F207" i="6"/>
  <c r="N18" i="6"/>
  <c r="M18" i="6"/>
  <c r="O18" i="6"/>
  <c r="N189" i="6"/>
  <c r="P18" i="6"/>
  <c r="K18" i="6"/>
  <c r="L18" i="6"/>
  <c r="M123" i="4"/>
  <c r="M121" i="4"/>
  <c r="M117" i="4"/>
  <c r="T128" i="4"/>
  <c r="L124" i="4"/>
  <c r="M131" i="4"/>
  <c r="L133" i="4"/>
  <c r="L127" i="4"/>
  <c r="L117" i="4"/>
  <c r="L132" i="4"/>
  <c r="L119" i="4"/>
  <c r="O134" i="4"/>
  <c r="O126" i="4"/>
  <c r="O118" i="4"/>
  <c r="L120" i="4"/>
  <c r="L121" i="4"/>
  <c r="R133" i="4"/>
  <c r="L130" i="4"/>
  <c r="L126" i="4"/>
  <c r="L118" i="4"/>
  <c r="L129" i="4"/>
  <c r="L123" i="4"/>
  <c r="K128" i="4"/>
  <c r="L116" i="4"/>
  <c r="M134" i="4"/>
  <c r="M132" i="4"/>
  <c r="M128" i="4"/>
  <c r="M126" i="4"/>
  <c r="M120" i="4"/>
  <c r="M118" i="4"/>
  <c r="M116" i="4"/>
  <c r="L33" i="4"/>
  <c r="L32" i="4"/>
  <c r="P32" i="4"/>
  <c r="P33" i="4"/>
  <c r="N33" i="4"/>
  <c r="N32" i="4"/>
  <c r="O32" i="4"/>
  <c r="O33" i="4"/>
  <c r="M33" i="4"/>
  <c r="M32" i="4"/>
  <c r="M16" i="4"/>
  <c r="M15" i="4"/>
  <c r="O15" i="4"/>
  <c r="O16" i="4"/>
  <c r="N16" i="4"/>
  <c r="N15" i="4"/>
  <c r="P15" i="4"/>
  <c r="P16" i="4"/>
  <c r="P124" i="4"/>
  <c r="L16" i="4"/>
  <c r="L15" i="4"/>
  <c r="F189" i="6"/>
  <c r="AA96" i="4"/>
  <c r="Z90" i="4"/>
  <c r="Z88" i="4"/>
  <c r="T118" i="4"/>
  <c r="Z86" i="4"/>
  <c r="T116" i="4"/>
  <c r="Y104" i="4"/>
  <c r="S134" i="4"/>
  <c r="Y102" i="4"/>
  <c r="Y100" i="4"/>
  <c r="S130" i="4"/>
  <c r="Y96" i="4"/>
  <c r="Y94" i="4"/>
  <c r="S124" i="4"/>
  <c r="Y92" i="4"/>
  <c r="Y90" i="4"/>
  <c r="S120" i="4"/>
  <c r="Y88" i="4"/>
  <c r="Y86" i="4"/>
  <c r="S116" i="4"/>
  <c r="AA94" i="4"/>
  <c r="U124" i="4"/>
  <c r="AA92" i="4"/>
  <c r="U122" i="4"/>
  <c r="X104" i="4"/>
  <c r="R134" i="4"/>
  <c r="AB103" i="4"/>
  <c r="V133" i="4"/>
  <c r="X102" i="4"/>
  <c r="R132" i="4"/>
  <c r="AB101" i="4"/>
  <c r="V131" i="4"/>
  <c r="X100" i="4"/>
  <c r="R130" i="4"/>
  <c r="AB99" i="4"/>
  <c r="V129" i="4"/>
  <c r="X98" i="4"/>
  <c r="R128" i="4"/>
  <c r="AB97" i="4"/>
  <c r="V127" i="4"/>
  <c r="X96" i="4"/>
  <c r="R126" i="4"/>
  <c r="AB95" i="4"/>
  <c r="V125" i="4"/>
  <c r="X94" i="4"/>
  <c r="R124" i="4"/>
  <c r="AB93" i="4"/>
  <c r="V123" i="4"/>
  <c r="X92" i="4"/>
  <c r="R122" i="4"/>
  <c r="AB91" i="4"/>
  <c r="V121" i="4"/>
  <c r="X90" i="4"/>
  <c r="R120" i="4"/>
  <c r="AB89" i="4"/>
  <c r="V119" i="4"/>
  <c r="X88" i="4"/>
  <c r="R118" i="4"/>
  <c r="AB87" i="4"/>
  <c r="V117" i="4"/>
  <c r="X86" i="4"/>
  <c r="R116" i="4"/>
  <c r="AA98" i="4"/>
  <c r="AA86" i="4"/>
  <c r="U116" i="4"/>
  <c r="Z100" i="4"/>
  <c r="Z94" i="4"/>
  <c r="T124" i="4"/>
  <c r="AA101" i="4"/>
  <c r="U131" i="4"/>
  <c r="AA97" i="4"/>
  <c r="U127" i="4"/>
  <c r="AA95" i="4"/>
  <c r="AA93" i="4"/>
  <c r="AA91" i="4"/>
  <c r="U121" i="4"/>
  <c r="AA89" i="4"/>
  <c r="U119" i="4"/>
  <c r="AA87" i="4"/>
  <c r="AA102" i="4"/>
  <c r="AA88" i="4"/>
  <c r="U118" i="4"/>
  <c r="Z96" i="4"/>
  <c r="T126" i="4"/>
  <c r="Z97" i="4"/>
  <c r="T127" i="4"/>
  <c r="AA90" i="4"/>
  <c r="U120" i="4"/>
  <c r="Z104" i="4"/>
  <c r="T134" i="4"/>
  <c r="Z102" i="4"/>
  <c r="T132" i="4"/>
  <c r="Z92" i="4"/>
  <c r="X85" i="4"/>
  <c r="R115" i="4"/>
  <c r="Z103" i="4"/>
  <c r="T133" i="4"/>
  <c r="Z101" i="4"/>
  <c r="T131" i="4"/>
  <c r="Z99" i="4"/>
  <c r="Z95" i="4"/>
  <c r="T125" i="4"/>
  <c r="Z93" i="4"/>
  <c r="T123" i="4"/>
  <c r="Z91" i="4"/>
  <c r="T121" i="4"/>
  <c r="Z87" i="4"/>
  <c r="Y103" i="4"/>
  <c r="Y101" i="4"/>
  <c r="S131" i="4"/>
  <c r="Y99" i="4"/>
  <c r="Y97" i="4"/>
  <c r="S127" i="4"/>
  <c r="Y95" i="4"/>
  <c r="Y93" i="4"/>
  <c r="S123" i="4"/>
  <c r="Y91" i="4"/>
  <c r="S121" i="4"/>
  <c r="Y89" i="4"/>
  <c r="Y87" i="4"/>
  <c r="AA104" i="4"/>
  <c r="AA100" i="4"/>
  <c r="U130" i="4"/>
  <c r="AA103" i="4"/>
  <c r="AA99" i="4"/>
  <c r="Z89" i="4"/>
  <c r="T119" i="4"/>
  <c r="AB104" i="4"/>
  <c r="V134" i="4"/>
  <c r="AB102" i="4"/>
  <c r="V132" i="4"/>
  <c r="X101" i="4"/>
  <c r="R131" i="4"/>
  <c r="AB100" i="4"/>
  <c r="X99" i="4"/>
  <c r="R129" i="4"/>
  <c r="AB98" i="4"/>
  <c r="V128" i="4"/>
  <c r="X97" i="4"/>
  <c r="R127" i="4"/>
  <c r="AB96" i="4"/>
  <c r="X95" i="4"/>
  <c r="R125" i="4"/>
  <c r="AB94" i="4"/>
  <c r="V124" i="4"/>
  <c r="X93" i="4"/>
  <c r="R123" i="4"/>
  <c r="AB92" i="4"/>
  <c r="X91" i="4"/>
  <c r="R121" i="4"/>
  <c r="AB90" i="4"/>
  <c r="V120" i="4"/>
  <c r="X89" i="4"/>
  <c r="R119" i="4"/>
  <c r="AB88" i="4"/>
  <c r="X87" i="4"/>
  <c r="R117" i="4"/>
  <c r="AB86" i="4"/>
  <c r="V116" i="4"/>
  <c r="I189" i="6"/>
  <c r="S143" i="6"/>
  <c r="Q143" i="6"/>
  <c r="R143" i="6"/>
  <c r="T143" i="6"/>
  <c r="C7" i="7"/>
  <c r="C8" i="7" s="1"/>
  <c r="P143" i="6"/>
  <c r="D190" i="6"/>
  <c r="D198" i="6"/>
  <c r="D195" i="6"/>
  <c r="D197" i="6"/>
  <c r="D191" i="6"/>
  <c r="D199" i="6"/>
  <c r="D196" i="6"/>
  <c r="D192" i="6"/>
  <c r="D200" i="6"/>
  <c r="D193" i="6"/>
  <c r="D201" i="6"/>
  <c r="D205" i="6"/>
  <c r="D194" i="6"/>
  <c r="D202" i="6"/>
  <c r="D203" i="6"/>
  <c r="D204" i="6"/>
  <c r="G89" i="6"/>
  <c r="G93" i="6"/>
  <c r="W104" i="4"/>
  <c r="W102" i="4"/>
  <c r="W100" i="4"/>
  <c r="W96" i="4"/>
  <c r="W94" i="4"/>
  <c r="W90" i="4"/>
  <c r="W101" i="4"/>
  <c r="W99" i="4"/>
  <c r="W97" i="4"/>
  <c r="W95" i="4"/>
  <c r="W93" i="4"/>
  <c r="W91" i="4"/>
  <c r="W89" i="4"/>
  <c r="W87" i="4"/>
  <c r="W98" i="4"/>
  <c r="W92" i="4"/>
  <c r="W88" i="4"/>
  <c r="W85" i="4"/>
  <c r="W86" i="4"/>
  <c r="O161" i="6"/>
  <c r="O149" i="6"/>
  <c r="O146" i="6"/>
  <c r="O144" i="6"/>
  <c r="O153" i="6"/>
  <c r="O160" i="6"/>
  <c r="O158" i="6"/>
  <c r="O156" i="6"/>
  <c r="O154" i="6"/>
  <c r="O152" i="6"/>
  <c r="O150" i="6"/>
  <c r="O148" i="6"/>
  <c r="O157" i="6"/>
  <c r="O159" i="6"/>
  <c r="O155" i="6"/>
  <c r="O151" i="6"/>
  <c r="O143" i="6"/>
  <c r="O147" i="6"/>
  <c r="O145" i="6"/>
  <c r="G7" i="7"/>
  <c r="G8" i="7" s="1"/>
  <c r="F7" i="7"/>
  <c r="F8" i="7" s="1"/>
  <c r="E7" i="7"/>
  <c r="E8" i="7" s="1"/>
  <c r="D7" i="7"/>
  <c r="D8" i="7" s="1"/>
  <c r="B7" i="7"/>
  <c r="B8" i="7" s="1"/>
  <c r="X103" i="4"/>
  <c r="W103" i="4"/>
  <c r="Z98" i="4"/>
  <c r="Y98" i="4"/>
  <c r="K189" i="6" l="1"/>
  <c r="K207" i="6"/>
  <c r="Q207" i="6" s="1"/>
  <c r="K206" i="6"/>
  <c r="Q206" i="6" s="1"/>
  <c r="M189" i="6"/>
  <c r="S189" i="6" s="1"/>
  <c r="M207" i="6"/>
  <c r="S207" i="6" s="1"/>
  <c r="M206" i="6"/>
  <c r="S206" i="6" s="1"/>
  <c r="J207" i="6"/>
  <c r="P207" i="6" s="1"/>
  <c r="J206" i="6"/>
  <c r="P206" i="6" s="1"/>
  <c r="G189" i="6"/>
  <c r="G206" i="6"/>
  <c r="G207" i="6"/>
  <c r="E189" i="6"/>
  <c r="E206" i="6"/>
  <c r="E207" i="6"/>
  <c r="H189" i="6"/>
  <c r="H206" i="6"/>
  <c r="H207" i="6"/>
  <c r="N206" i="6"/>
  <c r="T206" i="6" s="1"/>
  <c r="N207" i="6"/>
  <c r="T207" i="6" s="1"/>
  <c r="I206" i="6"/>
  <c r="O206" i="6" s="1"/>
  <c r="I207" i="6"/>
  <c r="O207" i="6" s="1"/>
  <c r="K125" i="4"/>
  <c r="Q131" i="4"/>
  <c r="K118" i="4"/>
  <c r="K124" i="4"/>
  <c r="K133" i="4"/>
  <c r="Q120" i="4"/>
  <c r="W120" i="4" s="1"/>
  <c r="S119" i="4"/>
  <c r="Y119" i="4" s="1"/>
  <c r="T117" i="4"/>
  <c r="Z117" i="4" s="1"/>
  <c r="T129" i="4"/>
  <c r="T122" i="4"/>
  <c r="Z122" i="4" s="1"/>
  <c r="S132" i="4"/>
  <c r="T120" i="4"/>
  <c r="Z120" i="4" s="1"/>
  <c r="Q123" i="4"/>
  <c r="W123" i="4" s="1"/>
  <c r="L131" i="4"/>
  <c r="M133" i="4"/>
  <c r="M125" i="4"/>
  <c r="S129" i="4"/>
  <c r="Y129" i="4" s="1"/>
  <c r="T130" i="4"/>
  <c r="Z130" i="4" s="1"/>
  <c r="S122" i="4"/>
  <c r="M124" i="4"/>
  <c r="O133" i="4"/>
  <c r="M129" i="4"/>
  <c r="K117" i="4"/>
  <c r="L122" i="4"/>
  <c r="O117" i="4"/>
  <c r="P125" i="4"/>
  <c r="P126" i="4"/>
  <c r="P127" i="4"/>
  <c r="P130" i="4"/>
  <c r="P131" i="4"/>
  <c r="P129" i="4"/>
  <c r="P132" i="4"/>
  <c r="P116" i="4"/>
  <c r="P134" i="4"/>
  <c r="P118" i="4"/>
  <c r="P120" i="4"/>
  <c r="P117" i="4"/>
  <c r="P122" i="4"/>
  <c r="P123" i="4"/>
  <c r="N121" i="4"/>
  <c r="N126" i="4"/>
  <c r="O129" i="4"/>
  <c r="K119" i="4"/>
  <c r="K127" i="4"/>
  <c r="N123" i="4"/>
  <c r="K116" i="4"/>
  <c r="Q122" i="4"/>
  <c r="O123" i="4"/>
  <c r="N122" i="4"/>
  <c r="N131" i="4"/>
  <c r="Q117" i="4"/>
  <c r="W117" i="4" s="1"/>
  <c r="N129" i="4"/>
  <c r="N125" i="4"/>
  <c r="Q125" i="4"/>
  <c r="N134" i="4"/>
  <c r="N124" i="4"/>
  <c r="K115" i="4"/>
  <c r="O128" i="4"/>
  <c r="N133" i="4"/>
  <c r="Q133" i="4"/>
  <c r="W133" i="4" s="1"/>
  <c r="O115" i="4"/>
  <c r="N128" i="4"/>
  <c r="Q134" i="4"/>
  <c r="W134" i="4" s="1"/>
  <c r="O120" i="4"/>
  <c r="K120" i="4"/>
  <c r="Q119" i="4"/>
  <c r="W119" i="4" s="1"/>
  <c r="Q127" i="4"/>
  <c r="W127" i="4" s="1"/>
  <c r="O119" i="4"/>
  <c r="N130" i="4"/>
  <c r="K121" i="4"/>
  <c r="K129" i="4"/>
  <c r="Q115" i="4"/>
  <c r="W115" i="4" s="1"/>
  <c r="O121" i="4"/>
  <c r="O127" i="4"/>
  <c r="Q116" i="4"/>
  <c r="W116" i="4" s="1"/>
  <c r="Q124" i="4"/>
  <c r="W124" i="4" s="1"/>
  <c r="K132" i="4"/>
  <c r="U129" i="4"/>
  <c r="AA129" i="4" s="1"/>
  <c r="U134" i="4"/>
  <c r="AA134" i="4" s="1"/>
  <c r="U132" i="4"/>
  <c r="AA132" i="4" s="1"/>
  <c r="U123" i="4"/>
  <c r="U128" i="4"/>
  <c r="AA128" i="4" s="1"/>
  <c r="U126" i="4"/>
  <c r="AA126" i="4" s="1"/>
  <c r="K122" i="4"/>
  <c r="N116" i="4"/>
  <c r="N132" i="4"/>
  <c r="O122" i="4"/>
  <c r="O130" i="4"/>
  <c r="K126" i="4"/>
  <c r="K130" i="4"/>
  <c r="K134" i="4"/>
  <c r="Q121" i="4"/>
  <c r="W121" i="4" s="1"/>
  <c r="Q129" i="4"/>
  <c r="W129" i="4" s="1"/>
  <c r="L115" i="4"/>
  <c r="Q130" i="4"/>
  <c r="O125" i="4"/>
  <c r="N118" i="4"/>
  <c r="N119" i="4"/>
  <c r="K123" i="4"/>
  <c r="K131" i="4"/>
  <c r="L125" i="4"/>
  <c r="O131" i="4"/>
  <c r="Q118" i="4"/>
  <c r="W118" i="4" s="1"/>
  <c r="Q126" i="4"/>
  <c r="W126" i="4" s="1"/>
  <c r="L128" i="4"/>
  <c r="M115" i="4"/>
  <c r="U133" i="4"/>
  <c r="AA133" i="4" s="1"/>
  <c r="S117" i="4"/>
  <c r="Y117" i="4" s="1"/>
  <c r="S125" i="4"/>
  <c r="S133" i="4"/>
  <c r="Y133" i="4" s="1"/>
  <c r="U117" i="4"/>
  <c r="AA117" i="4" s="1"/>
  <c r="U125" i="4"/>
  <c r="AA125" i="4" s="1"/>
  <c r="S118" i="4"/>
  <c r="Y118" i="4" s="1"/>
  <c r="S126" i="4"/>
  <c r="Y126" i="4" s="1"/>
  <c r="M122" i="4"/>
  <c r="M130" i="4"/>
  <c r="Q132" i="4"/>
  <c r="W132" i="4" s="1"/>
  <c r="S128" i="4"/>
  <c r="Y128" i="4" s="1"/>
  <c r="N120" i="4"/>
  <c r="N127" i="4"/>
  <c r="O116" i="4"/>
  <c r="O124" i="4"/>
  <c r="O132" i="4"/>
  <c r="Q128" i="4"/>
  <c r="W128" i="4" s="1"/>
  <c r="N117" i="4"/>
  <c r="M119" i="4"/>
  <c r="M127" i="4"/>
  <c r="L134" i="4"/>
  <c r="V118" i="4"/>
  <c r="AB118" i="4" s="1"/>
  <c r="V122" i="4"/>
  <c r="AB122" i="4" s="1"/>
  <c r="V126" i="4"/>
  <c r="V130" i="4"/>
  <c r="P119" i="4"/>
  <c r="P128" i="4"/>
  <c r="P133" i="4"/>
  <c r="P121" i="4"/>
  <c r="X115" i="4"/>
  <c r="I193" i="6"/>
  <c r="O193" i="6" s="1"/>
  <c r="I201" i="6"/>
  <c r="O201" i="6" s="1"/>
  <c r="I194" i="6"/>
  <c r="O194" i="6" s="1"/>
  <c r="I202" i="6"/>
  <c r="O202" i="6" s="1"/>
  <c r="I195" i="6"/>
  <c r="O195" i="6" s="1"/>
  <c r="I203" i="6"/>
  <c r="O203" i="6" s="1"/>
  <c r="I196" i="6"/>
  <c r="O196" i="6" s="1"/>
  <c r="I204" i="6"/>
  <c r="O204" i="6" s="1"/>
  <c r="I197" i="6"/>
  <c r="O197" i="6" s="1"/>
  <c r="I205" i="6"/>
  <c r="O205" i="6" s="1"/>
  <c r="I190" i="6"/>
  <c r="O190" i="6" s="1"/>
  <c r="I198" i="6"/>
  <c r="O198" i="6" s="1"/>
  <c r="I191" i="6"/>
  <c r="O191" i="6" s="1"/>
  <c r="I199" i="6"/>
  <c r="O199" i="6" s="1"/>
  <c r="I192" i="6"/>
  <c r="O192" i="6" s="1"/>
  <c r="I200" i="6"/>
  <c r="O200" i="6" s="1"/>
  <c r="N115" i="4"/>
  <c r="Y130" i="4"/>
  <c r="J198" i="6"/>
  <c r="P198" i="6" s="1"/>
  <c r="J195" i="6"/>
  <c r="P195" i="6" s="1"/>
  <c r="J203" i="6"/>
  <c r="P203" i="6" s="1"/>
  <c r="J192" i="6"/>
  <c r="P192" i="6" s="1"/>
  <c r="J200" i="6"/>
  <c r="P200" i="6" s="1"/>
  <c r="J197" i="6"/>
  <c r="P197" i="6" s="1"/>
  <c r="J205" i="6"/>
  <c r="P205" i="6" s="1"/>
  <c r="J190" i="6"/>
  <c r="P190" i="6" s="1"/>
  <c r="J194" i="6"/>
  <c r="P194" i="6" s="1"/>
  <c r="J202" i="6"/>
  <c r="P202" i="6" s="1"/>
  <c r="J191" i="6"/>
  <c r="P191" i="6" s="1"/>
  <c r="J199" i="6"/>
  <c r="P199" i="6" s="1"/>
  <c r="J201" i="6"/>
  <c r="P201" i="6" s="1"/>
  <c r="J196" i="6"/>
  <c r="P196" i="6" s="1"/>
  <c r="J204" i="6"/>
  <c r="P204" i="6" s="1"/>
  <c r="J193" i="6"/>
  <c r="P193" i="6" s="1"/>
  <c r="P189" i="6"/>
  <c r="M191" i="6"/>
  <c r="S191" i="6" s="1"/>
  <c r="M199" i="6"/>
  <c r="S199" i="6" s="1"/>
  <c r="M196" i="6"/>
  <c r="S196" i="6" s="1"/>
  <c r="M204" i="6"/>
  <c r="S204" i="6" s="1"/>
  <c r="M193" i="6"/>
  <c r="S193" i="6" s="1"/>
  <c r="M201" i="6"/>
  <c r="S201" i="6" s="1"/>
  <c r="M198" i="6"/>
  <c r="S198" i="6" s="1"/>
  <c r="M195" i="6"/>
  <c r="S195" i="6" s="1"/>
  <c r="M203" i="6"/>
  <c r="S203" i="6" s="1"/>
  <c r="M192" i="6"/>
  <c r="S192" i="6" s="1"/>
  <c r="M200" i="6"/>
  <c r="S200" i="6" s="1"/>
  <c r="M194" i="6"/>
  <c r="S194" i="6" s="1"/>
  <c r="M197" i="6"/>
  <c r="S197" i="6" s="1"/>
  <c r="M205" i="6"/>
  <c r="S205" i="6" s="1"/>
  <c r="M190" i="6"/>
  <c r="S190" i="6" s="1"/>
  <c r="M202" i="6"/>
  <c r="S202" i="6" s="1"/>
  <c r="L196" i="6"/>
  <c r="R196" i="6" s="1"/>
  <c r="L204" i="6"/>
  <c r="R204" i="6" s="1"/>
  <c r="L193" i="6"/>
  <c r="R193" i="6" s="1"/>
  <c r="L201" i="6"/>
  <c r="R201" i="6" s="1"/>
  <c r="R189" i="6"/>
  <c r="L198" i="6"/>
  <c r="R198" i="6" s="1"/>
  <c r="L195" i="6"/>
  <c r="R195" i="6" s="1"/>
  <c r="L203" i="6"/>
  <c r="R203" i="6" s="1"/>
  <c r="L192" i="6"/>
  <c r="R192" i="6" s="1"/>
  <c r="L200" i="6"/>
  <c r="R200" i="6" s="1"/>
  <c r="L197" i="6"/>
  <c r="R197" i="6" s="1"/>
  <c r="L205" i="6"/>
  <c r="R205" i="6" s="1"/>
  <c r="L190" i="6"/>
  <c r="R190" i="6" s="1"/>
  <c r="L191" i="6"/>
  <c r="L194" i="6"/>
  <c r="R194" i="6" s="1"/>
  <c r="L202" i="6"/>
  <c r="R202" i="6" s="1"/>
  <c r="L199" i="6"/>
  <c r="R199" i="6" s="1"/>
  <c r="O189" i="6"/>
  <c r="K193" i="6"/>
  <c r="Q193" i="6" s="1"/>
  <c r="K201" i="6"/>
  <c r="Q201" i="6" s="1"/>
  <c r="Q189" i="6"/>
  <c r="K198" i="6"/>
  <c r="Q198" i="6" s="1"/>
  <c r="K195" i="6"/>
  <c r="Q195" i="6" s="1"/>
  <c r="K203" i="6"/>
  <c r="Q203" i="6" s="1"/>
  <c r="K192" i="6"/>
  <c r="Q192" i="6" s="1"/>
  <c r="K200" i="6"/>
  <c r="Q200" i="6" s="1"/>
  <c r="K197" i="6"/>
  <c r="Q197" i="6" s="1"/>
  <c r="K205" i="6"/>
  <c r="Q205" i="6" s="1"/>
  <c r="K190" i="6"/>
  <c r="Q190" i="6" s="1"/>
  <c r="K194" i="6"/>
  <c r="Q194" i="6" s="1"/>
  <c r="K202" i="6"/>
  <c r="Q202" i="6" s="1"/>
  <c r="K204" i="6"/>
  <c r="Q204" i="6" s="1"/>
  <c r="K191" i="6"/>
  <c r="Q191" i="6" s="1"/>
  <c r="K199" i="6"/>
  <c r="Q199" i="6" s="1"/>
  <c r="K196" i="6"/>
  <c r="Q196" i="6" s="1"/>
  <c r="N194" i="6"/>
  <c r="T194" i="6" s="1"/>
  <c r="N202" i="6"/>
  <c r="T202" i="6" s="1"/>
  <c r="N195" i="6"/>
  <c r="T195" i="6" s="1"/>
  <c r="N203" i="6"/>
  <c r="T203" i="6" s="1"/>
  <c r="N190" i="6"/>
  <c r="T190" i="6" s="1"/>
  <c r="N196" i="6"/>
  <c r="T196" i="6" s="1"/>
  <c r="N204" i="6"/>
  <c r="T204" i="6" s="1"/>
  <c r="N197" i="6"/>
  <c r="T197" i="6" s="1"/>
  <c r="N205" i="6"/>
  <c r="T205" i="6" s="1"/>
  <c r="N198" i="6"/>
  <c r="T198" i="6" s="1"/>
  <c r="N191" i="6"/>
  <c r="T191" i="6" s="1"/>
  <c r="N199" i="6"/>
  <c r="T199" i="6" s="1"/>
  <c r="T189" i="6"/>
  <c r="N192" i="6"/>
  <c r="T192" i="6" s="1"/>
  <c r="N200" i="6"/>
  <c r="T200" i="6" s="1"/>
  <c r="N193" i="6"/>
  <c r="T193" i="6" s="1"/>
  <c r="N201" i="6"/>
  <c r="T201" i="6" s="1"/>
  <c r="H193" i="6"/>
  <c r="H201" i="6"/>
  <c r="H194" i="6"/>
  <c r="H202" i="6"/>
  <c r="H205" i="6"/>
  <c r="H195" i="6"/>
  <c r="H203" i="6"/>
  <c r="H197" i="6"/>
  <c r="H196" i="6"/>
  <c r="H204" i="6"/>
  <c r="H190" i="6"/>
  <c r="H198" i="6"/>
  <c r="H191" i="6"/>
  <c r="H199" i="6"/>
  <c r="H192" i="6"/>
  <c r="H200" i="6"/>
  <c r="P115" i="4"/>
  <c r="AA119" i="4"/>
  <c r="X127" i="4"/>
  <c r="X133" i="4"/>
  <c r="Z132" i="4"/>
  <c r="AA131" i="4"/>
  <c r="Z128" i="4"/>
  <c r="Z118" i="4"/>
  <c r="W130" i="4"/>
  <c r="X130" i="4"/>
  <c r="Y132" i="4"/>
  <c r="AA127" i="4"/>
  <c r="AA123" i="4"/>
  <c r="AA124" i="4"/>
  <c r="AA121" i="4"/>
  <c r="AA122" i="4"/>
  <c r="U115" i="4"/>
  <c r="AA115" i="4" s="1"/>
  <c r="AA116" i="4"/>
  <c r="AA130" i="4"/>
  <c r="Y120" i="4"/>
  <c r="AA120" i="4"/>
  <c r="AA118" i="4"/>
  <c r="Z125" i="4"/>
  <c r="Z126" i="4"/>
  <c r="Z119" i="4"/>
  <c r="Z123" i="4"/>
  <c r="Z124" i="4"/>
  <c r="Z121" i="4"/>
  <c r="Z133" i="4"/>
  <c r="T115" i="4"/>
  <c r="Z115" i="4" s="1"/>
  <c r="Z116" i="4"/>
  <c r="Z127" i="4"/>
  <c r="Z134" i="4"/>
  <c r="Z131" i="4"/>
  <c r="W122" i="4"/>
  <c r="W125" i="4"/>
  <c r="X119" i="4"/>
  <c r="Z129" i="4"/>
  <c r="W131" i="4"/>
  <c r="X134" i="4"/>
  <c r="X120" i="4"/>
  <c r="Y123" i="4"/>
  <c r="Y124" i="4"/>
  <c r="Y131" i="4"/>
  <c r="Y121" i="4"/>
  <c r="Y122" i="4"/>
  <c r="S115" i="4"/>
  <c r="Y115" i="4" s="1"/>
  <c r="Y125" i="4"/>
  <c r="Y116" i="4"/>
  <c r="Y127" i="4"/>
  <c r="Y134" i="4"/>
  <c r="X121" i="4"/>
  <c r="X122" i="4"/>
  <c r="X128" i="4"/>
  <c r="X125" i="4"/>
  <c r="X117" i="4"/>
  <c r="X132" i="4"/>
  <c r="X116" i="4"/>
  <c r="X129" i="4"/>
  <c r="X123" i="4"/>
  <c r="X126" i="4"/>
  <c r="X131" i="4"/>
  <c r="X124" i="4"/>
  <c r="X118" i="4"/>
  <c r="AB134" i="4"/>
  <c r="AB116" i="4"/>
  <c r="AB117" i="4"/>
  <c r="AB124" i="4"/>
  <c r="AB125" i="4"/>
  <c r="AB127" i="4"/>
  <c r="V115" i="4"/>
  <c r="AB115" i="4" s="1"/>
  <c r="AB126" i="4"/>
  <c r="AB121" i="4"/>
  <c r="AB119" i="4"/>
  <c r="AB123" i="4"/>
  <c r="AB133" i="4"/>
  <c r="AB120" i="4"/>
  <c r="AB128" i="4"/>
  <c r="AB131" i="4"/>
  <c r="AB129" i="4"/>
  <c r="AB132" i="4"/>
  <c r="AB130" i="4"/>
  <c r="G193" i="6"/>
  <c r="F201" i="6"/>
  <c r="F204" i="6"/>
  <c r="E193" i="6"/>
  <c r="F198" i="6"/>
  <c r="E203" i="6"/>
  <c r="E205" i="6"/>
  <c r="E190" i="6"/>
  <c r="E195" i="6"/>
  <c r="F193" i="6"/>
  <c r="F191" i="6"/>
  <c r="F192" i="6"/>
  <c r="E191" i="6"/>
  <c r="F202" i="6"/>
  <c r="F199" i="6"/>
  <c r="E197" i="6"/>
  <c r="E198" i="6"/>
  <c r="E194" i="6"/>
  <c r="E204" i="6"/>
  <c r="E202" i="6"/>
  <c r="E196" i="6"/>
  <c r="E192" i="6"/>
  <c r="F205" i="6"/>
  <c r="E201" i="6"/>
  <c r="G199" i="6"/>
  <c r="F203" i="6"/>
  <c r="F194" i="6"/>
  <c r="F197" i="6"/>
  <c r="E199" i="6"/>
  <c r="F195" i="6"/>
  <c r="E200" i="6"/>
  <c r="G192" i="6"/>
  <c r="G194" i="6"/>
  <c r="G196" i="6"/>
  <c r="G200" i="6"/>
  <c r="G202" i="6"/>
  <c r="G191" i="6"/>
  <c r="G204" i="6"/>
  <c r="G195" i="6"/>
  <c r="G203" i="6"/>
  <c r="G197" i="6"/>
  <c r="G205" i="6"/>
  <c r="G198" i="6"/>
  <c r="F190" i="6"/>
  <c r="F200" i="6"/>
  <c r="F196" i="6"/>
  <c r="G201" i="6"/>
  <c r="G190" i="6"/>
  <c r="R191" i="6" l="1"/>
</calcChain>
</file>

<file path=xl/sharedStrings.xml><?xml version="1.0" encoding="utf-8"?>
<sst xmlns="http://schemas.openxmlformats.org/spreadsheetml/2006/main" count="1552" uniqueCount="311">
  <si>
    <t xml:space="preserve">  </t>
  </si>
  <si>
    <t>12C/30Si</t>
  </si>
  <si>
    <t>16O1H/30Si</t>
  </si>
  <si>
    <t>19F/30Si</t>
  </si>
  <si>
    <t>32S/30Si</t>
  </si>
  <si>
    <t>35Cl/30Si</t>
  </si>
  <si>
    <t>Mean of 5 cycles</t>
  </si>
  <si>
    <t>Analysis</t>
  </si>
  <si>
    <t>Date</t>
  </si>
  <si>
    <t>31P/30Si</t>
  </si>
  <si>
    <t>Basalts</t>
  </si>
  <si>
    <t>Standard Name</t>
  </si>
  <si>
    <t>[CO2]</t>
  </si>
  <si>
    <t>[H20] wt%</t>
  </si>
  <si>
    <t>[F]</t>
  </si>
  <si>
    <t>P2O5</t>
  </si>
  <si>
    <t>[S]</t>
  </si>
  <si>
    <t>[Cl]</t>
  </si>
  <si>
    <t>[SiO2] wt%</t>
  </si>
  <si>
    <t>519-4-1</t>
  </si>
  <si>
    <t>46D</t>
  </si>
  <si>
    <t>D52-5</t>
  </si>
  <si>
    <t>D51-3</t>
  </si>
  <si>
    <t>1649-3</t>
  </si>
  <si>
    <t>D20-3</t>
  </si>
  <si>
    <t>JD17H</t>
  </si>
  <si>
    <t>1654-3</t>
  </si>
  <si>
    <t>NS-1</t>
  </si>
  <si>
    <t>D30-1</t>
  </si>
  <si>
    <t>Paste into Calibration_plot_data column C through H for appropriate standard</t>
    <phoneticPr fontId="0" type="noConversion"/>
  </si>
  <si>
    <t>SiO2 normalized concentrations</t>
  </si>
  <si>
    <t>Rhyolites</t>
  </si>
  <si>
    <t>H2O</t>
  </si>
  <si>
    <t>SiO2</t>
  </si>
  <si>
    <t>H2O/SiO2</t>
  </si>
  <si>
    <t>Sample</t>
  </si>
  <si>
    <t>CO2/SiO2</t>
  </si>
  <si>
    <t>N1</t>
  </si>
  <si>
    <t>N3</t>
  </si>
  <si>
    <t>N3.3</t>
  </si>
  <si>
    <t>N4b</t>
  </si>
  <si>
    <t>N5</t>
  </si>
  <si>
    <t>N6</t>
  </si>
  <si>
    <t>MC84-t</t>
  </si>
  <si>
    <t>MC84-df</t>
  </si>
  <si>
    <t>NW Coulee</t>
  </si>
  <si>
    <t>Panum Dome</t>
  </si>
  <si>
    <t>North Coulee</t>
  </si>
  <si>
    <t>PanumDome</t>
  </si>
  <si>
    <t>M3N</t>
  </si>
  <si>
    <t>M6N</t>
  </si>
  <si>
    <t>AMNH Webster</t>
  </si>
  <si>
    <t>CO2</t>
  </si>
  <si>
    <t>1-09-10C</t>
  </si>
  <si>
    <t>1-10-02B</t>
  </si>
  <si>
    <t>1-09-10B</t>
  </si>
  <si>
    <t>08-03A</t>
  </si>
  <si>
    <t>10-01B</t>
  </si>
  <si>
    <t>08-05A</t>
  </si>
  <si>
    <t>08-07B</t>
  </si>
  <si>
    <t>08-11A</t>
  </si>
  <si>
    <t>08-06A</t>
  </si>
  <si>
    <t>08-06C</t>
  </si>
  <si>
    <t>10-01A</t>
  </si>
  <si>
    <t>Dacites</t>
  </si>
  <si>
    <t>DAC53</t>
  </si>
  <si>
    <t>DAC54</t>
  </si>
  <si>
    <t>DAC55</t>
  </si>
  <si>
    <t>DAC56</t>
  </si>
  <si>
    <t>DAC57</t>
  </si>
  <si>
    <t>DAC58</t>
  </si>
  <si>
    <t>DAC77b</t>
  </si>
  <si>
    <t>F</t>
  </si>
  <si>
    <t>S</t>
  </si>
  <si>
    <t>Cl</t>
  </si>
  <si>
    <t>P1326-2</t>
  </si>
  <si>
    <t>ABGAx-Ox</t>
  </si>
  <si>
    <t>low</t>
  </si>
  <si>
    <t>ABWB-Ox</t>
  </si>
  <si>
    <t>AB36CIA-1</t>
  </si>
  <si>
    <t>PCD</t>
  </si>
  <si>
    <t>NBS 610</t>
  </si>
  <si>
    <t>DC 1</t>
  </si>
  <si>
    <t>DC 2</t>
  </si>
  <si>
    <t>Herasil Background Data</t>
  </si>
  <si>
    <t>Concentration Data</t>
    <phoneticPr fontId="0" type="noConversion"/>
  </si>
  <si>
    <t>SIMS Ratio Data</t>
    <phoneticPr fontId="0" type="noConversion"/>
  </si>
  <si>
    <t>File.asc</t>
  </si>
  <si>
    <t>Standard</t>
  </si>
  <si>
    <t>SiO2 wt%</t>
  </si>
  <si>
    <t>C/Si</t>
  </si>
  <si>
    <t>OH/Si</t>
  </si>
  <si>
    <t>F/Si</t>
  </si>
  <si>
    <t>P/Si</t>
  </si>
  <si>
    <t>S/Si</t>
  </si>
  <si>
    <t>Cl/Si</t>
  </si>
  <si>
    <t>C/Si 1sig</t>
  </si>
  <si>
    <t>OH/Si 1 sig</t>
  </si>
  <si>
    <t>F/Si 1 sig</t>
  </si>
  <si>
    <t>P/Si 1 sig</t>
  </si>
  <si>
    <t>S/Si 1 sig</t>
  </si>
  <si>
    <t>Cl/Si 1 sig</t>
  </si>
  <si>
    <t>C/Si 2sig</t>
  </si>
  <si>
    <t>OH/Si 2 sig</t>
  </si>
  <si>
    <t>F/Si 2 sig</t>
  </si>
  <si>
    <t>P/Si 2 sig</t>
  </si>
  <si>
    <t>S/Si 2 sig</t>
  </si>
  <si>
    <t>Cl/Si 2 sig</t>
  </si>
  <si>
    <t>herasil glass</t>
  </si>
  <si>
    <t>AVG</t>
  </si>
  <si>
    <t>1 SD</t>
  </si>
  <si>
    <t>Suprasil Background Data</t>
  </si>
  <si>
    <t>Standard Data Before Background Correction</t>
  </si>
  <si>
    <t>Standard Information</t>
    <phoneticPr fontId="0" type="noConversion"/>
  </si>
  <si>
    <t>Date</t>
    <phoneticPr fontId="0" type="noConversion"/>
  </si>
  <si>
    <t>File .asc</t>
    <phoneticPr fontId="0" type="noConversion"/>
  </si>
  <si>
    <t>Standard</t>
    <phoneticPr fontId="0" type="noConversion"/>
  </si>
  <si>
    <t>Standard Data Background Corrected</t>
  </si>
  <si>
    <t>Basalt</t>
  </si>
  <si>
    <t>Rhyolite</t>
  </si>
  <si>
    <t>Dacite</t>
  </si>
  <si>
    <t>Synthetic</t>
  </si>
  <si>
    <t>Synfo Background Data</t>
  </si>
  <si>
    <t>1 SIG</t>
  </si>
  <si>
    <t>2 SIG</t>
  </si>
  <si>
    <t>OH/30Si</t>
  </si>
  <si>
    <t>Not corrected for Background</t>
  </si>
  <si>
    <t>P</t>
  </si>
  <si>
    <t>slope</t>
  </si>
  <si>
    <t>lower bound</t>
  </si>
  <si>
    <t>upper bound</t>
  </si>
  <si>
    <t>lower error</t>
  </si>
  <si>
    <t>upper error</t>
  </si>
  <si>
    <t>max error</t>
  </si>
  <si>
    <t>% error</t>
  </si>
  <si>
    <t>m</t>
  </si>
  <si>
    <t>m error</t>
  </si>
  <si>
    <t>% error on slope</t>
  </si>
  <si>
    <t>2 sigma error</t>
  </si>
  <si>
    <t>[CO2] ppm</t>
  </si>
  <si>
    <t>[H2O] wt%</t>
  </si>
  <si>
    <t>[F] ppm</t>
  </si>
  <si>
    <t>P2O5 (wt%)</t>
  </si>
  <si>
    <t>[S] ppm</t>
  </si>
  <si>
    <t>[Cl] ppm</t>
  </si>
  <si>
    <t>Comments</t>
  </si>
  <si>
    <t>1SE</t>
  </si>
  <si>
    <t>SIMS Ratio x SiO2</t>
  </si>
  <si>
    <t>Suprasil glass</t>
  </si>
  <si>
    <t>Synthetic Forsterite</t>
  </si>
  <si>
    <t>SIMS Ratio X SiO2 wt%</t>
  </si>
  <si>
    <t>wt% SiO2</t>
  </si>
  <si>
    <t>SiO2 corrected, background corrected</t>
  </si>
  <si>
    <t>Calibration Measurements</t>
  </si>
  <si>
    <t>Mean</t>
  </si>
  <si>
    <t>Mount Measurements (519-4-1)</t>
  </si>
  <si>
    <t>Uncorrected Sample ratios - Paste Here</t>
  </si>
  <si>
    <t>Paste Here</t>
  </si>
  <si>
    <t xml:space="preserve">Suprasil Background Data </t>
  </si>
  <si>
    <t xml:space="preserve">  NaN</t>
  </si>
  <si>
    <t>519-4-1@101</t>
  </si>
  <si>
    <t>Background_corrected SiO2 adjusted</t>
  </si>
  <si>
    <t>OH/Si SiO2 Adjusted</t>
  </si>
  <si>
    <t>519-4-1 OH Background Correction</t>
  </si>
  <si>
    <t>OH/Si background correction</t>
  </si>
  <si>
    <t>% SD</t>
  </si>
  <si>
    <t>OH/Si*SiO2 background</t>
  </si>
  <si>
    <t>1 SD %</t>
  </si>
  <si>
    <t>March, 2024</t>
  </si>
  <si>
    <t>Calibration 03/24</t>
  </si>
  <si>
    <t>April, 2024</t>
  </si>
  <si>
    <t>April, 2024_2</t>
  </si>
  <si>
    <t>Suprasil@29</t>
  </si>
  <si>
    <t>Herasil@35</t>
  </si>
  <si>
    <t>Suprasil@85</t>
  </si>
  <si>
    <t>Suprasil@87</t>
  </si>
  <si>
    <t>519-4-1@89</t>
  </si>
  <si>
    <t>519-4-1@102</t>
  </si>
  <si>
    <t>Suprasil@103</t>
  </si>
  <si>
    <t>Sept, 2024</t>
  </si>
  <si>
    <t>519-4-1_test@1</t>
  </si>
  <si>
    <t>519-4-1_100pA_4R_test@2</t>
  </si>
  <si>
    <t>519-4-1_100pA_5_4r_300ps@2</t>
  </si>
  <si>
    <t>519-4-1@3</t>
  </si>
  <si>
    <t>51-3@4</t>
  </si>
  <si>
    <t>51-3@5</t>
  </si>
  <si>
    <t>1654-3@6</t>
  </si>
  <si>
    <t>1654-3@7</t>
  </si>
  <si>
    <t>46D@8</t>
  </si>
  <si>
    <t>46D@9</t>
  </si>
  <si>
    <t>6001@10</t>
  </si>
  <si>
    <t>6001@11</t>
  </si>
  <si>
    <t>D52-5@12</t>
  </si>
  <si>
    <t>D52-5@13</t>
  </si>
  <si>
    <t>Herasil@14</t>
  </si>
  <si>
    <t>Herasil@15</t>
  </si>
  <si>
    <t>synfo@16</t>
  </si>
  <si>
    <t>synfo@17</t>
  </si>
  <si>
    <t>JD17H@18</t>
  </si>
  <si>
    <t>JD17H@19</t>
  </si>
  <si>
    <t>NS-1@20</t>
  </si>
  <si>
    <t>NS-1@21</t>
  </si>
  <si>
    <t>519-4-1@22</t>
  </si>
  <si>
    <t>D20-3@23</t>
  </si>
  <si>
    <t>D20-3@24</t>
  </si>
  <si>
    <t>D30-1@25</t>
  </si>
  <si>
    <t>D30-1@26</t>
  </si>
  <si>
    <t>Suprasil@27</t>
  </si>
  <si>
    <t>Suprasil@28</t>
  </si>
  <si>
    <t>519-4-1@30</t>
  </si>
  <si>
    <t>519-4-1@31</t>
  </si>
  <si>
    <t>519-4-1@32</t>
  </si>
  <si>
    <t>Suprasil@33</t>
  </si>
  <si>
    <t>Suprasil@34</t>
  </si>
  <si>
    <t>186-11-208-MIA@36</t>
  </si>
  <si>
    <t>186-11-218-MIA@37</t>
  </si>
  <si>
    <t>187-9-220-MIC@38</t>
  </si>
  <si>
    <t>187-9-219-MIB@39</t>
  </si>
  <si>
    <t>187-9-203a-MIA@40</t>
  </si>
  <si>
    <t>187-9-207-MIA@41</t>
  </si>
  <si>
    <t>186-11-208-MIA@42</t>
  </si>
  <si>
    <t>519-4-1@43</t>
  </si>
  <si>
    <t>519-4-1@44</t>
  </si>
  <si>
    <t>Suprasil@45</t>
  </si>
  <si>
    <t>Suprasil@46</t>
  </si>
  <si>
    <t>186-11-214-MIA@47</t>
  </si>
  <si>
    <t>186-11-212-MIC@48</t>
  </si>
  <si>
    <t>186-11-212-MIA@49</t>
  </si>
  <si>
    <t>186-11-213-MIB@50</t>
  </si>
  <si>
    <t>186-11-209-MIA@51</t>
  </si>
  <si>
    <t>186-11-210-MIB@52</t>
  </si>
  <si>
    <t>186-11-207-MIA@53</t>
  </si>
  <si>
    <t>519-4-1@54</t>
  </si>
  <si>
    <t>519-4-1@55</t>
  </si>
  <si>
    <t>Suprasil@56</t>
  </si>
  <si>
    <t>187-9-220-MIB@57</t>
  </si>
  <si>
    <t>187-9-220-MIB@58</t>
  </si>
  <si>
    <t>187-9-214-MIA@59</t>
  </si>
  <si>
    <t>187-9-213-MIB@60</t>
  </si>
  <si>
    <t>187-9-203b-MID@61</t>
  </si>
  <si>
    <t>187-9-203b-MIC@62</t>
  </si>
  <si>
    <t>187-9-204-MIA@63</t>
  </si>
  <si>
    <t>519-4-1@64</t>
  </si>
  <si>
    <t>Suprasil@65</t>
  </si>
  <si>
    <t>Suprasil@66</t>
  </si>
  <si>
    <t>187-9-204-MIB@67</t>
  </si>
  <si>
    <t>187-9-204-MIB@68</t>
  </si>
  <si>
    <t>187-9-202-MIA@69</t>
  </si>
  <si>
    <t>187-9-205-MIA@70</t>
  </si>
  <si>
    <t>187-9-217-MIA@71</t>
  </si>
  <si>
    <t>187-9-216-MIB@72</t>
  </si>
  <si>
    <t>519-4-1@73</t>
  </si>
  <si>
    <t>519-4-1@74</t>
  </si>
  <si>
    <t>Suprasil@75</t>
  </si>
  <si>
    <t>187-9-207-MIA@76</t>
  </si>
  <si>
    <t>AMG98_48g_C355@77</t>
  </si>
  <si>
    <t>AMG98_48g_C353_MIX@78</t>
  </si>
  <si>
    <t>AMG98_48g_C353_MIY@79</t>
  </si>
  <si>
    <t>186-11-208-MIA@80</t>
  </si>
  <si>
    <t>519-4-1@81</t>
  </si>
  <si>
    <t>Suprasil@82</t>
  </si>
  <si>
    <t>Suprasil@83</t>
  </si>
  <si>
    <t>519-4-1@86</t>
  </si>
  <si>
    <t>519-4-1@88</t>
  </si>
  <si>
    <t>Suprasil@90</t>
  </si>
  <si>
    <t>Suprasil@91</t>
  </si>
  <si>
    <t>Herasil@92</t>
  </si>
  <si>
    <t>AMG_Xen4@93</t>
  </si>
  <si>
    <t>186-11-217-MIA@94</t>
  </si>
  <si>
    <t>187-9-223-MIA@95</t>
  </si>
  <si>
    <t>186-9-204-MIC@96</t>
  </si>
  <si>
    <t>186-9-209-MIA@97</t>
  </si>
  <si>
    <t>186-9-209-MIB@98</t>
  </si>
  <si>
    <t>186-9-205-MIA@99</t>
  </si>
  <si>
    <t>187-9-222-MIA@100</t>
  </si>
  <si>
    <t>186-9-202-MIA@104</t>
  </si>
  <si>
    <t>186-9-202-MID@105</t>
  </si>
  <si>
    <t>186-9-206-MIB@106</t>
  </si>
  <si>
    <t>186-9-201-MI1@107</t>
  </si>
  <si>
    <t>187-8-101-MIA@108</t>
  </si>
  <si>
    <t>187-9-201-MIB@109</t>
  </si>
  <si>
    <t>187-1-216-MI1@110</t>
  </si>
  <si>
    <t>187-1-216-MI2@111</t>
  </si>
  <si>
    <t>519-4-1@112</t>
  </si>
  <si>
    <t>Suprasil@113</t>
  </si>
  <si>
    <t>Suprasil@114</t>
  </si>
  <si>
    <t>187-1-215-MI1@115</t>
  </si>
  <si>
    <t>187-1-207-MIA@116</t>
  </si>
  <si>
    <t>187-1-210-MI1@117</t>
  </si>
  <si>
    <t>187-1-210-MI3@118</t>
  </si>
  <si>
    <t>187-1-211-MI2@119</t>
  </si>
  <si>
    <t>187-1-211-MI4@120</t>
  </si>
  <si>
    <t>187-1-213-MI2@121</t>
  </si>
  <si>
    <t>519-4-1@122</t>
  </si>
  <si>
    <t>519-4-1@123</t>
  </si>
  <si>
    <t>Suprasil@124</t>
  </si>
  <si>
    <t>187-1-203x2-MI1@125</t>
  </si>
  <si>
    <t>187-1-203x4-MI1@126</t>
  </si>
  <si>
    <t>187-1-204-MI1@127</t>
  </si>
  <si>
    <t>187-1-205-MI4@128</t>
  </si>
  <si>
    <t>187-1-206-MI1@129</t>
  </si>
  <si>
    <t>187-1-201-MI1@130</t>
  </si>
  <si>
    <t>187-1-211-MI2@131</t>
  </si>
  <si>
    <t>187-1-216-MI1@132</t>
  </si>
  <si>
    <t>187-9-223-MIA@133</t>
  </si>
  <si>
    <t>519-4-1@134</t>
  </si>
  <si>
    <t>Suprasil@135</t>
  </si>
  <si>
    <t>Herasil@136</t>
  </si>
  <si>
    <t>Curves for this one are not very good. Not very parallel</t>
  </si>
  <si>
    <t>32S curve is not parallel</t>
  </si>
  <si>
    <t>Curves kinda ok, but a teeny bit wiggly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</si>
</sst>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0.000E+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2"/>
      <color theme="1"/>
      <name val="Times"/>
      <family val="2"/>
    </font>
    <font>
      <sz val="12"/>
      <name val="Times"/>
      <family val="1"/>
    </font>
    <font>
      <sz val="10"/>
      <color theme="1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  <font>
      <sz val="14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</cellStyleXfs>
  <cellXfs count="1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1" fontId="0" fillId="0" borderId="0" xfId="0" applyNumberFormat="1"/>
    <xf numFmtId="0" fontId="5" fillId="0" borderId="0" xfId="1" applyFont="1"/>
    <xf numFmtId="0" fontId="2" fillId="0" borderId="0" xfId="1"/>
    <xf numFmtId="0" fontId="5" fillId="0" borderId="0" xfId="1" applyFont="1" applyAlignment="1">
      <alignment horizontal="center"/>
    </xf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0" fontId="2" fillId="0" borderId="0" xfId="1" applyAlignment="1">
      <alignment horizontal="left"/>
    </xf>
    <xf numFmtId="0" fontId="2" fillId="2" borderId="0" xfId="1" applyFill="1" applyAlignment="1">
      <alignment horizontal="left"/>
    </xf>
    <xf numFmtId="2" fontId="2" fillId="0" borderId="0" xfId="1" applyNumberFormat="1"/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166" fontId="2" fillId="0" borderId="0" xfId="1" applyNumberForma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2" fontId="2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11" fontId="2" fillId="0" borderId="0" xfId="1" applyNumberFormat="1"/>
    <xf numFmtId="0" fontId="5" fillId="3" borderId="0" xfId="1" applyFont="1" applyFill="1"/>
    <xf numFmtId="0" fontId="2" fillId="3" borderId="0" xfId="1" applyFill="1"/>
    <xf numFmtId="11" fontId="2" fillId="3" borderId="0" xfId="1" applyNumberFormat="1" applyFill="1"/>
    <xf numFmtId="0" fontId="5" fillId="3" borderId="0" xfId="1" applyFont="1" applyFill="1" applyAlignment="1">
      <alignment horizontal="center"/>
    </xf>
    <xf numFmtId="1" fontId="5" fillId="3" borderId="0" xfId="1" applyNumberFormat="1" applyFont="1" applyFill="1" applyAlignment="1">
      <alignment horizontal="center"/>
    </xf>
    <xf numFmtId="2" fontId="5" fillId="3" borderId="0" xfId="1" applyNumberFormat="1" applyFont="1" applyFill="1" applyAlignment="1">
      <alignment horizontal="center"/>
    </xf>
    <xf numFmtId="11" fontId="5" fillId="3" borderId="0" xfId="1" applyNumberFormat="1" applyFont="1" applyFill="1" applyAlignment="1">
      <alignment horizontal="center"/>
    </xf>
    <xf numFmtId="0" fontId="2" fillId="3" borderId="0" xfId="1" applyFill="1" applyAlignment="1">
      <alignment horizontal="center"/>
    </xf>
    <xf numFmtId="1" fontId="2" fillId="3" borderId="0" xfId="1" applyNumberFormat="1" applyFill="1" applyAlignment="1">
      <alignment horizontal="center"/>
    </xf>
    <xf numFmtId="0" fontId="11" fillId="0" borderId="0" xfId="1" applyFont="1"/>
    <xf numFmtId="11" fontId="2" fillId="3" borderId="0" xfId="1" applyNumberFormat="1" applyFill="1" applyAlignment="1">
      <alignment horizontal="center"/>
    </xf>
    <xf numFmtId="0" fontId="5" fillId="4" borderId="0" xfId="1" applyFont="1" applyFill="1"/>
    <xf numFmtId="0" fontId="2" fillId="4" borderId="0" xfId="1" applyFill="1"/>
    <xf numFmtId="11" fontId="2" fillId="4" borderId="0" xfId="1" applyNumberFormat="1" applyFill="1"/>
    <xf numFmtId="0" fontId="5" fillId="4" borderId="0" xfId="1" applyFont="1" applyFill="1" applyAlignment="1">
      <alignment horizontal="center"/>
    </xf>
    <xf numFmtId="1" fontId="5" fillId="4" borderId="0" xfId="1" applyNumberFormat="1" applyFont="1" applyFill="1" applyAlignment="1">
      <alignment horizontal="center"/>
    </xf>
    <xf numFmtId="2" fontId="5" fillId="4" borderId="0" xfId="1" applyNumberFormat="1" applyFont="1" applyFill="1" applyAlignment="1">
      <alignment horizontal="center"/>
    </xf>
    <xf numFmtId="11" fontId="5" fillId="4" borderId="0" xfId="1" applyNumberFormat="1" applyFont="1" applyFill="1" applyAlignment="1">
      <alignment horizontal="center"/>
    </xf>
    <xf numFmtId="0" fontId="2" fillId="4" borderId="0" xfId="1" applyFill="1" applyAlignment="1">
      <alignment horizontal="center"/>
    </xf>
    <xf numFmtId="1" fontId="2" fillId="4" borderId="0" xfId="1" applyNumberFormat="1" applyFill="1" applyAlignment="1">
      <alignment horizontal="center"/>
    </xf>
    <xf numFmtId="2" fontId="2" fillId="4" borderId="0" xfId="1" applyNumberFormat="1" applyFill="1" applyAlignment="1">
      <alignment horizontal="center"/>
    </xf>
    <xf numFmtId="11" fontId="2" fillId="4" borderId="0" xfId="1" applyNumberFormat="1" applyFill="1" applyAlignment="1">
      <alignment horizontal="center"/>
    </xf>
    <xf numFmtId="0" fontId="5" fillId="5" borderId="0" xfId="1" applyFont="1" applyFill="1"/>
    <xf numFmtId="0" fontId="2" fillId="5" borderId="0" xfId="1" applyFill="1"/>
    <xf numFmtId="11" fontId="2" fillId="5" borderId="0" xfId="1" applyNumberFormat="1" applyFill="1"/>
    <xf numFmtId="0" fontId="5" fillId="5" borderId="0" xfId="1" applyFont="1" applyFill="1" applyAlignment="1">
      <alignment horizontal="center"/>
    </xf>
    <xf numFmtId="1" fontId="5" fillId="5" borderId="0" xfId="1" applyNumberFormat="1" applyFont="1" applyFill="1" applyAlignment="1">
      <alignment horizontal="center"/>
    </xf>
    <xf numFmtId="2" fontId="5" fillId="5" borderId="0" xfId="1" applyNumberFormat="1" applyFont="1" applyFill="1" applyAlignment="1">
      <alignment horizontal="center"/>
    </xf>
    <xf numFmtId="11" fontId="5" fillId="5" borderId="0" xfId="1" applyNumberFormat="1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14" fontId="2" fillId="5" borderId="0" xfId="1" applyNumberFormat="1" applyFill="1" applyAlignment="1">
      <alignment horizontal="center"/>
    </xf>
    <xf numFmtId="1" fontId="2" fillId="0" borderId="0" xfId="1" applyNumberFormat="1" applyAlignment="1">
      <alignment horizontal="center"/>
    </xf>
    <xf numFmtId="0" fontId="5" fillId="3" borderId="0" xfId="1" applyFont="1" applyFill="1" applyAlignment="1">
      <alignment horizontal="left"/>
    </xf>
    <xf numFmtId="15" fontId="2" fillId="3" borderId="0" xfId="1" applyNumberFormat="1" applyFill="1" applyAlignment="1">
      <alignment horizontal="center"/>
    </xf>
    <xf numFmtId="164" fontId="2" fillId="3" borderId="0" xfId="1" applyNumberFormat="1" applyFill="1" applyAlignment="1">
      <alignment horizontal="center"/>
    </xf>
    <xf numFmtId="167" fontId="2" fillId="3" borderId="0" xfId="1" applyNumberFormat="1" applyFill="1" applyAlignment="1">
      <alignment horizontal="center"/>
    </xf>
    <xf numFmtId="165" fontId="2" fillId="3" borderId="0" xfId="1" applyNumberFormat="1" applyFill="1" applyAlignment="1">
      <alignment horizontal="center"/>
    </xf>
    <xf numFmtId="15" fontId="2" fillId="0" borderId="0" xfId="1" applyNumberFormat="1" applyAlignment="1">
      <alignment horizontal="center"/>
    </xf>
    <xf numFmtId="1" fontId="12" fillId="0" borderId="0" xfId="1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7" borderId="0" xfId="1" applyFont="1" applyFill="1"/>
    <xf numFmtId="0" fontId="2" fillId="7" borderId="0" xfId="1" applyFill="1"/>
    <xf numFmtId="0" fontId="5" fillId="7" borderId="0" xfId="1" applyFont="1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2" fillId="7" borderId="0" xfId="1" applyNumberFormat="1" applyFill="1" applyAlignment="1">
      <alignment horizontal="center"/>
    </xf>
    <xf numFmtId="0" fontId="2" fillId="7" borderId="0" xfId="1" applyFill="1" applyAlignment="1">
      <alignment horizontal="center"/>
    </xf>
    <xf numFmtId="11" fontId="2" fillId="7" borderId="0" xfId="1" applyNumberFormat="1" applyFill="1"/>
    <xf numFmtId="11" fontId="5" fillId="7" borderId="0" xfId="1" applyNumberFormat="1" applyFont="1" applyFill="1" applyAlignment="1">
      <alignment horizontal="center"/>
    </xf>
    <xf numFmtId="11" fontId="2" fillId="0" borderId="0" xfId="1" applyNumberFormat="1" applyAlignment="1">
      <alignment horizontal="center"/>
    </xf>
    <xf numFmtId="0" fontId="2" fillId="5" borderId="0" xfId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2" fillId="5" borderId="0" xfId="1" applyNumberFormat="1" applyFill="1" applyAlignment="1">
      <alignment horizontal="center"/>
    </xf>
    <xf numFmtId="11" fontId="17" fillId="0" borderId="0" xfId="0" applyNumberFormat="1" applyFont="1"/>
    <xf numFmtId="11" fontId="18" fillId="0" borderId="0" xfId="1" applyNumberFormat="1" applyFont="1"/>
    <xf numFmtId="11" fontId="17" fillId="3" borderId="0" xfId="0" applyNumberFormat="1" applyFont="1" applyFill="1" applyAlignment="1">
      <alignment horizontal="center"/>
    </xf>
    <xf numFmtId="11" fontId="5" fillId="0" borderId="0" xfId="1" applyNumberFormat="1" applyFont="1" applyAlignment="1">
      <alignment horizontal="center"/>
    </xf>
    <xf numFmtId="164" fontId="2" fillId="4" borderId="0" xfId="1" applyNumberFormat="1" applyFill="1" applyAlignment="1">
      <alignment horizontal="center"/>
    </xf>
    <xf numFmtId="166" fontId="2" fillId="4" borderId="0" xfId="1" applyNumberFormat="1" applyFill="1" applyAlignment="1">
      <alignment horizontal="center"/>
    </xf>
    <xf numFmtId="0" fontId="2" fillId="4" borderId="0" xfId="1" applyFill="1" applyAlignment="1">
      <alignment horizontal="left"/>
    </xf>
    <xf numFmtId="14" fontId="0" fillId="4" borderId="0" xfId="0" applyNumberFormat="1" applyFill="1" applyAlignment="1">
      <alignment horizontal="center"/>
    </xf>
    <xf numFmtId="14" fontId="2" fillId="0" borderId="0" xfId="1" applyNumberFormat="1" applyAlignment="1">
      <alignment horizontal="center"/>
    </xf>
    <xf numFmtId="14" fontId="0" fillId="5" borderId="0" xfId="0" applyNumberFormat="1" applyFill="1" applyAlignment="1">
      <alignment horizontal="center"/>
    </xf>
    <xf numFmtId="165" fontId="2" fillId="5" borderId="0" xfId="1" applyNumberFormat="1" applyFill="1" applyAlignment="1">
      <alignment horizontal="center"/>
    </xf>
    <xf numFmtId="0" fontId="5" fillId="8" borderId="0" xfId="1" applyFont="1" applyFill="1"/>
    <xf numFmtId="0" fontId="2" fillId="8" borderId="0" xfId="1" applyFill="1"/>
    <xf numFmtId="11" fontId="2" fillId="8" borderId="0" xfId="1" applyNumberFormat="1" applyFill="1"/>
    <xf numFmtId="0" fontId="5" fillId="8" borderId="0" xfId="1" applyFont="1" applyFill="1" applyAlignment="1">
      <alignment horizontal="center"/>
    </xf>
    <xf numFmtId="1" fontId="5" fillId="8" borderId="0" xfId="1" applyNumberFormat="1" applyFont="1" applyFill="1" applyAlignment="1">
      <alignment horizontal="center"/>
    </xf>
    <xf numFmtId="2" fontId="5" fillId="8" borderId="0" xfId="1" applyNumberFormat="1" applyFont="1" applyFill="1" applyAlignment="1">
      <alignment horizontal="center"/>
    </xf>
    <xf numFmtId="11" fontId="5" fillId="8" borderId="0" xfId="1" applyNumberFormat="1" applyFont="1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2" fillId="8" borderId="0" xfId="1" applyFill="1" applyAlignment="1">
      <alignment horizontal="center"/>
    </xf>
    <xf numFmtId="1" fontId="2" fillId="8" borderId="0" xfId="1" applyNumberFormat="1" applyFill="1" applyAlignment="1">
      <alignment horizontal="center"/>
    </xf>
    <xf numFmtId="2" fontId="2" fillId="8" borderId="0" xfId="1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2" fontId="2" fillId="8" borderId="0" xfId="1" applyNumberFormat="1" applyFill="1"/>
    <xf numFmtId="11" fontId="2" fillId="8" borderId="0" xfId="1" applyNumberFormat="1" applyFill="1" applyAlignment="1">
      <alignment horizontal="center"/>
    </xf>
    <xf numFmtId="1" fontId="2" fillId="5" borderId="0" xfId="1" applyNumberFormat="1" applyFill="1" applyAlignment="1">
      <alignment horizontal="center"/>
    </xf>
    <xf numFmtId="2" fontId="2" fillId="5" borderId="0" xfId="1" applyNumberFormat="1" applyFill="1" applyAlignment="1">
      <alignment horizontal="center"/>
    </xf>
    <xf numFmtId="1" fontId="5" fillId="7" borderId="0" xfId="1" applyNumberFormat="1" applyFont="1" applyFill="1" applyAlignment="1">
      <alignment horizontal="center"/>
    </xf>
    <xf numFmtId="2" fontId="5" fillId="7" borderId="0" xfId="1" applyNumberFormat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1" fontId="2" fillId="7" borderId="0" xfId="1" applyNumberFormat="1" applyFill="1" applyAlignment="1">
      <alignment horizontal="center"/>
    </xf>
    <xf numFmtId="2" fontId="2" fillId="7" borderId="0" xfId="1" applyNumberFormat="1" applyFill="1" applyAlignment="1">
      <alignment horizontal="center"/>
    </xf>
    <xf numFmtId="0" fontId="11" fillId="7" borderId="0" xfId="1" applyFont="1" applyFill="1" applyAlignment="1">
      <alignment horizontal="center"/>
    </xf>
    <xf numFmtId="2" fontId="2" fillId="7" borderId="0" xfId="1" applyNumberFormat="1" applyFill="1"/>
    <xf numFmtId="11" fontId="0" fillId="4" borderId="0" xfId="0" applyNumberFormat="1" applyFill="1" applyAlignment="1">
      <alignment horizontal="center"/>
    </xf>
    <xf numFmtId="0" fontId="11" fillId="4" borderId="0" xfId="1" applyFont="1" applyFill="1" applyAlignment="1">
      <alignment horizontal="center"/>
    </xf>
    <xf numFmtId="2" fontId="2" fillId="4" borderId="0" xfId="1" applyNumberFormat="1" applyFill="1"/>
    <xf numFmtId="168" fontId="2" fillId="3" borderId="0" xfId="1" applyNumberFormat="1" applyFill="1" applyAlignment="1">
      <alignment horizontal="center"/>
    </xf>
    <xf numFmtId="14" fontId="2" fillId="3" borderId="0" xfId="1" applyNumberFormat="1" applyFill="1" applyAlignment="1">
      <alignment horizontal="center"/>
    </xf>
    <xf numFmtId="11" fontId="19" fillId="0" borderId="0" xfId="1" applyNumberFormat="1" applyFont="1" applyAlignment="1">
      <alignment horizontal="center"/>
    </xf>
    <xf numFmtId="11" fontId="20" fillId="0" borderId="0" xfId="1" applyNumberFormat="1" applyFont="1" applyAlignment="1">
      <alignment horizontal="center"/>
    </xf>
    <xf numFmtId="165" fontId="20" fillId="0" borderId="0" xfId="1" applyNumberFormat="1" applyFont="1" applyAlignment="1">
      <alignment horizontal="center"/>
    </xf>
    <xf numFmtId="164" fontId="2" fillId="5" borderId="0" xfId="1" applyNumberFormat="1" applyFill="1" applyAlignment="1">
      <alignment horizontal="center"/>
    </xf>
    <xf numFmtId="1" fontId="5" fillId="11" borderId="0" xfId="0" applyNumberFormat="1" applyFont="1" applyFill="1" applyAlignment="1">
      <alignment horizontal="center"/>
    </xf>
    <xf numFmtId="14" fontId="2" fillId="4" borderId="0" xfId="1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5" fillId="10" borderId="0" xfId="1" applyFont="1" applyFill="1"/>
    <xf numFmtId="0" fontId="2" fillId="10" borderId="0" xfId="1" applyFill="1"/>
    <xf numFmtId="0" fontId="2" fillId="12" borderId="0" xfId="1" applyFill="1"/>
    <xf numFmtId="168" fontId="2" fillId="12" borderId="0" xfId="1" applyNumberFormat="1" applyFill="1" applyAlignment="1">
      <alignment horizontal="center"/>
    </xf>
    <xf numFmtId="0" fontId="2" fillId="0" borderId="1" xfId="1" applyBorder="1"/>
    <xf numFmtId="14" fontId="2" fillId="8" borderId="0" xfId="1" applyNumberFormat="1" applyFill="1" applyAlignment="1">
      <alignment horizontal="center"/>
    </xf>
    <xf numFmtId="11" fontId="0" fillId="8" borderId="0" xfId="0" applyNumberFormat="1" applyFill="1"/>
    <xf numFmtId="1" fontId="5" fillId="0" borderId="0" xfId="1" applyNumberFormat="1" applyFont="1" applyAlignment="1">
      <alignment horizontal="center"/>
    </xf>
    <xf numFmtId="0" fontId="5" fillId="12" borderId="0" xfId="1" applyFont="1" applyFill="1" applyAlignment="1">
      <alignment horizontal="center"/>
    </xf>
    <xf numFmtId="11" fontId="5" fillId="12" borderId="0" xfId="1" applyNumberFormat="1" applyFont="1" applyFill="1" applyAlignment="1">
      <alignment horizontal="left"/>
    </xf>
    <xf numFmtId="11" fontId="2" fillId="12" borderId="0" xfId="1" applyNumberFormat="1" applyFill="1" applyAlignment="1">
      <alignment horizontal="center"/>
    </xf>
    <xf numFmtId="1" fontId="5" fillId="12" borderId="0" xfId="1" applyNumberFormat="1" applyFont="1" applyFill="1" applyAlignment="1">
      <alignment horizontal="center"/>
    </xf>
    <xf numFmtId="11" fontId="5" fillId="12" borderId="0" xfId="1" applyNumberFormat="1" applyFont="1" applyFill="1" applyAlignment="1">
      <alignment horizontal="center"/>
    </xf>
    <xf numFmtId="14" fontId="2" fillId="12" borderId="0" xfId="1" applyNumberFormat="1" applyFill="1" applyAlignment="1">
      <alignment horizontal="center"/>
    </xf>
    <xf numFmtId="15" fontId="2" fillId="12" borderId="0" xfId="1" applyNumberFormat="1" applyFill="1" applyAlignment="1">
      <alignment horizontal="center"/>
    </xf>
    <xf numFmtId="165" fontId="2" fillId="12" borderId="0" xfId="1" applyNumberFormat="1" applyFill="1" applyAlignment="1">
      <alignment horizontal="center"/>
    </xf>
    <xf numFmtId="0" fontId="2" fillId="12" borderId="0" xfId="1" applyFill="1" applyAlignment="1">
      <alignment horizontal="center"/>
    </xf>
    <xf numFmtId="0" fontId="5" fillId="9" borderId="0" xfId="1" applyFont="1" applyFill="1" applyAlignment="1">
      <alignment horizontal="center"/>
    </xf>
    <xf numFmtId="168" fontId="2" fillId="9" borderId="0" xfId="1" applyNumberFormat="1" applyFill="1" applyAlignment="1">
      <alignment horizontal="center"/>
    </xf>
    <xf numFmtId="11" fontId="5" fillId="9" borderId="0" xfId="1" applyNumberFormat="1" applyFont="1" applyFill="1" applyAlignment="1">
      <alignment horizontal="center"/>
    </xf>
    <xf numFmtId="11" fontId="2" fillId="9" borderId="0" xfId="1" applyNumberFormat="1" applyFill="1" applyAlignment="1">
      <alignment horizontal="center"/>
    </xf>
    <xf numFmtId="14" fontId="5" fillId="10" borderId="0" xfId="1" applyNumberFormat="1" applyFont="1" applyFill="1" applyAlignment="1">
      <alignment horizontal="center"/>
    </xf>
    <xf numFmtId="0" fontId="5" fillId="10" borderId="0" xfId="1" applyFont="1" applyFill="1" applyAlignment="1">
      <alignment horizontal="center"/>
    </xf>
    <xf numFmtId="11" fontId="5" fillId="10" borderId="0" xfId="1" applyNumberFormat="1" applyFont="1" applyFill="1" applyAlignment="1">
      <alignment horizontal="center"/>
    </xf>
    <xf numFmtId="0" fontId="5" fillId="13" borderId="0" xfId="1" applyFont="1" applyFill="1"/>
    <xf numFmtId="0" fontId="5" fillId="12" borderId="0" xfId="1" applyFont="1" applyFill="1"/>
    <xf numFmtId="0" fontId="5" fillId="5" borderId="0" xfId="1" applyFont="1" applyFill="1" applyAlignment="1">
      <alignment horizontal="left" vertical="top"/>
    </xf>
    <xf numFmtId="14" fontId="2" fillId="0" borderId="0" xfId="1" applyNumberFormat="1"/>
    <xf numFmtId="168" fontId="2" fillId="5" borderId="0" xfId="1" applyNumberFormat="1" applyFill="1" applyAlignment="1">
      <alignment horizontal="center"/>
    </xf>
    <xf numFmtId="11" fontId="2" fillId="0" borderId="0" xfId="1" applyNumberFormat="1" applyAlignment="1">
      <alignment horizontal="center" vertical="center"/>
    </xf>
    <xf numFmtId="14" fontId="2" fillId="7" borderId="0" xfId="1" applyNumberFormat="1" applyFill="1" applyAlignment="1">
      <alignment horizontal="center"/>
    </xf>
    <xf numFmtId="0" fontId="18" fillId="0" borderId="0" xfId="1" applyFont="1"/>
    <xf numFmtId="11" fontId="0" fillId="7" borderId="0" xfId="0" applyNumberFormat="1" applyFill="1"/>
    <xf numFmtId="0" fontId="0" fillId="4" borderId="0" xfId="0" applyFill="1" applyAlignment="1">
      <alignment horizontal="center"/>
    </xf>
    <xf numFmtId="164" fontId="2" fillId="0" borderId="0" xfId="1" applyNumberFormat="1" applyAlignment="1">
      <alignment horizontal="center"/>
    </xf>
    <xf numFmtId="167" fontId="2" fillId="0" borderId="0" xfId="1" applyNumberFormat="1" applyAlignment="1">
      <alignment horizontal="center"/>
    </xf>
    <xf numFmtId="168" fontId="2" fillId="0" borderId="0" xfId="1" applyNumberFormat="1" applyAlignment="1">
      <alignment horizontal="center"/>
    </xf>
    <xf numFmtId="0" fontId="17" fillId="0" borderId="0" xfId="0" applyFont="1"/>
    <xf numFmtId="11" fontId="17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5" borderId="0" xfId="0" applyFill="1" applyAlignment="1">
      <alignment horizontal="center"/>
    </xf>
    <xf numFmtId="14" fontId="2" fillId="10" borderId="0" xfId="1" applyNumberFormat="1" applyFill="1" applyAlignment="1">
      <alignment horizontal="center"/>
    </xf>
    <xf numFmtId="14" fontId="2" fillId="14" borderId="0" xfId="1" applyNumberFormat="1" applyFill="1" applyAlignment="1">
      <alignment horizontal="center"/>
    </xf>
    <xf numFmtId="11" fontId="2" fillId="14" borderId="0" xfId="1" applyNumberFormat="1" applyFill="1" applyAlignment="1">
      <alignment horizontal="center"/>
    </xf>
    <xf numFmtId="0" fontId="2" fillId="14" borderId="0" xfId="1" applyFill="1" applyAlignment="1">
      <alignment horizontal="center"/>
    </xf>
    <xf numFmtId="2" fontId="2" fillId="14" borderId="0" xfId="1" applyNumberFormat="1" applyFill="1" applyAlignment="1">
      <alignment horizontal="center"/>
    </xf>
    <xf numFmtId="164" fontId="2" fillId="14" borderId="0" xfId="1" applyNumberFormat="1" applyFill="1" applyAlignment="1">
      <alignment horizontal="center"/>
    </xf>
    <xf numFmtId="166" fontId="2" fillId="14" borderId="0" xfId="1" applyNumberFormat="1" applyFill="1" applyAlignment="1">
      <alignment horizontal="center"/>
    </xf>
    <xf numFmtId="0" fontId="2" fillId="14" borderId="0" xfId="1" applyFill="1"/>
  </cellXfs>
  <cellStyles count="6">
    <cellStyle name="Normal" xfId="0" builtinId="0"/>
    <cellStyle name="Normal 12" xfId="5" xr:uid="{913CB860-048A-2448-B6AD-9F93BB0DA8FC}"/>
    <cellStyle name="Normal 2" xfId="1" xr:uid="{FDF14793-766E-5E42-992C-4458AFF17DD6}"/>
    <cellStyle name="Normal 2 2" xfId="4" xr:uid="{2038F8DB-FB3C-FF41-B34F-CB13B76E8F49}"/>
    <cellStyle name="Normal 3" xfId="2" xr:uid="{998D39A0-83EF-BF44-8162-77A363808AA1}"/>
    <cellStyle name="Normal 8" xfId="3" xr:uid="{D6A37B1D-1524-C74E-B41D-9061C37DF1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CO</a:t>
            </a:r>
            <a:r>
              <a:rPr lang="en-US" b="1" i="0" baseline="-25000"/>
              <a:t>2</a:t>
            </a:r>
            <a:r>
              <a:rPr lang="en-US" b="1" i="0" baseline="0"/>
              <a:t> </a:t>
            </a:r>
            <a:r>
              <a:rPr lang="en-US" b="1" i="0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149999999999998"/>
                  <c:y val="8.2034849810440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Basalt_calibration_data_0924!$K$115:$K$188</c:f>
              <c:numCache>
                <c:formatCode>0.000E+00</c:formatCode>
                <c:ptCount val="74"/>
                <c:pt idx="0">
                  <c:v>0.43609463333333337</c:v>
                </c:pt>
                <c:pt idx="1">
                  <c:v>0.41724023333333332</c:v>
                </c:pt>
                <c:pt idx="2">
                  <c:v>0.30948457133333329</c:v>
                </c:pt>
                <c:pt idx="3">
                  <c:v>0.36742201533333335</c:v>
                </c:pt>
                <c:pt idx="4">
                  <c:v>0.53188153333333332</c:v>
                </c:pt>
                <c:pt idx="5">
                  <c:v>0.50975093333333343</c:v>
                </c:pt>
                <c:pt idx="6">
                  <c:v>0.76338783333333327</c:v>
                </c:pt>
                <c:pt idx="7">
                  <c:v>0.6972558333333333</c:v>
                </c:pt>
                <c:pt idx="8">
                  <c:v>1.1909787333333352E-2</c:v>
                </c:pt>
                <c:pt idx="9">
                  <c:v>5.9858721333333351E-2</c:v>
                </c:pt>
                <c:pt idx="10">
                  <c:v>0.24012747933333334</c:v>
                </c:pt>
                <c:pt idx="11">
                  <c:v>0.23950066833333333</c:v>
                </c:pt>
                <c:pt idx="12">
                  <c:v>6.7871070333333353E-2</c:v>
                </c:pt>
                <c:pt idx="13">
                  <c:v>4.3853033333333333E-2</c:v>
                </c:pt>
                <c:pt idx="14">
                  <c:v>0.44940073333333336</c:v>
                </c:pt>
                <c:pt idx="15">
                  <c:v>0.29604101933333332</c:v>
                </c:pt>
                <c:pt idx="16">
                  <c:v>0.30285639533333336</c:v>
                </c:pt>
                <c:pt idx="17">
                  <c:v>0.19355483333333334</c:v>
                </c:pt>
                <c:pt idx="18">
                  <c:v>0.1258342833333333</c:v>
                </c:pt>
                <c:pt idx="19">
                  <c:v>0.40197013333333337</c:v>
                </c:pt>
              </c:numCache>
            </c:numRef>
          </c:xVal>
          <c:yVal>
            <c:numRef>
              <c:f>Basalt_calibration_data_0924!$D$115:$D$188</c:f>
              <c:numCache>
                <c:formatCode>0.000</c:formatCode>
                <c:ptCount val="74"/>
                <c:pt idx="0">
                  <c:v>165</c:v>
                </c:pt>
                <c:pt idx="1">
                  <c:v>165</c:v>
                </c:pt>
                <c:pt idx="2">
                  <c:v>125</c:v>
                </c:pt>
                <c:pt idx="3">
                  <c:v>125</c:v>
                </c:pt>
                <c:pt idx="6">
                  <c:v>237</c:v>
                </c:pt>
                <c:pt idx="7">
                  <c:v>237</c:v>
                </c:pt>
                <c:pt idx="10">
                  <c:v>88</c:v>
                </c:pt>
                <c:pt idx="11">
                  <c:v>88</c:v>
                </c:pt>
                <c:pt idx="14">
                  <c:v>165</c:v>
                </c:pt>
                <c:pt idx="17">
                  <c:v>37</c:v>
                </c:pt>
                <c:pt idx="18">
                  <c:v>37</c:v>
                </c:pt>
                <c:pt idx="1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C-8549-89AC-D7E2608D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12</a:t>
                </a:r>
                <a:r>
                  <a:rPr lang="en-US" sz="1200" b="1" i="0"/>
                  <a:t>C/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Si*SiO</a:t>
                </a:r>
                <a:r>
                  <a:rPr lang="en-US" sz="1200" b="1" i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</c:rich>
          </c:tx>
          <c:layout>
            <c:manualLayout>
              <c:xMode val="edge"/>
              <c:yMode val="edge"/>
              <c:x val="1.2355880125840938E-2"/>
              <c:y val="0.2164136066975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H</a:t>
            </a:r>
            <a:r>
              <a:rPr lang="en-US" b="1" i="0" baseline="-25000"/>
              <a:t>2</a:t>
            </a:r>
            <a:r>
              <a:rPr lang="en-US" b="1" i="0" baseline="0"/>
              <a:t>O </a:t>
            </a:r>
            <a:r>
              <a:rPr lang="en-US" b="1" i="0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33573928258968"/>
                  <c:y val="0.2970162583843686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Basalt_calibration_data_0924!$L$115:$L$188</c:f>
              <c:numCache>
                <c:formatCode>0.000E+00</c:formatCode>
                <c:ptCount val="74"/>
                <c:pt idx="0">
                  <c:v>20.351556333333331</c:v>
                </c:pt>
                <c:pt idx="1">
                  <c:v>20.289199333333332</c:v>
                </c:pt>
                <c:pt idx="2">
                  <c:v>59.173079333333334</c:v>
                </c:pt>
                <c:pt idx="3">
                  <c:v>59.618219333333336</c:v>
                </c:pt>
                <c:pt idx="4">
                  <c:v>155.37817333333334</c:v>
                </c:pt>
                <c:pt idx="5">
                  <c:v>155.53665333333336</c:v>
                </c:pt>
                <c:pt idx="6">
                  <c:v>15.638923333333331</c:v>
                </c:pt>
                <c:pt idx="7">
                  <c:v>14.67367333333333</c:v>
                </c:pt>
                <c:pt idx="8">
                  <c:v>182.01357133333335</c:v>
                </c:pt>
                <c:pt idx="9">
                  <c:v>182.16695533333336</c:v>
                </c:pt>
                <c:pt idx="10">
                  <c:v>132.00444133333338</c:v>
                </c:pt>
                <c:pt idx="11">
                  <c:v>129.78387833333335</c:v>
                </c:pt>
                <c:pt idx="12">
                  <c:v>344.84321833333337</c:v>
                </c:pt>
                <c:pt idx="13">
                  <c:v>347.61770733333339</c:v>
                </c:pt>
                <c:pt idx="14">
                  <c:v>20.834700333333334</c:v>
                </c:pt>
                <c:pt idx="15">
                  <c:v>4.6396579333333339</c:v>
                </c:pt>
                <c:pt idx="16">
                  <c:v>4.6894779333333343</c:v>
                </c:pt>
                <c:pt idx="17">
                  <c:v>194.37913333333333</c:v>
                </c:pt>
                <c:pt idx="18">
                  <c:v>195.72258333333335</c:v>
                </c:pt>
                <c:pt idx="19">
                  <c:v>20.781672333333333</c:v>
                </c:pt>
              </c:numCache>
            </c:numRef>
          </c:xVal>
          <c:yVal>
            <c:numRef>
              <c:f>Basalt_calibration_data_0924!$E$115:$E$188</c:f>
              <c:numCache>
                <c:formatCode>0.00000</c:formatCode>
                <c:ptCount val="74"/>
                <c:pt idx="0">
                  <c:v>0.17</c:v>
                </c:pt>
                <c:pt idx="1">
                  <c:v>0.17</c:v>
                </c:pt>
                <c:pt idx="2">
                  <c:v>0.443</c:v>
                </c:pt>
                <c:pt idx="3">
                  <c:v>0.443</c:v>
                </c:pt>
                <c:pt idx="4">
                  <c:v>1</c:v>
                </c:pt>
                <c:pt idx="5">
                  <c:v>1</c:v>
                </c:pt>
                <c:pt idx="6">
                  <c:v>0.112</c:v>
                </c:pt>
                <c:pt idx="7">
                  <c:v>0.112</c:v>
                </c:pt>
                <c:pt idx="10">
                  <c:v>1</c:v>
                </c:pt>
                <c:pt idx="11">
                  <c:v>1</c:v>
                </c:pt>
                <c:pt idx="12">
                  <c:v>2.4900000000000002</c:v>
                </c:pt>
                <c:pt idx="13">
                  <c:v>2.4900000000000002</c:v>
                </c:pt>
                <c:pt idx="14">
                  <c:v>0.17</c:v>
                </c:pt>
                <c:pt idx="15">
                  <c:v>0.05</c:v>
                </c:pt>
                <c:pt idx="16">
                  <c:v>0.05</c:v>
                </c:pt>
                <c:pt idx="17">
                  <c:v>1.59</c:v>
                </c:pt>
                <c:pt idx="18">
                  <c:v>1.59</c:v>
                </c:pt>
                <c:pt idx="1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4-0045-9A59-F2AB2932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16</a:t>
                </a:r>
                <a:r>
                  <a:rPr lang="en-US" sz="1200" b="1" i="0" baseline="0"/>
                  <a:t>O</a:t>
                </a:r>
                <a:r>
                  <a:rPr lang="en-US" sz="1200" b="1" i="0" baseline="30000"/>
                  <a:t>1</a:t>
                </a:r>
                <a:r>
                  <a:rPr lang="en-US" sz="1200" b="1" i="0" baseline="0"/>
                  <a:t>H</a:t>
                </a:r>
                <a:r>
                  <a:rPr lang="en-US" sz="1200" b="1" i="0"/>
                  <a:t>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Si*SiO</a:t>
                </a:r>
                <a:r>
                  <a:rPr lang="en-US" sz="1200" b="1" i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(wt%)</a:t>
                </a:r>
              </a:p>
            </c:rich>
          </c:tx>
          <c:layout>
            <c:manualLayout>
              <c:xMode val="edge"/>
              <c:yMode val="edge"/>
              <c:x val="2.3408649208506167E-2"/>
              <c:y val="0.1936249373811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F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30086259857135"/>
          <c:y val="0.17722454729495818"/>
          <c:w val="0.75372936722694883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363684348276502"/>
                  <c:y val="0.13759040536599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Basalt_calibration_data_0924!$M$115:$M$188</c:f>
              <c:numCache>
                <c:formatCode>0.000E+00</c:formatCode>
                <c:ptCount val="74"/>
                <c:pt idx="0">
                  <c:v>13.556706666666665</c:v>
                </c:pt>
                <c:pt idx="1">
                  <c:v>13.286656666666667</c:v>
                </c:pt>
                <c:pt idx="2">
                  <c:v>41.290938666666669</c:v>
                </c:pt>
                <c:pt idx="3">
                  <c:v>41.793452266666662</c:v>
                </c:pt>
                <c:pt idx="4">
                  <c:v>150.83269666666666</c:v>
                </c:pt>
                <c:pt idx="5">
                  <c:v>151.22323666666668</c:v>
                </c:pt>
                <c:pt idx="6">
                  <c:v>18.414466666666666</c:v>
                </c:pt>
                <c:pt idx="7">
                  <c:v>17.271016666666664</c:v>
                </c:pt>
                <c:pt idx="8">
                  <c:v>29.616805066666672</c:v>
                </c:pt>
                <c:pt idx="9">
                  <c:v>29.512175266666667</c:v>
                </c:pt>
                <c:pt idx="10">
                  <c:v>59.231944666666678</c:v>
                </c:pt>
                <c:pt idx="11">
                  <c:v>58.663441666666671</c:v>
                </c:pt>
                <c:pt idx="12">
                  <c:v>8.3580616666666718E-2</c:v>
                </c:pt>
                <c:pt idx="13">
                  <c:v>7.512595666666666E-2</c:v>
                </c:pt>
                <c:pt idx="14">
                  <c:v>13.564562666666669</c:v>
                </c:pt>
                <c:pt idx="15">
                  <c:v>5.692636666666667</c:v>
                </c:pt>
                <c:pt idx="16">
                  <c:v>5.7424566666666674</c:v>
                </c:pt>
                <c:pt idx="17">
                  <c:v>136.71089666666668</c:v>
                </c:pt>
                <c:pt idx="18">
                  <c:v>137.03099666666668</c:v>
                </c:pt>
                <c:pt idx="19">
                  <c:v>13.649505666666666</c:v>
                </c:pt>
              </c:numCache>
            </c:numRef>
          </c:xVal>
          <c:yVal>
            <c:numRef>
              <c:f>Basalt_calibration_data_0924!$F$115:$F$188</c:f>
              <c:numCache>
                <c:formatCode>0.000</c:formatCode>
                <c:ptCount val="74"/>
                <c:pt idx="0">
                  <c:v>90</c:v>
                </c:pt>
                <c:pt idx="1">
                  <c:v>90</c:v>
                </c:pt>
                <c:pt idx="2">
                  <c:v>299</c:v>
                </c:pt>
                <c:pt idx="3">
                  <c:v>299</c:v>
                </c:pt>
                <c:pt idx="4">
                  <c:v>997</c:v>
                </c:pt>
                <c:pt idx="5">
                  <c:v>997</c:v>
                </c:pt>
                <c:pt idx="6">
                  <c:v>124</c:v>
                </c:pt>
                <c:pt idx="7">
                  <c:v>124</c:v>
                </c:pt>
                <c:pt idx="10">
                  <c:v>431</c:v>
                </c:pt>
                <c:pt idx="11">
                  <c:v>431</c:v>
                </c:pt>
                <c:pt idx="14">
                  <c:v>90</c:v>
                </c:pt>
                <c:pt idx="17">
                  <c:v>1050</c:v>
                </c:pt>
                <c:pt idx="18">
                  <c:v>1050</c:v>
                </c:pt>
                <c:pt idx="1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4-D242-84A4-927C9A5A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19</a:t>
                </a:r>
                <a:r>
                  <a:rPr lang="en-US" sz="1200" b="1" i="0"/>
                  <a:t>F/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Si*SiO</a:t>
                </a:r>
                <a:r>
                  <a:rPr lang="en-US" sz="1200" b="1" i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</c:rich>
          </c:tx>
          <c:layout>
            <c:manualLayout>
              <c:xMode val="edge"/>
              <c:yMode val="edge"/>
              <c:x val="3.1797118938707035E-2"/>
              <c:y val="0.24444746354765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S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64155595450778"/>
          <c:y val="0.17722454729495818"/>
          <c:w val="0.74538870513785127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5025484815990686E-2"/>
                  <c:y val="-1.7000218722659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Basalt_calibration_data_0924!$O$115:$O$188</c:f>
              <c:numCache>
                <c:formatCode>0.000E+00</c:formatCode>
                <c:ptCount val="74"/>
                <c:pt idx="0">
                  <c:v>72.944696666666673</c:v>
                </c:pt>
                <c:pt idx="1">
                  <c:v>73.21474666666667</c:v>
                </c:pt>
                <c:pt idx="2">
                  <c:v>100.63506866666667</c:v>
                </c:pt>
                <c:pt idx="3">
                  <c:v>100.99118066666668</c:v>
                </c:pt>
                <c:pt idx="4">
                  <c:v>147.96783666666667</c:v>
                </c:pt>
                <c:pt idx="5">
                  <c:v>148.89607666666666</c:v>
                </c:pt>
                <c:pt idx="6">
                  <c:v>83.955976666666672</c:v>
                </c:pt>
                <c:pt idx="7">
                  <c:v>79.406926666666664</c:v>
                </c:pt>
                <c:pt idx="8">
                  <c:v>3.9281287666666671</c:v>
                </c:pt>
                <c:pt idx="9">
                  <c:v>3.8295247666666672</c:v>
                </c:pt>
                <c:pt idx="10">
                  <c:v>97.747383666666678</c:v>
                </c:pt>
                <c:pt idx="11">
                  <c:v>98.131244666666674</c:v>
                </c:pt>
                <c:pt idx="12">
                  <c:v>4.2331104466666671</c:v>
                </c:pt>
                <c:pt idx="13">
                  <c:v>4.1867069966666666</c:v>
                </c:pt>
                <c:pt idx="14">
                  <c:v>71.992156666666673</c:v>
                </c:pt>
                <c:pt idx="15">
                  <c:v>63.366844666666672</c:v>
                </c:pt>
                <c:pt idx="16">
                  <c:v>63.605980666666667</c:v>
                </c:pt>
                <c:pt idx="17">
                  <c:v>126.64157666666667</c:v>
                </c:pt>
                <c:pt idx="18">
                  <c:v>125.45817666666667</c:v>
                </c:pt>
                <c:pt idx="19">
                  <c:v>72.149276666666665</c:v>
                </c:pt>
              </c:numCache>
            </c:numRef>
          </c:xVal>
          <c:yVal>
            <c:numRef>
              <c:f>Basalt_calibration_data_0924!$H$115:$H$188</c:f>
              <c:numCache>
                <c:formatCode>0.000</c:formatCode>
                <c:ptCount val="74"/>
                <c:pt idx="0">
                  <c:v>950</c:v>
                </c:pt>
                <c:pt idx="1">
                  <c:v>950</c:v>
                </c:pt>
                <c:pt idx="2">
                  <c:v>1126</c:v>
                </c:pt>
                <c:pt idx="3">
                  <c:v>1126</c:v>
                </c:pt>
                <c:pt idx="4">
                  <c:v>1562</c:v>
                </c:pt>
                <c:pt idx="5">
                  <c:v>1562</c:v>
                </c:pt>
                <c:pt idx="6">
                  <c:v>877</c:v>
                </c:pt>
                <c:pt idx="7">
                  <c:v>877</c:v>
                </c:pt>
                <c:pt idx="8">
                  <c:v>38</c:v>
                </c:pt>
                <c:pt idx="9">
                  <c:v>38</c:v>
                </c:pt>
                <c:pt idx="10">
                  <c:v>1183</c:v>
                </c:pt>
                <c:pt idx="11">
                  <c:v>1183</c:v>
                </c:pt>
                <c:pt idx="14">
                  <c:v>950</c:v>
                </c:pt>
                <c:pt idx="17">
                  <c:v>1552</c:v>
                </c:pt>
                <c:pt idx="18">
                  <c:v>1552</c:v>
                </c:pt>
                <c:pt idx="19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5-5449-9452-CFB4DA70A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32</a:t>
                </a:r>
                <a:r>
                  <a:rPr lang="en-US" sz="1200" b="1" i="0"/>
                  <a:t>S/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Si*SiO</a:t>
                </a:r>
                <a:r>
                  <a:rPr lang="en-US" sz="1200" b="1" i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</c:rich>
          </c:tx>
          <c:layout>
            <c:manualLayout>
              <c:xMode val="edge"/>
              <c:yMode val="edge"/>
              <c:x val="3.1797118938707035E-2"/>
              <c:y val="0.24444746354765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Cl</a:t>
            </a:r>
            <a:r>
              <a:rPr lang="en-US" b="1" i="0" baseline="0"/>
              <a:t> </a:t>
            </a:r>
            <a:r>
              <a:rPr lang="en-US" b="1" i="0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12521636464479"/>
          <c:y val="0.17722454729495818"/>
          <c:w val="0.73691810911587907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0435815049714793"/>
                  <c:y val="0.15443368174870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Basalt_calibration_data_0924!$P$115:$P$188</c:f>
              <c:numCache>
                <c:formatCode>0.000E+00</c:formatCode>
                <c:ptCount val="74"/>
                <c:pt idx="0">
                  <c:v>3.9483761000000004</c:v>
                </c:pt>
                <c:pt idx="1">
                  <c:v>4.0180981000000004</c:v>
                </c:pt>
                <c:pt idx="2">
                  <c:v>11.0165997</c:v>
                </c:pt>
                <c:pt idx="3">
                  <c:v>11.117003499999999</c:v>
                </c:pt>
                <c:pt idx="4">
                  <c:v>326.11714550000005</c:v>
                </c:pt>
                <c:pt idx="5">
                  <c:v>322.69850550000001</c:v>
                </c:pt>
                <c:pt idx="6">
                  <c:v>0.66704249999999998</c:v>
                </c:pt>
                <c:pt idx="7">
                  <c:v>0.58427849999999992</c:v>
                </c:pt>
                <c:pt idx="8">
                  <c:v>73.389505500000013</c:v>
                </c:pt>
                <c:pt idx="9">
                  <c:v>73.345681499999998</c:v>
                </c:pt>
                <c:pt idx="10">
                  <c:v>27.729448900000001</c:v>
                </c:pt>
                <c:pt idx="11">
                  <c:v>27.905344700000001</c:v>
                </c:pt>
                <c:pt idx="12">
                  <c:v>17.4852192</c:v>
                </c:pt>
                <c:pt idx="13">
                  <c:v>17.364716000000001</c:v>
                </c:pt>
                <c:pt idx="14">
                  <c:v>3.8867556000000003</c:v>
                </c:pt>
                <c:pt idx="15">
                  <c:v>0.34543987800000003</c:v>
                </c:pt>
                <c:pt idx="16">
                  <c:v>0.35300753600000001</c:v>
                </c:pt>
                <c:pt idx="17">
                  <c:v>56.071695500000004</c:v>
                </c:pt>
                <c:pt idx="18">
                  <c:v>55.931045500000003</c:v>
                </c:pt>
                <c:pt idx="19">
                  <c:v>3.8517473</c:v>
                </c:pt>
              </c:numCache>
            </c:numRef>
          </c:xVal>
          <c:yVal>
            <c:numRef>
              <c:f>Basalt_calibration_data_0924!$I$115:$I$188</c:f>
              <c:numCache>
                <c:formatCode>0.000</c:formatCode>
                <c:ptCount val="74"/>
                <c:pt idx="0">
                  <c:v>45</c:v>
                </c:pt>
                <c:pt idx="1">
                  <c:v>45</c:v>
                </c:pt>
                <c:pt idx="2">
                  <c:v>182</c:v>
                </c:pt>
                <c:pt idx="3">
                  <c:v>182</c:v>
                </c:pt>
                <c:pt idx="4">
                  <c:v>2914</c:v>
                </c:pt>
                <c:pt idx="5">
                  <c:v>2914</c:v>
                </c:pt>
                <c:pt idx="8">
                  <c:v>927</c:v>
                </c:pt>
                <c:pt idx="9">
                  <c:v>927</c:v>
                </c:pt>
                <c:pt idx="10">
                  <c:v>322</c:v>
                </c:pt>
                <c:pt idx="11">
                  <c:v>322</c:v>
                </c:pt>
                <c:pt idx="14">
                  <c:v>45</c:v>
                </c:pt>
                <c:pt idx="17">
                  <c:v>857</c:v>
                </c:pt>
                <c:pt idx="18">
                  <c:v>857</c:v>
                </c:pt>
                <c:pt idx="1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6-234F-9937-A5178F93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35</a:t>
                </a:r>
                <a:r>
                  <a:rPr lang="en-US" sz="1200" b="1" i="0"/>
                  <a:t>Cl/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Si*SiO</a:t>
                </a:r>
                <a:r>
                  <a:rPr lang="en-US" sz="1200" b="1" i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</c:rich>
          </c:tx>
          <c:layout>
            <c:manualLayout>
              <c:xMode val="edge"/>
              <c:yMode val="edge"/>
              <c:x val="4.8480870566447294E-2"/>
              <c:y val="0.21185366699382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P2O5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30086259857135"/>
          <c:y val="0.17722454729495818"/>
          <c:w val="0.75372936722694883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363684348276502"/>
                  <c:y val="0.13759040536599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Basalt_calibration_data_0924!$N$115:$N$188</c:f>
              <c:numCache>
                <c:formatCode>0.000E+00</c:formatCode>
                <c:ptCount val="74"/>
                <c:pt idx="0">
                  <c:v>2.97619035</c:v>
                </c:pt>
                <c:pt idx="1">
                  <c:v>2.9191361499999999</c:v>
                </c:pt>
                <c:pt idx="2">
                  <c:v>10.94475175</c:v>
                </c:pt>
                <c:pt idx="3">
                  <c:v>10.97146015</c:v>
                </c:pt>
                <c:pt idx="4">
                  <c:v>32.493242349999996</c:v>
                </c:pt>
                <c:pt idx="5">
                  <c:v>32.148548349999999</c:v>
                </c:pt>
                <c:pt idx="6">
                  <c:v>5.5699833500000002</c:v>
                </c:pt>
                <c:pt idx="7">
                  <c:v>5.30614835</c:v>
                </c:pt>
                <c:pt idx="8">
                  <c:v>5.1519169099999997</c:v>
                </c:pt>
                <c:pt idx="9">
                  <c:v>5.1699943099999999</c:v>
                </c:pt>
                <c:pt idx="10">
                  <c:v>14.766249350000002</c:v>
                </c:pt>
                <c:pt idx="11">
                  <c:v>14.80852265</c:v>
                </c:pt>
                <c:pt idx="12">
                  <c:v>8.2833715500000018</c:v>
                </c:pt>
                <c:pt idx="13">
                  <c:v>8.2357533500000013</c:v>
                </c:pt>
                <c:pt idx="14">
                  <c:v>2.9127040499999999</c:v>
                </c:pt>
                <c:pt idx="15">
                  <c:v>1.70837507</c:v>
                </c:pt>
                <c:pt idx="16">
                  <c:v>1.7022970300000002</c:v>
                </c:pt>
                <c:pt idx="17">
                  <c:v>34.353268349999993</c:v>
                </c:pt>
                <c:pt idx="18">
                  <c:v>34.494888349999997</c:v>
                </c:pt>
                <c:pt idx="19">
                  <c:v>2.9369103499999998</c:v>
                </c:pt>
              </c:numCache>
            </c:numRef>
          </c:xVal>
          <c:yVal>
            <c:numRef>
              <c:f>Basalt_calibration_data_0924!$G$115:$G$188</c:f>
              <c:numCache>
                <c:formatCode>0.000</c:formatCode>
                <c:ptCount val="74"/>
                <c:pt idx="0">
                  <c:v>6.7000000000000004E-2</c:v>
                </c:pt>
                <c:pt idx="1">
                  <c:v>6.7000000000000004E-2</c:v>
                </c:pt>
                <c:pt idx="2">
                  <c:v>0.24</c:v>
                </c:pt>
                <c:pt idx="3">
                  <c:v>0.24</c:v>
                </c:pt>
                <c:pt idx="4">
                  <c:v>0.745</c:v>
                </c:pt>
                <c:pt idx="5">
                  <c:v>0.745</c:v>
                </c:pt>
                <c:pt idx="8">
                  <c:v>0.10697666666666665</c:v>
                </c:pt>
                <c:pt idx="9">
                  <c:v>0.10697666666666665</c:v>
                </c:pt>
                <c:pt idx="10">
                  <c:v>0.32</c:v>
                </c:pt>
                <c:pt idx="11">
                  <c:v>0.32</c:v>
                </c:pt>
                <c:pt idx="14">
                  <c:v>6.7000000000000004E-2</c:v>
                </c:pt>
                <c:pt idx="17">
                  <c:v>0.86799999999999999</c:v>
                </c:pt>
                <c:pt idx="18">
                  <c:v>0.86799999999999999</c:v>
                </c:pt>
                <c:pt idx="19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F-F84B-838A-879D6401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30000"/>
                  <a:t>31</a:t>
                </a:r>
                <a:r>
                  <a:rPr lang="en-US" sz="1200" b="1" i="0" baseline="0"/>
                  <a:t>P</a:t>
                </a:r>
                <a:r>
                  <a:rPr lang="en-US" sz="1200" b="1" i="0"/>
                  <a:t>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Si*SiO</a:t>
                </a:r>
                <a:r>
                  <a:rPr lang="en-US" sz="1200" b="1" i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0563410189193477"/>
              <c:y val="0.88927787077152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(wt%)/SiO2</a:t>
                </a:r>
              </a:p>
            </c:rich>
          </c:tx>
          <c:layout>
            <c:manualLayout>
              <c:xMode val="edge"/>
              <c:yMode val="edge"/>
              <c:x val="4.2923176491588104E-2"/>
              <c:y val="0.18426217556138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227801</xdr:colOff>
      <xdr:row>1</xdr:row>
      <xdr:rowOff>123092</xdr:rowOff>
    </xdr:from>
    <xdr:to>
      <xdr:col>5</xdr:col>
      <xdr:colOff>672745</xdr:colOff>
      <xdr:row>15</xdr:row>
      <xdr:rowOff>20426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F2654-BE00-EE43-A80B-31BA19AAE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799300</xdr:colOff>
      <xdr:row>1</xdr:row>
      <xdr:rowOff>115454</xdr:rowOff>
    </xdr:from>
    <xdr:to>
      <xdr:col>12</xdr:col>
      <xdr:colOff>417856</xdr:colOff>
      <xdr:row>15</xdr:row>
      <xdr:rowOff>12788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BB120-FFFC-D344-B8B5-DA85B9101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211992</xdr:colOff>
      <xdr:row>16</xdr:row>
      <xdr:rowOff>198048</xdr:rowOff>
    </xdr:from>
    <xdr:to>
      <xdr:col>5</xdr:col>
      <xdr:colOff>650347</xdr:colOff>
      <xdr:row>30</xdr:row>
      <xdr:rowOff>96449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7E58A-73D1-B747-84EE-33893E52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204265</xdr:rowOff>
    </xdr:from>
    <xdr:to>
      <xdr:col>18</xdr:col>
      <xdr:colOff>438357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CC8DF-2DCB-324A-8242-12856D217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222026</xdr:colOff>
      <xdr:row>31</xdr:row>
      <xdr:rowOff>115454</xdr:rowOff>
    </xdr:from>
    <xdr:to>
      <xdr:col>5</xdr:col>
      <xdr:colOff>661469</xdr:colOff>
      <xdr:row>45</xdr:row>
      <xdr:rowOff>12788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7BAF9A-5165-D245-9A61-5EA802DD1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790420</xdr:colOff>
      <xdr:row>17</xdr:row>
      <xdr:rowOff>8882</xdr:rowOff>
    </xdr:from>
    <xdr:to>
      <xdr:col>12</xdr:col>
      <xdr:colOff>402830</xdr:colOff>
      <xdr:row>30</xdr:row>
      <xdr:rowOff>110482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5780A1-9A25-984A-A04F-7F673F70F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45EE-5C7D-9E42-AC7E-A64484E0E783}">
  <dimension ref="A1:AN414"/>
  <sheetViews>
    <sheetView zoomScaleNormal="58" workbookViewId="0">
      <pane ySplit="2" topLeftCell="A110" activePane="bottomLeft" state="frozen"/>
      <selection pane="bottomLeft" activeCell="C127" sqref="C127:I127"/>
    </sheetView>
  </sheetViews>
  <sheetFormatPr defaultColWidth="11.19921875" defaultRowHeight="15.6"/>
  <cols>
    <col min="1" max="1" width="15" customWidth="1"/>
    <col min="2" max="2" width="36" customWidth="1"/>
    <col min="3" max="3" width="14.5" customWidth="1"/>
  </cols>
  <sheetData>
    <row r="1" spans="1:15">
      <c r="C1" s="1" t="s">
        <v>6</v>
      </c>
      <c r="I1" t="s">
        <v>146</v>
      </c>
    </row>
    <row r="2" spans="1:15">
      <c r="A2" s="2" t="s">
        <v>8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3</v>
      </c>
      <c r="L2" s="2" t="s">
        <v>9</v>
      </c>
      <c r="M2" s="2" t="s">
        <v>4</v>
      </c>
      <c r="N2" s="2" t="s">
        <v>5</v>
      </c>
    </row>
    <row r="3" spans="1:15">
      <c r="A3" s="5">
        <v>45550</v>
      </c>
      <c r="B3" s="5" t="s">
        <v>180</v>
      </c>
      <c r="C3" s="7">
        <v>9.8858000000000001E-3</v>
      </c>
      <c r="D3" s="4">
        <v>0.46614</v>
      </c>
      <c r="E3" s="4">
        <v>0.32418000000000002</v>
      </c>
      <c r="F3" s="4">
        <v>6.2898999999999997E-2</v>
      </c>
      <c r="G3" s="4">
        <v>1.6253</v>
      </c>
      <c r="H3" s="4">
        <v>9.2896000000000006E-2</v>
      </c>
      <c r="I3" s="4">
        <v>5.4317000000000005E-4</v>
      </c>
      <c r="J3" s="7">
        <v>6.8856000000000004E-3</v>
      </c>
      <c r="K3" s="7">
        <v>1.9518000000000001E-2</v>
      </c>
      <c r="L3" s="7">
        <v>2.2719999999999999E-4</v>
      </c>
      <c r="M3" s="7">
        <v>6.0748999999999997E-2</v>
      </c>
      <c r="N3" s="7">
        <v>4.8078000000000001E-3</v>
      </c>
      <c r="O3" s="7" t="s">
        <v>0</v>
      </c>
    </row>
    <row r="4" spans="1:15">
      <c r="A4" s="5">
        <v>45550</v>
      </c>
      <c r="B4" s="5" t="s">
        <v>181</v>
      </c>
      <c r="C4" s="7">
        <v>9.6933000000000002E-3</v>
      </c>
      <c r="D4" s="4">
        <v>0.45236999999999999</v>
      </c>
      <c r="E4" s="4">
        <v>0.29146</v>
      </c>
      <c r="F4" s="4">
        <v>6.0768000000000003E-2</v>
      </c>
      <c r="G4" s="4">
        <v>1.4964</v>
      </c>
      <c r="H4" s="4">
        <v>8.4106E-2</v>
      </c>
      <c r="I4" s="4">
        <v>8.7157999999999995E-5</v>
      </c>
      <c r="J4" s="7">
        <v>1.2114999999999999E-3</v>
      </c>
      <c r="K4" s="7">
        <v>9.4163000000000005E-4</v>
      </c>
      <c r="L4" s="7">
        <v>4.1843000000000002E-4</v>
      </c>
      <c r="M4" s="7">
        <v>2.0187999999999998E-3</v>
      </c>
      <c r="N4" s="7">
        <v>9.888500000000001E-4</v>
      </c>
      <c r="O4" s="7" t="s">
        <v>0</v>
      </c>
    </row>
    <row r="5" spans="1:15">
      <c r="A5" s="5">
        <v>45550</v>
      </c>
      <c r="B5" s="5" t="s">
        <v>182</v>
      </c>
      <c r="C5" s="7">
        <v>1.1383000000000001E-2</v>
      </c>
      <c r="D5" s="4">
        <v>0.45852999999999999</v>
      </c>
      <c r="E5" s="4">
        <v>0.29409999999999997</v>
      </c>
      <c r="F5" s="4">
        <v>6.062E-2</v>
      </c>
      <c r="G5" s="4">
        <v>1.4912000000000001</v>
      </c>
      <c r="H5" s="4">
        <v>8.2965999999999998E-2</v>
      </c>
      <c r="I5" s="4">
        <v>9.6286000000000006E-5</v>
      </c>
      <c r="J5" s="7">
        <v>1.2901E-3</v>
      </c>
      <c r="K5" s="7">
        <v>1.4522999999999999E-3</v>
      </c>
      <c r="L5" s="7">
        <v>4.8523000000000001E-4</v>
      </c>
      <c r="M5" s="7">
        <v>3.7907000000000001E-3</v>
      </c>
      <c r="N5" s="7">
        <v>6.5346999999999996E-4</v>
      </c>
      <c r="O5" s="7" t="s">
        <v>0</v>
      </c>
    </row>
    <row r="6" spans="1:15">
      <c r="A6" s="5">
        <v>45550</v>
      </c>
      <c r="B6" s="5" t="s">
        <v>183</v>
      </c>
      <c r="C6" s="7">
        <v>1.0999E-2</v>
      </c>
      <c r="D6" s="4">
        <v>0.45726</v>
      </c>
      <c r="E6" s="4">
        <v>0.28860000000000002</v>
      </c>
      <c r="F6" s="4">
        <v>5.9457999999999997E-2</v>
      </c>
      <c r="G6" s="4">
        <v>1.4966999999999999</v>
      </c>
      <c r="H6" s="4">
        <v>8.4386000000000003E-2</v>
      </c>
      <c r="I6" s="4">
        <v>1.3023000000000001E-4</v>
      </c>
      <c r="J6" s="7">
        <v>1.5246000000000001E-3</v>
      </c>
      <c r="K6" s="7">
        <v>1.4238E-3</v>
      </c>
      <c r="L6" s="7">
        <v>4.6813000000000001E-5</v>
      </c>
      <c r="M6" s="7">
        <v>1.5242000000000001E-3</v>
      </c>
      <c r="N6" s="7">
        <v>1.1191E-3</v>
      </c>
      <c r="O6" s="7" t="s">
        <v>0</v>
      </c>
    </row>
    <row r="7" spans="1:15">
      <c r="A7" s="5">
        <v>45550</v>
      </c>
      <c r="B7" s="5" t="s">
        <v>184</v>
      </c>
      <c r="C7" s="7">
        <v>8.7402999999999995E-3</v>
      </c>
      <c r="D7" s="4">
        <v>1.2401</v>
      </c>
      <c r="E7" s="4">
        <v>0.85270000000000001</v>
      </c>
      <c r="F7" s="4">
        <v>0.22128999999999999</v>
      </c>
      <c r="G7" s="4">
        <v>2.0402</v>
      </c>
      <c r="H7" s="4">
        <v>0.22527</v>
      </c>
      <c r="I7" s="4">
        <v>1.3731999999999999E-4</v>
      </c>
      <c r="J7" s="7">
        <v>3.9465000000000004E-3</v>
      </c>
      <c r="K7" s="7">
        <v>3.2680999999999999E-3</v>
      </c>
      <c r="L7" s="7">
        <v>1.0323999999999999E-3</v>
      </c>
      <c r="M7" s="7">
        <v>6.9636999999999998E-3</v>
      </c>
      <c r="N7" s="7">
        <v>7.2924999999999997E-4</v>
      </c>
      <c r="O7" s="7" t="s">
        <v>0</v>
      </c>
    </row>
    <row r="8" spans="1:15">
      <c r="A8" s="5">
        <v>45550</v>
      </c>
      <c r="B8" s="5" t="s">
        <v>185</v>
      </c>
      <c r="C8" s="7">
        <v>9.9117000000000007E-3</v>
      </c>
      <c r="D8" s="4">
        <v>1.2491000000000001</v>
      </c>
      <c r="E8" s="4">
        <v>0.86285999999999996</v>
      </c>
      <c r="F8" s="4">
        <v>0.22183</v>
      </c>
      <c r="G8" s="4">
        <v>2.0474000000000001</v>
      </c>
      <c r="H8" s="4">
        <v>0.2273</v>
      </c>
      <c r="I8" s="4">
        <v>5.9361999999999998E-5</v>
      </c>
      <c r="J8" s="7">
        <v>3.6486999999999999E-3</v>
      </c>
      <c r="K8" s="7">
        <v>4.7149000000000002E-3</v>
      </c>
      <c r="L8" s="7">
        <v>6.5760000000000005E-4</v>
      </c>
      <c r="M8" s="7">
        <v>2.6432999999999999E-3</v>
      </c>
      <c r="N8" s="7">
        <v>1.8584999999999999E-3</v>
      </c>
      <c r="O8" s="7" t="s">
        <v>0</v>
      </c>
    </row>
    <row r="9" spans="1:15">
      <c r="A9" s="5">
        <v>45550</v>
      </c>
      <c r="B9" s="5" t="s">
        <v>186</v>
      </c>
      <c r="C9" s="7">
        <v>1.1566999999999999E-2</v>
      </c>
      <c r="D9" s="4">
        <v>2.7833999999999999</v>
      </c>
      <c r="E9" s="4">
        <v>2.6804999999999999</v>
      </c>
      <c r="F9" s="4">
        <v>0.57408999999999999</v>
      </c>
      <c r="G9" s="4">
        <v>2.6191</v>
      </c>
      <c r="H9" s="4">
        <v>5.7640000000000002</v>
      </c>
      <c r="I9" s="4">
        <v>1.3221000000000001E-4</v>
      </c>
      <c r="J9" s="7">
        <v>7.0146000000000002E-3</v>
      </c>
      <c r="K9" s="7">
        <v>9.2102E-3</v>
      </c>
      <c r="L9" s="7">
        <v>2.1810000000000002E-3</v>
      </c>
      <c r="M9" s="7">
        <v>1.3602E-2</v>
      </c>
      <c r="N9" s="7">
        <v>1.9418000000000001E-2</v>
      </c>
      <c r="O9" s="7" t="s">
        <v>0</v>
      </c>
    </row>
    <row r="10" spans="1:15">
      <c r="A10" s="5">
        <v>45550</v>
      </c>
      <c r="B10" s="5" t="s">
        <v>187</v>
      </c>
      <c r="C10" s="7">
        <v>1.1176E-2</v>
      </c>
      <c r="D10" s="4">
        <v>2.7862</v>
      </c>
      <c r="E10" s="4">
        <v>2.6873999999999998</v>
      </c>
      <c r="F10" s="4">
        <v>0.56799999999999995</v>
      </c>
      <c r="G10" s="4">
        <v>2.6355</v>
      </c>
      <c r="H10" s="4">
        <v>5.7035999999999998</v>
      </c>
      <c r="I10" s="4">
        <v>9.0705000000000007E-5</v>
      </c>
      <c r="J10" s="7">
        <v>3.6229000000000001E-3</v>
      </c>
      <c r="K10" s="7">
        <v>3.4161E-3</v>
      </c>
      <c r="L10" s="7">
        <v>3.0496E-3</v>
      </c>
      <c r="M10" s="7">
        <v>1.0017E-2</v>
      </c>
      <c r="N10" s="7">
        <v>4.3286000000000002E-3</v>
      </c>
      <c r="O10" s="7" t="s">
        <v>0</v>
      </c>
    </row>
    <row r="11" spans="1:15">
      <c r="A11" s="5">
        <v>45550</v>
      </c>
      <c r="B11" s="5" t="s">
        <v>188</v>
      </c>
      <c r="C11" s="7">
        <v>1.7902999999999999E-2</v>
      </c>
      <c r="D11" s="4">
        <v>0.35962</v>
      </c>
      <c r="E11" s="4">
        <v>0.38985999999999998</v>
      </c>
      <c r="F11" s="4">
        <v>0.11253000000000001</v>
      </c>
      <c r="G11" s="4">
        <v>1.7016</v>
      </c>
      <c r="H11" s="4">
        <v>1.6005999999999999E-2</v>
      </c>
      <c r="I11" s="4">
        <v>1.0667000000000001E-3</v>
      </c>
      <c r="J11" s="7">
        <v>2.2100000000000002E-2</v>
      </c>
      <c r="K11" s="7">
        <v>2.5201000000000001E-2</v>
      </c>
      <c r="L11" s="7">
        <v>7.1025000000000003E-3</v>
      </c>
      <c r="M11" s="7">
        <v>0.10390000000000001</v>
      </c>
      <c r="N11" s="7">
        <v>7.6555000000000004E-4</v>
      </c>
      <c r="O11" s="7" t="s">
        <v>0</v>
      </c>
    </row>
    <row r="12" spans="1:15">
      <c r="A12" s="5">
        <v>45550</v>
      </c>
      <c r="B12" s="5" t="s">
        <v>189</v>
      </c>
      <c r="C12" s="7">
        <v>1.6566999999999998E-2</v>
      </c>
      <c r="D12" s="4">
        <v>0.34011999999999998</v>
      </c>
      <c r="E12" s="4">
        <v>0.36675999999999997</v>
      </c>
      <c r="F12" s="4">
        <v>0.1072</v>
      </c>
      <c r="G12" s="4">
        <v>1.6096999999999999</v>
      </c>
      <c r="H12" s="4">
        <v>1.4334E-2</v>
      </c>
      <c r="I12" s="4">
        <v>1.0204000000000001E-4</v>
      </c>
      <c r="J12" s="7">
        <v>4.9348000000000003E-4</v>
      </c>
      <c r="K12" s="7">
        <v>1.7634E-3</v>
      </c>
      <c r="L12" s="7">
        <v>3.1541000000000002E-4</v>
      </c>
      <c r="M12" s="7">
        <v>4.0112999999999998E-3</v>
      </c>
      <c r="N12" s="7">
        <v>2.5972000000000001E-4</v>
      </c>
      <c r="O12" s="7" t="s">
        <v>0</v>
      </c>
    </row>
    <row r="13" spans="1:15">
      <c r="A13" s="5">
        <v>45550</v>
      </c>
      <c r="B13" s="5" t="s">
        <v>190</v>
      </c>
      <c r="C13" s="7">
        <v>2.4593000000000002E-3</v>
      </c>
      <c r="D13" s="4">
        <v>3.3620999999999999</v>
      </c>
      <c r="E13" s="4">
        <v>0.55678000000000005</v>
      </c>
      <c r="F13" s="4">
        <v>9.4051999999999997E-2</v>
      </c>
      <c r="G13" s="4">
        <v>7.6694999999999999E-2</v>
      </c>
      <c r="H13" s="4">
        <v>1.3420000000000001</v>
      </c>
      <c r="I13" s="4">
        <v>5.8634000000000001E-5</v>
      </c>
      <c r="J13" s="7">
        <v>5.9134000000000001E-3</v>
      </c>
      <c r="K13" s="7">
        <v>7.1688000000000003E-4</v>
      </c>
      <c r="L13" s="7">
        <v>5.3709999999999999E-4</v>
      </c>
      <c r="M13" s="7">
        <v>2.6791E-4</v>
      </c>
      <c r="N13" s="7">
        <v>3.6843000000000002E-3</v>
      </c>
      <c r="O13" s="7" t="s">
        <v>0</v>
      </c>
    </row>
    <row r="14" spans="1:15">
      <c r="A14" s="5">
        <v>45550</v>
      </c>
      <c r="B14" s="5" t="s">
        <v>191</v>
      </c>
      <c r="C14" s="7">
        <v>3.3346000000000001E-3</v>
      </c>
      <c r="D14" s="4">
        <v>3.3649</v>
      </c>
      <c r="E14" s="4">
        <v>0.55486999999999997</v>
      </c>
      <c r="F14" s="4">
        <v>9.4381999999999994E-2</v>
      </c>
      <c r="G14" s="4">
        <v>7.4895000000000003E-2</v>
      </c>
      <c r="H14" s="4">
        <v>1.3411999999999999</v>
      </c>
      <c r="I14" s="4">
        <v>3.4830999999999999E-5</v>
      </c>
      <c r="J14" s="7">
        <v>9.8288000000000004E-3</v>
      </c>
      <c r="K14" s="7">
        <v>6.8813000000000001E-4</v>
      </c>
      <c r="L14" s="7">
        <v>1.7327999999999999E-4</v>
      </c>
      <c r="M14" s="7">
        <v>6.2651000000000004E-4</v>
      </c>
      <c r="N14" s="7">
        <v>7.6797999999999996E-3</v>
      </c>
      <c r="O14" s="7" t="s">
        <v>0</v>
      </c>
    </row>
    <row r="15" spans="1:15">
      <c r="A15" s="5">
        <v>45550</v>
      </c>
      <c r="B15" s="5" t="s">
        <v>192</v>
      </c>
      <c r="C15" s="7">
        <v>7.4694000000000002E-3</v>
      </c>
      <c r="D15" s="4">
        <v>2.7612000000000001</v>
      </c>
      <c r="E15" s="4">
        <v>1.2372000000000001</v>
      </c>
      <c r="F15" s="4">
        <v>0.3039</v>
      </c>
      <c r="G15" s="4">
        <v>2.0173000000000001</v>
      </c>
      <c r="H15" s="4">
        <v>0.57325999999999999</v>
      </c>
      <c r="I15" s="4">
        <v>1.0636E-4</v>
      </c>
      <c r="J15" s="7">
        <v>7.9357999999999998E-3</v>
      </c>
      <c r="K15" s="7">
        <v>3.771E-3</v>
      </c>
      <c r="L15" s="7">
        <v>8.7549999999999998E-4</v>
      </c>
      <c r="M15" s="7">
        <v>1.0007E-2</v>
      </c>
      <c r="N15" s="7">
        <v>2.4434999999999999E-3</v>
      </c>
      <c r="O15" s="7" t="s">
        <v>0</v>
      </c>
    </row>
    <row r="16" spans="1:15">
      <c r="A16" s="5">
        <v>45550</v>
      </c>
      <c r="B16" s="5" t="s">
        <v>193</v>
      </c>
      <c r="C16" s="7">
        <v>7.4564999999999996E-3</v>
      </c>
      <c r="D16" s="4">
        <v>2.7155</v>
      </c>
      <c r="E16" s="4">
        <v>1.2255</v>
      </c>
      <c r="F16" s="4">
        <v>0.30476999999999999</v>
      </c>
      <c r="G16" s="4">
        <v>2.0251999999999999</v>
      </c>
      <c r="H16" s="4">
        <v>0.57687999999999995</v>
      </c>
      <c r="I16" s="4">
        <v>1.4868999999999999E-4</v>
      </c>
      <c r="J16" s="7">
        <v>7.0096999999999998E-3</v>
      </c>
      <c r="K16" s="7">
        <v>4.9528000000000003E-3</v>
      </c>
      <c r="L16" s="7">
        <v>6.4088999999999997E-4</v>
      </c>
      <c r="M16" s="7">
        <v>6.1701000000000004E-3</v>
      </c>
      <c r="N16" s="7">
        <v>2.4417000000000002E-3</v>
      </c>
      <c r="O16" s="7" t="s">
        <v>0</v>
      </c>
    </row>
    <row r="17" spans="1:15">
      <c r="A17" s="5">
        <v>45550</v>
      </c>
      <c r="B17" s="5" t="s">
        <v>194</v>
      </c>
      <c r="C17" s="7">
        <v>1.0204000000000001E-3</v>
      </c>
      <c r="D17" s="4">
        <v>2.9978999999999999E-2</v>
      </c>
      <c r="E17" s="4">
        <v>8.1537999999999992E-3</v>
      </c>
      <c r="F17" s="4">
        <v>5.8116999999999998E-6</v>
      </c>
      <c r="G17" s="4">
        <v>7.2619000000000004E-4</v>
      </c>
      <c r="H17" s="4">
        <v>2.9746E-3</v>
      </c>
      <c r="I17" s="4">
        <v>4.8888999999999999E-5</v>
      </c>
      <c r="J17" s="7">
        <v>3.7979000000000002E-4</v>
      </c>
      <c r="K17" s="7">
        <v>1.1336999999999999E-4</v>
      </c>
      <c r="L17" s="7">
        <v>4.7795999999999999E-6</v>
      </c>
      <c r="M17" s="7">
        <v>5.3458000000000002E-5</v>
      </c>
      <c r="N17" s="7">
        <v>1.0501999999999999E-4</v>
      </c>
      <c r="O17" s="7" t="s">
        <v>0</v>
      </c>
    </row>
    <row r="18" spans="1:15">
      <c r="A18" s="5">
        <v>45550</v>
      </c>
      <c r="B18" s="5" t="s">
        <v>195</v>
      </c>
      <c r="C18" s="7">
        <v>1.2443000000000001E-3</v>
      </c>
      <c r="D18" s="4">
        <v>3.0463E-2</v>
      </c>
      <c r="E18" s="4">
        <v>8.3730000000000002E-3</v>
      </c>
      <c r="F18" s="4">
        <v>6.8576999999999996E-6</v>
      </c>
      <c r="G18" s="4">
        <v>5.7614999999999999E-4</v>
      </c>
      <c r="H18" s="4">
        <v>3.0471999999999999E-3</v>
      </c>
      <c r="I18" s="4">
        <v>3.6683000000000001E-5</v>
      </c>
      <c r="J18" s="7">
        <v>6.0492E-4</v>
      </c>
      <c r="K18" s="7">
        <v>1.9678999999999999E-4</v>
      </c>
      <c r="L18" s="7">
        <v>2.5849999999999998E-6</v>
      </c>
      <c r="M18" s="7">
        <v>2.6140999999999999E-5</v>
      </c>
      <c r="N18" s="7">
        <v>1.3866E-4</v>
      </c>
      <c r="O18" s="7" t="s">
        <v>0</v>
      </c>
    </row>
    <row r="19" spans="1:15">
      <c r="A19" s="5">
        <v>45550</v>
      </c>
      <c r="B19" s="5" t="s">
        <v>196</v>
      </c>
      <c r="C19" s="7">
        <v>3.5121000000000002E-3</v>
      </c>
      <c r="D19" s="4">
        <v>4.7521000000000001E-2</v>
      </c>
      <c r="E19" s="4">
        <v>1.8971999999999999E-2</v>
      </c>
      <c r="F19" s="4">
        <v>6.3699000000000004E-4</v>
      </c>
      <c r="G19" s="4">
        <v>3.8148000000000001E-3</v>
      </c>
      <c r="H19" s="4">
        <v>2.9935999999999999E-3</v>
      </c>
      <c r="I19" s="4">
        <v>7.2397000000000005E-5</v>
      </c>
      <c r="J19" s="7">
        <v>2.1845E-4</v>
      </c>
      <c r="K19" s="7">
        <v>1.8537999999999999E-4</v>
      </c>
      <c r="L19" s="7">
        <v>4.9393E-5</v>
      </c>
      <c r="M19" s="7">
        <v>6.0090000000000002E-5</v>
      </c>
      <c r="N19" s="7">
        <v>8.1600999999999993E-5</v>
      </c>
      <c r="O19" s="7" t="s">
        <v>0</v>
      </c>
    </row>
    <row r="20" spans="1:15">
      <c r="A20" s="5">
        <v>45550</v>
      </c>
      <c r="B20" s="5" t="s">
        <v>197</v>
      </c>
      <c r="C20" s="7">
        <v>5.5579000000000002E-3</v>
      </c>
      <c r="D20" s="4">
        <v>4.7095999999999999E-2</v>
      </c>
      <c r="E20" s="4">
        <v>1.8964999999999999E-2</v>
      </c>
      <c r="F20" s="4">
        <v>6.7843999999999999E-4</v>
      </c>
      <c r="G20" s="4">
        <v>5.0480000000000004E-3</v>
      </c>
      <c r="H20" s="4">
        <v>2.9708999999999998E-3</v>
      </c>
      <c r="I20" s="4">
        <v>1.1901E-4</v>
      </c>
      <c r="J20" s="7">
        <v>4.0629000000000001E-4</v>
      </c>
      <c r="K20" s="7">
        <v>3.1135000000000001E-4</v>
      </c>
      <c r="L20" s="7">
        <v>6.0180000000000003E-5</v>
      </c>
      <c r="M20" s="7">
        <v>1.4396E-4</v>
      </c>
      <c r="N20" s="7">
        <v>9.5298999999999997E-5</v>
      </c>
      <c r="O20" s="7" t="s">
        <v>0</v>
      </c>
    </row>
    <row r="21" spans="1:15">
      <c r="A21" s="5">
        <v>45550</v>
      </c>
      <c r="B21" s="5" t="s">
        <v>198</v>
      </c>
      <c r="C21" s="7">
        <v>3.9243000000000004E-3</v>
      </c>
      <c r="D21" s="4">
        <v>7.1414999999999997</v>
      </c>
      <c r="E21" s="4">
        <v>1.9904999999999999E-2</v>
      </c>
      <c r="F21" s="4">
        <v>0.17047999999999999</v>
      </c>
      <c r="G21" s="4">
        <v>9.2742000000000005E-2</v>
      </c>
      <c r="H21" s="4">
        <v>0.36242999999999997</v>
      </c>
      <c r="I21" s="4">
        <v>5.4455E-5</v>
      </c>
      <c r="J21" s="7">
        <v>2.9495E-2</v>
      </c>
      <c r="K21" s="7">
        <v>2.8017999999999999E-4</v>
      </c>
      <c r="L21" s="7">
        <v>3.0247999999999999E-4</v>
      </c>
      <c r="M21" s="7">
        <v>1.4708E-3</v>
      </c>
      <c r="N21" s="7">
        <v>2.3441999999999998E-3</v>
      </c>
      <c r="O21" s="7" t="s">
        <v>0</v>
      </c>
    </row>
    <row r="22" spans="1:15">
      <c r="A22" s="5">
        <v>45550</v>
      </c>
      <c r="B22" s="5" t="s">
        <v>199</v>
      </c>
      <c r="C22" s="7">
        <v>3.4299999999999999E-3</v>
      </c>
      <c r="D22" s="4">
        <v>7.1985999999999999</v>
      </c>
      <c r="E22" s="4">
        <v>1.9730999999999999E-2</v>
      </c>
      <c r="F22" s="4">
        <v>0.16950000000000001</v>
      </c>
      <c r="G22" s="4">
        <v>9.1786999999999994E-2</v>
      </c>
      <c r="H22" s="4">
        <v>0.35994999999999999</v>
      </c>
      <c r="I22" s="4">
        <v>1.2837999999999999E-4</v>
      </c>
      <c r="J22" s="7">
        <v>1.7742000000000001E-2</v>
      </c>
      <c r="K22" s="7">
        <v>1.2939000000000001E-4</v>
      </c>
      <c r="L22" s="7">
        <v>9.1184000000000002E-4</v>
      </c>
      <c r="M22" s="7">
        <v>5.6232000000000005E-4</v>
      </c>
      <c r="N22" s="7">
        <v>2.1575000000000001E-3</v>
      </c>
      <c r="O22" s="7" t="s">
        <v>0</v>
      </c>
    </row>
    <row r="23" spans="1:15">
      <c r="A23" s="5">
        <v>45550</v>
      </c>
      <c r="B23" s="5" t="s">
        <v>200</v>
      </c>
      <c r="C23" s="7">
        <v>0.20044000000000001</v>
      </c>
      <c r="D23" s="4">
        <v>0.99070999999999998</v>
      </c>
      <c r="E23" s="4">
        <v>0.29088999999999998</v>
      </c>
      <c r="F23" s="4">
        <v>9.3609999999999999E-2</v>
      </c>
      <c r="G23" s="4">
        <v>7.1349999999999997E-2</v>
      </c>
      <c r="H23" s="4">
        <v>4.9652000000000002E-2</v>
      </c>
      <c r="I23" s="4">
        <v>5.5084999999999997E-4</v>
      </c>
      <c r="J23" s="7">
        <v>1.1643999999999999E-3</v>
      </c>
      <c r="K23" s="7">
        <v>5.6919999999999996E-4</v>
      </c>
      <c r="L23" s="7">
        <v>4.5341000000000001E-4</v>
      </c>
      <c r="M23" s="7">
        <v>4.4650000000000001E-4</v>
      </c>
      <c r="N23" s="7">
        <v>6.1037999999999999E-4</v>
      </c>
      <c r="O23" s="7" t="s">
        <v>0</v>
      </c>
    </row>
    <row r="24" spans="1:15">
      <c r="A24" s="5">
        <v>45550</v>
      </c>
      <c r="B24" s="5" t="s">
        <v>201</v>
      </c>
      <c r="C24" s="7">
        <v>0.20083999999999999</v>
      </c>
      <c r="D24" s="4">
        <v>0.98812999999999995</v>
      </c>
      <c r="E24" s="4">
        <v>0.29349999999999998</v>
      </c>
      <c r="F24" s="4">
        <v>9.3183000000000002E-2</v>
      </c>
      <c r="G24" s="4">
        <v>7.1587999999999999E-2</v>
      </c>
      <c r="H24" s="4">
        <v>4.9238999999999998E-2</v>
      </c>
      <c r="I24" s="4">
        <v>7.6893000000000003E-4</v>
      </c>
      <c r="J24" s="7">
        <v>2.2472E-3</v>
      </c>
      <c r="K24" s="7">
        <v>1.2555000000000001E-3</v>
      </c>
      <c r="L24" s="7">
        <v>4.9330999999999995E-4</v>
      </c>
      <c r="M24" s="7">
        <v>2.1251000000000001E-4</v>
      </c>
      <c r="N24" s="7">
        <v>3.8928999999999998E-4</v>
      </c>
      <c r="O24" s="7" t="s">
        <v>0</v>
      </c>
    </row>
    <row r="25" spans="1:15">
      <c r="A25" s="5">
        <v>45550</v>
      </c>
      <c r="B25" s="5" t="s">
        <v>202</v>
      </c>
      <c r="C25" s="7">
        <v>1.1653999999999999E-2</v>
      </c>
      <c r="D25" s="4">
        <v>0.46837000000000001</v>
      </c>
      <c r="E25" s="4">
        <v>0.29426000000000002</v>
      </c>
      <c r="F25" s="4">
        <v>5.9326999999999998E-2</v>
      </c>
      <c r="G25" s="4">
        <v>1.4718</v>
      </c>
      <c r="H25" s="4">
        <v>8.1711000000000006E-2</v>
      </c>
      <c r="I25" s="4">
        <v>1.0306000000000001E-4</v>
      </c>
      <c r="J25" s="7">
        <v>2.6559999999999999E-3</v>
      </c>
      <c r="K25" s="7">
        <v>1.0976E-3</v>
      </c>
      <c r="L25" s="7">
        <v>2.3597000000000001E-4</v>
      </c>
      <c r="M25" s="7">
        <v>3.4585000000000002E-3</v>
      </c>
      <c r="N25" s="7">
        <v>5.7129999999999995E-4</v>
      </c>
      <c r="O25" s="7" t="s">
        <v>0</v>
      </c>
    </row>
    <row r="26" spans="1:15">
      <c r="A26" s="5">
        <v>45550</v>
      </c>
      <c r="B26" s="5" t="s">
        <v>203</v>
      </c>
      <c r="C26" s="7">
        <v>8.4072999999999995E-3</v>
      </c>
      <c r="D26" s="4">
        <v>0.13653000000000001</v>
      </c>
      <c r="E26" s="4">
        <v>0.13200000000000001</v>
      </c>
      <c r="F26" s="4">
        <v>3.4296E-2</v>
      </c>
      <c r="G26" s="4">
        <v>1.2774000000000001</v>
      </c>
      <c r="H26" s="4">
        <v>9.4479000000000004E-3</v>
      </c>
      <c r="I26" s="4">
        <v>1.7175E-4</v>
      </c>
      <c r="J26" s="7">
        <v>5.6543000000000001E-4</v>
      </c>
      <c r="K26" s="7">
        <v>1.7367000000000001E-4</v>
      </c>
      <c r="L26" s="7">
        <v>3.9706000000000002E-4</v>
      </c>
      <c r="M26" s="7">
        <v>4.9515999999999996E-3</v>
      </c>
      <c r="N26" s="7">
        <v>2.4436E-4</v>
      </c>
      <c r="O26" s="7" t="s">
        <v>0</v>
      </c>
    </row>
    <row r="27" spans="1:15">
      <c r="A27" s="5">
        <v>45550</v>
      </c>
      <c r="B27" s="5" t="s">
        <v>204</v>
      </c>
      <c r="C27" s="7">
        <v>8.5441000000000007E-3</v>
      </c>
      <c r="D27" s="4">
        <v>0.13753000000000001</v>
      </c>
      <c r="E27" s="4">
        <v>0.13300000000000001</v>
      </c>
      <c r="F27" s="4">
        <v>3.4174000000000003E-2</v>
      </c>
      <c r="G27" s="4">
        <v>1.2822</v>
      </c>
      <c r="H27" s="4">
        <v>9.5998000000000003E-3</v>
      </c>
      <c r="I27" s="4">
        <v>7.6316000000000006E-5</v>
      </c>
      <c r="J27" s="7">
        <v>6.4618E-4</v>
      </c>
      <c r="K27" s="7">
        <v>2.0489999999999999E-4</v>
      </c>
      <c r="L27" s="7">
        <v>2.4398000000000001E-4</v>
      </c>
      <c r="M27" s="7">
        <v>3.6522E-3</v>
      </c>
      <c r="N27" s="7">
        <v>1.104E-4</v>
      </c>
      <c r="O27" s="7" t="s">
        <v>0</v>
      </c>
    </row>
    <row r="28" spans="1:15">
      <c r="A28" s="5">
        <v>45550</v>
      </c>
      <c r="B28" s="5" t="s">
        <v>205</v>
      </c>
      <c r="C28" s="7">
        <v>6.5230000000000002E-3</v>
      </c>
      <c r="D28" s="4">
        <v>4.0523999999999996</v>
      </c>
      <c r="E28" s="4">
        <v>2.8370000000000002</v>
      </c>
      <c r="F28" s="4">
        <v>0.70831999999999995</v>
      </c>
      <c r="G28" s="4">
        <v>2.6168</v>
      </c>
      <c r="H28" s="4">
        <v>1.1587000000000001</v>
      </c>
      <c r="I28" s="4">
        <v>3.9700000000000003E-5</v>
      </c>
      <c r="J28" s="7">
        <v>7.5521E-3</v>
      </c>
      <c r="K28" s="7">
        <v>7.1649000000000001E-3</v>
      </c>
      <c r="L28" s="7">
        <v>2.6273999999999998E-3</v>
      </c>
      <c r="M28" s="7">
        <v>1.1039999999999999E-2</v>
      </c>
      <c r="N28" s="7">
        <v>3.3706999999999999E-3</v>
      </c>
      <c r="O28" s="7" t="s">
        <v>0</v>
      </c>
    </row>
    <row r="29" spans="1:15">
      <c r="A29" s="5">
        <v>45550</v>
      </c>
      <c r="B29" s="5" t="s">
        <v>206</v>
      </c>
      <c r="C29" s="7">
        <v>5.1266999999999997E-3</v>
      </c>
      <c r="D29" s="4">
        <v>4.0800999999999998</v>
      </c>
      <c r="E29" s="4">
        <v>2.8435999999999999</v>
      </c>
      <c r="F29" s="4">
        <v>0.71123999999999998</v>
      </c>
      <c r="G29" s="4">
        <v>2.5924</v>
      </c>
      <c r="H29" s="4">
        <v>1.1557999999999999</v>
      </c>
      <c r="I29" s="4">
        <v>6.7201999999999998E-5</v>
      </c>
      <c r="J29" s="7">
        <v>8.0338000000000007E-3</v>
      </c>
      <c r="K29" s="7">
        <v>7.0638999999999997E-3</v>
      </c>
      <c r="L29" s="7">
        <v>2.7282000000000001E-3</v>
      </c>
      <c r="M29" s="7">
        <v>2.0271999999999998E-2</v>
      </c>
      <c r="N29" s="7">
        <v>3.3013000000000001E-3</v>
      </c>
      <c r="O29" s="7" t="s">
        <v>0</v>
      </c>
    </row>
    <row r="30" spans="1:15">
      <c r="A30" s="5">
        <v>45550</v>
      </c>
      <c r="B30" s="5" t="s">
        <v>207</v>
      </c>
      <c r="C30" s="7">
        <v>1.3936E-3</v>
      </c>
      <c r="D30" s="4">
        <v>2.2176999999999999E-2</v>
      </c>
      <c r="E30" s="4">
        <v>8.6341000000000005E-3</v>
      </c>
      <c r="F30" s="4" t="s">
        <v>159</v>
      </c>
      <c r="G30" s="4">
        <v>1.3829000000000001E-3</v>
      </c>
      <c r="H30" s="4">
        <v>2.2629000000000001</v>
      </c>
      <c r="I30" s="4">
        <v>3.9375999999999997E-5</v>
      </c>
      <c r="J30" s="7">
        <v>1.1241E-4</v>
      </c>
      <c r="K30" s="7">
        <v>1.5101000000000001E-4</v>
      </c>
      <c r="L30" s="7">
        <v>0</v>
      </c>
      <c r="M30" s="7">
        <v>5.3845999999999999E-5</v>
      </c>
      <c r="N30" s="7">
        <v>1.3409000000000001E-2</v>
      </c>
      <c r="O30" s="7" t="s">
        <v>0</v>
      </c>
    </row>
    <row r="31" spans="1:15">
      <c r="A31" s="5">
        <v>45550</v>
      </c>
      <c r="B31" s="5" t="s">
        <v>208</v>
      </c>
      <c r="C31" s="7">
        <v>1.3179000000000001E-3</v>
      </c>
      <c r="D31" s="4">
        <v>2.2851E-2</v>
      </c>
      <c r="E31" s="4">
        <v>9.0827000000000008E-3</v>
      </c>
      <c r="F31" s="4" t="s">
        <v>159</v>
      </c>
      <c r="G31" s="4">
        <v>3.1094E-3</v>
      </c>
      <c r="H31" s="4">
        <v>2.2719999999999998</v>
      </c>
      <c r="I31" s="4">
        <v>6.7624000000000002E-5</v>
      </c>
      <c r="J31" s="7">
        <v>3.1146E-4</v>
      </c>
      <c r="K31" s="7">
        <v>8.6718999999999994E-5</v>
      </c>
      <c r="L31" s="7">
        <v>0</v>
      </c>
      <c r="M31" s="7">
        <v>5.5275000000000002E-5</v>
      </c>
      <c r="N31" s="7">
        <v>1.3835E-2</v>
      </c>
      <c r="O31" s="7" t="s">
        <v>0</v>
      </c>
    </row>
    <row r="32" spans="1:15">
      <c r="A32" s="5">
        <v>45550</v>
      </c>
      <c r="B32" s="5" t="s">
        <v>172</v>
      </c>
      <c r="C32" s="7">
        <v>9.7282E-4</v>
      </c>
      <c r="D32" s="4">
        <v>1.984E-2</v>
      </c>
      <c r="E32" s="4">
        <v>8.7913000000000002E-3</v>
      </c>
      <c r="F32" s="4">
        <v>2.5165E-6</v>
      </c>
      <c r="G32" s="4">
        <v>3.7044000000000001E-3</v>
      </c>
      <c r="H32" s="4">
        <v>2.2726999999999999</v>
      </c>
      <c r="I32" s="4">
        <v>3.3181E-5</v>
      </c>
      <c r="J32" s="7">
        <v>8.6806999999999997E-5</v>
      </c>
      <c r="K32" s="7">
        <v>9.0223999999999995E-5</v>
      </c>
      <c r="L32" s="7">
        <v>2.9058000000000002E-6</v>
      </c>
      <c r="M32" s="7">
        <v>1.4708000000000001E-4</v>
      </c>
      <c r="N32" s="7">
        <v>5.0372999999999998E-3</v>
      </c>
      <c r="O32" s="7" t="s">
        <v>0</v>
      </c>
    </row>
    <row r="33" spans="1:15">
      <c r="A33" s="5">
        <v>45550</v>
      </c>
      <c r="B33" s="5" t="s">
        <v>209</v>
      </c>
      <c r="C33" s="7">
        <v>1.0688E-2</v>
      </c>
      <c r="D33" s="4">
        <v>0.46728999999999998</v>
      </c>
      <c r="E33" s="4">
        <v>0.29598999999999998</v>
      </c>
      <c r="F33" s="4">
        <v>5.9819999999999998E-2</v>
      </c>
      <c r="G33" s="4">
        <v>1.4750000000000001</v>
      </c>
      <c r="H33" s="4">
        <v>8.0998000000000001E-2</v>
      </c>
      <c r="I33" s="4">
        <v>7.5394000000000004E-5</v>
      </c>
      <c r="J33" s="7">
        <v>1.0727E-3</v>
      </c>
      <c r="K33" s="7">
        <v>2.9955999999999998E-4</v>
      </c>
      <c r="L33" s="7">
        <v>1.7796000000000001E-4</v>
      </c>
      <c r="M33" s="7">
        <v>2.8503000000000001E-3</v>
      </c>
      <c r="N33" s="7">
        <v>8.8966000000000002E-4</v>
      </c>
      <c r="O33" s="7" t="s">
        <v>0</v>
      </c>
    </row>
    <row r="34" spans="1:15">
      <c r="A34" s="5">
        <v>45551</v>
      </c>
      <c r="B34" s="5" t="s">
        <v>210</v>
      </c>
      <c r="C34" s="7">
        <v>1.1015E-2</v>
      </c>
      <c r="D34" s="4">
        <v>1.0165</v>
      </c>
      <c r="E34" s="4">
        <v>0.31109999999999999</v>
      </c>
      <c r="F34" s="4">
        <v>5.9875999999999999E-2</v>
      </c>
      <c r="G34" s="4">
        <v>1.5266</v>
      </c>
      <c r="H34" s="4">
        <v>8.7593000000000004E-2</v>
      </c>
      <c r="I34" s="4">
        <v>3.6959999999999998E-4</v>
      </c>
      <c r="J34" s="7">
        <v>5.7834999999999996E-3</v>
      </c>
      <c r="K34" s="7">
        <v>8.8741999999999998E-4</v>
      </c>
      <c r="L34" s="7">
        <v>4.6111999999999998E-4</v>
      </c>
      <c r="M34" s="7">
        <v>9.9655000000000004E-3</v>
      </c>
      <c r="N34" s="7">
        <v>4.0866999999999998E-4</v>
      </c>
      <c r="O34" s="7" t="s">
        <v>0</v>
      </c>
    </row>
    <row r="35" spans="1:15">
      <c r="A35" s="5">
        <v>45551</v>
      </c>
      <c r="B35" s="5" t="s">
        <v>211</v>
      </c>
      <c r="C35" s="7">
        <v>1.0959E-2</v>
      </c>
      <c r="D35" s="4">
        <v>1.0073000000000001</v>
      </c>
      <c r="E35" s="4">
        <v>0.31112000000000001</v>
      </c>
      <c r="F35" s="4">
        <v>6.1427000000000002E-2</v>
      </c>
      <c r="G35" s="4">
        <v>1.5238</v>
      </c>
      <c r="H35" s="4">
        <v>8.8458999999999996E-2</v>
      </c>
      <c r="I35" s="4">
        <v>9.8498999999999993E-5</v>
      </c>
      <c r="J35" s="7">
        <v>1.0719E-3</v>
      </c>
      <c r="K35" s="7">
        <v>9.4446000000000005E-4</v>
      </c>
      <c r="L35" s="7">
        <v>8.7876999999999996E-4</v>
      </c>
      <c r="M35" s="7">
        <v>1.1301E-2</v>
      </c>
      <c r="N35" s="7">
        <v>9.5591000000000003E-4</v>
      </c>
      <c r="O35" s="7" t="s">
        <v>0</v>
      </c>
    </row>
    <row r="36" spans="1:15">
      <c r="A36" s="5">
        <v>45551</v>
      </c>
      <c r="B36" s="5" t="s">
        <v>212</v>
      </c>
      <c r="C36" s="7">
        <v>1.4965E-3</v>
      </c>
      <c r="D36" s="4">
        <v>0.28358</v>
      </c>
      <c r="E36" s="4">
        <v>1.5578E-2</v>
      </c>
      <c r="F36" s="4">
        <v>7.2701000000000001E-6</v>
      </c>
      <c r="G36" s="4">
        <v>2.7001E-4</v>
      </c>
      <c r="H36" s="4">
        <v>2.4083000000000001</v>
      </c>
      <c r="I36" s="4">
        <v>5.7756000000000001E-5</v>
      </c>
      <c r="J36" s="7">
        <v>3.4014000000000001E-4</v>
      </c>
      <c r="K36" s="7">
        <v>6.4150999999999998E-4</v>
      </c>
      <c r="L36" s="7">
        <v>5.9679000000000001E-6</v>
      </c>
      <c r="M36" s="7">
        <v>7.7544000000000002E-5</v>
      </c>
      <c r="N36" s="7">
        <v>5.8637000000000003E-3</v>
      </c>
      <c r="O36" s="7" t="s">
        <v>0</v>
      </c>
    </row>
    <row r="37" spans="1:15">
      <c r="A37" s="5">
        <v>45551</v>
      </c>
      <c r="B37" s="5" t="s">
        <v>213</v>
      </c>
      <c r="C37" s="7">
        <v>1.8232999999999999E-3</v>
      </c>
      <c r="D37" s="4">
        <v>0.28737000000000001</v>
      </c>
      <c r="E37" s="4">
        <v>1.4494999999999999E-2</v>
      </c>
      <c r="F37" s="4">
        <v>3.0338999999999999E-5</v>
      </c>
      <c r="G37" s="4">
        <v>5.1371999999999995E-4</v>
      </c>
      <c r="H37" s="4">
        <v>2.3683000000000001</v>
      </c>
      <c r="I37" s="4">
        <v>5.0667999999999997E-5</v>
      </c>
      <c r="J37" s="7">
        <v>2.3574999999999998E-3</v>
      </c>
      <c r="K37" s="7">
        <v>3.2164999999999998E-4</v>
      </c>
      <c r="L37" s="7">
        <v>7.5239000000000003E-8</v>
      </c>
      <c r="M37" s="7">
        <v>2.8858999999999999E-5</v>
      </c>
      <c r="N37" s="7">
        <v>6.2566999999999996E-3</v>
      </c>
      <c r="O37" s="7" t="s">
        <v>0</v>
      </c>
    </row>
    <row r="38" spans="1:15">
      <c r="A38" s="5">
        <v>45551</v>
      </c>
      <c r="B38" s="5" t="s">
        <v>173</v>
      </c>
      <c r="C38" s="7">
        <v>1.6618E-3</v>
      </c>
      <c r="D38" s="4">
        <v>0.31302000000000002</v>
      </c>
      <c r="E38" s="4">
        <v>1.4848999999999999E-2</v>
      </c>
      <c r="F38" s="4">
        <v>4.4943999999999997E-6</v>
      </c>
      <c r="G38" s="4">
        <v>4.6665999999999998E-4</v>
      </c>
      <c r="H38" s="4">
        <v>3.2602E-3</v>
      </c>
      <c r="I38" s="4">
        <v>1.0577999999999999E-4</v>
      </c>
      <c r="J38" s="7">
        <v>6.0807000000000005E-4</v>
      </c>
      <c r="K38" s="7">
        <v>9.8778999999999997E-5</v>
      </c>
      <c r="L38" s="7">
        <v>5.1896999999999996E-6</v>
      </c>
      <c r="M38" s="7">
        <v>7.5883000000000005E-5</v>
      </c>
      <c r="N38" s="7">
        <v>1.1251000000000001E-4</v>
      </c>
      <c r="O38" s="7" t="s">
        <v>0</v>
      </c>
    </row>
    <row r="39" spans="1:15">
      <c r="A39" s="5">
        <v>45551</v>
      </c>
      <c r="B39" s="5" t="s">
        <v>214</v>
      </c>
      <c r="C39" s="7">
        <v>5.9371E-2</v>
      </c>
      <c r="D39" s="4">
        <v>3.8304</v>
      </c>
      <c r="E39" s="4">
        <v>2.3574999999999999</v>
      </c>
      <c r="F39" s="4">
        <v>0.23577999999999999</v>
      </c>
      <c r="G39" s="4">
        <v>3.4177</v>
      </c>
      <c r="H39" s="4">
        <v>0.87204999999999999</v>
      </c>
      <c r="I39" s="4">
        <v>6.7117000000000001E-4</v>
      </c>
      <c r="J39" s="7">
        <v>1.1032999999999999E-2</v>
      </c>
      <c r="K39" s="7">
        <v>7.2814999999999998E-3</v>
      </c>
      <c r="L39" s="7">
        <v>1.0824000000000001E-3</v>
      </c>
      <c r="M39" s="7">
        <v>8.6932999999999993E-3</v>
      </c>
      <c r="N39" s="7">
        <v>3.6932000000000002E-3</v>
      </c>
      <c r="O39" s="7" t="s">
        <v>0</v>
      </c>
    </row>
    <row r="40" spans="1:15">
      <c r="A40" s="5">
        <v>45551</v>
      </c>
      <c r="B40" s="5" t="s">
        <v>215</v>
      </c>
      <c r="C40" s="7">
        <v>6.2630000000000005E-2</v>
      </c>
      <c r="D40" s="4">
        <v>4.2049000000000003</v>
      </c>
      <c r="E40" s="4">
        <v>2.8780000000000001</v>
      </c>
      <c r="F40" s="4">
        <v>0.27348</v>
      </c>
      <c r="G40" s="4">
        <v>3.6347</v>
      </c>
      <c r="H40" s="4">
        <v>0.59701000000000004</v>
      </c>
      <c r="I40" s="4">
        <v>2.5488000000000003E-4</v>
      </c>
      <c r="J40" s="7">
        <v>2.3935000000000001E-2</v>
      </c>
      <c r="K40" s="7">
        <v>1.2947E-2</v>
      </c>
      <c r="L40" s="7">
        <v>1.4358000000000001E-3</v>
      </c>
      <c r="M40" s="7">
        <v>1.0385999999999999E-2</v>
      </c>
      <c r="N40" s="7">
        <v>2.9331000000000001E-3</v>
      </c>
      <c r="O40" s="7" t="s">
        <v>0</v>
      </c>
    </row>
    <row r="41" spans="1:15">
      <c r="A41" s="5">
        <v>45551</v>
      </c>
      <c r="B41" s="5" t="s">
        <v>216</v>
      </c>
      <c r="C41" s="7">
        <v>1.5119E-2</v>
      </c>
      <c r="D41" s="4">
        <v>1.9188000000000001</v>
      </c>
      <c r="E41" s="4">
        <v>1.2151000000000001</v>
      </c>
      <c r="F41" s="4">
        <v>0.19098999999999999</v>
      </c>
      <c r="G41" s="4">
        <v>2.2351999999999999</v>
      </c>
      <c r="H41" s="4">
        <v>0.34005999999999997</v>
      </c>
      <c r="I41" s="4">
        <v>4.0949000000000003E-3</v>
      </c>
      <c r="J41" s="7">
        <v>1.2526E-3</v>
      </c>
      <c r="K41" s="7">
        <v>2.4104E-3</v>
      </c>
      <c r="L41" s="7">
        <v>7.2501E-4</v>
      </c>
      <c r="M41" s="7">
        <v>7.0720999999999996E-3</v>
      </c>
      <c r="N41" s="7">
        <v>6.3778000000000001E-4</v>
      </c>
      <c r="O41" s="7" t="s">
        <v>0</v>
      </c>
    </row>
    <row r="42" spans="1:15">
      <c r="A42" s="5">
        <v>45551</v>
      </c>
      <c r="B42" s="5" t="s">
        <v>217</v>
      </c>
      <c r="C42" s="7">
        <v>2.2065000000000001E-3</v>
      </c>
      <c r="D42" s="4">
        <v>0.65578999999999998</v>
      </c>
      <c r="E42" s="4">
        <v>1.9390000000000001E-2</v>
      </c>
      <c r="F42" s="4">
        <v>0.40634999999999999</v>
      </c>
      <c r="G42" s="4">
        <v>0.15365999999999999</v>
      </c>
      <c r="H42" s="4">
        <v>9.5793000000000007E-3</v>
      </c>
      <c r="I42" s="4">
        <v>6.0624000000000001E-5</v>
      </c>
      <c r="J42" s="7">
        <v>2.0771000000000001E-3</v>
      </c>
      <c r="K42" s="7">
        <v>4.6684E-4</v>
      </c>
      <c r="L42" s="7">
        <v>2.3140999999999999E-3</v>
      </c>
      <c r="M42" s="7">
        <v>1.5305E-3</v>
      </c>
      <c r="N42" s="7">
        <v>3.6223000000000001E-4</v>
      </c>
      <c r="O42" s="7" t="s">
        <v>0</v>
      </c>
    </row>
    <row r="43" spans="1:15">
      <c r="A43" s="5">
        <v>45551</v>
      </c>
      <c r="B43" s="5" t="s">
        <v>218</v>
      </c>
      <c r="C43" s="7">
        <v>7.7174000000000001E-3</v>
      </c>
      <c r="D43" s="4">
        <v>1.7725</v>
      </c>
      <c r="E43" s="4">
        <v>1.5476000000000001</v>
      </c>
      <c r="F43" s="4">
        <v>0.2487</v>
      </c>
      <c r="G43" s="4">
        <v>2.1248999999999998</v>
      </c>
      <c r="H43" s="4">
        <v>0.98038999999999998</v>
      </c>
      <c r="I43" s="4">
        <v>2.2321E-4</v>
      </c>
      <c r="J43" s="7">
        <v>4.7647000000000002E-3</v>
      </c>
      <c r="K43" s="7">
        <v>5.6435000000000001E-3</v>
      </c>
      <c r="L43" s="7">
        <v>1.4816E-3</v>
      </c>
      <c r="M43" s="7">
        <v>8.1989999999999997E-3</v>
      </c>
      <c r="N43" s="7">
        <v>5.5951999999999998E-3</v>
      </c>
      <c r="O43" s="7" t="s">
        <v>0</v>
      </c>
    </row>
    <row r="44" spans="1:15">
      <c r="A44" s="5">
        <v>45551</v>
      </c>
      <c r="B44" s="5" t="s">
        <v>219</v>
      </c>
      <c r="C44" s="7">
        <v>5.7375999999999998E-3</v>
      </c>
      <c r="D44" s="4">
        <v>1.8909</v>
      </c>
      <c r="E44" s="4">
        <v>1.3935999999999999</v>
      </c>
      <c r="F44" s="4">
        <v>0.29409000000000002</v>
      </c>
      <c r="G44" s="4">
        <v>2.5518999999999998</v>
      </c>
      <c r="H44" s="4">
        <v>1.3318000000000001</v>
      </c>
      <c r="I44" s="4">
        <v>2.2332E-4</v>
      </c>
      <c r="J44" s="7">
        <v>1.8089000000000001E-2</v>
      </c>
      <c r="K44" s="7">
        <v>1.0683E-2</v>
      </c>
      <c r="L44" s="7">
        <v>3.2805E-3</v>
      </c>
      <c r="M44" s="7">
        <v>1.8121000000000002E-2</v>
      </c>
      <c r="N44" s="7">
        <v>1.3528999999999999E-2</v>
      </c>
      <c r="O44" s="7" t="s">
        <v>0</v>
      </c>
    </row>
    <row r="45" spans="1:15">
      <c r="A45" s="5">
        <v>45551</v>
      </c>
      <c r="B45" s="5" t="s">
        <v>220</v>
      </c>
      <c r="C45" s="7">
        <v>6.2489000000000003E-2</v>
      </c>
      <c r="D45" s="4">
        <v>3.8611</v>
      </c>
      <c r="E45" s="4">
        <v>2.3456999999999999</v>
      </c>
      <c r="F45" s="4">
        <v>0.23604</v>
      </c>
      <c r="G45" s="4">
        <v>3.3803000000000001</v>
      </c>
      <c r="H45" s="4">
        <v>0.85911000000000004</v>
      </c>
      <c r="I45" s="4">
        <v>8.4993999999999998E-4</v>
      </c>
      <c r="J45" s="7">
        <v>3.3736999999999999E-3</v>
      </c>
      <c r="K45" s="7">
        <v>5.3457000000000001E-3</v>
      </c>
      <c r="L45" s="7">
        <v>1.5627E-3</v>
      </c>
      <c r="M45" s="7">
        <v>4.4684E-3</v>
      </c>
      <c r="N45" s="7">
        <v>1.5361999999999999E-3</v>
      </c>
      <c r="O45" s="7" t="s">
        <v>0</v>
      </c>
    </row>
    <row r="46" spans="1:15">
      <c r="A46" s="5">
        <v>45551</v>
      </c>
      <c r="B46" s="5" t="s">
        <v>221</v>
      </c>
      <c r="C46" s="7">
        <v>1.0616E-2</v>
      </c>
      <c r="D46" s="4">
        <v>1.0136000000000001</v>
      </c>
      <c r="E46" s="4">
        <v>0.30904999999999999</v>
      </c>
      <c r="F46" s="4">
        <v>5.9595000000000002E-2</v>
      </c>
      <c r="G46" s="4">
        <v>1.5276000000000001</v>
      </c>
      <c r="H46" s="4">
        <v>8.8153999999999996E-2</v>
      </c>
      <c r="I46" s="4">
        <v>1.4604E-4</v>
      </c>
      <c r="J46" s="7">
        <v>2.6798999999999998E-3</v>
      </c>
      <c r="K46" s="7">
        <v>1.3983000000000001E-3</v>
      </c>
      <c r="L46" s="7">
        <v>3.3458000000000001E-4</v>
      </c>
      <c r="M46" s="7">
        <v>8.1443999999999996E-3</v>
      </c>
      <c r="N46" s="7">
        <v>3.1820999999999998E-4</v>
      </c>
      <c r="O46" s="7" t="s">
        <v>0</v>
      </c>
    </row>
    <row r="47" spans="1:15">
      <c r="A47" s="5">
        <v>45551</v>
      </c>
      <c r="B47" s="5" t="s">
        <v>222</v>
      </c>
      <c r="C47" s="7">
        <v>1.0349000000000001E-2</v>
      </c>
      <c r="D47" s="4">
        <v>1.0064</v>
      </c>
      <c r="E47" s="4">
        <v>0.31352000000000002</v>
      </c>
      <c r="F47" s="4">
        <v>5.9906000000000001E-2</v>
      </c>
      <c r="G47" s="4">
        <v>1.5152000000000001</v>
      </c>
      <c r="H47" s="4">
        <v>8.7996000000000005E-2</v>
      </c>
      <c r="I47" s="4">
        <v>1.4877E-4</v>
      </c>
      <c r="J47" s="7">
        <v>1.8296E-3</v>
      </c>
      <c r="K47" s="7">
        <v>1.0295E-3</v>
      </c>
      <c r="L47" s="7">
        <v>6.9618000000000002E-4</v>
      </c>
      <c r="M47" s="7">
        <v>9.3532000000000007E-3</v>
      </c>
      <c r="N47" s="7">
        <v>6.1740999999999999E-4</v>
      </c>
      <c r="O47" s="7" t="s">
        <v>0</v>
      </c>
    </row>
    <row r="48" spans="1:15">
      <c r="A48" s="5">
        <v>45551</v>
      </c>
      <c r="B48" s="5" t="s">
        <v>223</v>
      </c>
      <c r="C48" s="7">
        <v>1.7811000000000001E-3</v>
      </c>
      <c r="D48" s="4">
        <v>0.30381999999999998</v>
      </c>
      <c r="E48" s="4">
        <v>1.5696000000000002E-2</v>
      </c>
      <c r="F48" s="4">
        <v>1.4076E-5</v>
      </c>
      <c r="G48" s="4">
        <v>4.3007000000000001E-4</v>
      </c>
      <c r="H48" s="4">
        <v>2.4054000000000002</v>
      </c>
      <c r="I48" s="4">
        <v>5.0253000000000001E-5</v>
      </c>
      <c r="J48" s="7">
        <v>9.8503000000000002E-4</v>
      </c>
      <c r="K48" s="7">
        <v>2.6714000000000002E-4</v>
      </c>
      <c r="L48" s="7">
        <v>7.0110000000000003E-6</v>
      </c>
      <c r="M48" s="7">
        <v>9.3875999999999994E-5</v>
      </c>
      <c r="N48" s="7">
        <v>6.1284E-3</v>
      </c>
      <c r="O48" s="7" t="s">
        <v>0</v>
      </c>
    </row>
    <row r="49" spans="1:15">
      <c r="A49" s="5">
        <v>45551</v>
      </c>
      <c r="B49" s="5" t="s">
        <v>224</v>
      </c>
      <c r="C49" s="7">
        <v>1.4028999999999999E-3</v>
      </c>
      <c r="D49" s="4">
        <v>0.30484</v>
      </c>
      <c r="E49" s="4">
        <v>1.5502E-2</v>
      </c>
      <c r="F49" s="4">
        <v>1.4455E-5</v>
      </c>
      <c r="G49" s="4">
        <v>4.6998E-4</v>
      </c>
      <c r="H49" s="4">
        <v>2.4226999999999999</v>
      </c>
      <c r="I49" s="4">
        <v>9.9283999999999993E-5</v>
      </c>
      <c r="J49" s="7">
        <v>1.5767999999999999E-3</v>
      </c>
      <c r="K49" s="7">
        <v>2.6410000000000002E-4</v>
      </c>
      <c r="L49" s="7">
        <v>7.2029000000000001E-6</v>
      </c>
      <c r="M49" s="7">
        <v>1.5227E-5</v>
      </c>
      <c r="N49" s="7">
        <v>8.2153E-3</v>
      </c>
      <c r="O49" s="7" t="s">
        <v>0</v>
      </c>
    </row>
    <row r="50" spans="1:15">
      <c r="A50" s="5">
        <v>45551</v>
      </c>
      <c r="B50" s="5" t="s">
        <v>225</v>
      </c>
      <c r="C50" s="7">
        <v>4.0405999999999997E-2</v>
      </c>
      <c r="D50" s="4">
        <v>4.5147000000000004</v>
      </c>
      <c r="E50" s="4">
        <v>3.2825000000000002</v>
      </c>
      <c r="F50" s="4">
        <v>0.36903000000000002</v>
      </c>
      <c r="G50" s="4">
        <v>4.7805999999999997</v>
      </c>
      <c r="H50" s="4">
        <v>0.68700000000000006</v>
      </c>
      <c r="I50" s="4">
        <v>2.5857000000000001E-4</v>
      </c>
      <c r="J50" s="7">
        <v>3.3877999999999998E-2</v>
      </c>
      <c r="K50" s="7">
        <v>1.4031E-2</v>
      </c>
      <c r="L50" s="7">
        <v>3.5888999999999999E-3</v>
      </c>
      <c r="M50" s="7">
        <v>3.6532000000000002E-2</v>
      </c>
      <c r="N50" s="7">
        <v>3.7230000000000002E-3</v>
      </c>
      <c r="O50" s="7" t="s">
        <v>0</v>
      </c>
    </row>
    <row r="51" spans="1:15">
      <c r="A51" s="5">
        <v>45551</v>
      </c>
      <c r="B51" s="5" t="s">
        <v>226</v>
      </c>
      <c r="C51" s="7">
        <v>0.10093000000000001</v>
      </c>
      <c r="D51" s="4">
        <v>3.9098999999999999</v>
      </c>
      <c r="E51" s="4">
        <v>2.6926000000000001</v>
      </c>
      <c r="F51" s="4">
        <v>0.53300000000000003</v>
      </c>
      <c r="G51" s="4">
        <v>7.0206</v>
      </c>
      <c r="H51" s="4">
        <v>1.3652</v>
      </c>
      <c r="I51" s="4">
        <v>3.4255000000000001E-4</v>
      </c>
      <c r="J51" s="7">
        <v>8.9128000000000002E-3</v>
      </c>
      <c r="K51" s="7">
        <v>5.3270000000000001E-3</v>
      </c>
      <c r="L51" s="7">
        <v>1.8943E-3</v>
      </c>
      <c r="M51" s="7">
        <v>1.3782000000000001E-2</v>
      </c>
      <c r="N51" s="7">
        <v>4.3568000000000001E-3</v>
      </c>
      <c r="O51" s="7" t="s">
        <v>0</v>
      </c>
    </row>
    <row r="52" spans="1:15">
      <c r="A52" s="5">
        <v>45551</v>
      </c>
      <c r="B52" s="5" t="s">
        <v>227</v>
      </c>
      <c r="C52" s="7">
        <v>0.10582</v>
      </c>
      <c r="D52" s="4">
        <v>3.7723</v>
      </c>
      <c r="E52" s="4">
        <v>2.5804</v>
      </c>
      <c r="F52" s="4">
        <v>0.33606000000000003</v>
      </c>
      <c r="G52" s="4">
        <v>4.9393000000000002</v>
      </c>
      <c r="H52" s="4">
        <v>0.56493000000000004</v>
      </c>
      <c r="I52" s="4">
        <v>3.1861999999999998E-4</v>
      </c>
      <c r="J52" s="7">
        <v>1.8755999999999998E-2</v>
      </c>
      <c r="K52" s="7">
        <v>1.2305999999999999E-2</v>
      </c>
      <c r="L52" s="7">
        <v>2.0200000000000001E-3</v>
      </c>
      <c r="M52" s="7">
        <v>3.0304000000000001E-2</v>
      </c>
      <c r="N52" s="7">
        <v>4.1425000000000003E-3</v>
      </c>
      <c r="O52" s="7" t="s">
        <v>0</v>
      </c>
    </row>
    <row r="53" spans="1:15">
      <c r="A53" s="5">
        <v>45551</v>
      </c>
      <c r="B53" s="5" t="s">
        <v>228</v>
      </c>
      <c r="C53" s="7">
        <v>5.2965999999999999E-2</v>
      </c>
      <c r="D53" s="4">
        <v>3.5727000000000002</v>
      </c>
      <c r="E53" s="4">
        <v>1.8943000000000001</v>
      </c>
      <c r="F53" s="4">
        <v>0.23769999999999999</v>
      </c>
      <c r="G53" s="4">
        <v>2.4020000000000001</v>
      </c>
      <c r="H53" s="4">
        <v>0.49375999999999998</v>
      </c>
      <c r="I53" s="4">
        <v>9.1419E-5</v>
      </c>
      <c r="J53" s="7">
        <v>1.6132000000000001E-2</v>
      </c>
      <c r="K53" s="7">
        <v>6.2848000000000001E-3</v>
      </c>
      <c r="L53" s="7">
        <v>1.8144000000000001E-3</v>
      </c>
      <c r="M53" s="7">
        <v>6.6134000000000002E-3</v>
      </c>
      <c r="N53" s="7">
        <v>2.5173999999999999E-3</v>
      </c>
      <c r="O53" s="7" t="s">
        <v>0</v>
      </c>
    </row>
    <row r="54" spans="1:15">
      <c r="A54" s="5">
        <v>45551</v>
      </c>
      <c r="B54" s="5" t="s">
        <v>229</v>
      </c>
      <c r="C54" s="7">
        <v>2.0208E-2</v>
      </c>
      <c r="D54" s="4">
        <v>3.9396</v>
      </c>
      <c r="E54" s="4">
        <v>2.6230000000000002</v>
      </c>
      <c r="F54" s="4">
        <v>0.36249999999999999</v>
      </c>
      <c r="G54" s="4">
        <v>4.399</v>
      </c>
      <c r="H54" s="4">
        <v>1.1887000000000001</v>
      </c>
      <c r="I54" s="4">
        <v>3.0257E-4</v>
      </c>
      <c r="J54" s="7">
        <v>6.0718999999999999E-3</v>
      </c>
      <c r="K54" s="7">
        <v>1.0296E-2</v>
      </c>
      <c r="L54" s="7">
        <v>8.8968999999999995E-4</v>
      </c>
      <c r="M54" s="7">
        <v>1.3683000000000001E-2</v>
      </c>
      <c r="N54" s="7">
        <v>3.666E-3</v>
      </c>
      <c r="O54" s="7" t="s">
        <v>0</v>
      </c>
    </row>
    <row r="55" spans="1:15">
      <c r="A55" s="5">
        <v>45551</v>
      </c>
      <c r="B55" s="5" t="s">
        <v>230</v>
      </c>
      <c r="C55" s="7">
        <v>5.9323000000000001E-2</v>
      </c>
      <c r="D55" s="4">
        <v>3.5247000000000002</v>
      </c>
      <c r="E55" s="4">
        <v>3.0278</v>
      </c>
      <c r="F55" s="4">
        <v>1.1254999999999999</v>
      </c>
      <c r="G55" s="4">
        <v>8.7523</v>
      </c>
      <c r="H55" s="4">
        <v>1.6086</v>
      </c>
      <c r="I55" s="4">
        <v>6.2779999999999997E-4</v>
      </c>
      <c r="J55" s="7">
        <v>1.3917000000000001E-2</v>
      </c>
      <c r="K55" s="7">
        <v>1.1499000000000001E-2</v>
      </c>
      <c r="L55" s="7">
        <v>3.8295999999999998E-3</v>
      </c>
      <c r="M55" s="7">
        <v>2.4358000000000001E-2</v>
      </c>
      <c r="N55" s="7">
        <v>6.2072999999999998E-3</v>
      </c>
      <c r="O55" s="7" t="s">
        <v>0</v>
      </c>
    </row>
    <row r="56" spans="1:15">
      <c r="A56" s="5">
        <v>45551</v>
      </c>
      <c r="B56" s="5" t="s">
        <v>231</v>
      </c>
      <c r="C56" s="7">
        <v>9.7755999999999996E-2</v>
      </c>
      <c r="D56" s="4">
        <v>3.3416000000000001</v>
      </c>
      <c r="E56" s="4">
        <v>2.7808999999999999</v>
      </c>
      <c r="F56" s="4">
        <v>0.46038000000000001</v>
      </c>
      <c r="G56" s="4">
        <v>5.9516</v>
      </c>
      <c r="H56" s="4">
        <v>1.1776</v>
      </c>
      <c r="I56" s="4">
        <v>2.7467000000000002E-4</v>
      </c>
      <c r="J56" s="7">
        <v>1.5176E-2</v>
      </c>
      <c r="K56" s="7">
        <v>7.4139000000000002E-3</v>
      </c>
      <c r="L56" s="7">
        <v>7.1843999999999999E-4</v>
      </c>
      <c r="M56" s="7">
        <v>1.3596E-2</v>
      </c>
      <c r="N56" s="7">
        <v>1.6123999999999999E-3</v>
      </c>
      <c r="O56" s="7" t="s">
        <v>0</v>
      </c>
    </row>
    <row r="57" spans="1:15">
      <c r="A57" s="5">
        <v>45551</v>
      </c>
      <c r="B57" s="5" t="s">
        <v>232</v>
      </c>
      <c r="C57" s="7">
        <v>1.0073E-2</v>
      </c>
      <c r="D57" s="4">
        <v>0.97504000000000002</v>
      </c>
      <c r="E57" s="4">
        <v>0.30492000000000002</v>
      </c>
      <c r="F57" s="4">
        <v>6.0987E-2</v>
      </c>
      <c r="G57" s="4">
        <v>1.5293000000000001</v>
      </c>
      <c r="H57" s="4">
        <v>8.6940000000000003E-2</v>
      </c>
      <c r="I57" s="4">
        <v>1.7798E-4</v>
      </c>
      <c r="J57" s="7">
        <v>3.1816000000000001E-3</v>
      </c>
      <c r="K57" s="7">
        <v>7.0206000000000001E-4</v>
      </c>
      <c r="L57" s="7">
        <v>3.7230999999999999E-4</v>
      </c>
      <c r="M57" s="7">
        <v>1.3475000000000001E-2</v>
      </c>
      <c r="N57" s="7">
        <v>3.3187000000000001E-4</v>
      </c>
      <c r="O57" s="7" t="s">
        <v>0</v>
      </c>
    </row>
    <row r="58" spans="1:15">
      <c r="A58" s="5">
        <v>45551</v>
      </c>
      <c r="B58" s="5" t="s">
        <v>233</v>
      </c>
      <c r="C58" s="7">
        <v>1.025E-2</v>
      </c>
      <c r="D58" s="4">
        <v>0.96514</v>
      </c>
      <c r="E58" s="4">
        <v>0.30252000000000001</v>
      </c>
      <c r="F58" s="4">
        <v>6.0490000000000002E-2</v>
      </c>
      <c r="G58" s="4">
        <v>1.5436000000000001</v>
      </c>
      <c r="H58" s="4">
        <v>8.7295999999999999E-2</v>
      </c>
      <c r="I58" s="4">
        <v>1.0525E-4</v>
      </c>
      <c r="J58" s="7">
        <v>2.0479999999999999E-3</v>
      </c>
      <c r="K58" s="7">
        <v>5.5531999999999999E-4</v>
      </c>
      <c r="L58" s="7">
        <v>6.4953999999999999E-4</v>
      </c>
      <c r="M58" s="7">
        <v>6.0055999999999998E-3</v>
      </c>
      <c r="N58" s="7">
        <v>1.1368999999999999E-3</v>
      </c>
      <c r="O58" s="7" t="s">
        <v>0</v>
      </c>
    </row>
    <row r="59" spans="1:15">
      <c r="A59" s="5">
        <v>45551</v>
      </c>
      <c r="B59" s="5" t="s">
        <v>234</v>
      </c>
      <c r="C59" s="7">
        <v>1.3429E-3</v>
      </c>
      <c r="D59" s="4">
        <v>0.29055999999999998</v>
      </c>
      <c r="E59" s="4">
        <v>1.5022000000000001E-2</v>
      </c>
      <c r="F59" s="4">
        <v>1.6462E-6</v>
      </c>
      <c r="G59" s="4">
        <v>3.6242000000000002E-4</v>
      </c>
      <c r="H59" s="4">
        <v>2.3936999999999999</v>
      </c>
      <c r="I59" s="4">
        <v>7.1186999999999995E-5</v>
      </c>
      <c r="J59" s="7">
        <v>1.8667E-3</v>
      </c>
      <c r="K59" s="7">
        <v>3.1244999999999998E-4</v>
      </c>
      <c r="L59" s="7">
        <v>1.9009000000000001E-6</v>
      </c>
      <c r="M59" s="7">
        <v>4.5235999999999999E-5</v>
      </c>
      <c r="N59" s="7">
        <v>1.1455999999999999E-2</v>
      </c>
      <c r="O59" s="7" t="s">
        <v>0</v>
      </c>
    </row>
    <row r="60" spans="1:15">
      <c r="A60" s="5">
        <v>45551</v>
      </c>
      <c r="B60" s="5" t="s">
        <v>235</v>
      </c>
      <c r="C60" s="7">
        <v>1.5699000000000001E-2</v>
      </c>
      <c r="D60" s="4">
        <v>1.7512000000000001</v>
      </c>
      <c r="E60" s="4">
        <v>1.1035999999999999</v>
      </c>
      <c r="F60" s="4">
        <v>0.23735000000000001</v>
      </c>
      <c r="G60" s="4">
        <v>2.5133000000000001</v>
      </c>
      <c r="H60" s="4">
        <v>0.48544999999999999</v>
      </c>
      <c r="I60" s="4">
        <v>2.4248E-4</v>
      </c>
      <c r="J60" s="7">
        <v>2.7501999999999999E-2</v>
      </c>
      <c r="K60" s="7">
        <v>2.0393000000000001E-2</v>
      </c>
      <c r="L60" s="7">
        <v>3.8922000000000002E-3</v>
      </c>
      <c r="M60" s="7">
        <v>3.9621999999999997E-2</v>
      </c>
      <c r="N60" s="7">
        <v>7.4031000000000001E-3</v>
      </c>
      <c r="O60" s="7" t="s">
        <v>0</v>
      </c>
    </row>
    <row r="61" spans="1:15">
      <c r="A61" s="5">
        <v>45551</v>
      </c>
      <c r="B61" s="5" t="s">
        <v>236</v>
      </c>
      <c r="C61" s="7">
        <v>1.8806999999999999E-3</v>
      </c>
      <c r="D61" s="4">
        <v>0.60863</v>
      </c>
      <c r="E61" s="4">
        <v>1.8799E-2</v>
      </c>
      <c r="F61" s="4">
        <v>0.43583</v>
      </c>
      <c r="G61" s="4">
        <v>0.14985999999999999</v>
      </c>
      <c r="H61" s="4">
        <v>8.7773999999999994E-3</v>
      </c>
      <c r="I61" s="4">
        <v>1.8144E-4</v>
      </c>
      <c r="J61" s="7">
        <v>7.8083000000000004E-4</v>
      </c>
      <c r="K61" s="7">
        <v>4.0436999999999998E-4</v>
      </c>
      <c r="L61" s="7">
        <v>1.2316E-3</v>
      </c>
      <c r="M61" s="7">
        <v>7.2088999999999996E-4</v>
      </c>
      <c r="N61" s="7">
        <v>2.6349000000000001E-4</v>
      </c>
      <c r="O61" s="7" t="s">
        <v>0</v>
      </c>
    </row>
    <row r="62" spans="1:15">
      <c r="A62" s="5">
        <v>45551</v>
      </c>
      <c r="B62" s="5" t="s">
        <v>237</v>
      </c>
      <c r="C62" s="7">
        <v>2.4837000000000001E-3</v>
      </c>
      <c r="D62" s="4">
        <v>1.8446</v>
      </c>
      <c r="E62" s="4">
        <v>1.4481999999999999</v>
      </c>
      <c r="F62" s="4">
        <v>1.2434000000000001</v>
      </c>
      <c r="G62" s="4">
        <v>1.3612</v>
      </c>
      <c r="H62" s="4">
        <v>0.78786</v>
      </c>
      <c r="I62" s="4">
        <v>1.0143E-4</v>
      </c>
      <c r="J62" s="7">
        <v>6.3061000000000002E-3</v>
      </c>
      <c r="K62" s="7">
        <v>3.7923000000000002E-3</v>
      </c>
      <c r="L62" s="7">
        <v>5.5453000000000004E-3</v>
      </c>
      <c r="M62" s="7">
        <v>5.4416999999999998E-3</v>
      </c>
      <c r="N62" s="7">
        <v>1.3454000000000001E-3</v>
      </c>
      <c r="O62" s="7" t="s">
        <v>0</v>
      </c>
    </row>
    <row r="63" spans="1:15">
      <c r="A63" s="5">
        <v>45551</v>
      </c>
      <c r="B63" s="5" t="s">
        <v>238</v>
      </c>
      <c r="C63" s="7">
        <v>9.0107999999999994E-3</v>
      </c>
      <c r="D63" s="4">
        <v>1.6890000000000001</v>
      </c>
      <c r="E63" s="4">
        <v>0.90356000000000003</v>
      </c>
      <c r="F63" s="4">
        <v>0.36165000000000003</v>
      </c>
      <c r="G63" s="4">
        <v>1.6765000000000001</v>
      </c>
      <c r="H63" s="4">
        <v>0.20244999999999999</v>
      </c>
      <c r="I63" s="4">
        <v>6.4072999999999995E-5</v>
      </c>
      <c r="J63" s="7">
        <v>4.4127000000000003E-3</v>
      </c>
      <c r="K63" s="7">
        <v>5.7815000000000002E-3</v>
      </c>
      <c r="L63" s="7">
        <v>6.1218999999999998E-4</v>
      </c>
      <c r="M63" s="7">
        <v>3.6543999999999999E-3</v>
      </c>
      <c r="N63" s="7">
        <v>1.8958E-3</v>
      </c>
      <c r="O63" s="7" t="s">
        <v>0</v>
      </c>
    </row>
    <row r="64" spans="1:15">
      <c r="A64" s="5">
        <v>45551</v>
      </c>
      <c r="B64" s="5" t="s">
        <v>239</v>
      </c>
      <c r="C64" s="7">
        <v>4.8672999999999998E-3</v>
      </c>
      <c r="D64" s="4">
        <v>1.7455000000000001</v>
      </c>
      <c r="E64" s="4">
        <v>1.1384000000000001</v>
      </c>
      <c r="F64" s="4">
        <v>0.25079000000000001</v>
      </c>
      <c r="G64" s="4">
        <v>4.9413999999999998</v>
      </c>
      <c r="H64" s="4">
        <v>0.78032999999999997</v>
      </c>
      <c r="I64" s="4">
        <v>9.5927000000000005E-5</v>
      </c>
      <c r="J64" s="7">
        <v>1.2642E-2</v>
      </c>
      <c r="K64" s="7">
        <v>7.8414999999999995E-3</v>
      </c>
      <c r="L64" s="7">
        <v>7.2820999999999997E-4</v>
      </c>
      <c r="M64" s="7">
        <v>1.9999</v>
      </c>
      <c r="N64" s="7">
        <v>6.0552999999999996E-3</v>
      </c>
      <c r="O64" s="7" t="s">
        <v>0</v>
      </c>
    </row>
    <row r="65" spans="1:15">
      <c r="A65" s="5">
        <v>45551</v>
      </c>
      <c r="B65" s="5" t="s">
        <v>240</v>
      </c>
      <c r="C65" s="7">
        <v>13.981</v>
      </c>
      <c r="D65" s="4">
        <v>1.8824000000000001</v>
      </c>
      <c r="E65" s="4">
        <v>0.98638000000000003</v>
      </c>
      <c r="F65" s="4">
        <v>0.24210999999999999</v>
      </c>
      <c r="G65" s="4">
        <v>1.2436</v>
      </c>
      <c r="H65" s="4">
        <v>0.70525000000000004</v>
      </c>
      <c r="I65" s="4">
        <v>0.18199000000000001</v>
      </c>
      <c r="J65" s="7">
        <v>7.3667999999999997E-3</v>
      </c>
      <c r="K65" s="7">
        <v>3.5945E-3</v>
      </c>
      <c r="L65" s="7">
        <v>2.4274000000000001E-3</v>
      </c>
      <c r="M65" s="7">
        <v>1.0451999999999999E-2</v>
      </c>
      <c r="N65" s="7">
        <v>6.7608E-3</v>
      </c>
      <c r="O65" s="7" t="s">
        <v>0</v>
      </c>
    </row>
    <row r="66" spans="1:15">
      <c r="A66" s="5">
        <v>45551</v>
      </c>
      <c r="B66" s="5" t="s">
        <v>241</v>
      </c>
      <c r="C66" s="7">
        <v>7.0889000000000004E-3</v>
      </c>
      <c r="D66" s="4">
        <v>1.8268</v>
      </c>
      <c r="E66" s="4">
        <v>1.3441000000000001</v>
      </c>
      <c r="F66" s="4">
        <v>0.74358000000000002</v>
      </c>
      <c r="G66" s="4">
        <v>2.7627999999999999</v>
      </c>
      <c r="H66" s="4">
        <v>0.58115000000000006</v>
      </c>
      <c r="I66" s="4">
        <v>1.3860000000000001E-4</v>
      </c>
      <c r="J66" s="7">
        <v>3.7414000000000002E-3</v>
      </c>
      <c r="K66" s="7">
        <v>1.4798999999999999E-3</v>
      </c>
      <c r="L66" s="7">
        <v>2.2523E-3</v>
      </c>
      <c r="M66" s="7">
        <v>8.6149999999999994E-3</v>
      </c>
      <c r="N66" s="7">
        <v>3.8076E-3</v>
      </c>
      <c r="O66" s="7" t="s">
        <v>0</v>
      </c>
    </row>
    <row r="67" spans="1:15">
      <c r="A67" s="5">
        <v>45551</v>
      </c>
      <c r="B67" s="5" t="s">
        <v>242</v>
      </c>
      <c r="C67" s="7">
        <v>9.9542999999999993E-3</v>
      </c>
      <c r="D67" s="4">
        <v>1.0099</v>
      </c>
      <c r="E67" s="4">
        <v>0.30858999999999998</v>
      </c>
      <c r="F67" s="4">
        <v>5.8825000000000002E-2</v>
      </c>
      <c r="G67" s="4">
        <v>1.5247999999999999</v>
      </c>
      <c r="H67" s="4">
        <v>8.7395E-2</v>
      </c>
      <c r="I67" s="4">
        <v>6.5874E-5</v>
      </c>
      <c r="J67" s="7">
        <v>1.9832999999999999E-3</v>
      </c>
      <c r="K67" s="7">
        <v>7.1877000000000003E-5</v>
      </c>
      <c r="L67" s="7">
        <v>1.3643999999999999E-4</v>
      </c>
      <c r="M67" s="7">
        <v>1.3072E-2</v>
      </c>
      <c r="N67" s="7">
        <v>4.7184000000000001E-4</v>
      </c>
      <c r="O67" s="7" t="s">
        <v>0</v>
      </c>
    </row>
    <row r="68" spans="1:15">
      <c r="A68" s="5">
        <v>45551</v>
      </c>
      <c r="B68" s="5" t="s">
        <v>243</v>
      </c>
      <c r="C68" s="7">
        <v>9.8953999999999991E-4</v>
      </c>
      <c r="D68" s="4">
        <v>0.29276000000000002</v>
      </c>
      <c r="E68" s="4">
        <v>1.5620999999999999E-2</v>
      </c>
      <c r="F68" s="4" t="s">
        <v>159</v>
      </c>
      <c r="G68" s="4">
        <v>4.9220999999999998E-4</v>
      </c>
      <c r="H68" s="4">
        <v>2.4260999999999999</v>
      </c>
      <c r="I68" s="4">
        <v>5.3860000000000003E-5</v>
      </c>
      <c r="J68" s="7">
        <v>7.1212000000000001E-4</v>
      </c>
      <c r="K68" s="7">
        <v>1.4423999999999999E-4</v>
      </c>
      <c r="L68" s="7">
        <v>0</v>
      </c>
      <c r="M68" s="7">
        <v>7.3005999999999999E-5</v>
      </c>
      <c r="N68" s="7">
        <v>2.5894999999999998E-3</v>
      </c>
      <c r="O68" s="7" t="s">
        <v>0</v>
      </c>
    </row>
    <row r="69" spans="1:15">
      <c r="A69" s="5">
        <v>45551</v>
      </c>
      <c r="B69" s="5" t="s">
        <v>244</v>
      </c>
      <c r="C69" s="7">
        <v>1.2894E-3</v>
      </c>
      <c r="D69" s="4">
        <v>0.29776000000000002</v>
      </c>
      <c r="E69" s="4">
        <v>1.4777999999999999E-2</v>
      </c>
      <c r="F69" s="4">
        <v>7.5986999999999998E-6</v>
      </c>
      <c r="G69" s="4">
        <v>4.4978999999999999E-4</v>
      </c>
      <c r="H69" s="4">
        <v>2.4161999999999999</v>
      </c>
      <c r="I69" s="4">
        <v>4.6372999999999998E-5</v>
      </c>
      <c r="J69" s="7">
        <v>1.1132E-3</v>
      </c>
      <c r="K69" s="7">
        <v>4.8598000000000001E-4</v>
      </c>
      <c r="L69" s="7">
        <v>6.2429E-6</v>
      </c>
      <c r="M69" s="7">
        <v>8.3891E-5</v>
      </c>
      <c r="N69" s="7">
        <v>7.1789000000000002E-3</v>
      </c>
      <c r="O69" s="7" t="s">
        <v>0</v>
      </c>
    </row>
    <row r="70" spans="1:15">
      <c r="A70" s="5">
        <v>45551</v>
      </c>
      <c r="B70" s="5" t="s">
        <v>245</v>
      </c>
      <c r="C70" s="7">
        <v>8.0312999999999999E-3</v>
      </c>
      <c r="D70" s="4">
        <v>1.7972999999999999</v>
      </c>
      <c r="E70" s="4">
        <v>1.1476999999999999</v>
      </c>
      <c r="F70" s="4">
        <v>0.42032999999999998</v>
      </c>
      <c r="G70" s="4">
        <v>2.5036</v>
      </c>
      <c r="H70" s="4">
        <v>0.71169000000000004</v>
      </c>
      <c r="I70" s="4">
        <v>1.1255E-4</v>
      </c>
      <c r="J70" s="7">
        <v>8.5982000000000003E-3</v>
      </c>
      <c r="K70" s="7">
        <v>2.6012000000000001E-3</v>
      </c>
      <c r="L70" s="7">
        <v>7.3729999999999998E-4</v>
      </c>
      <c r="M70" s="7">
        <v>1.4229E-2</v>
      </c>
      <c r="N70" s="7">
        <v>5.8301000000000004E-3</v>
      </c>
      <c r="O70" s="7" t="s">
        <v>0</v>
      </c>
    </row>
    <row r="71" spans="1:15">
      <c r="A71" s="5">
        <v>45551</v>
      </c>
      <c r="B71" s="5" t="s">
        <v>246</v>
      </c>
      <c r="C71" s="7">
        <v>6.9972999999999997E-3</v>
      </c>
      <c r="D71" s="4">
        <v>1.6308</v>
      </c>
      <c r="E71" s="4">
        <v>1.502</v>
      </c>
      <c r="F71" s="4">
        <v>0.23676</v>
      </c>
      <c r="G71" s="4">
        <v>2.1739999999999999</v>
      </c>
      <c r="H71" s="4">
        <v>0.97775000000000001</v>
      </c>
      <c r="I71" s="4">
        <v>1.4051999999999999E-4</v>
      </c>
      <c r="J71" s="7">
        <v>2.7672E-3</v>
      </c>
      <c r="K71" s="7">
        <v>2.7247E-3</v>
      </c>
      <c r="L71" s="7">
        <v>1.6662999999999999E-3</v>
      </c>
      <c r="M71" s="7">
        <v>5.9319000000000004E-3</v>
      </c>
      <c r="N71" s="7">
        <v>3.1635000000000001E-3</v>
      </c>
      <c r="O71" s="7" t="s">
        <v>0</v>
      </c>
    </row>
    <row r="72" spans="1:15">
      <c r="A72" s="5">
        <v>45551</v>
      </c>
      <c r="B72" s="5" t="s">
        <v>247</v>
      </c>
      <c r="C72" s="7">
        <v>6.1079999999999997E-3</v>
      </c>
      <c r="D72" s="4">
        <v>1.6427</v>
      </c>
      <c r="E72" s="4">
        <v>1.0914999999999999</v>
      </c>
      <c r="F72" s="4">
        <v>0.25957000000000002</v>
      </c>
      <c r="G72" s="4">
        <v>2.3348</v>
      </c>
      <c r="H72" s="4">
        <v>0.84209999999999996</v>
      </c>
      <c r="I72" s="4">
        <v>8.4190000000000005E-5</v>
      </c>
      <c r="J72" s="7">
        <v>5.1907000000000003E-3</v>
      </c>
      <c r="K72" s="7">
        <v>1.884E-3</v>
      </c>
      <c r="L72" s="7">
        <v>2.7256999999999997E-4</v>
      </c>
      <c r="M72" s="7">
        <v>7.6942E-3</v>
      </c>
      <c r="N72" s="7">
        <v>1.7633E-3</v>
      </c>
      <c r="O72" s="7" t="s">
        <v>0</v>
      </c>
    </row>
    <row r="73" spans="1:15">
      <c r="A73" s="5">
        <v>45551</v>
      </c>
      <c r="B73" s="5" t="s">
        <v>248</v>
      </c>
      <c r="C73" s="7">
        <v>4.4332E-3</v>
      </c>
      <c r="D73" s="4">
        <v>1.7092000000000001</v>
      </c>
      <c r="E73" s="4">
        <v>1.3531</v>
      </c>
      <c r="F73" s="4">
        <v>0.30919999999999997</v>
      </c>
      <c r="G73" s="4">
        <v>2.5112999999999999</v>
      </c>
      <c r="H73" s="4">
        <v>1.2092000000000001</v>
      </c>
      <c r="I73" s="4">
        <v>1.5525000000000001E-4</v>
      </c>
      <c r="J73" s="7">
        <v>3.0008000000000001E-3</v>
      </c>
      <c r="K73" s="7">
        <v>1.9422E-3</v>
      </c>
      <c r="L73" s="7">
        <v>1.5038E-3</v>
      </c>
      <c r="M73" s="7">
        <v>5.7606999999999997E-3</v>
      </c>
      <c r="N73" s="7">
        <v>3.4786999999999999E-3</v>
      </c>
      <c r="O73" s="7" t="s">
        <v>0</v>
      </c>
    </row>
    <row r="74" spans="1:15">
      <c r="A74" s="5">
        <v>45551</v>
      </c>
      <c r="B74" s="5" t="s">
        <v>249</v>
      </c>
      <c r="C74" s="7">
        <v>1.5428000000000001E-2</v>
      </c>
      <c r="D74" s="4">
        <v>1.7235</v>
      </c>
      <c r="E74" s="4">
        <v>1.3964000000000001</v>
      </c>
      <c r="F74" s="4">
        <v>0.32501000000000002</v>
      </c>
      <c r="G74" s="4">
        <v>2.4075000000000002</v>
      </c>
      <c r="H74" s="4">
        <v>0.79564999999999997</v>
      </c>
      <c r="I74" s="4">
        <v>9.1614999999999996E-5</v>
      </c>
      <c r="J74" s="7">
        <v>5.4688000000000002E-3</v>
      </c>
      <c r="K74" s="7">
        <v>4.6693999999999998E-3</v>
      </c>
      <c r="L74" s="7">
        <v>7.5244000000000005E-4</v>
      </c>
      <c r="M74" s="7">
        <v>4.9516999999999999E-3</v>
      </c>
      <c r="N74" s="7">
        <v>2.1429999999999999E-3</v>
      </c>
      <c r="O74" s="7" t="s">
        <v>0</v>
      </c>
    </row>
    <row r="75" spans="1:15">
      <c r="A75" s="5">
        <v>45551</v>
      </c>
      <c r="B75" s="5" t="s">
        <v>250</v>
      </c>
      <c r="C75" s="7">
        <v>4.8401E-3</v>
      </c>
      <c r="D75" s="4">
        <v>1.7614000000000001</v>
      </c>
      <c r="E75" s="4">
        <v>1.6445000000000001</v>
      </c>
      <c r="F75" s="4">
        <v>0.21424000000000001</v>
      </c>
      <c r="G75" s="4">
        <v>2.5423</v>
      </c>
      <c r="H75" s="4">
        <v>7.5058999999999996</v>
      </c>
      <c r="I75" s="4">
        <v>6.9938999999999996E-5</v>
      </c>
      <c r="J75" s="7">
        <v>3.4659999999999999E-3</v>
      </c>
      <c r="K75" s="7">
        <v>3.4711E-3</v>
      </c>
      <c r="L75" s="7">
        <v>4.3431999999999998E-4</v>
      </c>
      <c r="M75" s="7">
        <v>2.9740000000000001E-3</v>
      </c>
      <c r="N75" s="7">
        <v>6.1041000000000003E-3</v>
      </c>
      <c r="O75" s="7" t="s">
        <v>0</v>
      </c>
    </row>
    <row r="76" spans="1:15">
      <c r="A76" s="5">
        <v>45551</v>
      </c>
      <c r="B76" s="5" t="s">
        <v>251</v>
      </c>
      <c r="C76" s="7">
        <v>9.887E-3</v>
      </c>
      <c r="D76" s="4">
        <v>0.96118000000000003</v>
      </c>
      <c r="E76" s="4">
        <v>0.30703000000000003</v>
      </c>
      <c r="F76" s="4">
        <v>5.8722000000000003E-2</v>
      </c>
      <c r="G76" s="4">
        <v>1.5019</v>
      </c>
      <c r="H76" s="4">
        <v>8.8092000000000004E-2</v>
      </c>
      <c r="I76" s="4">
        <v>1.0925E-4</v>
      </c>
      <c r="J76" s="7">
        <v>8.9784000000000001E-4</v>
      </c>
      <c r="K76" s="7">
        <v>6.6848999999999999E-4</v>
      </c>
      <c r="L76" s="7">
        <v>5.5011000000000003E-4</v>
      </c>
      <c r="M76" s="7">
        <v>1.4223E-2</v>
      </c>
      <c r="N76" s="7">
        <v>4.3134E-4</v>
      </c>
      <c r="O76" s="7" t="s">
        <v>0</v>
      </c>
    </row>
    <row r="77" spans="1:15">
      <c r="A77" s="5">
        <v>45551</v>
      </c>
      <c r="B77" s="5" t="s">
        <v>252</v>
      </c>
      <c r="C77" s="7">
        <v>9.3483999999999998E-3</v>
      </c>
      <c r="D77" s="4">
        <v>0.95313999999999999</v>
      </c>
      <c r="E77" s="4">
        <v>0.30436999999999997</v>
      </c>
      <c r="F77" s="4">
        <v>6.0009E-2</v>
      </c>
      <c r="G77" s="4">
        <v>1.5165999999999999</v>
      </c>
      <c r="H77" s="4">
        <v>8.7500999999999995E-2</v>
      </c>
      <c r="I77" s="4">
        <v>5.9623000000000002E-5</v>
      </c>
      <c r="J77" s="7">
        <v>2.3589000000000001E-3</v>
      </c>
      <c r="K77" s="7">
        <v>6.4844999999999996E-4</v>
      </c>
      <c r="L77" s="7">
        <v>4.1235000000000002E-4</v>
      </c>
      <c r="M77" s="7">
        <v>1.9127000000000002E-2</v>
      </c>
      <c r="N77" s="7">
        <v>6.0546999999999999E-4</v>
      </c>
      <c r="O77" s="7" t="s">
        <v>0</v>
      </c>
    </row>
    <row r="78" spans="1:15">
      <c r="A78" s="5">
        <v>45551</v>
      </c>
      <c r="B78" s="5" t="s">
        <v>253</v>
      </c>
      <c r="C78" s="7">
        <v>7.8118000000000003E-4</v>
      </c>
      <c r="D78" s="4">
        <v>0.28754000000000002</v>
      </c>
      <c r="E78" s="4">
        <v>1.4952999999999999E-2</v>
      </c>
      <c r="F78" s="4" t="s">
        <v>159</v>
      </c>
      <c r="G78" s="4">
        <v>3.6018999999999998E-4</v>
      </c>
      <c r="H78" s="4">
        <v>2.4079999999999999</v>
      </c>
      <c r="I78" s="4">
        <v>7.1747000000000003E-5</v>
      </c>
      <c r="J78" s="7">
        <v>4.5043999999999998E-4</v>
      </c>
      <c r="K78" s="7">
        <v>1.9600999999999999E-4</v>
      </c>
      <c r="L78" s="7">
        <v>0</v>
      </c>
      <c r="M78" s="7">
        <v>4.5834999999999997E-5</v>
      </c>
      <c r="N78" s="7">
        <v>1.5855000000000001E-2</v>
      </c>
      <c r="O78" s="7" t="s">
        <v>0</v>
      </c>
    </row>
    <row r="79" spans="1:15">
      <c r="A79" s="5">
        <v>45551</v>
      </c>
      <c r="B79" s="5" t="s">
        <v>254</v>
      </c>
      <c r="C79" s="7">
        <v>5.5123000000000004E-3</v>
      </c>
      <c r="D79" s="4">
        <v>1.8136000000000001</v>
      </c>
      <c r="E79" s="4">
        <v>1.3625</v>
      </c>
      <c r="F79" s="4">
        <v>0.30104999999999998</v>
      </c>
      <c r="G79" s="4">
        <v>2.5931000000000002</v>
      </c>
      <c r="H79" s="4">
        <v>1.3591</v>
      </c>
      <c r="I79" s="4">
        <v>9.7707999999999994E-5</v>
      </c>
      <c r="J79" s="7">
        <v>7.9617999999999998E-3</v>
      </c>
      <c r="K79" s="7">
        <v>2.3614999999999999E-3</v>
      </c>
      <c r="L79" s="7">
        <v>1.0568000000000001E-3</v>
      </c>
      <c r="M79" s="7">
        <v>7.5201E-3</v>
      </c>
      <c r="N79" s="7">
        <v>5.0390000000000001E-3</v>
      </c>
      <c r="O79" s="7" t="s">
        <v>0</v>
      </c>
    </row>
    <row r="80" spans="1:15">
      <c r="A80" s="5">
        <v>45551</v>
      </c>
      <c r="B80" s="5" t="s">
        <v>255</v>
      </c>
      <c r="C80" s="7">
        <v>7.0914999999999997E-3</v>
      </c>
      <c r="D80" s="4">
        <v>0.60516999999999999</v>
      </c>
      <c r="E80" s="4">
        <v>0.81811999999999996</v>
      </c>
      <c r="F80" s="4">
        <v>0.29887999999999998</v>
      </c>
      <c r="G80" s="4">
        <v>1.0399</v>
      </c>
      <c r="H80" s="4">
        <v>0.12939999999999999</v>
      </c>
      <c r="I80" s="4">
        <v>2.4644000000000001E-4</v>
      </c>
      <c r="J80" s="7">
        <v>2.1013999999999998E-3</v>
      </c>
      <c r="K80" s="7">
        <v>1.9425E-3</v>
      </c>
      <c r="L80" s="7">
        <v>1.8947E-3</v>
      </c>
      <c r="M80" s="7">
        <v>1.9536000000000002E-3</v>
      </c>
      <c r="N80" s="7">
        <v>4.8636000000000003E-4</v>
      </c>
      <c r="O80" s="7" t="s">
        <v>0</v>
      </c>
    </row>
    <row r="81" spans="1:15">
      <c r="A81" s="5">
        <v>45551</v>
      </c>
      <c r="B81" s="5" t="s">
        <v>256</v>
      </c>
      <c r="C81" s="7">
        <v>2.8726000000000002E-2</v>
      </c>
      <c r="D81" s="4">
        <v>0.81147999999999998</v>
      </c>
      <c r="E81" s="4">
        <v>0.86011000000000004</v>
      </c>
      <c r="F81" s="4">
        <v>0.29916999999999999</v>
      </c>
      <c r="G81" s="4">
        <v>0.86467000000000005</v>
      </c>
      <c r="H81" s="4">
        <v>0.12271</v>
      </c>
      <c r="I81" s="4">
        <v>2.7505999999999999E-4</v>
      </c>
      <c r="J81" s="7">
        <v>1.0268E-3</v>
      </c>
      <c r="K81" s="7">
        <v>3.0038999999999999E-3</v>
      </c>
      <c r="L81" s="7">
        <v>1.665E-3</v>
      </c>
      <c r="M81" s="7">
        <v>2.9608999999999998E-3</v>
      </c>
      <c r="N81" s="7">
        <v>5.5486000000000001E-4</v>
      </c>
      <c r="O81" s="7" t="s">
        <v>0</v>
      </c>
    </row>
    <row r="82" spans="1:15">
      <c r="A82" s="5">
        <v>45551</v>
      </c>
      <c r="B82" s="5" t="s">
        <v>257</v>
      </c>
      <c r="C82" s="7">
        <v>2.5236000000000001E-2</v>
      </c>
      <c r="D82" s="4">
        <v>0.74521000000000004</v>
      </c>
      <c r="E82" s="4">
        <v>0.85909000000000002</v>
      </c>
      <c r="F82" s="4">
        <v>0.30254999999999999</v>
      </c>
      <c r="G82" s="4">
        <v>0.96736999999999995</v>
      </c>
      <c r="H82" s="4">
        <v>0.16877</v>
      </c>
      <c r="I82" s="4">
        <v>1.7767E-4</v>
      </c>
      <c r="J82" s="7">
        <v>2.6342000000000002E-3</v>
      </c>
      <c r="K82" s="7">
        <v>3.1966E-3</v>
      </c>
      <c r="L82" s="7">
        <v>1.4262999999999999E-3</v>
      </c>
      <c r="M82" s="7">
        <v>2.049E-3</v>
      </c>
      <c r="N82" s="7">
        <v>5.5528999999999995E-4</v>
      </c>
      <c r="O82" s="7" t="s">
        <v>0</v>
      </c>
    </row>
    <row r="83" spans="1:15">
      <c r="A83" s="5">
        <v>45551</v>
      </c>
      <c r="B83" s="5" t="s">
        <v>258</v>
      </c>
      <c r="C83" s="7">
        <v>6.1934000000000003E-2</v>
      </c>
      <c r="D83" s="4">
        <v>3.7871999999999999</v>
      </c>
      <c r="E83" s="4">
        <v>2.3338999999999999</v>
      </c>
      <c r="F83" s="4">
        <v>0.23166</v>
      </c>
      <c r="G83" s="4">
        <v>3.3500999999999999</v>
      </c>
      <c r="H83" s="4">
        <v>0.85424</v>
      </c>
      <c r="I83" s="4">
        <v>4.3297000000000002E-4</v>
      </c>
      <c r="J83" s="7">
        <v>6.0993000000000002E-3</v>
      </c>
      <c r="K83" s="7">
        <v>3.0977999999999999E-3</v>
      </c>
      <c r="L83" s="7">
        <v>1.2469E-3</v>
      </c>
      <c r="M83" s="7">
        <v>9.7412000000000002E-3</v>
      </c>
      <c r="N83" s="7">
        <v>3.3040999999999999E-3</v>
      </c>
      <c r="O83" s="7" t="s">
        <v>0</v>
      </c>
    </row>
    <row r="84" spans="1:15">
      <c r="A84" s="5">
        <v>45551</v>
      </c>
      <c r="B84" s="5" t="s">
        <v>259</v>
      </c>
      <c r="C84" s="7">
        <v>1.0364999999999999E-2</v>
      </c>
      <c r="D84" s="4">
        <v>1.1798</v>
      </c>
      <c r="E84" s="4">
        <v>0.3206</v>
      </c>
      <c r="F84" s="4">
        <v>5.8261E-2</v>
      </c>
      <c r="G84" s="4">
        <v>1.4975000000000001</v>
      </c>
      <c r="H84" s="4">
        <v>8.6364999999999997E-2</v>
      </c>
      <c r="I84" s="4">
        <v>1.9023999999999999E-4</v>
      </c>
      <c r="J84" s="7">
        <v>1.7451000000000001E-3</v>
      </c>
      <c r="K84" s="7">
        <v>2.0610999999999999E-4</v>
      </c>
      <c r="L84" s="7">
        <v>4.4826000000000002E-4</v>
      </c>
      <c r="M84" s="7">
        <v>1.0267E-2</v>
      </c>
      <c r="N84" s="7">
        <v>1.0709999999999999E-3</v>
      </c>
      <c r="O84" s="7" t="s">
        <v>0</v>
      </c>
    </row>
    <row r="85" spans="1:15">
      <c r="A85" s="5">
        <v>45551</v>
      </c>
      <c r="B85" s="5" t="s">
        <v>260</v>
      </c>
      <c r="C85" t="s">
        <v>159</v>
      </c>
      <c r="D85" s="4" t="s">
        <v>159</v>
      </c>
      <c r="E85" s="4" t="s">
        <v>159</v>
      </c>
      <c r="F85" s="4" t="s">
        <v>159</v>
      </c>
      <c r="G85" s="4" t="s">
        <v>159</v>
      </c>
      <c r="H85" s="4" t="s">
        <v>159</v>
      </c>
      <c r="I85" s="4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 t="s">
        <v>0</v>
      </c>
    </row>
    <row r="86" spans="1:15">
      <c r="A86" s="5">
        <v>45551</v>
      </c>
      <c r="B86" s="5" t="s">
        <v>261</v>
      </c>
      <c r="C86" s="7">
        <v>8.8957999999999995E-4</v>
      </c>
      <c r="D86" s="4">
        <v>0.21978</v>
      </c>
      <c r="E86" s="4">
        <v>1.3298000000000001E-2</v>
      </c>
      <c r="F86" s="4" t="s">
        <v>159</v>
      </c>
      <c r="G86" s="4">
        <v>4.5634000000000001E-4</v>
      </c>
      <c r="H86" s="4">
        <v>2.3437000000000001</v>
      </c>
      <c r="I86" s="4">
        <v>2.1293000000000001E-5</v>
      </c>
      <c r="J86" s="7">
        <v>4.5883E-3</v>
      </c>
      <c r="K86" s="7">
        <v>3.0217999999999998E-4</v>
      </c>
      <c r="L86" s="7">
        <v>0</v>
      </c>
      <c r="M86" s="7">
        <v>3.0651000000000002E-5</v>
      </c>
      <c r="N86" s="7">
        <v>9.8422000000000006E-3</v>
      </c>
      <c r="O86" s="7" t="s">
        <v>0</v>
      </c>
    </row>
    <row r="87" spans="1:15">
      <c r="A87" s="5">
        <v>45551</v>
      </c>
      <c r="B87" s="5" t="s">
        <v>174</v>
      </c>
      <c r="C87" s="7">
        <v>1.8326E-3</v>
      </c>
      <c r="D87" s="4">
        <v>0.42375000000000002</v>
      </c>
      <c r="E87" s="4">
        <v>1.7965999999999999E-2</v>
      </c>
      <c r="F87" s="4">
        <v>4.7400000000000004E-6</v>
      </c>
      <c r="G87" s="4">
        <v>5.9299000000000005E-4</v>
      </c>
      <c r="H87" s="4">
        <v>2.3974000000000002</v>
      </c>
      <c r="I87" s="4">
        <v>1.091E-4</v>
      </c>
      <c r="J87" s="7">
        <v>2.9361000000000001E-3</v>
      </c>
      <c r="K87" s="7">
        <v>2.8877999999999998E-4</v>
      </c>
      <c r="L87" s="7">
        <v>5.4732999999999998E-6</v>
      </c>
      <c r="M87" s="7">
        <v>8.2565999999999995E-5</v>
      </c>
      <c r="N87" s="7">
        <v>1.6341999999999999E-2</v>
      </c>
      <c r="O87" s="7" t="s">
        <v>0</v>
      </c>
    </row>
    <row r="88" spans="1:15">
      <c r="A88" s="5">
        <v>45551</v>
      </c>
      <c r="B88" s="5" t="s">
        <v>262</v>
      </c>
      <c r="C88" s="7">
        <v>1.0083E-2</v>
      </c>
      <c r="D88" s="4">
        <v>1.0158</v>
      </c>
      <c r="E88" s="4">
        <v>0.30365999999999999</v>
      </c>
      <c r="F88" s="4">
        <v>5.7482999999999999E-2</v>
      </c>
      <c r="G88" s="4">
        <v>1.5208999999999999</v>
      </c>
      <c r="H88" s="4">
        <v>8.8553999999999994E-2</v>
      </c>
      <c r="I88" s="4">
        <v>1.247E-4</v>
      </c>
      <c r="J88" s="7">
        <v>4.1457000000000004E-3</v>
      </c>
      <c r="K88" s="7">
        <v>1.2181E-3</v>
      </c>
      <c r="L88" s="7">
        <v>2.2053E-4</v>
      </c>
      <c r="M88" s="7">
        <v>1.1856E-2</v>
      </c>
      <c r="N88" s="7">
        <v>7.2252999999999998E-4</v>
      </c>
      <c r="O88" s="7" t="s">
        <v>0</v>
      </c>
    </row>
    <row r="89" spans="1:15">
      <c r="A89" s="5">
        <v>45552</v>
      </c>
      <c r="B89" s="5" t="s">
        <v>175</v>
      </c>
      <c r="C89" s="7">
        <v>9.7926000000000003E-4</v>
      </c>
      <c r="D89" s="4">
        <v>0.30669999999999997</v>
      </c>
      <c r="E89" s="4">
        <v>1.6198000000000001E-2</v>
      </c>
      <c r="F89" s="4" t="s">
        <v>159</v>
      </c>
      <c r="G89" s="4">
        <v>4.1315999999999998E-4</v>
      </c>
      <c r="H89" s="4">
        <v>2.4155000000000002</v>
      </c>
      <c r="I89" s="4">
        <v>3.5460999999999998E-5</v>
      </c>
      <c r="J89" s="7">
        <v>2.4057000000000002E-3</v>
      </c>
      <c r="K89" s="7">
        <v>3.9651999999999998E-4</v>
      </c>
      <c r="L89" s="7">
        <v>0</v>
      </c>
      <c r="M89" s="7">
        <v>5.3736999999999997E-5</v>
      </c>
      <c r="N89" s="7">
        <v>4.7768000000000003E-3</v>
      </c>
      <c r="O89" s="7" t="s">
        <v>0</v>
      </c>
    </row>
    <row r="90" spans="1:15">
      <c r="A90" s="5">
        <v>45552</v>
      </c>
      <c r="B90" s="5" t="s">
        <v>263</v>
      </c>
      <c r="C90" s="7">
        <v>1.2777E-2</v>
      </c>
      <c r="D90" s="4">
        <v>0.87541000000000002</v>
      </c>
      <c r="E90" s="4">
        <v>0.30807000000000001</v>
      </c>
      <c r="F90" s="4">
        <v>6.0366999999999997E-2</v>
      </c>
      <c r="G90" s="4">
        <v>1.5417000000000001</v>
      </c>
      <c r="H90" s="4">
        <v>8.9633000000000004E-2</v>
      </c>
      <c r="I90" s="4">
        <v>2.2949E-4</v>
      </c>
      <c r="J90" s="7">
        <v>3.1250000000000002E-3</v>
      </c>
      <c r="K90" s="7">
        <v>1.379E-3</v>
      </c>
      <c r="L90" s="7">
        <v>1.8385999999999999E-4</v>
      </c>
      <c r="M90" s="7">
        <v>1.1367E-2</v>
      </c>
      <c r="N90" s="7">
        <v>6.0289000000000002E-4</v>
      </c>
      <c r="O90" s="7" t="s">
        <v>0</v>
      </c>
    </row>
    <row r="91" spans="1:15">
      <c r="A91" s="5">
        <v>45552</v>
      </c>
      <c r="B91" s="5" t="s">
        <v>176</v>
      </c>
      <c r="C91" s="7">
        <v>1.268E-2</v>
      </c>
      <c r="D91" s="4">
        <v>0.88780000000000003</v>
      </c>
      <c r="E91" s="4">
        <v>0.30681999999999998</v>
      </c>
      <c r="F91" s="4">
        <v>6.0372000000000002E-2</v>
      </c>
      <c r="G91" s="4">
        <v>1.5363</v>
      </c>
      <c r="H91" s="4">
        <v>8.7531999999999999E-2</v>
      </c>
      <c r="I91" s="4">
        <v>1.9309000000000001E-4</v>
      </c>
      <c r="J91" s="7">
        <v>2.4432999999999998E-3</v>
      </c>
      <c r="K91" s="7">
        <v>1.1295000000000001E-3</v>
      </c>
      <c r="L91" s="7">
        <v>2.1672999999999999E-4</v>
      </c>
      <c r="M91" s="7">
        <v>5.6762000000000002E-3</v>
      </c>
      <c r="N91" s="7">
        <v>9.8623000000000005E-4</v>
      </c>
      <c r="O91" s="7" t="s">
        <v>0</v>
      </c>
    </row>
    <row r="92" spans="1:15">
      <c r="A92" s="5">
        <v>45552</v>
      </c>
      <c r="B92" s="5" t="s">
        <v>264</v>
      </c>
      <c r="C92" s="7">
        <v>2.1827000000000001E-3</v>
      </c>
      <c r="D92" s="4">
        <v>0.26567000000000002</v>
      </c>
      <c r="E92" s="4">
        <v>1.5687E-2</v>
      </c>
      <c r="F92" s="4">
        <v>1.4886E-6</v>
      </c>
      <c r="G92" s="4">
        <v>4.6485E-4</v>
      </c>
      <c r="H92" s="4">
        <v>2.4209999999999998</v>
      </c>
      <c r="I92" s="4">
        <v>7.7405999999999997E-5</v>
      </c>
      <c r="J92" s="7">
        <v>1.8205000000000001E-3</v>
      </c>
      <c r="K92" s="7">
        <v>1.1482E-4</v>
      </c>
      <c r="L92" s="7">
        <v>1.7189E-6</v>
      </c>
      <c r="M92" s="7">
        <v>4.0837999999999998E-5</v>
      </c>
      <c r="N92" s="7">
        <v>5.9027000000000003E-3</v>
      </c>
      <c r="O92" s="7" t="s">
        <v>0</v>
      </c>
    </row>
    <row r="93" spans="1:15">
      <c r="A93" s="5">
        <v>45552</v>
      </c>
      <c r="B93" s="5" t="s">
        <v>265</v>
      </c>
      <c r="C93" s="7">
        <v>2.9339000000000001E-3</v>
      </c>
      <c r="D93" s="4">
        <v>0.27643000000000001</v>
      </c>
      <c r="E93" s="4">
        <v>1.5329000000000001E-2</v>
      </c>
      <c r="F93" s="4">
        <v>2.1784E-5</v>
      </c>
      <c r="G93" s="4">
        <v>3.7107999999999998E-4</v>
      </c>
      <c r="H93" s="4">
        <v>2.4318</v>
      </c>
      <c r="I93" s="4">
        <v>9.6832999999999999E-5</v>
      </c>
      <c r="J93" s="7">
        <v>5.4425999999999997E-4</v>
      </c>
      <c r="K93" s="7">
        <v>4.2360999999999999E-4</v>
      </c>
      <c r="L93" s="7">
        <v>6.2801999999999996E-6</v>
      </c>
      <c r="M93" s="7">
        <v>4.3180000000000003E-5</v>
      </c>
      <c r="N93" s="7">
        <v>4.1114000000000003E-3</v>
      </c>
      <c r="O93" s="7" t="s">
        <v>0</v>
      </c>
    </row>
    <row r="94" spans="1:15">
      <c r="A94" s="5">
        <v>45552</v>
      </c>
      <c r="B94" s="5" t="s">
        <v>266</v>
      </c>
      <c r="C94" s="7">
        <v>2.5931999999999999E-3</v>
      </c>
      <c r="D94" s="4">
        <v>0.31076999999999999</v>
      </c>
      <c r="E94" s="4">
        <v>1.6900999999999999E-2</v>
      </c>
      <c r="F94" s="4" t="s">
        <v>159</v>
      </c>
      <c r="G94" s="4">
        <v>5.4856999999999996E-4</v>
      </c>
      <c r="H94" s="4">
        <v>3.7526E-3</v>
      </c>
      <c r="I94" s="4">
        <v>8.2167000000000001E-5</v>
      </c>
      <c r="J94" s="7">
        <v>1.2707E-3</v>
      </c>
      <c r="K94" s="7">
        <v>2.9691E-4</v>
      </c>
      <c r="L94" s="7">
        <v>0</v>
      </c>
      <c r="M94" s="7">
        <v>4.6013000000000001E-5</v>
      </c>
      <c r="N94" s="7">
        <v>1.8966E-4</v>
      </c>
      <c r="O94" s="7" t="s">
        <v>0</v>
      </c>
    </row>
    <row r="95" spans="1:15">
      <c r="A95" s="5">
        <v>45552</v>
      </c>
      <c r="B95" s="5" t="s">
        <v>267</v>
      </c>
      <c r="C95" s="7">
        <v>1.0436000000000001E-2</v>
      </c>
      <c r="D95" s="4">
        <v>0.93069999999999997</v>
      </c>
      <c r="E95" s="4">
        <v>0.94374999999999998</v>
      </c>
      <c r="F95" s="4">
        <v>0.35937000000000002</v>
      </c>
      <c r="G95" s="4">
        <v>1.1103000000000001</v>
      </c>
      <c r="H95" s="4">
        <v>0.12515999999999999</v>
      </c>
      <c r="I95" s="4">
        <v>7.3536999999999997E-5</v>
      </c>
      <c r="J95" s="7">
        <v>3.2713E-3</v>
      </c>
      <c r="K95" s="7">
        <v>4.3822000000000002E-3</v>
      </c>
      <c r="L95" s="7">
        <v>1.5276000000000001E-3</v>
      </c>
      <c r="M95" s="7">
        <v>4.9096000000000001E-3</v>
      </c>
      <c r="N95" s="7">
        <v>1.3929000000000001E-3</v>
      </c>
      <c r="O95" s="7" t="s">
        <v>0</v>
      </c>
    </row>
    <row r="96" spans="1:15">
      <c r="A96" s="5">
        <v>45552</v>
      </c>
      <c r="B96" s="5" t="s">
        <v>268</v>
      </c>
      <c r="C96" s="7">
        <v>8.3139000000000005E-2</v>
      </c>
      <c r="D96" s="4">
        <v>3.3595999999999999</v>
      </c>
      <c r="E96" s="4">
        <v>3.1459999999999999</v>
      </c>
      <c r="F96" s="4">
        <v>0.64798999999999995</v>
      </c>
      <c r="G96" s="4">
        <v>4.2012</v>
      </c>
      <c r="H96" s="4">
        <v>1.3090999999999999</v>
      </c>
      <c r="I96" s="4">
        <v>4.5220999999999998E-4</v>
      </c>
      <c r="J96" s="7">
        <v>7.3213999999999996E-3</v>
      </c>
      <c r="K96" s="7">
        <v>7.0847000000000002E-3</v>
      </c>
      <c r="L96" s="7">
        <v>1.8251999999999999E-3</v>
      </c>
      <c r="M96" s="7">
        <v>1.3211000000000001E-2</v>
      </c>
      <c r="N96" s="7">
        <v>2.2633000000000002E-3</v>
      </c>
      <c r="O96" s="7" t="s">
        <v>0</v>
      </c>
    </row>
    <row r="97" spans="1:15">
      <c r="A97" s="5">
        <v>45552</v>
      </c>
      <c r="B97" s="5" t="s">
        <v>269</v>
      </c>
      <c r="C97" s="7">
        <v>4.7457000000000003E-3</v>
      </c>
      <c r="D97" s="4">
        <v>1.8546</v>
      </c>
      <c r="E97" s="4">
        <v>1.3108</v>
      </c>
      <c r="F97" s="4">
        <v>5.2762999999999997E-2</v>
      </c>
      <c r="G97" s="4">
        <v>1.3705000000000001</v>
      </c>
      <c r="H97" s="4">
        <v>13.984999999999999</v>
      </c>
      <c r="I97" s="4">
        <v>1.3509000000000001E-4</v>
      </c>
      <c r="J97" s="7">
        <v>2.3552999999999998E-3</v>
      </c>
      <c r="K97" s="7">
        <v>1.5397E-3</v>
      </c>
      <c r="L97" s="7">
        <v>7.9874999999999998E-4</v>
      </c>
      <c r="M97" s="7">
        <v>1.3232999999999999E-3</v>
      </c>
      <c r="N97" s="7">
        <v>1.8678E-2</v>
      </c>
      <c r="O97" s="7" t="s">
        <v>0</v>
      </c>
    </row>
    <row r="98" spans="1:15">
      <c r="A98" s="5">
        <v>45552</v>
      </c>
      <c r="B98" s="5" t="s">
        <v>270</v>
      </c>
      <c r="C98" s="7">
        <v>3.2093000000000003E-2</v>
      </c>
      <c r="D98" s="4">
        <v>2.0095999999999998</v>
      </c>
      <c r="E98" s="4">
        <v>1.3615999999999999</v>
      </c>
      <c r="F98" s="4">
        <v>0.21110000000000001</v>
      </c>
      <c r="G98" s="4">
        <v>3.4399000000000002</v>
      </c>
      <c r="H98" s="4">
        <v>0.97962000000000005</v>
      </c>
      <c r="I98" s="4">
        <v>1.8275999999999999E-4</v>
      </c>
      <c r="J98" s="7">
        <v>9.4382000000000008E-3</v>
      </c>
      <c r="K98" s="7">
        <v>5.3451999999999996E-3</v>
      </c>
      <c r="L98" s="7">
        <v>8.5167000000000001E-4</v>
      </c>
      <c r="M98" s="7">
        <v>3.7754999999999997E-2</v>
      </c>
      <c r="N98" s="7">
        <v>7.5306000000000001E-3</v>
      </c>
      <c r="O98" s="7" t="s">
        <v>0</v>
      </c>
    </row>
    <row r="99" spans="1:15">
      <c r="A99" s="5">
        <v>45552</v>
      </c>
      <c r="B99" s="5" t="s">
        <v>271</v>
      </c>
      <c r="C99" s="7">
        <v>3.0626E-2</v>
      </c>
      <c r="D99" s="4">
        <v>2.1974</v>
      </c>
      <c r="E99" s="4">
        <v>1.4607000000000001</v>
      </c>
      <c r="F99" s="4">
        <v>0.23235</v>
      </c>
      <c r="G99" s="4">
        <v>4.5602999999999998</v>
      </c>
      <c r="H99" s="4">
        <v>1.1820999999999999</v>
      </c>
      <c r="I99" s="4">
        <v>5.4666999999999997E-4</v>
      </c>
      <c r="J99" s="7">
        <v>9.5715000000000001E-3</v>
      </c>
      <c r="K99" s="7">
        <v>6.4251999999999998E-3</v>
      </c>
      <c r="L99" s="7">
        <v>1.0613E-3</v>
      </c>
      <c r="M99" s="7">
        <v>1.6244000000000001E-2</v>
      </c>
      <c r="N99" s="7">
        <v>6.5455000000000001E-3</v>
      </c>
      <c r="O99" s="7" t="s">
        <v>0</v>
      </c>
    </row>
    <row r="100" spans="1:15">
      <c r="A100" s="5">
        <v>45552</v>
      </c>
      <c r="B100" s="5" t="s">
        <v>272</v>
      </c>
      <c r="C100" s="7">
        <v>1.2938E-2</v>
      </c>
      <c r="D100" s="4">
        <v>1.6571</v>
      </c>
      <c r="E100" s="4">
        <v>0.70218999999999998</v>
      </c>
      <c r="F100" s="4">
        <v>0.13791</v>
      </c>
      <c r="G100" s="4">
        <v>2.5564</v>
      </c>
      <c r="H100" s="4">
        <v>0.71311999999999998</v>
      </c>
      <c r="I100" s="4">
        <v>3.6566000000000002E-4</v>
      </c>
      <c r="J100" s="7">
        <v>6.9033999999999996E-3</v>
      </c>
      <c r="K100" s="7">
        <v>7.9182999999999996E-3</v>
      </c>
      <c r="L100" s="7">
        <v>1.8060000000000001E-3</v>
      </c>
      <c r="M100" s="7">
        <v>4.3685000000000002E-2</v>
      </c>
      <c r="N100" s="7">
        <v>9.7885999999999997E-3</v>
      </c>
      <c r="O100" s="7" t="s">
        <v>0</v>
      </c>
    </row>
    <row r="101" spans="1:15">
      <c r="A101" s="5">
        <v>45552</v>
      </c>
      <c r="B101" s="5" t="s">
        <v>273</v>
      </c>
      <c r="C101" s="7">
        <v>1.1459E-2</v>
      </c>
      <c r="D101" s="4">
        <v>1.9771000000000001</v>
      </c>
      <c r="E101" s="4">
        <v>1.1512</v>
      </c>
      <c r="F101" s="4">
        <v>0.20516999999999999</v>
      </c>
      <c r="G101" s="4">
        <v>2.891</v>
      </c>
      <c r="H101" s="4">
        <v>0.71740000000000004</v>
      </c>
      <c r="I101" s="4">
        <v>3.5693999999999998E-4</v>
      </c>
      <c r="J101" s="7">
        <v>2.2864000000000001E-3</v>
      </c>
      <c r="K101" s="7">
        <v>3.2434999999999999E-3</v>
      </c>
      <c r="L101" s="7">
        <v>1.2557E-3</v>
      </c>
      <c r="M101" s="7">
        <v>9.5093999999999995E-3</v>
      </c>
      <c r="N101" s="7">
        <v>1.9593000000000002E-3</v>
      </c>
      <c r="O101" s="7" t="s">
        <v>0</v>
      </c>
    </row>
    <row r="102" spans="1:15">
      <c r="A102" s="5">
        <v>45552</v>
      </c>
      <c r="B102" s="5" t="s">
        <v>274</v>
      </c>
      <c r="C102" s="7">
        <v>6.8189000000000001E-3</v>
      </c>
      <c r="D102" s="4">
        <v>1.7162999999999999</v>
      </c>
      <c r="E102" s="4">
        <v>1.1447000000000001</v>
      </c>
      <c r="F102" s="4">
        <v>0.31986999999999999</v>
      </c>
      <c r="G102" s="4">
        <v>2.3043</v>
      </c>
      <c r="H102" s="4">
        <v>0.68245</v>
      </c>
      <c r="I102" s="4">
        <v>1.5563999999999999E-4</v>
      </c>
      <c r="J102" s="7">
        <v>1.5107E-3</v>
      </c>
      <c r="K102" s="7">
        <v>2.1161999999999999E-3</v>
      </c>
      <c r="L102" s="7">
        <v>1.3082E-3</v>
      </c>
      <c r="M102" s="7">
        <v>2.7653999999999999E-3</v>
      </c>
      <c r="N102" s="7">
        <v>1.1511E-3</v>
      </c>
      <c r="O102" s="7" t="s">
        <v>0</v>
      </c>
    </row>
    <row r="103" spans="1:15">
      <c r="A103" s="5">
        <v>45552</v>
      </c>
      <c r="B103" s="5" t="s">
        <v>160</v>
      </c>
      <c r="C103" s="7">
        <v>1.2041E-2</v>
      </c>
      <c r="D103" s="4">
        <v>0.91774999999999995</v>
      </c>
      <c r="E103" s="4">
        <v>0.30354999999999999</v>
      </c>
      <c r="F103" s="4">
        <v>6.0457999999999998E-2</v>
      </c>
      <c r="G103" s="4">
        <v>1.538</v>
      </c>
      <c r="H103" s="4">
        <v>8.8834999999999997E-2</v>
      </c>
      <c r="I103" s="4">
        <v>1.1179E-4</v>
      </c>
      <c r="J103" s="7">
        <v>4.4035000000000003E-3</v>
      </c>
      <c r="K103" s="7">
        <v>9.0720999999999998E-4</v>
      </c>
      <c r="L103" s="7">
        <v>4.2374999999999997E-4</v>
      </c>
      <c r="M103" s="7">
        <v>1.4364E-2</v>
      </c>
      <c r="N103" s="7">
        <v>6.3988000000000001E-4</v>
      </c>
      <c r="O103" s="7" t="s">
        <v>0</v>
      </c>
    </row>
    <row r="104" spans="1:15">
      <c r="A104" s="5">
        <v>45552</v>
      </c>
      <c r="B104" s="5" t="s">
        <v>177</v>
      </c>
      <c r="C104" s="7">
        <v>1.1986999999999999E-2</v>
      </c>
      <c r="D104" s="4">
        <v>0.93013999999999997</v>
      </c>
      <c r="E104" s="4">
        <v>0.30520000000000003</v>
      </c>
      <c r="F104" s="4">
        <v>6.0930999999999999E-2</v>
      </c>
      <c r="G104" s="4">
        <v>1.5452999999999999</v>
      </c>
      <c r="H104" s="4">
        <v>8.9264999999999997E-2</v>
      </c>
      <c r="I104" s="4">
        <v>2.0646999999999999E-4</v>
      </c>
      <c r="J104" s="7">
        <v>2.1829000000000002E-3</v>
      </c>
      <c r="K104" s="7">
        <v>6.3038999999999999E-4</v>
      </c>
      <c r="L104" s="7">
        <v>2.9793000000000002E-4</v>
      </c>
      <c r="M104" s="7">
        <v>1.0355E-2</v>
      </c>
      <c r="N104" s="7">
        <v>4.7035000000000002E-4</v>
      </c>
      <c r="O104" s="7" t="s">
        <v>0</v>
      </c>
    </row>
    <row r="105" spans="1:15">
      <c r="A105" s="5">
        <v>45552</v>
      </c>
      <c r="B105" s="5" t="s">
        <v>178</v>
      </c>
      <c r="C105" s="7">
        <v>4.5066999999999998E-3</v>
      </c>
      <c r="D105" s="4">
        <v>0.27406999999999998</v>
      </c>
      <c r="E105" s="4">
        <v>1.4760000000000001E-2</v>
      </c>
      <c r="F105" s="4">
        <v>1.4559999999999999E-6</v>
      </c>
      <c r="G105" s="4">
        <v>5.1385000000000005E-4</v>
      </c>
      <c r="H105" s="4">
        <v>2.4331999999999998</v>
      </c>
      <c r="I105" s="4">
        <v>9.6439000000000003E-5</v>
      </c>
      <c r="J105" s="7">
        <v>1.0472000000000001E-3</v>
      </c>
      <c r="K105" s="7">
        <v>3.8566000000000003E-5</v>
      </c>
      <c r="L105" s="7">
        <v>1.6812999999999999E-6</v>
      </c>
      <c r="M105" s="7">
        <v>4.5705999999999999E-5</v>
      </c>
      <c r="N105" s="7">
        <v>6.5114999999999999E-3</v>
      </c>
      <c r="O105" s="7" t="s">
        <v>0</v>
      </c>
    </row>
    <row r="106" spans="1:15">
      <c r="A106" s="5">
        <v>45552</v>
      </c>
      <c r="B106" s="5" t="s">
        <v>275</v>
      </c>
      <c r="C106" s="7">
        <v>3.7117999999999998E-2</v>
      </c>
      <c r="D106" s="4">
        <v>2.0224000000000002</v>
      </c>
      <c r="E106" s="4">
        <v>1.2532000000000001</v>
      </c>
      <c r="F106" s="4">
        <v>0.21754999999999999</v>
      </c>
      <c r="G106" s="4">
        <v>3.9117999999999999</v>
      </c>
      <c r="H106" s="4">
        <v>0.75331000000000004</v>
      </c>
      <c r="I106" s="4">
        <v>2.0099000000000001E-4</v>
      </c>
      <c r="J106" s="7">
        <v>1.6084999999999999E-2</v>
      </c>
      <c r="K106" s="7">
        <v>7.2097999999999997E-3</v>
      </c>
      <c r="L106" s="7">
        <v>5.9447000000000005E-4</v>
      </c>
      <c r="M106" s="7">
        <v>1.8336999999999999E-2</v>
      </c>
      <c r="N106" s="7">
        <v>4.0312000000000004E-3</v>
      </c>
      <c r="O106" s="7" t="s">
        <v>0</v>
      </c>
    </row>
    <row r="107" spans="1:15">
      <c r="A107" s="5">
        <v>45552</v>
      </c>
      <c r="B107" s="5" t="s">
        <v>276</v>
      </c>
      <c r="C107" s="7">
        <v>2.6563E-2</v>
      </c>
      <c r="D107" s="4">
        <v>1.4992000000000001</v>
      </c>
      <c r="E107" s="4">
        <v>1.3842000000000001</v>
      </c>
      <c r="F107" s="4">
        <v>0.33324999999999999</v>
      </c>
      <c r="G107" s="4">
        <v>4.3879999999999999</v>
      </c>
      <c r="H107" s="4">
        <v>0.83384999999999998</v>
      </c>
      <c r="I107" s="4">
        <v>8.8964999999999997E-4</v>
      </c>
      <c r="J107" s="7">
        <v>2.2247E-3</v>
      </c>
      <c r="K107" s="7">
        <v>5.5323000000000004E-3</v>
      </c>
      <c r="L107" s="7">
        <v>9.7349999999999997E-4</v>
      </c>
      <c r="M107" s="7">
        <v>2.5020000000000001E-2</v>
      </c>
      <c r="N107" s="7">
        <v>3.751E-3</v>
      </c>
      <c r="O107" s="7" t="s">
        <v>0</v>
      </c>
    </row>
    <row r="108" spans="1:15">
      <c r="A108" s="5">
        <v>45552</v>
      </c>
      <c r="B108" s="5" t="s">
        <v>277</v>
      </c>
      <c r="C108" s="7">
        <v>2.9481E-2</v>
      </c>
      <c r="D108" s="4">
        <v>2.0383</v>
      </c>
      <c r="E108" s="4">
        <v>1.4286000000000001</v>
      </c>
      <c r="F108" s="4">
        <v>0.22794</v>
      </c>
      <c r="G108" s="4">
        <v>3.6202000000000001</v>
      </c>
      <c r="H108" s="4">
        <v>1.1721999999999999</v>
      </c>
      <c r="I108" s="4">
        <v>3.2655999999999999E-4</v>
      </c>
      <c r="J108" s="7">
        <v>5.6988000000000004E-3</v>
      </c>
      <c r="K108" s="7">
        <v>4.7051000000000003E-3</v>
      </c>
      <c r="L108" s="7">
        <v>1.222E-3</v>
      </c>
      <c r="M108" s="7">
        <v>9.5840999999999999E-3</v>
      </c>
      <c r="N108" s="7">
        <v>2.6088000000000001E-3</v>
      </c>
      <c r="O108" s="7" t="s">
        <v>0</v>
      </c>
    </row>
    <row r="109" spans="1:15">
      <c r="A109" s="5">
        <v>45552</v>
      </c>
      <c r="B109" s="5" t="s">
        <v>278</v>
      </c>
      <c r="C109" s="7">
        <v>1.3742000000000001E-2</v>
      </c>
      <c r="D109" s="4">
        <v>1.4873000000000001</v>
      </c>
      <c r="E109" s="4">
        <v>0.51844000000000001</v>
      </c>
      <c r="F109" s="4">
        <v>0.13305</v>
      </c>
      <c r="G109" s="4">
        <v>1.7134</v>
      </c>
      <c r="H109" s="4">
        <v>0.46478000000000003</v>
      </c>
      <c r="I109" s="4">
        <v>9.5971000000000001E-4</v>
      </c>
      <c r="J109" s="7">
        <v>4.1655999999999999E-2</v>
      </c>
      <c r="K109" s="7">
        <v>3.2957E-2</v>
      </c>
      <c r="L109" s="7">
        <v>7.4070000000000004E-3</v>
      </c>
      <c r="M109" s="7">
        <v>0.12659000000000001</v>
      </c>
      <c r="N109" s="7">
        <v>3.2757000000000001E-2</v>
      </c>
      <c r="O109" s="7" t="s">
        <v>0</v>
      </c>
    </row>
    <row r="110" spans="1:15">
      <c r="A110" s="5">
        <v>45552</v>
      </c>
      <c r="B110" s="5" t="s">
        <v>279</v>
      </c>
      <c r="C110" s="7">
        <v>2.4808E-2</v>
      </c>
      <c r="D110" s="4">
        <v>1.8633</v>
      </c>
      <c r="E110" s="4">
        <v>1.2067000000000001</v>
      </c>
      <c r="F110" s="4">
        <v>0.33211000000000002</v>
      </c>
      <c r="G110" s="4">
        <v>2.1541000000000001</v>
      </c>
      <c r="H110" s="4">
        <v>0.77034999999999998</v>
      </c>
      <c r="I110" s="4">
        <v>1.053E-4</v>
      </c>
      <c r="J110" s="7">
        <v>5.7232999999999997E-3</v>
      </c>
      <c r="K110" s="7">
        <v>1.2880999999999999E-3</v>
      </c>
      <c r="L110" s="7">
        <v>1.8338E-3</v>
      </c>
      <c r="M110" s="7">
        <v>6.7825999999999997E-3</v>
      </c>
      <c r="N110" s="7">
        <v>2.1010999999999998E-3</v>
      </c>
      <c r="O110" s="7" t="s">
        <v>0</v>
      </c>
    </row>
    <row r="111" spans="1:15">
      <c r="A111" s="5">
        <v>45552</v>
      </c>
      <c r="B111" s="5" t="s">
        <v>280</v>
      </c>
      <c r="C111" s="7">
        <v>1.5900999999999998E-2</v>
      </c>
      <c r="D111" s="4">
        <v>1.4258999999999999</v>
      </c>
      <c r="E111" s="4">
        <v>1.3471</v>
      </c>
      <c r="F111" s="4">
        <v>0.41919000000000001</v>
      </c>
      <c r="G111" s="4">
        <v>2.1128</v>
      </c>
      <c r="H111" s="4">
        <v>0.59706000000000004</v>
      </c>
      <c r="I111" s="4">
        <v>3.0740999999999999E-4</v>
      </c>
      <c r="J111" s="7">
        <v>6.5710999999999999E-3</v>
      </c>
      <c r="K111" s="7">
        <v>6.1871000000000001E-3</v>
      </c>
      <c r="L111" s="7">
        <v>1.4534999999999999E-3</v>
      </c>
      <c r="M111" s="7">
        <v>9.1751000000000003E-3</v>
      </c>
      <c r="N111" s="7">
        <v>2.3849000000000001E-3</v>
      </c>
      <c r="O111" s="7" t="s">
        <v>0</v>
      </c>
    </row>
    <row r="112" spans="1:15">
      <c r="A112" s="5">
        <v>45552</v>
      </c>
      <c r="B112" s="5" t="s">
        <v>281</v>
      </c>
      <c r="C112" s="7">
        <v>4.2194000000000002E-2</v>
      </c>
      <c r="D112" s="4">
        <v>2.3487</v>
      </c>
      <c r="E112" s="4">
        <v>1.8655999999999999</v>
      </c>
      <c r="F112" s="4">
        <v>9.2323000000000006E-3</v>
      </c>
      <c r="G112" s="4">
        <v>2.0059999999999998</v>
      </c>
      <c r="H112" s="4">
        <v>10.569000000000001</v>
      </c>
      <c r="I112" s="4">
        <v>4.5894000000000002E-4</v>
      </c>
      <c r="J112" s="7">
        <v>7.2811000000000004E-3</v>
      </c>
      <c r="K112" s="7">
        <v>4.9563999999999997E-3</v>
      </c>
      <c r="L112" s="7">
        <v>1.0237E-4</v>
      </c>
      <c r="M112" s="7">
        <v>6.4783000000000002E-3</v>
      </c>
      <c r="N112" s="7">
        <v>2.8636999999999999E-2</v>
      </c>
      <c r="O112" s="7" t="s">
        <v>0</v>
      </c>
    </row>
    <row r="113" spans="1:15">
      <c r="A113" s="5">
        <v>45552</v>
      </c>
      <c r="B113" s="5" t="s">
        <v>282</v>
      </c>
      <c r="C113" s="7">
        <v>4.7836999999999998E-2</v>
      </c>
      <c r="D113" s="4">
        <v>2.3012999999999999</v>
      </c>
      <c r="E113" s="4">
        <v>1.9473</v>
      </c>
      <c r="F113" s="4">
        <v>7.5265999999999996E-3</v>
      </c>
      <c r="G113" s="4">
        <v>1.9614</v>
      </c>
      <c r="H113" s="4">
        <v>9.1753</v>
      </c>
      <c r="I113" s="4">
        <v>1.4912000000000001E-4</v>
      </c>
      <c r="J113" s="7">
        <v>4.2875999999999999E-3</v>
      </c>
      <c r="K113" s="7">
        <v>6.9283000000000001E-3</v>
      </c>
      <c r="L113" s="7">
        <v>1.861E-4</v>
      </c>
      <c r="M113" s="7">
        <v>2.6513000000000001E-3</v>
      </c>
      <c r="N113" s="7">
        <v>5.2817000000000003E-2</v>
      </c>
      <c r="O113" s="7" t="s">
        <v>0</v>
      </c>
    </row>
    <row r="114" spans="1:15">
      <c r="A114" s="5">
        <v>45552</v>
      </c>
      <c r="B114" s="5" t="s">
        <v>283</v>
      </c>
      <c r="C114" s="7">
        <v>1.2807000000000001E-2</v>
      </c>
      <c r="D114" s="4">
        <v>1.0174000000000001</v>
      </c>
      <c r="E114" s="4">
        <v>0.31546999999999997</v>
      </c>
      <c r="F114" s="4">
        <v>5.9133999999999999E-2</v>
      </c>
      <c r="G114" s="4">
        <v>1.5105</v>
      </c>
      <c r="H114" s="4">
        <v>8.8373999999999994E-2</v>
      </c>
      <c r="I114" s="4">
        <v>1.6294000000000001E-4</v>
      </c>
      <c r="J114" s="7">
        <v>4.2458000000000001E-3</v>
      </c>
      <c r="K114" s="7">
        <v>1.8465000000000001E-3</v>
      </c>
      <c r="L114" s="7">
        <v>6.4506999999999998E-4</v>
      </c>
      <c r="M114" s="7">
        <v>6.2729999999999999E-3</v>
      </c>
      <c r="N114" s="7">
        <v>9.7941999999999994E-4</v>
      </c>
      <c r="O114" s="7" t="s">
        <v>0</v>
      </c>
    </row>
    <row r="115" spans="1:15">
      <c r="A115" s="5">
        <v>45552</v>
      </c>
      <c r="B115" s="5" t="s">
        <v>284</v>
      </c>
      <c r="C115" s="7">
        <v>3.4150999999999999E-3</v>
      </c>
      <c r="D115" s="4">
        <v>0.31994</v>
      </c>
      <c r="E115" s="4">
        <v>1.5855999999999999E-2</v>
      </c>
      <c r="F115" s="4" t="s">
        <v>159</v>
      </c>
      <c r="G115" s="4">
        <v>4.9824999999999999E-4</v>
      </c>
      <c r="H115" s="4">
        <v>2.4155000000000002</v>
      </c>
      <c r="I115" s="4">
        <v>1.5291E-4</v>
      </c>
      <c r="J115" s="7">
        <v>1.4736E-3</v>
      </c>
      <c r="K115" s="7">
        <v>1.1749E-4</v>
      </c>
      <c r="L115" s="7">
        <v>0</v>
      </c>
      <c r="M115" s="7">
        <v>8.0434999999999998E-5</v>
      </c>
      <c r="N115" s="7">
        <v>7.6496000000000003E-3</v>
      </c>
      <c r="O115" s="7" t="s">
        <v>0</v>
      </c>
    </row>
    <row r="116" spans="1:15">
      <c r="A116" s="5">
        <v>45552</v>
      </c>
      <c r="B116" s="5" t="s">
        <v>285</v>
      </c>
      <c r="C116" s="7">
        <v>2.5552000000000001E-3</v>
      </c>
      <c r="D116" s="4">
        <v>0.31513000000000002</v>
      </c>
      <c r="E116" s="4">
        <v>1.5713999999999999E-2</v>
      </c>
      <c r="F116" s="4">
        <v>5.0331000000000001E-6</v>
      </c>
      <c r="G116" s="4">
        <v>5.5022000000000003E-4</v>
      </c>
      <c r="H116" s="4">
        <v>2.4184000000000001</v>
      </c>
      <c r="I116" s="4">
        <v>8.4404E-5</v>
      </c>
      <c r="J116" s="7">
        <v>1.8483E-3</v>
      </c>
      <c r="K116" s="7">
        <v>2.2107999999999999E-4</v>
      </c>
      <c r="L116" s="7">
        <v>5.8116999999999998E-6</v>
      </c>
      <c r="M116" s="7">
        <v>3.2792E-5</v>
      </c>
      <c r="N116" s="7">
        <v>6.1352999999999998E-3</v>
      </c>
      <c r="O116" s="7" t="s">
        <v>0</v>
      </c>
    </row>
    <row r="117" spans="1:15">
      <c r="A117" s="5">
        <v>45552</v>
      </c>
      <c r="B117" s="5" t="s">
        <v>286</v>
      </c>
      <c r="C117" s="7">
        <v>4.9202999999999997E-2</v>
      </c>
      <c r="D117" s="4">
        <v>2.4885000000000002</v>
      </c>
      <c r="E117" s="4">
        <v>1.8485</v>
      </c>
      <c r="F117" s="4">
        <v>0.31717000000000001</v>
      </c>
      <c r="G117" s="4">
        <v>2.2370999999999999</v>
      </c>
      <c r="H117" s="4">
        <v>0.77983000000000002</v>
      </c>
      <c r="I117" s="4">
        <v>5.9432000000000003E-5</v>
      </c>
      <c r="J117" s="7">
        <v>9.3162000000000002E-3</v>
      </c>
      <c r="K117" s="7">
        <v>2.4467999999999998E-3</v>
      </c>
      <c r="L117" s="7">
        <v>1.2205E-3</v>
      </c>
      <c r="M117" s="7">
        <v>2.7862E-3</v>
      </c>
      <c r="N117" s="7">
        <v>1.0112999999999999E-3</v>
      </c>
      <c r="O117" s="7" t="s">
        <v>0</v>
      </c>
    </row>
    <row r="118" spans="1:15">
      <c r="A118" s="5">
        <v>45552</v>
      </c>
      <c r="B118" s="5" t="s">
        <v>287</v>
      </c>
      <c r="C118" s="7">
        <v>4.3408000000000002E-2</v>
      </c>
      <c r="D118" s="4">
        <v>2.7483</v>
      </c>
      <c r="E118" s="4">
        <v>1.5018</v>
      </c>
      <c r="F118" s="4">
        <v>0.26640000000000003</v>
      </c>
      <c r="G118" s="4">
        <v>3.1625000000000001</v>
      </c>
      <c r="H118" s="4">
        <v>0.35983999999999999</v>
      </c>
      <c r="I118" s="4">
        <v>1.6107E-4</v>
      </c>
      <c r="J118" s="7">
        <v>7.5282999999999999E-3</v>
      </c>
      <c r="K118" s="7">
        <v>2.9678999999999999E-3</v>
      </c>
      <c r="L118" s="7">
        <v>6.1967999999999995E-4</v>
      </c>
      <c r="M118" s="7">
        <v>2.5184000000000002E-2</v>
      </c>
      <c r="N118" s="7">
        <v>1.0797999999999999E-3</v>
      </c>
      <c r="O118" s="7" t="s">
        <v>0</v>
      </c>
    </row>
    <row r="119" spans="1:15">
      <c r="A119" s="5">
        <v>45552</v>
      </c>
      <c r="B119" s="5" t="s">
        <v>288</v>
      </c>
      <c r="C119" s="7">
        <v>3.8678999999999998E-2</v>
      </c>
      <c r="D119" s="4">
        <v>2.3416999999999999</v>
      </c>
      <c r="E119" s="4">
        <v>1.7617</v>
      </c>
      <c r="F119" s="4">
        <v>0.27009</v>
      </c>
      <c r="G119" s="4">
        <v>2.4319999999999999</v>
      </c>
      <c r="H119" s="4">
        <v>0.29124</v>
      </c>
      <c r="I119" s="4">
        <v>2.1861E-4</v>
      </c>
      <c r="J119" s="7">
        <v>6.2567000000000005E-4</v>
      </c>
      <c r="K119" s="7">
        <v>3.8741000000000001E-3</v>
      </c>
      <c r="L119" s="7">
        <v>1.4901999999999999E-3</v>
      </c>
      <c r="M119" s="7">
        <v>6.4448999999999999E-3</v>
      </c>
      <c r="N119" s="7">
        <v>2.2496E-3</v>
      </c>
      <c r="O119" s="7" t="s">
        <v>0</v>
      </c>
    </row>
    <row r="120" spans="1:15">
      <c r="A120" s="5">
        <v>45552</v>
      </c>
      <c r="B120" s="5" t="s">
        <v>289</v>
      </c>
      <c r="C120" s="7">
        <v>4.0184999999999998E-2</v>
      </c>
      <c r="D120" s="4">
        <v>2.2854000000000001</v>
      </c>
      <c r="E120" s="4">
        <v>1.6484000000000001</v>
      </c>
      <c r="F120" s="4">
        <v>0.48126999999999998</v>
      </c>
      <c r="G120" s="4">
        <v>2.0222000000000002</v>
      </c>
      <c r="H120" s="4">
        <v>0.64580000000000004</v>
      </c>
      <c r="I120" s="4">
        <v>3.5576999999999999E-4</v>
      </c>
      <c r="J120" s="7">
        <v>6.0394999999999997E-3</v>
      </c>
      <c r="K120" s="7">
        <v>3.0764E-3</v>
      </c>
      <c r="L120" s="7">
        <v>2.7150999999999998E-3</v>
      </c>
      <c r="M120" s="7">
        <v>6.7083000000000004E-3</v>
      </c>
      <c r="N120" s="7">
        <v>1.983E-3</v>
      </c>
      <c r="O120" s="7" t="s">
        <v>0</v>
      </c>
    </row>
    <row r="121" spans="1:15">
      <c r="A121" s="5">
        <v>45552</v>
      </c>
      <c r="B121" s="5" t="s">
        <v>290</v>
      </c>
      <c r="C121" s="7">
        <v>5.6439000000000003E-2</v>
      </c>
      <c r="D121" s="4">
        <v>2.6524999999999999</v>
      </c>
      <c r="E121" s="4">
        <v>1.7678</v>
      </c>
      <c r="F121" s="4">
        <v>2.9219999999999999E-2</v>
      </c>
      <c r="G121" s="4">
        <v>0.72557000000000005</v>
      </c>
      <c r="H121" s="4">
        <v>26.989000000000001</v>
      </c>
      <c r="I121" s="4">
        <v>2.9E-4</v>
      </c>
      <c r="J121" s="7">
        <v>8.5318000000000008E-3</v>
      </c>
      <c r="K121" s="7">
        <v>4.6277000000000002E-3</v>
      </c>
      <c r="L121" s="7">
        <v>6.3571999999999999E-4</v>
      </c>
      <c r="M121" s="7">
        <v>3.0712000000000001E-3</v>
      </c>
      <c r="N121" s="7">
        <v>6.5254000000000006E-2</v>
      </c>
      <c r="O121" s="7" t="s">
        <v>0</v>
      </c>
    </row>
    <row r="122" spans="1:15">
      <c r="A122" s="5">
        <v>45552</v>
      </c>
      <c r="B122" s="5" t="s">
        <v>291</v>
      </c>
      <c r="C122" s="7">
        <v>2.9179E-2</v>
      </c>
      <c r="D122" s="4">
        <v>2.4062000000000001</v>
      </c>
      <c r="E122" s="4">
        <v>1.6846000000000001</v>
      </c>
      <c r="F122" s="4">
        <v>0.22803000000000001</v>
      </c>
      <c r="G122" s="4">
        <v>2.831</v>
      </c>
      <c r="H122" s="4">
        <v>0.34533999999999998</v>
      </c>
      <c r="I122" s="4">
        <v>2.0634000000000001E-4</v>
      </c>
      <c r="J122" s="7">
        <v>1.8163999999999999E-3</v>
      </c>
      <c r="K122" s="7">
        <v>3.4221E-3</v>
      </c>
      <c r="L122" s="7">
        <v>6.5326000000000002E-4</v>
      </c>
      <c r="M122" s="7">
        <v>4.7334999999999999E-3</v>
      </c>
      <c r="N122" s="7">
        <v>2.4291999999999998E-3</v>
      </c>
      <c r="O122" s="7" t="s">
        <v>0</v>
      </c>
    </row>
    <row r="123" spans="1:15">
      <c r="A123" s="5">
        <v>45552</v>
      </c>
      <c r="B123" s="5" t="s">
        <v>292</v>
      </c>
      <c r="C123" s="7">
        <v>3.7218000000000001E-2</v>
      </c>
      <c r="D123" s="4">
        <v>2.5268999999999999</v>
      </c>
      <c r="E123" s="4">
        <v>1.7265999999999999</v>
      </c>
      <c r="F123" s="4">
        <v>0.25946999999999998</v>
      </c>
      <c r="G123" s="4">
        <v>2.8388</v>
      </c>
      <c r="H123" s="4">
        <v>0.40042</v>
      </c>
      <c r="I123" s="4">
        <v>3.1090000000000002E-4</v>
      </c>
      <c r="J123" s="7">
        <v>4.2598999999999996E-3</v>
      </c>
      <c r="K123" s="7">
        <v>2.7458999999999999E-3</v>
      </c>
      <c r="L123" s="7">
        <v>1.2352999999999999E-3</v>
      </c>
      <c r="M123" s="7">
        <v>5.2160000000000002E-3</v>
      </c>
      <c r="N123" s="7">
        <v>9.2234000000000001E-4</v>
      </c>
      <c r="O123" s="7" t="s">
        <v>0</v>
      </c>
    </row>
    <row r="124" spans="1:15">
      <c r="A124" s="5">
        <v>45552</v>
      </c>
      <c r="B124" s="5" t="s">
        <v>293</v>
      </c>
      <c r="C124" s="7">
        <v>1.2050999999999999E-2</v>
      </c>
      <c r="D124" s="4">
        <v>0.98211000000000004</v>
      </c>
      <c r="E124" s="4">
        <v>0.31093999999999999</v>
      </c>
      <c r="F124" s="4">
        <v>6.0893000000000003E-2</v>
      </c>
      <c r="G124" s="4">
        <v>1.5406</v>
      </c>
      <c r="H124" s="4">
        <v>8.8665999999999995E-2</v>
      </c>
      <c r="I124" s="4">
        <v>1.1394E-4</v>
      </c>
      <c r="J124" s="7">
        <v>4.1967000000000003E-3</v>
      </c>
      <c r="K124" s="7">
        <v>6.6197999999999995E-4</v>
      </c>
      <c r="L124" s="7">
        <v>3.6552999999999998E-4</v>
      </c>
      <c r="M124" s="7">
        <v>1.5644999999999999E-2</v>
      </c>
      <c r="N124" s="7">
        <v>2.8093999999999998E-4</v>
      </c>
      <c r="O124" s="7" t="s">
        <v>0</v>
      </c>
    </row>
    <row r="125" spans="1:15">
      <c r="A125" s="5">
        <v>45552</v>
      </c>
      <c r="B125" s="5" t="s">
        <v>294</v>
      </c>
      <c r="C125" s="7">
        <v>1.2217E-2</v>
      </c>
      <c r="D125" s="4">
        <v>0.93469000000000002</v>
      </c>
      <c r="E125" s="4">
        <v>0.30637999999999999</v>
      </c>
      <c r="F125" s="4">
        <v>6.1373999999999998E-2</v>
      </c>
      <c r="G125" s="4">
        <v>1.5404</v>
      </c>
      <c r="H125" s="4">
        <v>8.8788000000000006E-2</v>
      </c>
      <c r="I125" s="4">
        <v>2.9174000000000002E-4</v>
      </c>
      <c r="J125" s="7">
        <v>3.3861E-3</v>
      </c>
      <c r="K125" s="7">
        <v>1.3852000000000001E-3</v>
      </c>
      <c r="L125" s="7">
        <v>6.1412999999999995E-4</v>
      </c>
      <c r="M125" s="7">
        <v>9.4473999999999999E-3</v>
      </c>
      <c r="N125" s="7">
        <v>4.1927000000000002E-4</v>
      </c>
      <c r="O125" s="7" t="s">
        <v>0</v>
      </c>
    </row>
    <row r="126" spans="1:15">
      <c r="A126" s="5">
        <v>45552</v>
      </c>
      <c r="B126" s="5" t="s">
        <v>295</v>
      </c>
      <c r="C126" s="7">
        <v>1.8024E-3</v>
      </c>
      <c r="D126" s="4">
        <v>0.27368999999999999</v>
      </c>
      <c r="E126" s="4">
        <v>1.4430999999999999E-2</v>
      </c>
      <c r="F126" s="4">
        <v>6.0928999999999997E-6</v>
      </c>
      <c r="G126" s="4">
        <v>3.7619999999999998E-4</v>
      </c>
      <c r="H126" s="4">
        <v>2.4340000000000002</v>
      </c>
      <c r="I126" s="4">
        <v>8.3665000000000006E-5</v>
      </c>
      <c r="J126" s="7">
        <v>5.7019000000000004E-4</v>
      </c>
      <c r="K126" s="7">
        <v>5.6992999999999996E-4</v>
      </c>
      <c r="L126" s="7">
        <v>5.0052E-6</v>
      </c>
      <c r="M126" s="7">
        <v>2.5573999999999999E-5</v>
      </c>
      <c r="N126" s="7">
        <v>5.8082999999999997E-3</v>
      </c>
      <c r="O126" s="7" t="s">
        <v>0</v>
      </c>
    </row>
    <row r="127" spans="1:15">
      <c r="A127" s="5">
        <v>45552</v>
      </c>
      <c r="B127" s="5" t="s">
        <v>296</v>
      </c>
      <c r="C127" s="7">
        <v>3.4948E-2</v>
      </c>
      <c r="D127" s="4">
        <v>2.1739000000000002</v>
      </c>
      <c r="E127" s="4">
        <v>1.3183</v>
      </c>
      <c r="F127" s="4">
        <v>0.29169</v>
      </c>
      <c r="G127" s="4">
        <v>2.7471999999999999</v>
      </c>
      <c r="H127" s="4">
        <v>0.45700000000000002</v>
      </c>
      <c r="I127" s="4">
        <v>4.4852999999999999E-4</v>
      </c>
      <c r="J127" s="7">
        <v>1.5518000000000001E-2</v>
      </c>
      <c r="K127" s="7">
        <v>9.8093999999999994E-3</v>
      </c>
      <c r="L127" s="7">
        <v>2.2796000000000001E-3</v>
      </c>
      <c r="M127" s="7">
        <v>1.0560999999999999E-2</v>
      </c>
      <c r="N127" s="7">
        <v>2.9323000000000001E-3</v>
      </c>
      <c r="O127" s="7" t="s">
        <v>0</v>
      </c>
    </row>
    <row r="128" spans="1:15">
      <c r="A128" s="5">
        <v>45552</v>
      </c>
      <c r="B128" s="5" t="s">
        <v>297</v>
      </c>
      <c r="C128" s="7">
        <v>3.5243999999999998E-2</v>
      </c>
      <c r="D128" s="4">
        <v>2.4323000000000001</v>
      </c>
      <c r="E128" s="4">
        <v>1.613</v>
      </c>
      <c r="F128" s="4">
        <v>0.2379</v>
      </c>
      <c r="G128" s="4">
        <v>3.3302</v>
      </c>
      <c r="H128" s="4">
        <v>0.64253000000000005</v>
      </c>
      <c r="I128" s="4">
        <v>2.6452000000000002E-4</v>
      </c>
      <c r="J128" s="7">
        <v>3.9928000000000003E-3</v>
      </c>
      <c r="K128" s="7">
        <v>3.3425999999999998E-3</v>
      </c>
      <c r="L128" s="7">
        <v>7.6825000000000005E-4</v>
      </c>
      <c r="M128" s="7">
        <v>2.3151000000000001E-2</v>
      </c>
      <c r="N128" s="7">
        <v>3.7236999999999999E-3</v>
      </c>
      <c r="O128" s="7" t="s">
        <v>0</v>
      </c>
    </row>
    <row r="129" spans="1:40">
      <c r="A129" s="5">
        <v>45552</v>
      </c>
      <c r="B129" s="5" t="s">
        <v>298</v>
      </c>
      <c r="C129" s="7">
        <v>3.5848999999999999E-2</v>
      </c>
      <c r="D129" s="4">
        <v>2.0135999999999998</v>
      </c>
      <c r="E129" s="4">
        <v>1.5729</v>
      </c>
      <c r="F129" s="4">
        <v>0.26806999999999997</v>
      </c>
      <c r="G129" s="4">
        <v>2.0432000000000001</v>
      </c>
      <c r="H129" s="4">
        <v>0.32418000000000002</v>
      </c>
      <c r="I129" s="4">
        <v>2.3661E-4</v>
      </c>
      <c r="J129" s="7">
        <v>5.9749E-3</v>
      </c>
      <c r="K129" s="7">
        <v>5.4257000000000003E-3</v>
      </c>
      <c r="L129" s="7">
        <v>9.0227999999999999E-4</v>
      </c>
      <c r="M129" s="7">
        <v>6.3225E-3</v>
      </c>
      <c r="N129" s="7">
        <v>1.1169999999999999E-3</v>
      </c>
      <c r="O129" s="7" t="s">
        <v>0</v>
      </c>
    </row>
    <row r="130" spans="1:40">
      <c r="A130" s="5">
        <v>45552</v>
      </c>
      <c r="B130" s="5" t="s">
        <v>299</v>
      </c>
      <c r="C130" s="7">
        <v>6.1614000000000002E-2</v>
      </c>
      <c r="D130" s="4">
        <v>2.1349999999999998</v>
      </c>
      <c r="E130" s="4">
        <v>1.2229000000000001</v>
      </c>
      <c r="F130" s="4">
        <v>0.24163999999999999</v>
      </c>
      <c r="G130" s="4">
        <v>2.6785000000000001</v>
      </c>
      <c r="H130" s="4">
        <v>0.27484999999999998</v>
      </c>
      <c r="I130" s="4">
        <v>4.0504000000000001E-4</v>
      </c>
      <c r="J130" s="7">
        <v>8.1960000000000002E-3</v>
      </c>
      <c r="K130" s="7">
        <v>5.5694999999999998E-3</v>
      </c>
      <c r="L130" s="7">
        <v>1.0828999999999999E-3</v>
      </c>
      <c r="M130" s="7">
        <v>1.1079E-2</v>
      </c>
      <c r="N130" s="7">
        <v>1.6972999999999999E-3</v>
      </c>
      <c r="O130" s="7" t="s">
        <v>0</v>
      </c>
    </row>
    <row r="131" spans="1:40">
      <c r="A131" s="5">
        <v>45552</v>
      </c>
      <c r="B131" s="5" t="s">
        <v>300</v>
      </c>
      <c r="C131" s="7">
        <v>3.2536000000000002E-2</v>
      </c>
      <c r="D131" s="4">
        <v>2.1175999999999999</v>
      </c>
      <c r="E131" s="4">
        <v>1.44</v>
      </c>
      <c r="F131" s="4">
        <v>0.25783</v>
      </c>
      <c r="G131" s="4">
        <v>2.0390000000000001</v>
      </c>
      <c r="H131" s="4">
        <v>0.25631999999999999</v>
      </c>
      <c r="I131" s="4">
        <v>3.1558999999999998E-4</v>
      </c>
      <c r="J131" s="7">
        <v>6.9605999999999999E-3</v>
      </c>
      <c r="K131" s="7">
        <v>4.0562999999999997E-3</v>
      </c>
      <c r="L131" s="7">
        <v>1.183E-3</v>
      </c>
      <c r="M131" s="7">
        <v>1.6792999999999999E-2</v>
      </c>
      <c r="N131" s="7">
        <v>7.6809999999999997E-4</v>
      </c>
      <c r="O131" s="7" t="s">
        <v>0</v>
      </c>
    </row>
    <row r="132" spans="1:40">
      <c r="A132" s="5">
        <v>45552</v>
      </c>
      <c r="B132" s="5" t="s">
        <v>301</v>
      </c>
      <c r="C132" s="7">
        <v>3.7163000000000002E-2</v>
      </c>
      <c r="D132" s="4">
        <v>2.4529000000000001</v>
      </c>
      <c r="E132" s="4">
        <v>1.8751</v>
      </c>
      <c r="F132" s="4">
        <v>0.32267000000000001</v>
      </c>
      <c r="G132" s="4">
        <v>2.3245</v>
      </c>
      <c r="H132" s="4">
        <v>0.48627999999999999</v>
      </c>
      <c r="I132" s="4">
        <v>2.0340000000000001E-4</v>
      </c>
      <c r="J132" s="7">
        <v>5.6119000000000004E-3</v>
      </c>
      <c r="K132" s="7">
        <v>2.6332E-3</v>
      </c>
      <c r="L132" s="7">
        <v>8.6178999999999997E-4</v>
      </c>
      <c r="M132" s="7">
        <v>4.9683000000000001E-3</v>
      </c>
      <c r="N132" s="7">
        <v>1.2355000000000001E-3</v>
      </c>
      <c r="O132" s="7" t="s">
        <v>0</v>
      </c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t="s">
        <v>0</v>
      </c>
    </row>
    <row r="133" spans="1:40">
      <c r="A133" s="5">
        <v>45552</v>
      </c>
      <c r="B133" s="5" t="s">
        <v>302</v>
      </c>
      <c r="C133" s="7">
        <v>5.5791E-2</v>
      </c>
      <c r="D133" s="4">
        <v>2.2589999999999999</v>
      </c>
      <c r="E133" s="4">
        <v>1.7123999999999999</v>
      </c>
      <c r="F133" s="4">
        <v>2.7602999999999999E-2</v>
      </c>
      <c r="G133" s="4">
        <v>0.73472000000000004</v>
      </c>
      <c r="H133" s="4">
        <v>27.75</v>
      </c>
      <c r="I133" s="4">
        <v>4.6548E-4</v>
      </c>
      <c r="J133" s="7">
        <v>6.0626999999999999E-3</v>
      </c>
      <c r="K133" s="7">
        <v>5.3318999999999997E-3</v>
      </c>
      <c r="L133" s="7">
        <v>2.6354999999999998E-4</v>
      </c>
      <c r="M133" s="7">
        <v>1.1868999999999999E-2</v>
      </c>
      <c r="N133" s="7">
        <v>0.20818999999999999</v>
      </c>
      <c r="O133" s="7" t="s">
        <v>0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t="s">
        <v>0</v>
      </c>
    </row>
    <row r="134" spans="1:40">
      <c r="A134" s="5">
        <v>45552</v>
      </c>
      <c r="B134" s="5" t="s">
        <v>303</v>
      </c>
      <c r="C134" s="7">
        <v>4.2976E-2</v>
      </c>
      <c r="D134" s="4">
        <v>2.4895999999999998</v>
      </c>
      <c r="E134" s="4">
        <v>1.9379</v>
      </c>
      <c r="F134" s="4">
        <v>9.0337000000000004E-3</v>
      </c>
      <c r="G134" s="4">
        <v>2.0243000000000002</v>
      </c>
      <c r="H134" s="4">
        <v>10.313000000000001</v>
      </c>
      <c r="I134" s="4">
        <v>5.3985999999999997E-4</v>
      </c>
      <c r="J134" s="7">
        <v>8.3744000000000006E-3</v>
      </c>
      <c r="K134" s="7">
        <v>6.8579000000000001E-3</v>
      </c>
      <c r="L134" s="7">
        <v>3.0256E-4</v>
      </c>
      <c r="M134" s="7">
        <v>1.0970000000000001E-2</v>
      </c>
      <c r="N134" s="7">
        <v>6.6720000000000002E-2</v>
      </c>
      <c r="O134" s="7" t="s">
        <v>0</v>
      </c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t="s">
        <v>0</v>
      </c>
    </row>
    <row r="135" spans="1:40">
      <c r="A135" s="5">
        <v>45552</v>
      </c>
      <c r="B135" s="5" t="s">
        <v>304</v>
      </c>
      <c r="C135" s="7">
        <v>3.9890999999999998E-3</v>
      </c>
      <c r="D135" s="4">
        <v>2.1116999999999999</v>
      </c>
      <c r="E135" s="4">
        <v>1.3802000000000001</v>
      </c>
      <c r="F135" s="4">
        <v>5.2456000000000003E-2</v>
      </c>
      <c r="G135" s="4">
        <v>1.3873</v>
      </c>
      <c r="H135" s="4">
        <v>13.78</v>
      </c>
      <c r="I135" s="4">
        <v>1.6071999999999999E-4</v>
      </c>
      <c r="J135" s="7">
        <v>8.7153000000000005E-3</v>
      </c>
      <c r="K135" s="7">
        <v>5.7765000000000004E-3</v>
      </c>
      <c r="L135" s="7">
        <v>8.0645999999999995E-4</v>
      </c>
      <c r="M135" s="7">
        <v>5.7375999999999998E-3</v>
      </c>
      <c r="N135" s="7">
        <v>7.6840000000000006E-2</v>
      </c>
      <c r="O135" s="7" t="s">
        <v>0</v>
      </c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t="s">
        <v>0</v>
      </c>
    </row>
    <row r="136" spans="1:40">
      <c r="A136" s="5">
        <v>45552</v>
      </c>
      <c r="B136" s="5" t="s">
        <v>305</v>
      </c>
      <c r="C136" s="7">
        <v>1.0935E-2</v>
      </c>
      <c r="D136" s="4">
        <v>0.98385</v>
      </c>
      <c r="E136" s="4">
        <v>0.31017</v>
      </c>
      <c r="F136" s="4">
        <v>5.9719000000000001E-2</v>
      </c>
      <c r="G136" s="4">
        <v>1.5219</v>
      </c>
      <c r="H136" s="4">
        <v>8.7465000000000001E-2</v>
      </c>
      <c r="I136" s="4">
        <v>7.3487999999999998E-5</v>
      </c>
      <c r="J136" s="7">
        <v>3.2872000000000001E-3</v>
      </c>
      <c r="K136" s="7">
        <v>1.2444000000000001E-3</v>
      </c>
      <c r="L136" s="7">
        <v>6.5819999999999995E-4</v>
      </c>
      <c r="M136" s="7">
        <v>8.9350999999999996E-3</v>
      </c>
      <c r="N136" s="7">
        <v>9.3815000000000001E-4</v>
      </c>
      <c r="O136" s="7" t="s">
        <v>0</v>
      </c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t="s">
        <v>0</v>
      </c>
    </row>
    <row r="137" spans="1:40">
      <c r="A137" s="5">
        <v>45552</v>
      </c>
      <c r="B137" s="5" t="s">
        <v>306</v>
      </c>
      <c r="C137" s="7">
        <v>1.2347E-3</v>
      </c>
      <c r="D137" s="4">
        <v>0.26979999999999998</v>
      </c>
      <c r="E137" s="4">
        <v>1.4042000000000001E-2</v>
      </c>
      <c r="F137" s="4">
        <v>5.8301000000000003E-6</v>
      </c>
      <c r="G137" s="4">
        <v>4.5998000000000002E-4</v>
      </c>
      <c r="H137" s="4">
        <v>2.4186999999999999</v>
      </c>
      <c r="I137" s="4">
        <v>2.1174000000000001E-5</v>
      </c>
      <c r="J137" s="7">
        <v>9.0187000000000004E-4</v>
      </c>
      <c r="K137" s="7">
        <v>3.3596E-4</v>
      </c>
      <c r="L137" s="7">
        <v>4.8024E-6</v>
      </c>
      <c r="M137" s="7">
        <v>4.7688000000000001E-5</v>
      </c>
      <c r="N137" s="7">
        <v>5.7353999999999999E-3</v>
      </c>
      <c r="O137" s="7" t="s">
        <v>0</v>
      </c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t="s">
        <v>0</v>
      </c>
    </row>
    <row r="138" spans="1:40">
      <c r="A138" s="5">
        <v>45552</v>
      </c>
      <c r="B138" s="5" t="s">
        <v>307</v>
      </c>
      <c r="C138" s="7">
        <v>1.8632E-3</v>
      </c>
      <c r="D138" s="4">
        <v>0.30653000000000002</v>
      </c>
      <c r="E138" s="4">
        <v>1.5325E-2</v>
      </c>
      <c r="F138" s="4">
        <v>1.8315E-6</v>
      </c>
      <c r="G138" s="4">
        <v>4.1803000000000001E-4</v>
      </c>
      <c r="H138" s="4">
        <v>2.9315999999999999E-3</v>
      </c>
      <c r="I138" s="4">
        <v>1.2162E-4</v>
      </c>
      <c r="J138" s="7">
        <v>1.2106E-3</v>
      </c>
      <c r="K138" s="7">
        <v>4.7737000000000002E-4</v>
      </c>
      <c r="L138" s="7">
        <v>2.1148000000000001E-6</v>
      </c>
      <c r="M138" s="7">
        <v>2.7776999999999998E-5</v>
      </c>
      <c r="N138" s="7">
        <v>5.8879000000000003E-5</v>
      </c>
      <c r="O138" s="7" t="s">
        <v>0</v>
      </c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t="s">
        <v>0</v>
      </c>
    </row>
    <row r="139" spans="1:40">
      <c r="A139" s="5"/>
      <c r="B139" s="5"/>
      <c r="D139" s="4"/>
      <c r="E139" s="4"/>
      <c r="F139" s="4"/>
      <c r="G139" s="4"/>
      <c r="H139" s="4"/>
      <c r="I139" s="4"/>
      <c r="J139" s="7"/>
      <c r="K139" s="7"/>
      <c r="L139" s="7"/>
      <c r="M139" s="7"/>
      <c r="N139" s="7"/>
      <c r="O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t="s">
        <v>0</v>
      </c>
    </row>
    <row r="140" spans="1:40">
      <c r="A140" s="5"/>
      <c r="B140" s="5"/>
      <c r="D140" s="4"/>
      <c r="E140" s="4"/>
      <c r="F140" s="4"/>
      <c r="G140" s="4"/>
      <c r="H140" s="4"/>
      <c r="I140" s="4"/>
      <c r="J140" s="7"/>
      <c r="K140" s="7"/>
      <c r="L140" s="7"/>
      <c r="M140" s="7"/>
      <c r="N140" s="7"/>
      <c r="O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t="s">
        <v>0</v>
      </c>
    </row>
    <row r="141" spans="1:40">
      <c r="A141" s="5"/>
      <c r="B141" s="5"/>
      <c r="D141" s="4"/>
      <c r="E141" s="4"/>
      <c r="F141" s="4"/>
      <c r="G141" s="4"/>
      <c r="H141" s="4"/>
      <c r="I141" s="4"/>
      <c r="J141" s="7"/>
      <c r="K141" s="7"/>
      <c r="L141" s="7"/>
      <c r="M141" s="7"/>
      <c r="N141" s="7"/>
      <c r="O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t="s">
        <v>0</v>
      </c>
    </row>
    <row r="142" spans="1:40">
      <c r="A142" s="5"/>
      <c r="B142" s="5"/>
      <c r="D142" s="4"/>
      <c r="E142" s="4"/>
      <c r="F142" s="4"/>
      <c r="G142" s="4"/>
      <c r="H142" s="4"/>
      <c r="I142" s="4"/>
      <c r="J142" s="7"/>
      <c r="K142" s="7"/>
      <c r="L142" s="7"/>
      <c r="M142" s="7"/>
      <c r="N142" s="7"/>
      <c r="O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t="s">
        <v>0</v>
      </c>
    </row>
    <row r="143" spans="1:40">
      <c r="A143" s="5"/>
      <c r="B143" s="5"/>
      <c r="D143" s="4"/>
      <c r="E143" s="4"/>
      <c r="F143" s="4"/>
      <c r="G143" s="4"/>
      <c r="H143" s="4"/>
      <c r="I143" s="4"/>
      <c r="J143" s="7"/>
      <c r="K143" s="7"/>
      <c r="L143" s="7"/>
      <c r="M143" s="7"/>
      <c r="N143" s="7"/>
      <c r="O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t="s">
        <v>0</v>
      </c>
    </row>
    <row r="144" spans="1:40">
      <c r="A144" s="5"/>
      <c r="B144" s="5"/>
      <c r="D144" s="4"/>
      <c r="E144" s="4"/>
      <c r="F144" s="4"/>
      <c r="G144" s="4"/>
      <c r="H144" s="4"/>
      <c r="I144" s="4"/>
      <c r="J144" s="7"/>
      <c r="K144" s="7"/>
      <c r="L144" s="7"/>
      <c r="M144" s="7"/>
      <c r="N144" s="7"/>
      <c r="O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t="s">
        <v>0</v>
      </c>
    </row>
    <row r="145" spans="1:40">
      <c r="A145" s="5"/>
      <c r="B145" s="5"/>
      <c r="D145" s="4"/>
      <c r="E145" s="4"/>
      <c r="F145" s="4"/>
      <c r="G145" s="4"/>
      <c r="H145" s="4"/>
      <c r="I145" s="4"/>
      <c r="J145" s="7"/>
      <c r="K145" s="7"/>
      <c r="L145" s="7"/>
      <c r="M145" s="7"/>
      <c r="N145" s="7"/>
      <c r="O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t="s">
        <v>0</v>
      </c>
    </row>
    <row r="146" spans="1:40">
      <c r="A146" s="5"/>
      <c r="B146" s="5"/>
      <c r="D146" s="4"/>
      <c r="E146" s="4"/>
      <c r="F146" s="4"/>
      <c r="G146" s="4"/>
      <c r="H146" s="4"/>
      <c r="I146" s="4"/>
      <c r="J146" s="7"/>
      <c r="K146" s="7"/>
      <c r="L146" s="7"/>
      <c r="M146" s="7"/>
      <c r="N146" s="7"/>
      <c r="O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t="s">
        <v>0</v>
      </c>
    </row>
    <row r="147" spans="1:40">
      <c r="A147" s="5"/>
      <c r="B147" s="5"/>
      <c r="D147" s="4"/>
      <c r="E147" s="4"/>
      <c r="F147" s="4"/>
      <c r="G147" s="4"/>
      <c r="H147" s="4"/>
      <c r="I147" s="4"/>
      <c r="J147" s="7"/>
      <c r="K147" s="7"/>
      <c r="L147" s="7"/>
      <c r="M147" s="7"/>
      <c r="N147" s="7"/>
      <c r="O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t="s">
        <v>0</v>
      </c>
    </row>
    <row r="148" spans="1:40">
      <c r="A148" s="5"/>
      <c r="B148" s="5"/>
      <c r="D148" s="4"/>
      <c r="E148" s="4"/>
      <c r="F148" s="4"/>
      <c r="G148" s="4"/>
      <c r="H148" s="4"/>
      <c r="I148" s="4"/>
      <c r="J148" s="7"/>
      <c r="K148" s="7"/>
      <c r="L148" s="7"/>
      <c r="M148" s="7"/>
      <c r="N148" s="7"/>
      <c r="O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t="s">
        <v>0</v>
      </c>
    </row>
    <row r="149" spans="1:40">
      <c r="A149" s="5"/>
      <c r="B149" s="5"/>
      <c r="D149" s="4"/>
      <c r="E149" s="4"/>
      <c r="F149" s="4"/>
      <c r="G149" s="4"/>
      <c r="H149" s="4"/>
      <c r="I149" s="4"/>
      <c r="J149" s="7"/>
      <c r="K149" s="7"/>
      <c r="L149" s="7"/>
      <c r="M149" s="7"/>
      <c r="N149" s="7"/>
      <c r="O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t="s">
        <v>0</v>
      </c>
    </row>
    <row r="150" spans="1:40">
      <c r="A150" s="5"/>
      <c r="B150" s="5"/>
      <c r="D150" s="4"/>
      <c r="E150" s="4"/>
      <c r="F150" s="4"/>
      <c r="G150" s="4"/>
      <c r="H150" s="4"/>
      <c r="I150" s="4"/>
      <c r="J150" s="7"/>
      <c r="K150" s="7"/>
      <c r="L150" s="7"/>
      <c r="M150" s="7"/>
      <c r="N150" s="7"/>
      <c r="O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t="s">
        <v>0</v>
      </c>
    </row>
    <row r="151" spans="1:40">
      <c r="A151" s="5"/>
      <c r="B151" s="5"/>
      <c r="D151" s="4"/>
      <c r="E151" s="4"/>
      <c r="F151" s="4"/>
      <c r="G151" s="4"/>
      <c r="H151" s="4"/>
      <c r="I151" s="4"/>
      <c r="J151" s="7"/>
      <c r="K151" s="7"/>
      <c r="L151" s="7"/>
      <c r="M151" s="7"/>
      <c r="N151" s="7"/>
      <c r="O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t="s">
        <v>0</v>
      </c>
    </row>
    <row r="152" spans="1:40">
      <c r="A152" s="5"/>
      <c r="B152" s="5"/>
      <c r="D152" s="4"/>
      <c r="E152" s="4"/>
      <c r="F152" s="4"/>
      <c r="G152" s="4"/>
      <c r="H152" s="4"/>
      <c r="I152" s="4"/>
      <c r="J152" s="7"/>
      <c r="K152" s="7"/>
      <c r="L152" s="7"/>
      <c r="M152" s="7"/>
      <c r="N152" s="7"/>
      <c r="O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t="s">
        <v>0</v>
      </c>
    </row>
    <row r="153" spans="1:40">
      <c r="A153" s="5"/>
      <c r="B153" s="5"/>
      <c r="D153" s="4"/>
      <c r="E153" s="4"/>
      <c r="F153" s="4"/>
      <c r="G153" s="4"/>
      <c r="H153" s="4"/>
      <c r="I153" s="4"/>
      <c r="J153" s="7"/>
      <c r="K153" s="7"/>
      <c r="L153" s="7"/>
      <c r="M153" s="7"/>
      <c r="N153" s="7"/>
      <c r="O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t="s">
        <v>0</v>
      </c>
    </row>
    <row r="154" spans="1:40">
      <c r="A154" s="5"/>
      <c r="B154" s="5"/>
      <c r="D154" s="4"/>
      <c r="E154" s="4"/>
      <c r="F154" s="4"/>
      <c r="G154" s="4"/>
      <c r="H154" s="4"/>
      <c r="I154" s="4"/>
      <c r="J154" s="7"/>
      <c r="K154" s="7"/>
      <c r="L154" s="7"/>
      <c r="M154" s="7"/>
      <c r="N154" s="7"/>
      <c r="O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t="s">
        <v>0</v>
      </c>
    </row>
    <row r="155" spans="1:40">
      <c r="A155" s="5"/>
      <c r="B155" s="5"/>
      <c r="D155" s="4"/>
      <c r="E155" s="4"/>
      <c r="F155" s="4"/>
      <c r="G155" s="4"/>
      <c r="H155" s="4"/>
      <c r="I155" s="4"/>
      <c r="J155" s="7"/>
      <c r="K155" s="7"/>
      <c r="L155" s="7"/>
      <c r="M155" s="7"/>
      <c r="N155" s="7"/>
      <c r="O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t="s">
        <v>0</v>
      </c>
    </row>
    <row r="156" spans="1:40">
      <c r="A156" s="5"/>
      <c r="B156" s="5"/>
      <c r="D156" s="4"/>
      <c r="E156" s="4"/>
      <c r="F156" s="4"/>
      <c r="G156" s="4"/>
      <c r="H156" s="4"/>
      <c r="I156" s="4"/>
      <c r="J156" s="7"/>
      <c r="K156" s="7"/>
      <c r="L156" s="7"/>
      <c r="M156" s="7"/>
      <c r="N156" s="7"/>
      <c r="O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t="s">
        <v>0</v>
      </c>
    </row>
    <row r="157" spans="1:40">
      <c r="A157" s="5"/>
      <c r="B157" s="5"/>
      <c r="D157" s="4"/>
      <c r="E157" s="4"/>
      <c r="F157" s="4"/>
      <c r="G157" s="4"/>
      <c r="H157" s="4"/>
      <c r="I157" s="4"/>
      <c r="J157" s="7"/>
      <c r="K157" s="7"/>
      <c r="L157" s="7"/>
      <c r="M157" s="7"/>
      <c r="N157" s="7"/>
      <c r="O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t="s">
        <v>0</v>
      </c>
    </row>
    <row r="158" spans="1:40">
      <c r="A158" s="5"/>
      <c r="B158" s="5"/>
      <c r="D158" s="4"/>
      <c r="E158" s="4"/>
      <c r="F158" s="4"/>
      <c r="G158" s="4"/>
      <c r="H158" s="4"/>
      <c r="I158" s="4"/>
      <c r="J158" s="7"/>
      <c r="K158" s="7"/>
      <c r="L158" s="7"/>
      <c r="M158" s="7"/>
      <c r="N158" s="7"/>
      <c r="O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t="s">
        <v>0</v>
      </c>
    </row>
    <row r="159" spans="1:40">
      <c r="A159" s="5"/>
      <c r="B159" s="5"/>
      <c r="D159" s="4"/>
      <c r="E159" s="4"/>
      <c r="F159" s="4"/>
      <c r="G159" s="4"/>
      <c r="H159" s="4"/>
      <c r="I159" s="4"/>
      <c r="J159" s="7"/>
      <c r="K159" s="7"/>
      <c r="L159" s="7"/>
      <c r="M159" s="7"/>
      <c r="N159" s="7"/>
      <c r="O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t="s">
        <v>0</v>
      </c>
    </row>
    <row r="160" spans="1:40">
      <c r="A160" s="5"/>
      <c r="B160" s="5"/>
      <c r="D160" s="4"/>
      <c r="E160" s="4"/>
      <c r="F160" s="4"/>
      <c r="G160" s="4"/>
      <c r="H160" s="4"/>
      <c r="I160" s="4"/>
      <c r="J160" s="7"/>
      <c r="K160" s="7"/>
      <c r="L160" s="7"/>
      <c r="M160" s="7"/>
      <c r="N160" s="7"/>
      <c r="O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t="s">
        <v>0</v>
      </c>
    </row>
    <row r="161" spans="1:40">
      <c r="A161" s="5"/>
      <c r="B161" s="5"/>
      <c r="D161" s="4"/>
      <c r="E161" s="4"/>
      <c r="F161" s="4"/>
      <c r="G161" s="4"/>
      <c r="H161" s="4"/>
      <c r="I161" s="4"/>
      <c r="J161" s="7"/>
      <c r="K161" s="7"/>
      <c r="L161" s="7"/>
      <c r="M161" s="7"/>
      <c r="N161" s="7"/>
      <c r="O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t="s">
        <v>0</v>
      </c>
    </row>
    <row r="162" spans="1:40">
      <c r="A162" s="5"/>
      <c r="B162" s="5"/>
      <c r="D162" s="4"/>
      <c r="E162" s="4"/>
      <c r="F162" s="4"/>
      <c r="G162" s="4"/>
      <c r="H162" s="4"/>
      <c r="I162" s="4"/>
      <c r="J162" s="7"/>
      <c r="K162" s="7"/>
      <c r="L162" s="7"/>
      <c r="M162" s="7"/>
      <c r="N162" s="7"/>
      <c r="O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t="s">
        <v>0</v>
      </c>
    </row>
    <row r="163" spans="1:40">
      <c r="A163" s="5"/>
      <c r="B163" s="5"/>
      <c r="D163" s="4"/>
      <c r="E163" s="4"/>
      <c r="F163" s="4"/>
      <c r="G163" s="4"/>
      <c r="H163" s="4"/>
      <c r="I163" s="4"/>
      <c r="J163" s="7"/>
      <c r="K163" s="7"/>
      <c r="L163" s="7"/>
      <c r="M163" s="7"/>
      <c r="N163" s="7"/>
      <c r="O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t="s">
        <v>0</v>
      </c>
    </row>
    <row r="164" spans="1:40">
      <c r="A164" s="5"/>
      <c r="B164" s="5"/>
      <c r="D164" s="4"/>
      <c r="E164" s="4"/>
      <c r="F164" s="4"/>
      <c r="G164" s="4"/>
      <c r="H164" s="4"/>
      <c r="I164" s="4"/>
      <c r="J164" s="7"/>
      <c r="K164" s="7"/>
      <c r="L164" s="7"/>
      <c r="M164" s="7"/>
      <c r="N164" s="7"/>
      <c r="O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t="s">
        <v>0</v>
      </c>
    </row>
    <row r="165" spans="1:40">
      <c r="A165" s="5"/>
      <c r="B165" s="5"/>
      <c r="D165" s="4"/>
      <c r="E165" s="4"/>
      <c r="F165" s="4"/>
      <c r="G165" s="4"/>
      <c r="H165" s="4"/>
      <c r="I165" s="4"/>
      <c r="J165" s="7"/>
      <c r="K165" s="7"/>
      <c r="L165" s="7"/>
      <c r="M165" s="7"/>
      <c r="N165" s="7"/>
      <c r="O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t="s">
        <v>0</v>
      </c>
    </row>
    <row r="166" spans="1:40">
      <c r="A166" s="5"/>
      <c r="B166" s="5"/>
      <c r="D166" s="4"/>
      <c r="E166" s="4"/>
      <c r="F166" s="4"/>
      <c r="G166" s="4"/>
      <c r="H166" s="4"/>
      <c r="I166" s="4"/>
      <c r="J166" s="7"/>
      <c r="K166" s="7"/>
      <c r="L166" s="7"/>
      <c r="M166" s="7"/>
      <c r="N166" s="7"/>
      <c r="O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t="s">
        <v>0</v>
      </c>
    </row>
    <row r="167" spans="1:40">
      <c r="A167" s="5"/>
      <c r="B167" s="5"/>
      <c r="D167" s="4"/>
      <c r="E167" s="4"/>
      <c r="F167" s="4"/>
      <c r="G167" s="4"/>
      <c r="H167" s="4"/>
      <c r="I167" s="4"/>
      <c r="J167" s="7"/>
      <c r="K167" s="7"/>
      <c r="L167" s="7"/>
      <c r="M167" s="7"/>
      <c r="N167" s="7"/>
      <c r="O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t="s">
        <v>0</v>
      </c>
    </row>
    <row r="168" spans="1:40">
      <c r="A168" s="5"/>
      <c r="B168" s="5"/>
      <c r="D168" s="4"/>
      <c r="E168" s="4"/>
      <c r="F168" s="4"/>
      <c r="G168" s="4"/>
      <c r="H168" s="4"/>
      <c r="I168" s="4"/>
      <c r="J168" s="7"/>
      <c r="K168" s="7"/>
      <c r="L168" s="7"/>
      <c r="M168" s="7"/>
      <c r="N168" s="7"/>
      <c r="O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t="s">
        <v>0</v>
      </c>
    </row>
    <row r="169" spans="1:40">
      <c r="A169" s="5"/>
      <c r="B169" s="5"/>
      <c r="D169" s="4"/>
      <c r="E169" s="4"/>
      <c r="F169" s="4"/>
      <c r="G169" s="4"/>
      <c r="H169" s="4"/>
      <c r="I169" s="4"/>
      <c r="J169" s="7"/>
      <c r="K169" s="7"/>
      <c r="L169" s="7"/>
      <c r="M169" s="7"/>
      <c r="N169" s="7"/>
      <c r="O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t="s">
        <v>0</v>
      </c>
    </row>
    <row r="170" spans="1:40">
      <c r="A170" s="5"/>
      <c r="B170" s="5"/>
      <c r="D170" s="4"/>
      <c r="E170" s="4"/>
      <c r="F170" s="4"/>
      <c r="G170" s="4"/>
      <c r="H170" s="4"/>
      <c r="I170" s="4"/>
      <c r="J170" s="7"/>
      <c r="K170" s="7"/>
      <c r="L170" s="7"/>
      <c r="M170" s="7"/>
      <c r="N170" s="7"/>
      <c r="O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t="s">
        <v>0</v>
      </c>
    </row>
    <row r="171" spans="1:40">
      <c r="A171" s="5"/>
      <c r="B171" s="5"/>
      <c r="D171" s="4"/>
      <c r="E171" s="4"/>
      <c r="F171" s="4"/>
      <c r="G171" s="4"/>
      <c r="H171" s="4"/>
      <c r="I171" s="4"/>
      <c r="J171" s="7"/>
      <c r="K171" s="7"/>
      <c r="L171" s="7"/>
      <c r="M171" s="7"/>
      <c r="N171" s="7"/>
      <c r="O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t="s">
        <v>0</v>
      </c>
    </row>
    <row r="172" spans="1:40">
      <c r="A172" s="5"/>
      <c r="B172" s="5"/>
      <c r="D172" s="4"/>
      <c r="E172" s="4"/>
      <c r="F172" s="4"/>
      <c r="G172" s="4"/>
      <c r="H172" s="4"/>
      <c r="I172" s="4"/>
      <c r="J172" s="7"/>
      <c r="K172" s="7"/>
      <c r="L172" s="7"/>
      <c r="M172" s="7"/>
      <c r="N172" s="7"/>
      <c r="O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t="s">
        <v>0</v>
      </c>
    </row>
    <row r="173" spans="1:40">
      <c r="A173" s="5"/>
      <c r="B173" s="5"/>
      <c r="D173" s="4"/>
      <c r="E173" s="4"/>
      <c r="F173" s="4"/>
      <c r="G173" s="4"/>
      <c r="H173" s="4"/>
      <c r="I173" s="4"/>
      <c r="J173" s="7"/>
      <c r="K173" s="7"/>
      <c r="L173" s="7"/>
      <c r="M173" s="7"/>
      <c r="N173" s="7"/>
      <c r="O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t="s">
        <v>0</v>
      </c>
    </row>
    <row r="174" spans="1:40">
      <c r="A174" s="5"/>
      <c r="B174" s="5"/>
      <c r="D174" s="4"/>
      <c r="E174" s="4"/>
      <c r="F174" s="4"/>
      <c r="G174" s="4"/>
      <c r="H174" s="4"/>
      <c r="I174" s="4"/>
      <c r="J174" s="7"/>
      <c r="K174" s="7"/>
      <c r="L174" s="7"/>
      <c r="M174" s="7"/>
      <c r="N174" s="7"/>
      <c r="O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t="s">
        <v>0</v>
      </c>
    </row>
    <row r="175" spans="1:40">
      <c r="A175" s="5"/>
      <c r="B175" s="5"/>
      <c r="D175" s="4"/>
      <c r="E175" s="4"/>
      <c r="F175" s="4"/>
      <c r="G175" s="4"/>
      <c r="H175" s="4"/>
      <c r="I175" s="4"/>
      <c r="J175" s="7"/>
      <c r="K175" s="7"/>
      <c r="L175" s="7"/>
      <c r="M175" s="7"/>
      <c r="N175" s="7"/>
      <c r="O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t="s">
        <v>0</v>
      </c>
    </row>
    <row r="176" spans="1:40">
      <c r="A176" s="5"/>
      <c r="B176" s="5"/>
      <c r="D176" s="4"/>
      <c r="E176" s="4"/>
      <c r="F176" s="4"/>
      <c r="G176" s="4"/>
      <c r="H176" s="4"/>
      <c r="I176" s="4"/>
      <c r="J176" s="7"/>
      <c r="K176" s="7"/>
      <c r="L176" s="7"/>
      <c r="M176" s="7"/>
      <c r="N176" s="7"/>
      <c r="O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t="s">
        <v>0</v>
      </c>
    </row>
    <row r="177" spans="1:40">
      <c r="A177" s="5"/>
      <c r="B177" s="5"/>
      <c r="D177" s="4"/>
      <c r="E177" s="4"/>
      <c r="F177" s="4"/>
      <c r="G177" s="4"/>
      <c r="H177" s="4"/>
      <c r="I177" s="4"/>
      <c r="J177" s="7"/>
      <c r="K177" s="7"/>
      <c r="L177" s="7"/>
      <c r="M177" s="7"/>
      <c r="N177" s="7"/>
      <c r="O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t="s">
        <v>0</v>
      </c>
    </row>
    <row r="178" spans="1:40">
      <c r="A178" s="5"/>
      <c r="B178" s="5"/>
      <c r="D178" s="4"/>
      <c r="E178" s="4"/>
      <c r="F178" s="4"/>
      <c r="G178" s="4"/>
      <c r="H178" s="4"/>
      <c r="I178" s="4"/>
      <c r="J178" s="7"/>
      <c r="K178" s="7"/>
      <c r="L178" s="7"/>
      <c r="M178" s="7"/>
      <c r="N178" s="7"/>
      <c r="O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t="s">
        <v>0</v>
      </c>
    </row>
    <row r="179" spans="1:40">
      <c r="A179" s="5"/>
      <c r="B179" s="5"/>
      <c r="D179" s="4"/>
      <c r="E179" s="4"/>
      <c r="F179" s="4"/>
      <c r="G179" s="4"/>
      <c r="H179" s="4"/>
      <c r="I179" s="4"/>
      <c r="J179" s="7"/>
      <c r="K179" s="7"/>
      <c r="L179" s="7"/>
      <c r="M179" s="7"/>
      <c r="N179" s="7"/>
      <c r="O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t="s">
        <v>0</v>
      </c>
    </row>
    <row r="180" spans="1:40">
      <c r="A180" s="5"/>
      <c r="B180" s="5"/>
      <c r="D180" s="4"/>
      <c r="E180" s="4"/>
      <c r="F180" s="4"/>
      <c r="G180" s="4"/>
      <c r="H180" s="4"/>
      <c r="I180" s="4"/>
      <c r="J180" s="7"/>
      <c r="K180" s="7"/>
      <c r="L180" s="7"/>
      <c r="M180" s="7"/>
      <c r="N180" s="7"/>
      <c r="O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t="s">
        <v>0</v>
      </c>
    </row>
    <row r="181" spans="1:40">
      <c r="A181" s="5"/>
      <c r="B181" s="5"/>
      <c r="D181" s="4"/>
      <c r="E181" s="4"/>
      <c r="F181" s="4"/>
      <c r="G181" s="4"/>
      <c r="H181" s="4"/>
      <c r="I181" s="4"/>
      <c r="J181" s="7"/>
      <c r="K181" s="7"/>
      <c r="L181" s="7"/>
      <c r="M181" s="7"/>
      <c r="N181" s="7"/>
      <c r="O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t="s">
        <v>0</v>
      </c>
    </row>
    <row r="182" spans="1:40">
      <c r="A182" s="5"/>
      <c r="B182" s="5"/>
      <c r="D182" s="4"/>
      <c r="E182" s="4"/>
      <c r="F182" s="4"/>
      <c r="G182" s="4"/>
      <c r="H182" s="4"/>
      <c r="I182" s="4"/>
      <c r="J182" s="7"/>
      <c r="K182" s="7"/>
      <c r="L182" s="7"/>
      <c r="M182" s="7"/>
      <c r="N182" s="7"/>
      <c r="O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t="s">
        <v>0</v>
      </c>
    </row>
    <row r="183" spans="1:40">
      <c r="A183" s="5"/>
      <c r="B183" s="5"/>
      <c r="D183" s="4"/>
      <c r="E183" s="4"/>
      <c r="F183" s="4"/>
      <c r="G183" s="4"/>
      <c r="H183" s="4"/>
      <c r="I183" s="4"/>
      <c r="J183" s="7"/>
      <c r="K183" s="7"/>
      <c r="L183" s="7"/>
      <c r="M183" s="7"/>
      <c r="N183" s="7"/>
      <c r="O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t="s">
        <v>0</v>
      </c>
    </row>
    <row r="184" spans="1:40">
      <c r="A184" s="5"/>
      <c r="B184" s="5"/>
      <c r="D184" s="4"/>
      <c r="E184" s="4"/>
      <c r="F184" s="4"/>
      <c r="G184" s="4"/>
      <c r="H184" s="4"/>
      <c r="I184" s="4"/>
      <c r="J184" s="7"/>
      <c r="K184" s="7"/>
      <c r="L184" s="7"/>
      <c r="M184" s="7"/>
      <c r="N184" s="7"/>
      <c r="O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t="s">
        <v>0</v>
      </c>
    </row>
    <row r="185" spans="1:40">
      <c r="A185" s="5"/>
      <c r="B185" s="5"/>
      <c r="D185" s="4"/>
      <c r="E185" s="4"/>
      <c r="F185" s="4"/>
      <c r="G185" s="4"/>
      <c r="H185" s="4"/>
      <c r="I185" s="4"/>
      <c r="J185" s="7"/>
      <c r="K185" s="7"/>
      <c r="L185" s="7"/>
      <c r="M185" s="7"/>
      <c r="N185" s="7"/>
      <c r="O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t="s">
        <v>0</v>
      </c>
    </row>
    <row r="186" spans="1:40">
      <c r="A186" s="5"/>
      <c r="B186" s="5"/>
      <c r="D186" s="4"/>
      <c r="E186" s="4"/>
      <c r="F186" s="4"/>
      <c r="G186" s="4"/>
      <c r="H186" s="4"/>
      <c r="I186" s="4"/>
      <c r="J186" s="7"/>
      <c r="K186" s="7"/>
      <c r="L186" s="7"/>
      <c r="M186" s="7"/>
      <c r="N186" s="7"/>
      <c r="O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t="s">
        <v>0</v>
      </c>
    </row>
    <row r="187" spans="1:40">
      <c r="A187" s="5"/>
      <c r="B187" s="5"/>
      <c r="D187" s="4"/>
      <c r="E187" s="4"/>
      <c r="F187" s="4"/>
      <c r="G187" s="4"/>
      <c r="H187" s="4"/>
      <c r="I187" s="4"/>
      <c r="J187" s="7"/>
      <c r="K187" s="7"/>
      <c r="L187" s="7"/>
      <c r="M187" s="7"/>
      <c r="N187" s="7"/>
      <c r="O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t="s">
        <v>0</v>
      </c>
    </row>
    <row r="188" spans="1:40">
      <c r="A188" s="5"/>
      <c r="B188" s="5"/>
      <c r="D188" s="4"/>
      <c r="E188" s="4"/>
      <c r="F188" s="4"/>
      <c r="G188" s="4"/>
      <c r="H188" s="4"/>
      <c r="I188" s="4"/>
      <c r="J188" s="7"/>
      <c r="K188" s="7"/>
      <c r="L188" s="7"/>
      <c r="M188" s="7"/>
      <c r="N188" s="7"/>
      <c r="O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t="s">
        <v>0</v>
      </c>
    </row>
    <row r="189" spans="1:40">
      <c r="A189" s="5"/>
      <c r="B189" s="5"/>
      <c r="D189" s="4"/>
      <c r="E189" s="4"/>
      <c r="F189" s="4"/>
      <c r="G189" s="4"/>
      <c r="H189" s="4"/>
      <c r="I189" s="4"/>
      <c r="J189" s="7"/>
      <c r="K189" s="7"/>
      <c r="L189" s="7"/>
      <c r="M189" s="7"/>
      <c r="N189" s="7"/>
      <c r="O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t="s">
        <v>0</v>
      </c>
    </row>
    <row r="190" spans="1:40">
      <c r="A190" s="5"/>
      <c r="B190" s="5"/>
      <c r="D190" s="4"/>
      <c r="E190" s="4"/>
      <c r="F190" s="4"/>
      <c r="G190" s="4"/>
      <c r="H190" s="4"/>
      <c r="I190" s="4"/>
      <c r="J190" s="7"/>
      <c r="K190" s="7"/>
      <c r="L190" s="7"/>
      <c r="M190" s="7"/>
      <c r="N190" s="7"/>
      <c r="O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t="s">
        <v>0</v>
      </c>
    </row>
    <row r="191" spans="1:40">
      <c r="A191" s="5"/>
      <c r="B191" s="5"/>
      <c r="D191" s="4"/>
      <c r="E191" s="4"/>
      <c r="F191" s="4"/>
      <c r="G191" s="4"/>
      <c r="H191" s="4"/>
      <c r="I191" s="4"/>
      <c r="J191" s="7"/>
      <c r="K191" s="7"/>
      <c r="L191" s="7"/>
      <c r="M191" s="7"/>
      <c r="N191" s="7"/>
      <c r="O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t="s">
        <v>0</v>
      </c>
    </row>
    <row r="192" spans="1:40">
      <c r="A192" s="5"/>
      <c r="B192" s="5"/>
      <c r="D192" s="4"/>
      <c r="E192" s="4"/>
      <c r="F192" s="4"/>
      <c r="G192" s="4"/>
      <c r="H192" s="4"/>
      <c r="I192" s="4"/>
      <c r="J192" s="7"/>
      <c r="K192" s="7"/>
      <c r="L192" s="7"/>
      <c r="M192" s="7"/>
      <c r="N192" s="7"/>
      <c r="O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t="s">
        <v>0</v>
      </c>
    </row>
    <row r="193" spans="1:40">
      <c r="A193" s="5"/>
      <c r="B193" s="5"/>
      <c r="D193" s="4"/>
      <c r="E193" s="4"/>
      <c r="F193" s="4"/>
      <c r="G193" s="4"/>
      <c r="H193" s="4"/>
      <c r="I193" s="4"/>
      <c r="J193" s="7"/>
      <c r="K193" s="7"/>
      <c r="L193" s="7"/>
      <c r="M193" s="7"/>
      <c r="N193" s="7"/>
      <c r="O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t="s">
        <v>0</v>
      </c>
    </row>
    <row r="194" spans="1:40">
      <c r="A194" s="5"/>
      <c r="B194" s="5"/>
      <c r="D194" s="4"/>
      <c r="E194" s="4"/>
      <c r="F194" s="4"/>
      <c r="G194" s="4"/>
      <c r="H194" s="4"/>
      <c r="I194" s="4"/>
      <c r="J194" s="7"/>
      <c r="K194" s="7"/>
      <c r="L194" s="7"/>
      <c r="M194" s="7"/>
      <c r="N194" s="7"/>
      <c r="O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t="s">
        <v>0</v>
      </c>
    </row>
    <row r="195" spans="1:40">
      <c r="A195" s="5"/>
      <c r="B195" s="5"/>
      <c r="D195" s="4"/>
      <c r="E195" s="4"/>
      <c r="F195" s="4"/>
      <c r="G195" s="4"/>
      <c r="H195" s="4"/>
      <c r="I195" s="4"/>
      <c r="J195" s="7"/>
      <c r="K195" s="7"/>
      <c r="L195" s="7"/>
      <c r="M195" s="7"/>
      <c r="N195" s="7"/>
      <c r="O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t="s">
        <v>0</v>
      </c>
    </row>
    <row r="196" spans="1:40">
      <c r="A196" s="5"/>
      <c r="B196" s="5"/>
      <c r="D196" s="4"/>
      <c r="E196" s="4"/>
      <c r="F196" s="4"/>
      <c r="G196" s="4"/>
      <c r="H196" s="4"/>
      <c r="I196" s="4"/>
      <c r="J196" s="7"/>
      <c r="K196" s="7"/>
      <c r="L196" s="7"/>
      <c r="M196" s="7"/>
      <c r="N196" s="7"/>
      <c r="O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t="s">
        <v>0</v>
      </c>
    </row>
    <row r="197" spans="1:40">
      <c r="A197" s="5"/>
      <c r="B197" s="5"/>
      <c r="D197" s="4"/>
      <c r="E197" s="4"/>
      <c r="F197" s="4"/>
      <c r="G197" s="4"/>
      <c r="H197" s="4"/>
      <c r="I197" s="4"/>
      <c r="J197" s="7"/>
      <c r="K197" s="7"/>
      <c r="L197" s="7"/>
      <c r="M197" s="7"/>
      <c r="N197" s="7"/>
      <c r="O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t="s">
        <v>0</v>
      </c>
    </row>
    <row r="198" spans="1:40">
      <c r="A198" s="5"/>
      <c r="B198" s="5"/>
      <c r="D198" s="4"/>
      <c r="E198" s="4"/>
      <c r="F198" s="4"/>
      <c r="G198" s="4"/>
      <c r="H198" s="4"/>
      <c r="I198" s="4"/>
      <c r="J198" s="7"/>
      <c r="K198" s="7"/>
      <c r="L198" s="7"/>
      <c r="M198" s="7"/>
      <c r="N198" s="7"/>
      <c r="O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t="s">
        <v>0</v>
      </c>
    </row>
    <row r="199" spans="1:40">
      <c r="A199" s="5"/>
      <c r="B199" s="5"/>
      <c r="D199" s="4"/>
      <c r="E199" s="4"/>
      <c r="F199" s="4"/>
      <c r="G199" s="4"/>
      <c r="H199" s="4"/>
      <c r="I199" s="4"/>
      <c r="J199" s="7"/>
      <c r="K199" s="7"/>
      <c r="L199" s="7"/>
      <c r="M199" s="7"/>
      <c r="N199" s="7"/>
      <c r="O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t="s">
        <v>0</v>
      </c>
    </row>
    <row r="200" spans="1:40">
      <c r="A200" s="5"/>
      <c r="B200" s="5"/>
      <c r="D200" s="4"/>
      <c r="E200" s="4"/>
      <c r="F200" s="4"/>
      <c r="G200" s="4"/>
      <c r="H200" s="4"/>
      <c r="I200" s="4"/>
      <c r="J200" s="7"/>
      <c r="K200" s="7"/>
      <c r="L200" s="7"/>
      <c r="M200" s="7"/>
      <c r="N200" s="7"/>
      <c r="O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t="s">
        <v>0</v>
      </c>
    </row>
    <row r="201" spans="1:40">
      <c r="A201" s="5"/>
      <c r="B201" s="5"/>
      <c r="D201" s="4"/>
      <c r="E201" s="4"/>
      <c r="F201" s="4"/>
      <c r="G201" s="4"/>
      <c r="H201" s="4"/>
      <c r="I201" s="4"/>
      <c r="J201" s="7"/>
      <c r="K201" s="7"/>
      <c r="L201" s="7"/>
      <c r="M201" s="7"/>
      <c r="N201" s="7"/>
      <c r="O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t="s">
        <v>0</v>
      </c>
    </row>
    <row r="202" spans="1:40">
      <c r="A202" s="5"/>
      <c r="B202" s="5"/>
      <c r="D202" s="4"/>
      <c r="E202" s="4"/>
      <c r="F202" s="4"/>
      <c r="G202" s="4"/>
      <c r="H202" s="4"/>
      <c r="I202" s="4"/>
      <c r="J202" s="7"/>
      <c r="K202" s="7"/>
      <c r="L202" s="7"/>
      <c r="M202" s="7"/>
      <c r="N202" s="7"/>
      <c r="O202" s="7"/>
    </row>
    <row r="203" spans="1:40">
      <c r="A203" s="5"/>
      <c r="B203" s="5"/>
      <c r="D203" s="4"/>
      <c r="E203" s="4"/>
      <c r="F203" s="4"/>
      <c r="G203" s="4"/>
      <c r="H203" s="4"/>
      <c r="I203" s="4"/>
      <c r="J203" s="7"/>
      <c r="K203" s="7"/>
      <c r="L203" s="7"/>
      <c r="M203" s="7"/>
      <c r="N203" s="7"/>
      <c r="O203" s="7"/>
    </row>
    <row r="204" spans="1:40">
      <c r="A204" s="5"/>
      <c r="B204" s="5"/>
      <c r="D204" s="4"/>
      <c r="E204" s="4"/>
      <c r="F204" s="4"/>
      <c r="G204" s="4"/>
      <c r="H204" s="4"/>
      <c r="I204" s="4"/>
      <c r="J204" s="7"/>
      <c r="K204" s="7"/>
      <c r="L204" s="7"/>
      <c r="M204" s="7"/>
      <c r="N204" s="7"/>
      <c r="O204" s="7"/>
    </row>
    <row r="205" spans="1:40">
      <c r="A205" s="5"/>
      <c r="B205" s="5"/>
      <c r="D205" s="4"/>
      <c r="E205" s="4"/>
      <c r="F205" s="4"/>
      <c r="G205" s="4"/>
      <c r="H205" s="4"/>
      <c r="I205" s="4"/>
      <c r="J205" s="7"/>
      <c r="K205" s="7"/>
      <c r="L205" s="7"/>
      <c r="M205" s="7"/>
      <c r="N205" s="7"/>
      <c r="O205" s="7"/>
    </row>
    <row r="206" spans="1:40">
      <c r="A206" s="5"/>
      <c r="B206" s="5"/>
      <c r="D206" s="4"/>
      <c r="E206" s="4"/>
      <c r="F206" s="4"/>
      <c r="G206" s="4"/>
      <c r="H206" s="4"/>
      <c r="I206" s="4"/>
      <c r="J206" s="7"/>
      <c r="K206" s="7"/>
      <c r="L206" s="7"/>
      <c r="M206" s="7"/>
      <c r="N206" s="7"/>
      <c r="O206" s="7"/>
    </row>
    <row r="207" spans="1:40">
      <c r="A207" s="5"/>
      <c r="B207" s="5"/>
      <c r="D207" s="4"/>
      <c r="E207" s="4"/>
      <c r="F207" s="4"/>
      <c r="G207" s="4"/>
      <c r="H207" s="4"/>
      <c r="I207" s="4"/>
      <c r="J207" s="7"/>
      <c r="K207" s="7"/>
      <c r="L207" s="7"/>
      <c r="M207" s="7"/>
      <c r="N207" s="7"/>
      <c r="O207" s="7"/>
    </row>
    <row r="208" spans="1:40">
      <c r="A208" s="5"/>
      <c r="B208" s="5"/>
      <c r="D208" s="4"/>
      <c r="E208" s="4"/>
      <c r="F208" s="4"/>
      <c r="G208" s="4"/>
      <c r="H208" s="4"/>
      <c r="I208" s="4"/>
      <c r="J208" s="7"/>
      <c r="K208" s="7"/>
      <c r="L208" s="7"/>
      <c r="M208" s="7"/>
      <c r="N208" s="7"/>
      <c r="O208" s="7"/>
    </row>
    <row r="209" spans="1:15">
      <c r="A209" s="5"/>
      <c r="B209" s="5"/>
      <c r="D209" s="4"/>
      <c r="E209" s="4"/>
      <c r="F209" s="4"/>
      <c r="G209" s="4"/>
      <c r="H209" s="4"/>
      <c r="I209" s="4"/>
      <c r="J209" s="7"/>
      <c r="K209" s="7"/>
      <c r="L209" s="7"/>
      <c r="M209" s="7"/>
      <c r="N209" s="7"/>
      <c r="O209" s="7"/>
    </row>
    <row r="210" spans="1:15">
      <c r="A210" s="5"/>
      <c r="B210" s="5"/>
      <c r="D210" s="4"/>
      <c r="E210" s="4"/>
      <c r="F210" s="4"/>
      <c r="G210" s="4"/>
      <c r="H210" s="4"/>
      <c r="I210" s="4"/>
      <c r="J210" s="7"/>
      <c r="K210" s="7"/>
      <c r="L210" s="7"/>
      <c r="M210" s="7"/>
      <c r="N210" s="7"/>
      <c r="O210" s="7"/>
    </row>
    <row r="211" spans="1:15">
      <c r="A211" s="5"/>
      <c r="B211" s="5"/>
      <c r="D211" s="4"/>
      <c r="E211" s="4"/>
      <c r="F211" s="4"/>
      <c r="G211" s="4"/>
      <c r="H211" s="4"/>
      <c r="I211" s="4"/>
      <c r="J211" s="7"/>
      <c r="K211" s="7"/>
      <c r="L211" s="7"/>
      <c r="M211" s="7"/>
      <c r="N211" s="7"/>
      <c r="O211" s="7"/>
    </row>
    <row r="212" spans="1:15">
      <c r="A212" s="5"/>
      <c r="B212" s="5"/>
      <c r="D212" s="4"/>
      <c r="E212" s="4"/>
      <c r="F212" s="4"/>
      <c r="G212" s="4"/>
      <c r="H212" s="4"/>
      <c r="I212" s="4"/>
      <c r="J212" s="7"/>
      <c r="K212" s="7"/>
      <c r="L212" s="7"/>
      <c r="M212" s="7"/>
      <c r="N212" s="7"/>
      <c r="O212" s="7"/>
    </row>
    <row r="213" spans="1:15">
      <c r="A213" s="5"/>
      <c r="B213" s="5"/>
      <c r="D213" s="4"/>
      <c r="E213" s="4"/>
      <c r="F213" s="4"/>
      <c r="G213" s="4"/>
      <c r="H213" s="4"/>
      <c r="I213" s="4"/>
      <c r="J213" s="7"/>
      <c r="K213" s="7"/>
      <c r="L213" s="7"/>
      <c r="M213" s="7"/>
      <c r="N213" s="7"/>
      <c r="O213" s="7"/>
    </row>
    <row r="214" spans="1:15">
      <c r="A214" s="5"/>
      <c r="B214" s="5"/>
      <c r="D214" s="4"/>
      <c r="E214" s="4"/>
      <c r="F214" s="4"/>
      <c r="G214" s="4"/>
      <c r="H214" s="4"/>
      <c r="I214" s="4"/>
      <c r="J214" s="7"/>
      <c r="K214" s="7"/>
      <c r="L214" s="7"/>
      <c r="M214" s="7"/>
      <c r="N214" s="7"/>
      <c r="O214" s="7"/>
    </row>
    <row r="215" spans="1:15">
      <c r="A215" s="5"/>
      <c r="B215" s="5"/>
      <c r="D215" s="4"/>
      <c r="E215" s="4"/>
      <c r="F215" s="4"/>
      <c r="G215" s="4"/>
      <c r="H215" s="4"/>
      <c r="I215" s="4"/>
      <c r="J215" s="7"/>
      <c r="K215" s="7"/>
      <c r="L215" s="7"/>
      <c r="M215" s="7"/>
      <c r="N215" s="7"/>
      <c r="O215" s="7"/>
    </row>
    <row r="216" spans="1:15">
      <c r="A216" s="5"/>
      <c r="B216" s="5"/>
      <c r="D216" s="4"/>
      <c r="E216" s="4"/>
      <c r="F216" s="4"/>
      <c r="G216" s="4"/>
      <c r="H216" s="4"/>
      <c r="I216" s="4"/>
      <c r="J216" s="7"/>
      <c r="K216" s="7"/>
      <c r="L216" s="7"/>
      <c r="M216" s="7"/>
      <c r="N216" s="7"/>
      <c r="O216" s="7"/>
    </row>
    <row r="217" spans="1:15">
      <c r="A217" s="5"/>
      <c r="B217" s="5"/>
      <c r="D217" s="4"/>
      <c r="E217" s="4"/>
      <c r="F217" s="4"/>
      <c r="G217" s="4"/>
      <c r="H217" s="4"/>
      <c r="I217" s="4"/>
      <c r="J217" s="7"/>
      <c r="K217" s="7"/>
      <c r="L217" s="7"/>
      <c r="M217" s="7"/>
      <c r="N217" s="7"/>
      <c r="O217" s="7"/>
    </row>
    <row r="218" spans="1:15">
      <c r="A218" s="5"/>
      <c r="B218" s="5"/>
      <c r="D218" s="4"/>
      <c r="E218" s="4"/>
      <c r="F218" s="4"/>
      <c r="G218" s="4"/>
      <c r="H218" s="4"/>
      <c r="I218" s="4"/>
      <c r="J218" s="7"/>
      <c r="K218" s="7"/>
      <c r="L218" s="7"/>
      <c r="M218" s="7"/>
      <c r="N218" s="7"/>
      <c r="O218" s="7"/>
    </row>
    <row r="219" spans="1:15">
      <c r="A219" s="5"/>
      <c r="B219" s="5"/>
      <c r="D219" s="4"/>
      <c r="E219" s="4"/>
      <c r="F219" s="4"/>
      <c r="G219" s="4"/>
      <c r="H219" s="4"/>
      <c r="I219" s="4"/>
      <c r="J219" s="7"/>
      <c r="K219" s="7"/>
      <c r="L219" s="7"/>
      <c r="M219" s="7"/>
      <c r="N219" s="7"/>
      <c r="O219" s="7"/>
    </row>
    <row r="220" spans="1:15">
      <c r="A220" s="5"/>
      <c r="B220" s="5"/>
      <c r="D220" s="4"/>
      <c r="E220" s="4"/>
      <c r="F220" s="4"/>
      <c r="G220" s="4"/>
      <c r="H220" s="4"/>
      <c r="I220" s="4"/>
      <c r="J220" s="7"/>
      <c r="K220" s="7"/>
      <c r="L220" s="7"/>
      <c r="M220" s="7"/>
      <c r="N220" s="7"/>
      <c r="O220" s="7"/>
    </row>
    <row r="221" spans="1:15">
      <c r="A221" s="5"/>
      <c r="B221" s="5"/>
      <c r="D221" s="4"/>
      <c r="E221" s="4"/>
      <c r="F221" s="4"/>
      <c r="G221" s="4"/>
      <c r="H221" s="4"/>
      <c r="I221" s="4"/>
      <c r="J221" s="7"/>
      <c r="K221" s="7"/>
      <c r="L221" s="7"/>
      <c r="M221" s="7"/>
      <c r="N221" s="7"/>
      <c r="O221" s="7"/>
    </row>
    <row r="222" spans="1:15">
      <c r="A222" s="5"/>
      <c r="B222" s="5"/>
      <c r="D222" s="4"/>
      <c r="E222" s="4"/>
      <c r="F222" s="4"/>
      <c r="G222" s="4"/>
      <c r="H222" s="4"/>
      <c r="I222" s="4"/>
      <c r="J222" s="7"/>
      <c r="K222" s="7"/>
      <c r="L222" s="7"/>
      <c r="M222" s="7"/>
      <c r="N222" s="7"/>
      <c r="O222" s="7"/>
    </row>
    <row r="223" spans="1:15">
      <c r="A223" s="5"/>
      <c r="B223" s="5"/>
      <c r="D223" s="4"/>
      <c r="E223" s="4"/>
      <c r="F223" s="4"/>
      <c r="G223" s="4"/>
      <c r="H223" s="4"/>
      <c r="I223" s="4"/>
      <c r="J223" s="7"/>
      <c r="K223" s="7"/>
      <c r="L223" s="7"/>
      <c r="M223" s="7"/>
      <c r="N223" s="7"/>
      <c r="O223" s="7"/>
    </row>
    <row r="224" spans="1:15">
      <c r="A224" s="5"/>
      <c r="B224" s="5"/>
      <c r="D224" s="4"/>
      <c r="E224" s="4"/>
      <c r="F224" s="4"/>
      <c r="G224" s="4"/>
      <c r="H224" s="4"/>
      <c r="I224" s="4"/>
      <c r="J224" s="7"/>
      <c r="K224" s="7"/>
      <c r="L224" s="7"/>
      <c r="M224" s="7"/>
      <c r="N224" s="7"/>
      <c r="O224" s="7"/>
    </row>
    <row r="225" spans="1:15">
      <c r="A225" s="5"/>
      <c r="B225" s="5"/>
      <c r="D225" s="4"/>
      <c r="E225" s="4"/>
      <c r="F225" s="4"/>
      <c r="G225" s="4"/>
      <c r="H225" s="4"/>
      <c r="I225" s="4"/>
      <c r="J225" s="7"/>
      <c r="K225" s="7"/>
      <c r="L225" s="7"/>
      <c r="M225" s="7"/>
      <c r="N225" s="7"/>
      <c r="O225" s="7"/>
    </row>
    <row r="226" spans="1:15">
      <c r="A226" s="5"/>
      <c r="B226" s="5"/>
      <c r="D226" s="4"/>
      <c r="E226" s="4"/>
      <c r="F226" s="4"/>
      <c r="G226" s="4"/>
      <c r="H226" s="4"/>
      <c r="I226" s="4"/>
      <c r="J226" s="7"/>
      <c r="K226" s="7"/>
      <c r="L226" s="7"/>
      <c r="M226" s="7"/>
      <c r="N226" s="7"/>
      <c r="O226" s="7"/>
    </row>
    <row r="227" spans="1:15">
      <c r="A227" s="5"/>
      <c r="B227" s="5"/>
      <c r="D227" s="4"/>
      <c r="E227" s="4"/>
      <c r="F227" s="4"/>
      <c r="G227" s="4"/>
      <c r="H227" s="4"/>
      <c r="I227" s="4"/>
      <c r="J227" s="7"/>
      <c r="K227" s="7"/>
      <c r="L227" s="7"/>
      <c r="M227" s="7"/>
      <c r="N227" s="7"/>
      <c r="O227" s="7"/>
    </row>
    <row r="228" spans="1:15">
      <c r="A228" s="5"/>
      <c r="B228" s="5"/>
      <c r="D228" s="4"/>
      <c r="E228" s="4"/>
      <c r="F228" s="4"/>
      <c r="G228" s="4"/>
      <c r="H228" s="4"/>
      <c r="I228" s="4"/>
      <c r="J228" s="7"/>
      <c r="K228" s="7"/>
      <c r="L228" s="7"/>
      <c r="M228" s="7"/>
      <c r="N228" s="7"/>
      <c r="O228" s="7"/>
    </row>
    <row r="229" spans="1:15">
      <c r="A229" s="5"/>
      <c r="B229" s="5"/>
      <c r="D229" s="4"/>
      <c r="E229" s="4"/>
      <c r="F229" s="4"/>
      <c r="G229" s="4"/>
      <c r="H229" s="4"/>
      <c r="I229" s="4"/>
      <c r="J229" s="7"/>
      <c r="K229" s="7"/>
      <c r="L229" s="7"/>
      <c r="M229" s="7"/>
      <c r="N229" s="7"/>
      <c r="O229" s="7"/>
    </row>
    <row r="230" spans="1:15">
      <c r="A230" s="5"/>
      <c r="B230" s="5"/>
      <c r="D230" s="4"/>
      <c r="E230" s="4"/>
      <c r="F230" s="4"/>
      <c r="G230" s="4"/>
      <c r="H230" s="4"/>
      <c r="I230" s="4"/>
      <c r="J230" s="7"/>
      <c r="K230" s="7"/>
      <c r="L230" s="7"/>
      <c r="M230" s="7"/>
      <c r="N230" s="7"/>
      <c r="O230" s="7"/>
    </row>
    <row r="231" spans="1:15">
      <c r="A231" s="5"/>
      <c r="B231" s="5"/>
      <c r="D231" s="4"/>
      <c r="E231" s="4"/>
      <c r="F231" s="4"/>
      <c r="G231" s="4"/>
      <c r="H231" s="4"/>
      <c r="I231" s="4"/>
      <c r="J231" s="7"/>
      <c r="K231" s="7"/>
      <c r="L231" s="7"/>
      <c r="M231" s="7"/>
      <c r="N231" s="7"/>
      <c r="O231" s="7"/>
    </row>
    <row r="232" spans="1:15">
      <c r="A232" s="5"/>
      <c r="B232" s="5"/>
      <c r="D232" s="4"/>
      <c r="E232" s="4"/>
      <c r="F232" s="4"/>
      <c r="G232" s="4"/>
      <c r="H232" s="4"/>
      <c r="I232" s="4"/>
      <c r="J232" s="7"/>
      <c r="K232" s="7"/>
      <c r="L232" s="7"/>
      <c r="M232" s="7"/>
      <c r="N232" s="7"/>
      <c r="O232" s="7"/>
    </row>
    <row r="233" spans="1:15">
      <c r="A233" s="5"/>
      <c r="B233" s="5"/>
      <c r="D233" s="4"/>
      <c r="E233" s="4"/>
      <c r="F233" s="4"/>
      <c r="G233" s="4"/>
      <c r="H233" s="4"/>
      <c r="I233" s="4"/>
      <c r="J233" s="7"/>
      <c r="K233" s="7"/>
      <c r="L233" s="7"/>
      <c r="M233" s="7"/>
      <c r="N233" s="7"/>
      <c r="O233" s="7"/>
    </row>
    <row r="234" spans="1:15">
      <c r="A234" s="5"/>
      <c r="B234" s="5"/>
      <c r="D234" s="4"/>
      <c r="E234" s="4"/>
      <c r="F234" s="4"/>
      <c r="G234" s="4"/>
      <c r="H234" s="4"/>
      <c r="I234" s="4"/>
      <c r="J234" s="7"/>
      <c r="K234" s="7"/>
      <c r="L234" s="7"/>
      <c r="M234" s="7"/>
      <c r="N234" s="7"/>
      <c r="O234" s="7"/>
    </row>
    <row r="235" spans="1:15">
      <c r="A235" s="5"/>
      <c r="B235" s="5"/>
      <c r="D235" s="4"/>
      <c r="E235" s="4"/>
      <c r="F235" s="4"/>
      <c r="G235" s="4"/>
      <c r="H235" s="4"/>
      <c r="I235" s="4"/>
      <c r="J235" s="7"/>
      <c r="K235" s="7"/>
      <c r="L235" s="7"/>
      <c r="M235" s="7"/>
      <c r="N235" s="7"/>
      <c r="O235" s="7"/>
    </row>
    <row r="236" spans="1:15">
      <c r="A236" s="5"/>
      <c r="B236" s="5"/>
      <c r="D236" s="4"/>
      <c r="E236" s="4"/>
      <c r="F236" s="4"/>
      <c r="G236" s="4"/>
      <c r="H236" s="4"/>
      <c r="I236" s="4"/>
      <c r="J236" s="7"/>
      <c r="K236" s="7"/>
      <c r="L236" s="7"/>
      <c r="M236" s="7"/>
      <c r="N236" s="7"/>
      <c r="O236" s="7"/>
    </row>
    <row r="237" spans="1:15">
      <c r="A237" s="5"/>
      <c r="B237" s="5"/>
      <c r="D237" s="4"/>
      <c r="E237" s="4"/>
      <c r="F237" s="4"/>
      <c r="G237" s="4"/>
      <c r="H237" s="4"/>
      <c r="I237" s="4"/>
      <c r="J237" s="7"/>
      <c r="K237" s="7"/>
      <c r="L237" s="7"/>
      <c r="M237" s="7"/>
      <c r="N237" s="7"/>
      <c r="O237" s="7"/>
    </row>
    <row r="238" spans="1:15">
      <c r="A238" s="5"/>
      <c r="B238" s="5"/>
      <c r="D238" s="4"/>
      <c r="E238" s="4"/>
      <c r="F238" s="4"/>
      <c r="G238" s="4"/>
      <c r="H238" s="4"/>
      <c r="I238" s="4"/>
      <c r="J238" s="7"/>
      <c r="K238" s="7"/>
      <c r="L238" s="7"/>
      <c r="M238" s="7"/>
      <c r="N238" s="7"/>
      <c r="O238" s="7"/>
    </row>
    <row r="239" spans="1:15">
      <c r="A239" s="5"/>
      <c r="B239" s="5"/>
      <c r="D239" s="4"/>
      <c r="E239" s="4"/>
      <c r="F239" s="4"/>
      <c r="G239" s="4"/>
      <c r="H239" s="4"/>
      <c r="I239" s="4"/>
      <c r="J239" s="7"/>
      <c r="K239" s="7"/>
      <c r="L239" s="7"/>
      <c r="M239" s="7"/>
      <c r="N239" s="7"/>
      <c r="O239" s="7"/>
    </row>
    <row r="240" spans="1:15">
      <c r="A240" s="5"/>
      <c r="B240" s="5"/>
      <c r="D240" s="4"/>
      <c r="E240" s="4"/>
      <c r="F240" s="4"/>
      <c r="G240" s="4"/>
      <c r="H240" s="4"/>
      <c r="I240" s="4"/>
      <c r="J240" s="7"/>
      <c r="K240" s="7"/>
      <c r="L240" s="7"/>
      <c r="M240" s="7"/>
      <c r="N240" s="7"/>
      <c r="O240" s="7"/>
    </row>
    <row r="241" spans="1:15">
      <c r="A241" s="5"/>
      <c r="B241" s="5"/>
      <c r="D241" s="4"/>
      <c r="E241" s="4"/>
      <c r="F241" s="4"/>
      <c r="G241" s="4"/>
      <c r="H241" s="4"/>
      <c r="I241" s="4"/>
      <c r="J241" s="7"/>
      <c r="K241" s="7"/>
      <c r="L241" s="7"/>
      <c r="M241" s="7"/>
      <c r="N241" s="7"/>
      <c r="O241" s="7"/>
    </row>
    <row r="242" spans="1:15">
      <c r="A242" s="5"/>
      <c r="B242" s="5"/>
      <c r="D242" s="4"/>
      <c r="E242" s="4"/>
      <c r="F242" s="4"/>
      <c r="G242" s="4"/>
      <c r="H242" s="4"/>
      <c r="I242" s="4"/>
      <c r="J242" s="7"/>
      <c r="K242" s="7"/>
      <c r="L242" s="7"/>
      <c r="M242" s="7"/>
      <c r="N242" s="7"/>
      <c r="O242" s="7"/>
    </row>
    <row r="243" spans="1:15">
      <c r="A243" s="5"/>
      <c r="B243" s="5"/>
      <c r="D243" s="4"/>
      <c r="E243" s="4"/>
      <c r="F243" s="4"/>
      <c r="G243" s="4"/>
      <c r="H243" s="4"/>
      <c r="I243" s="4"/>
      <c r="J243" s="7"/>
      <c r="K243" s="7"/>
      <c r="L243" s="7"/>
      <c r="M243" s="7"/>
      <c r="N243" s="7"/>
      <c r="O243" s="7"/>
    </row>
    <row r="244" spans="1:15">
      <c r="A244" s="5"/>
      <c r="B244" s="5"/>
      <c r="D244" s="4"/>
      <c r="E244" s="4"/>
      <c r="F244" s="4"/>
      <c r="G244" s="4"/>
      <c r="H244" s="4"/>
      <c r="I244" s="4"/>
      <c r="J244" s="7"/>
      <c r="K244" s="7"/>
      <c r="L244" s="7"/>
      <c r="M244" s="7"/>
      <c r="N244" s="7"/>
      <c r="O244" s="7"/>
    </row>
    <row r="245" spans="1:15">
      <c r="A245" s="5"/>
      <c r="B245" s="5"/>
      <c r="D245" s="4"/>
      <c r="E245" s="4"/>
      <c r="F245" s="4"/>
      <c r="G245" s="4"/>
      <c r="H245" s="4"/>
      <c r="I245" s="4"/>
      <c r="J245" s="7"/>
      <c r="K245" s="7"/>
      <c r="L245" s="7"/>
      <c r="M245" s="7"/>
      <c r="N245" s="7"/>
      <c r="O245" s="7"/>
    </row>
    <row r="246" spans="1:15">
      <c r="A246" s="5"/>
      <c r="B246" s="5"/>
      <c r="D246" s="4"/>
      <c r="E246" s="4"/>
      <c r="F246" s="4"/>
      <c r="G246" s="4"/>
      <c r="H246" s="4"/>
      <c r="I246" s="4"/>
      <c r="J246" s="7"/>
      <c r="K246" s="7"/>
      <c r="L246" s="7"/>
      <c r="M246" s="7"/>
      <c r="N246" s="7"/>
      <c r="O246" s="7"/>
    </row>
    <row r="247" spans="1:15">
      <c r="A247" s="5"/>
      <c r="B247" s="5"/>
      <c r="D247" s="4"/>
      <c r="E247" s="4"/>
      <c r="F247" s="4"/>
      <c r="G247" s="4"/>
      <c r="H247" s="4"/>
      <c r="I247" s="4"/>
      <c r="J247" s="7"/>
      <c r="K247" s="7"/>
      <c r="L247" s="7"/>
      <c r="M247" s="7"/>
      <c r="N247" s="7"/>
      <c r="O247" s="7"/>
    </row>
    <row r="248" spans="1:15">
      <c r="A248" s="5"/>
      <c r="B248" s="5"/>
      <c r="D248" s="4"/>
      <c r="E248" s="4"/>
      <c r="F248" s="4"/>
      <c r="G248" s="4"/>
      <c r="H248" s="4"/>
      <c r="I248" s="4"/>
      <c r="J248" s="7"/>
      <c r="K248" s="7"/>
      <c r="L248" s="7"/>
      <c r="M248" s="7"/>
      <c r="N248" s="7"/>
      <c r="O248" s="7"/>
    </row>
    <row r="249" spans="1:15">
      <c r="A249" s="5"/>
      <c r="B249" s="5"/>
      <c r="D249" s="4"/>
      <c r="E249" s="4"/>
      <c r="F249" s="4"/>
      <c r="G249" s="4"/>
      <c r="H249" s="4"/>
      <c r="I249" s="4"/>
      <c r="J249" s="7"/>
      <c r="K249" s="7"/>
      <c r="L249" s="7"/>
      <c r="M249" s="7"/>
      <c r="N249" s="7"/>
      <c r="O249" s="7"/>
    </row>
    <row r="250" spans="1:15">
      <c r="A250" s="5"/>
      <c r="B250" s="5"/>
      <c r="D250" s="4"/>
      <c r="E250" s="4"/>
      <c r="F250" s="4"/>
      <c r="G250" s="4"/>
      <c r="H250" s="4"/>
      <c r="I250" s="4"/>
      <c r="J250" s="7"/>
      <c r="K250" s="7"/>
      <c r="L250" s="7"/>
      <c r="M250" s="7"/>
      <c r="N250" s="7"/>
      <c r="O250" s="7"/>
    </row>
    <row r="251" spans="1:15">
      <c r="A251" s="5"/>
      <c r="B251" s="5"/>
      <c r="D251" s="4"/>
      <c r="E251" s="4"/>
      <c r="F251" s="4"/>
      <c r="G251" s="4"/>
      <c r="H251" s="4"/>
      <c r="I251" s="4"/>
      <c r="J251" s="7"/>
      <c r="K251" s="7"/>
      <c r="L251" s="7"/>
      <c r="M251" s="7"/>
      <c r="N251" s="7"/>
      <c r="O251" s="7"/>
    </row>
    <row r="252" spans="1:15">
      <c r="A252" s="5"/>
      <c r="B252" s="5"/>
      <c r="D252" s="4"/>
      <c r="E252" s="4"/>
      <c r="F252" s="4"/>
      <c r="G252" s="4"/>
      <c r="H252" s="4"/>
      <c r="I252" s="4"/>
      <c r="J252" s="7"/>
      <c r="K252" s="7"/>
      <c r="L252" s="7"/>
      <c r="M252" s="7"/>
      <c r="N252" s="7"/>
      <c r="O252" s="7"/>
    </row>
    <row r="253" spans="1:15">
      <c r="A253" s="5"/>
      <c r="B253" s="5"/>
      <c r="D253" s="4"/>
      <c r="E253" s="4"/>
      <c r="F253" s="4"/>
      <c r="G253" s="4"/>
      <c r="H253" s="4"/>
      <c r="I253" s="4"/>
      <c r="J253" s="7"/>
      <c r="K253" s="7"/>
      <c r="L253" s="7"/>
      <c r="M253" s="7"/>
      <c r="N253" s="7"/>
      <c r="O253" s="7"/>
    </row>
    <row r="254" spans="1:15">
      <c r="A254" s="5"/>
      <c r="B254" s="5"/>
      <c r="D254" s="4"/>
      <c r="E254" s="4"/>
      <c r="F254" s="4"/>
      <c r="G254" s="4"/>
      <c r="H254" s="4"/>
      <c r="I254" s="4"/>
      <c r="J254" s="7"/>
      <c r="K254" s="7"/>
      <c r="L254" s="7"/>
      <c r="M254" s="7"/>
      <c r="N254" s="7"/>
      <c r="O254" s="7"/>
    </row>
    <row r="255" spans="1:15">
      <c r="A255" s="5"/>
      <c r="B255" s="5"/>
      <c r="D255" s="4"/>
      <c r="E255" s="4"/>
      <c r="F255" s="4"/>
      <c r="G255" s="4"/>
      <c r="H255" s="4"/>
      <c r="I255" s="4"/>
      <c r="J255" s="7"/>
      <c r="K255" s="7"/>
      <c r="L255" s="7"/>
      <c r="M255" s="7"/>
      <c r="N255" s="7"/>
      <c r="O255" s="7"/>
    </row>
    <row r="256" spans="1:15">
      <c r="A256" s="5"/>
      <c r="B256" s="5"/>
      <c r="D256" s="4"/>
      <c r="E256" s="4"/>
      <c r="F256" s="4"/>
      <c r="G256" s="4"/>
      <c r="H256" s="4"/>
      <c r="I256" s="4"/>
      <c r="J256" s="7"/>
      <c r="K256" s="7"/>
      <c r="L256" s="7"/>
      <c r="M256" s="7"/>
      <c r="N256" s="7"/>
      <c r="O256" s="7"/>
    </row>
    <row r="257" spans="1:15">
      <c r="A257" s="5"/>
      <c r="B257" s="5"/>
      <c r="D257" s="4"/>
      <c r="E257" s="4"/>
      <c r="F257" s="4"/>
      <c r="G257" s="4"/>
      <c r="H257" s="4"/>
      <c r="I257" s="4"/>
      <c r="J257" s="7"/>
      <c r="K257" s="7"/>
      <c r="L257" s="7"/>
      <c r="M257" s="7"/>
      <c r="N257" s="7"/>
      <c r="O257" s="7"/>
    </row>
    <row r="258" spans="1:15">
      <c r="A258" s="5"/>
      <c r="B258" s="5"/>
      <c r="D258" s="4"/>
      <c r="E258" s="4"/>
      <c r="F258" s="4"/>
      <c r="G258" s="4"/>
      <c r="H258" s="4"/>
      <c r="I258" s="4"/>
      <c r="J258" s="7"/>
      <c r="K258" s="7"/>
      <c r="L258" s="7"/>
      <c r="M258" s="7"/>
      <c r="N258" s="7"/>
      <c r="O258" s="7"/>
    </row>
    <row r="259" spans="1:15">
      <c r="A259" s="5"/>
      <c r="B259" s="5"/>
      <c r="D259" s="4"/>
      <c r="E259" s="4"/>
      <c r="F259" s="4"/>
      <c r="G259" s="4"/>
      <c r="H259" s="4"/>
      <c r="I259" s="4"/>
      <c r="J259" s="7"/>
      <c r="K259" s="7"/>
      <c r="L259" s="7"/>
      <c r="M259" s="7"/>
      <c r="N259" s="7"/>
      <c r="O259" s="7"/>
    </row>
    <row r="260" spans="1:15">
      <c r="A260" s="5"/>
      <c r="B260" s="5"/>
      <c r="D260" s="4"/>
      <c r="E260" s="4"/>
      <c r="F260" s="4"/>
      <c r="G260" s="4"/>
      <c r="H260" s="4"/>
      <c r="I260" s="4"/>
      <c r="J260" s="7"/>
      <c r="K260" s="7"/>
      <c r="L260" s="7"/>
      <c r="M260" s="7"/>
      <c r="N260" s="7"/>
      <c r="O260" s="7"/>
    </row>
    <row r="261" spans="1:15">
      <c r="A261" s="5"/>
      <c r="B261" s="5"/>
      <c r="D261" s="4"/>
      <c r="E261" s="4"/>
      <c r="F261" s="4"/>
      <c r="G261" s="4"/>
      <c r="H261" s="4"/>
      <c r="I261" s="4"/>
      <c r="J261" s="7"/>
      <c r="K261" s="7"/>
      <c r="L261" s="7"/>
      <c r="M261" s="7"/>
      <c r="N261" s="7"/>
      <c r="O261" s="7"/>
    </row>
    <row r="262" spans="1:15">
      <c r="A262" s="5"/>
      <c r="B262" s="5"/>
      <c r="D262" s="4"/>
      <c r="E262" s="4"/>
      <c r="F262" s="4"/>
      <c r="G262" s="4"/>
      <c r="H262" s="4"/>
      <c r="I262" s="4"/>
      <c r="J262" s="7"/>
      <c r="K262" s="7"/>
      <c r="L262" s="7"/>
      <c r="M262" s="7"/>
      <c r="N262" s="7"/>
      <c r="O262" s="7"/>
    </row>
    <row r="263" spans="1:15">
      <c r="A263" s="5"/>
      <c r="B263" s="5"/>
      <c r="D263" s="4"/>
      <c r="E263" s="4"/>
      <c r="F263" s="4"/>
      <c r="G263" s="4"/>
      <c r="H263" s="4"/>
      <c r="I263" s="4"/>
      <c r="J263" s="7"/>
      <c r="K263" s="7"/>
      <c r="L263" s="7"/>
      <c r="M263" s="7"/>
      <c r="N263" s="7"/>
      <c r="O263" s="7"/>
    </row>
    <row r="264" spans="1:15">
      <c r="A264" s="5"/>
      <c r="B264" s="5"/>
      <c r="D264" s="4"/>
      <c r="E264" s="4"/>
      <c r="F264" s="4"/>
      <c r="G264" s="4"/>
      <c r="H264" s="4"/>
      <c r="I264" s="4"/>
      <c r="J264" s="7"/>
      <c r="K264" s="7"/>
      <c r="L264" s="7"/>
      <c r="M264" s="7"/>
      <c r="N264" s="7"/>
      <c r="O264" s="7"/>
    </row>
    <row r="265" spans="1:15">
      <c r="A265" s="5"/>
      <c r="B265" s="5"/>
      <c r="D265" s="4"/>
      <c r="E265" s="4"/>
      <c r="F265" s="4"/>
      <c r="G265" s="4"/>
      <c r="H265" s="4"/>
      <c r="I265" s="4"/>
      <c r="J265" s="7"/>
      <c r="K265" s="7"/>
      <c r="L265" s="7"/>
      <c r="M265" s="7"/>
      <c r="N265" s="7"/>
      <c r="O265" s="7"/>
    </row>
    <row r="266" spans="1:15">
      <c r="A266" s="5"/>
      <c r="B266" s="5"/>
      <c r="D266" s="4"/>
      <c r="E266" s="4"/>
      <c r="F266" s="4"/>
      <c r="G266" s="4"/>
      <c r="H266" s="4"/>
      <c r="I266" s="4"/>
      <c r="J266" s="7"/>
      <c r="K266" s="7"/>
      <c r="L266" s="7"/>
      <c r="M266" s="7"/>
      <c r="N266" s="7"/>
      <c r="O266" s="7"/>
    </row>
    <row r="267" spans="1:15">
      <c r="A267" s="5"/>
      <c r="B267" s="5"/>
      <c r="D267" s="4"/>
      <c r="E267" s="4"/>
      <c r="F267" s="4"/>
      <c r="G267" s="4"/>
      <c r="H267" s="4"/>
      <c r="I267" s="4"/>
      <c r="J267" s="7"/>
      <c r="K267" s="7"/>
      <c r="L267" s="7"/>
      <c r="M267" s="7"/>
      <c r="N267" s="7"/>
      <c r="O267" s="7"/>
    </row>
    <row r="268" spans="1:15">
      <c r="A268" s="5"/>
      <c r="B268" s="5"/>
      <c r="D268" s="4"/>
      <c r="E268" s="4"/>
      <c r="F268" s="4"/>
      <c r="G268" s="4"/>
      <c r="H268" s="4"/>
      <c r="I268" s="4"/>
      <c r="J268" s="7"/>
      <c r="K268" s="7"/>
      <c r="L268" s="7"/>
      <c r="M268" s="7"/>
      <c r="N268" s="7"/>
      <c r="O268" s="7"/>
    </row>
    <row r="269" spans="1:15">
      <c r="A269" s="5"/>
      <c r="B269" s="5"/>
      <c r="D269" s="4"/>
      <c r="E269" s="4"/>
      <c r="F269" s="4"/>
      <c r="G269" s="4"/>
      <c r="H269" s="4"/>
      <c r="I269" s="4"/>
      <c r="J269" s="7"/>
      <c r="K269" s="7"/>
      <c r="L269" s="7"/>
      <c r="M269" s="7"/>
      <c r="N269" s="7"/>
      <c r="O269" s="7"/>
    </row>
    <row r="270" spans="1:15">
      <c r="A270" s="5"/>
      <c r="B270" s="5"/>
      <c r="D270" s="4"/>
      <c r="E270" s="4"/>
      <c r="F270" s="4"/>
      <c r="G270" s="4"/>
      <c r="H270" s="4"/>
      <c r="I270" s="4"/>
      <c r="J270" s="7"/>
      <c r="K270" s="7"/>
      <c r="L270" s="7"/>
      <c r="M270" s="7"/>
      <c r="N270" s="7"/>
      <c r="O270" s="7"/>
    </row>
    <row r="271" spans="1:15">
      <c r="A271" s="5"/>
      <c r="B271" s="5"/>
      <c r="D271" s="4"/>
      <c r="E271" s="4"/>
      <c r="F271" s="4"/>
      <c r="G271" s="4"/>
      <c r="H271" s="4"/>
      <c r="I271" s="4"/>
      <c r="J271" s="7"/>
      <c r="K271" s="7"/>
      <c r="L271" s="7"/>
      <c r="M271" s="7"/>
      <c r="N271" s="7"/>
      <c r="O271" s="7"/>
    </row>
    <row r="272" spans="1:15">
      <c r="A272" s="5"/>
      <c r="B272" s="5"/>
      <c r="D272" s="4"/>
      <c r="E272" s="4"/>
      <c r="F272" s="4"/>
      <c r="G272" s="4"/>
      <c r="H272" s="4"/>
      <c r="I272" s="4"/>
      <c r="J272" s="7"/>
      <c r="K272" s="7"/>
      <c r="L272" s="7"/>
      <c r="M272" s="7"/>
      <c r="N272" s="7"/>
      <c r="O272" s="7"/>
    </row>
    <row r="273" spans="1:15">
      <c r="A273" s="5"/>
      <c r="B273" s="5"/>
      <c r="D273" s="4"/>
      <c r="E273" s="4"/>
      <c r="F273" s="4"/>
      <c r="G273" s="4"/>
      <c r="H273" s="4"/>
      <c r="I273" s="4"/>
      <c r="J273" s="7"/>
      <c r="K273" s="7"/>
      <c r="L273" s="7"/>
      <c r="M273" s="7"/>
      <c r="N273" s="7"/>
      <c r="O273" s="7"/>
    </row>
    <row r="274" spans="1:15">
      <c r="A274" s="5"/>
      <c r="B274" s="5"/>
      <c r="D274" s="4"/>
      <c r="E274" s="4"/>
      <c r="F274" s="4"/>
      <c r="G274" s="4"/>
      <c r="H274" s="4"/>
      <c r="I274" s="4"/>
      <c r="J274" s="7"/>
      <c r="K274" s="7"/>
      <c r="L274" s="7"/>
      <c r="M274" s="7"/>
      <c r="N274" s="7"/>
      <c r="O274" s="7"/>
    </row>
    <row r="275" spans="1:15">
      <c r="A275" s="5"/>
      <c r="B275" s="5"/>
      <c r="D275" s="4"/>
      <c r="E275" s="4"/>
      <c r="F275" s="4"/>
      <c r="G275" s="4"/>
      <c r="H275" s="4"/>
      <c r="I275" s="4"/>
      <c r="J275" s="7"/>
      <c r="K275" s="7"/>
      <c r="L275" s="7"/>
      <c r="M275" s="7"/>
      <c r="N275" s="7"/>
      <c r="O275" s="7"/>
    </row>
    <row r="276" spans="1:15">
      <c r="A276" s="5"/>
      <c r="B276" s="5"/>
      <c r="D276" s="4"/>
      <c r="E276" s="4"/>
      <c r="F276" s="4"/>
      <c r="G276" s="4"/>
      <c r="H276" s="4"/>
      <c r="I276" s="4"/>
      <c r="J276" s="7"/>
      <c r="K276" s="7"/>
      <c r="L276" s="7"/>
      <c r="M276" s="7"/>
      <c r="N276" s="7"/>
      <c r="O276" s="7"/>
    </row>
    <row r="277" spans="1:15">
      <c r="B277" s="5"/>
      <c r="C277" s="5"/>
      <c r="D277" s="7"/>
      <c r="E277" s="7"/>
      <c r="F277" s="4"/>
      <c r="G277" s="4"/>
      <c r="H277" s="4"/>
      <c r="I277" s="4"/>
      <c r="J277" s="7"/>
      <c r="K277" s="7"/>
      <c r="L277" s="7"/>
      <c r="M277" s="7"/>
      <c r="N277" s="7"/>
      <c r="O277" s="7"/>
    </row>
    <row r="278" spans="1:15">
      <c r="B278" s="5"/>
      <c r="C278" s="5"/>
      <c r="D278" s="7"/>
      <c r="E278" s="7"/>
      <c r="F278" s="4"/>
      <c r="G278" s="4"/>
      <c r="H278" s="4"/>
      <c r="I278" s="4"/>
      <c r="J278" s="7"/>
      <c r="K278" s="7"/>
      <c r="L278" s="7"/>
      <c r="M278" s="7"/>
      <c r="N278" s="7"/>
      <c r="O278" s="7"/>
    </row>
    <row r="279" spans="1:15">
      <c r="B279" s="5"/>
      <c r="C279" s="5"/>
      <c r="D279" s="7"/>
      <c r="E279" s="7"/>
      <c r="F279" s="4"/>
      <c r="G279" s="4"/>
      <c r="H279" s="4"/>
      <c r="I279" s="4"/>
      <c r="J279" s="7"/>
      <c r="K279" s="7"/>
      <c r="L279" s="7"/>
      <c r="M279" s="7"/>
      <c r="N279" s="7"/>
      <c r="O279" s="7"/>
    </row>
    <row r="280" spans="1:15">
      <c r="B280" s="5"/>
      <c r="C280" s="5"/>
      <c r="D280" s="7"/>
      <c r="E280" s="7"/>
      <c r="F280" s="4"/>
      <c r="G280" s="4"/>
      <c r="H280" s="4"/>
      <c r="I280" s="4"/>
      <c r="J280" s="7"/>
      <c r="K280" s="7"/>
      <c r="L280" s="7"/>
      <c r="M280" s="7"/>
      <c r="N280" s="7"/>
      <c r="O280" s="7"/>
    </row>
    <row r="281" spans="1:15">
      <c r="B281" s="5"/>
      <c r="C281" s="5"/>
      <c r="D281" s="7"/>
      <c r="E281" s="7"/>
      <c r="F281" s="4"/>
      <c r="G281" s="4"/>
      <c r="H281" s="4"/>
      <c r="I281" s="4"/>
      <c r="J281" s="7"/>
      <c r="K281" s="7"/>
      <c r="L281" s="7"/>
      <c r="M281" s="7"/>
      <c r="N281" s="7"/>
      <c r="O281" s="7"/>
    </row>
    <row r="282" spans="1:15">
      <c r="B282" s="5"/>
      <c r="C282" s="5"/>
      <c r="D282" s="7"/>
      <c r="E282" s="7"/>
      <c r="F282" s="4"/>
      <c r="G282" s="4"/>
      <c r="H282" s="4"/>
      <c r="I282" s="4"/>
      <c r="J282" s="7"/>
      <c r="K282" s="7"/>
      <c r="L282" s="7"/>
      <c r="M282" s="7"/>
      <c r="N282" s="7"/>
      <c r="O282" s="7"/>
    </row>
    <row r="283" spans="1:15">
      <c r="B283" s="5"/>
      <c r="C283" s="5"/>
      <c r="D283" s="7"/>
      <c r="E283" s="7"/>
      <c r="F283" s="4"/>
      <c r="G283" s="4"/>
      <c r="H283" s="4"/>
      <c r="I283" s="4"/>
      <c r="J283" s="7"/>
      <c r="K283" s="7"/>
      <c r="L283" s="7"/>
      <c r="M283" s="7"/>
      <c r="N283" s="7"/>
      <c r="O283" s="7"/>
    </row>
    <row r="284" spans="1:15">
      <c r="B284" s="5"/>
      <c r="C284" s="5"/>
      <c r="D284" s="7"/>
      <c r="E284" s="7"/>
      <c r="F284" s="4"/>
      <c r="G284" s="4"/>
      <c r="H284" s="4"/>
      <c r="I284" s="4"/>
      <c r="J284" s="7"/>
      <c r="K284" s="7"/>
      <c r="L284" s="7"/>
      <c r="M284" s="7"/>
      <c r="N284" s="7"/>
      <c r="O284" s="7"/>
    </row>
    <row r="285" spans="1:15">
      <c r="B285" s="5"/>
      <c r="C285" s="5"/>
      <c r="D285" s="7"/>
      <c r="E285" s="7"/>
      <c r="F285" s="4"/>
      <c r="G285" s="4"/>
      <c r="H285" s="4"/>
      <c r="I285" s="4"/>
      <c r="J285" s="7"/>
      <c r="K285" s="7"/>
      <c r="L285" s="7"/>
      <c r="M285" s="7"/>
      <c r="N285" s="7"/>
      <c r="O285" s="7"/>
    </row>
    <row r="286" spans="1:15">
      <c r="B286" s="5"/>
      <c r="C286" s="5"/>
      <c r="D286" s="7"/>
      <c r="E286" s="7"/>
      <c r="F286" s="4"/>
      <c r="G286" s="4"/>
      <c r="H286" s="4"/>
      <c r="I286" s="4"/>
      <c r="J286" s="7"/>
      <c r="K286" s="7"/>
      <c r="L286" s="7"/>
      <c r="M286" s="7"/>
      <c r="N286" s="7"/>
      <c r="O286" s="7"/>
    </row>
    <row r="287" spans="1:15">
      <c r="B287" s="5"/>
      <c r="C287" s="5"/>
      <c r="D287" s="7"/>
      <c r="E287" s="7"/>
      <c r="F287" s="4"/>
      <c r="G287" s="4"/>
      <c r="H287" s="4"/>
      <c r="I287" s="4"/>
      <c r="J287" s="7"/>
      <c r="K287" s="7"/>
      <c r="L287" s="7"/>
      <c r="M287" s="7"/>
      <c r="N287" s="7"/>
      <c r="O287" s="7"/>
    </row>
    <row r="288" spans="1:15">
      <c r="B288" s="5"/>
      <c r="C288" s="5"/>
      <c r="D288" s="7"/>
      <c r="E288" s="7"/>
      <c r="F288" s="4"/>
      <c r="G288" s="4"/>
      <c r="H288" s="4"/>
      <c r="I288" s="4"/>
      <c r="J288" s="7"/>
      <c r="K288" s="7"/>
      <c r="L288" s="7"/>
      <c r="M288" s="7"/>
      <c r="N288" s="7"/>
      <c r="O288" s="7"/>
    </row>
    <row r="289" spans="2:15">
      <c r="B289" s="5"/>
      <c r="C289" s="5"/>
      <c r="D289" s="7"/>
      <c r="E289" s="7"/>
      <c r="F289" s="4"/>
      <c r="G289" s="4"/>
      <c r="H289" s="4"/>
      <c r="I289" s="4"/>
      <c r="J289" s="7"/>
      <c r="K289" s="7"/>
      <c r="L289" s="7"/>
      <c r="M289" s="7"/>
      <c r="N289" s="7"/>
      <c r="O289" s="7"/>
    </row>
    <row r="290" spans="2:15">
      <c r="B290" s="5"/>
      <c r="C290" s="5"/>
      <c r="D290" s="7"/>
      <c r="E290" s="7"/>
      <c r="F290" s="4"/>
      <c r="G290" s="4"/>
      <c r="H290" s="4"/>
      <c r="I290" s="4"/>
      <c r="J290" s="7"/>
      <c r="K290" s="7"/>
      <c r="L290" s="7"/>
      <c r="M290" s="7"/>
      <c r="N290" s="7"/>
      <c r="O290" s="7"/>
    </row>
    <row r="291" spans="2:15">
      <c r="B291" s="5"/>
      <c r="C291" s="5"/>
      <c r="D291" s="7"/>
      <c r="E291" s="7"/>
      <c r="F291" s="4"/>
      <c r="G291" s="4"/>
      <c r="H291" s="4"/>
      <c r="I291" s="4"/>
      <c r="J291" s="7"/>
      <c r="K291" s="7"/>
      <c r="L291" s="7"/>
      <c r="M291" s="7"/>
      <c r="N291" s="7"/>
      <c r="O291" s="7"/>
    </row>
    <row r="292" spans="2:15">
      <c r="B292" s="5"/>
      <c r="C292" s="5"/>
      <c r="D292" s="7"/>
      <c r="E292" s="7"/>
      <c r="F292" s="4"/>
      <c r="G292" s="4"/>
      <c r="H292" s="4"/>
      <c r="I292" s="4"/>
      <c r="J292" s="7"/>
      <c r="K292" s="7"/>
      <c r="L292" s="7"/>
      <c r="M292" s="7"/>
      <c r="N292" s="7"/>
      <c r="O292" s="7"/>
    </row>
    <row r="293" spans="2:15">
      <c r="B293" s="5"/>
      <c r="C293" s="5"/>
      <c r="D293" s="7"/>
      <c r="E293" s="7"/>
      <c r="F293" s="4"/>
      <c r="G293" s="4"/>
      <c r="H293" s="4"/>
      <c r="I293" s="4"/>
      <c r="J293" s="7"/>
      <c r="K293" s="7"/>
      <c r="L293" s="7"/>
      <c r="M293" s="7"/>
      <c r="N293" s="7"/>
      <c r="O293" s="7"/>
    </row>
    <row r="294" spans="2:15">
      <c r="B294" s="5"/>
      <c r="C294" s="5"/>
      <c r="D294" s="7"/>
      <c r="E294" s="7"/>
      <c r="F294" s="4"/>
      <c r="G294" s="4"/>
      <c r="H294" s="4"/>
      <c r="I294" s="4"/>
      <c r="J294" s="7"/>
      <c r="K294" s="7"/>
      <c r="L294" s="7"/>
      <c r="M294" s="7"/>
      <c r="N294" s="7"/>
      <c r="O294" s="7"/>
    </row>
    <row r="295" spans="2:15">
      <c r="B295" s="5"/>
      <c r="C295" s="5"/>
      <c r="D295" s="7"/>
      <c r="E295" s="7"/>
      <c r="F295" s="4"/>
      <c r="G295" s="4"/>
      <c r="H295" s="4"/>
      <c r="I295" s="4"/>
      <c r="J295" s="7"/>
      <c r="K295" s="7"/>
      <c r="L295" s="7"/>
      <c r="M295" s="7"/>
      <c r="N295" s="7"/>
      <c r="O295" s="7"/>
    </row>
    <row r="296" spans="2:15">
      <c r="B296" s="5"/>
      <c r="C296" s="5"/>
      <c r="D296" s="7"/>
      <c r="E296" s="7"/>
      <c r="F296" s="4"/>
      <c r="G296" s="4"/>
      <c r="H296" s="4"/>
      <c r="I296" s="4"/>
      <c r="J296" s="7"/>
      <c r="K296" s="7"/>
      <c r="L296" s="7"/>
      <c r="M296" s="7"/>
      <c r="N296" s="7"/>
      <c r="O296" s="7"/>
    </row>
    <row r="297" spans="2:15">
      <c r="B297" s="5"/>
      <c r="C297" s="5"/>
      <c r="D297" s="7"/>
      <c r="E297" s="7"/>
      <c r="F297" s="4"/>
      <c r="G297" s="4"/>
      <c r="H297" s="4"/>
      <c r="I297" s="4"/>
      <c r="J297" s="7"/>
      <c r="K297" s="7"/>
      <c r="L297" s="7"/>
      <c r="M297" s="7"/>
      <c r="N297" s="7"/>
      <c r="O297" s="7"/>
    </row>
    <row r="298" spans="2:15">
      <c r="B298" s="5"/>
      <c r="C298" s="5"/>
      <c r="D298" s="7"/>
      <c r="E298" s="7"/>
      <c r="F298" s="4"/>
      <c r="G298" s="4"/>
      <c r="H298" s="4"/>
      <c r="I298" s="4"/>
      <c r="J298" s="7"/>
      <c r="K298" s="7"/>
      <c r="L298" s="7"/>
      <c r="M298" s="7"/>
      <c r="N298" s="7"/>
      <c r="O298" s="7"/>
    </row>
    <row r="299" spans="2:15">
      <c r="B299" s="5"/>
      <c r="C299" s="5"/>
      <c r="D299" s="7"/>
      <c r="E299" s="7"/>
      <c r="F299" s="4"/>
      <c r="G299" s="4"/>
      <c r="H299" s="4"/>
      <c r="I299" s="4"/>
      <c r="J299" s="7"/>
      <c r="K299" s="7"/>
      <c r="L299" s="7"/>
      <c r="M299" s="7"/>
      <c r="N299" s="7"/>
      <c r="O299" s="7"/>
    </row>
    <row r="300" spans="2:15">
      <c r="B300" s="5"/>
      <c r="C300" s="5"/>
      <c r="D300" s="7"/>
      <c r="E300" s="7"/>
      <c r="F300" s="4"/>
      <c r="G300" s="4"/>
      <c r="H300" s="4"/>
      <c r="I300" s="4"/>
      <c r="J300" s="7"/>
      <c r="K300" s="7"/>
      <c r="L300" s="7"/>
      <c r="M300" s="7"/>
      <c r="N300" s="7"/>
      <c r="O300" s="7"/>
    </row>
    <row r="301" spans="2:15">
      <c r="B301" s="5"/>
      <c r="C301" s="5"/>
      <c r="D301" s="7"/>
      <c r="E301" s="7"/>
      <c r="F301" s="4"/>
      <c r="G301" s="4"/>
      <c r="H301" s="4"/>
      <c r="I301" s="4"/>
      <c r="J301" s="7"/>
      <c r="K301" s="7"/>
      <c r="L301" s="7"/>
      <c r="M301" s="7"/>
      <c r="N301" s="7"/>
      <c r="O301" s="7"/>
    </row>
    <row r="302" spans="2:15">
      <c r="B302" s="5"/>
      <c r="C302" s="5"/>
      <c r="D302" s="7"/>
      <c r="E302" s="7"/>
      <c r="F302" s="4"/>
      <c r="G302" s="4"/>
      <c r="H302" s="4"/>
      <c r="I302" s="4"/>
      <c r="J302" s="7"/>
      <c r="K302" s="7"/>
      <c r="L302" s="7"/>
      <c r="M302" s="7"/>
      <c r="N302" s="7"/>
      <c r="O302" s="7"/>
    </row>
    <row r="303" spans="2:15">
      <c r="B303" s="5"/>
      <c r="C303" s="5"/>
      <c r="D303" s="7"/>
      <c r="E303" s="7"/>
      <c r="F303" s="4"/>
      <c r="G303" s="4"/>
      <c r="H303" s="4"/>
      <c r="I303" s="4"/>
      <c r="J303" s="7"/>
      <c r="K303" s="7"/>
      <c r="L303" s="7"/>
      <c r="M303" s="7"/>
      <c r="N303" s="7"/>
      <c r="O303" s="7"/>
    </row>
    <row r="304" spans="2:15">
      <c r="B304" s="5"/>
      <c r="C304" s="5"/>
      <c r="D304" s="7"/>
      <c r="E304" s="7"/>
      <c r="F304" s="4"/>
      <c r="G304" s="4"/>
      <c r="H304" s="4"/>
      <c r="I304" s="4"/>
      <c r="J304" s="7"/>
      <c r="K304" s="7"/>
      <c r="L304" s="7"/>
      <c r="M304" s="7"/>
      <c r="N304" s="7"/>
      <c r="O304" s="7"/>
    </row>
    <row r="305" spans="2:15">
      <c r="B305" s="5"/>
      <c r="C305" s="5"/>
      <c r="D305" s="7"/>
      <c r="E305" s="7"/>
      <c r="F305" s="4"/>
      <c r="G305" s="4"/>
      <c r="H305" s="4"/>
      <c r="I305" s="4"/>
      <c r="J305" s="7"/>
      <c r="K305" s="7"/>
      <c r="L305" s="7"/>
      <c r="M305" s="7"/>
      <c r="N305" s="7"/>
      <c r="O305" s="7"/>
    </row>
    <row r="306" spans="2:15">
      <c r="B306" s="5"/>
      <c r="C306" s="5"/>
      <c r="D306" s="7"/>
      <c r="E306" s="7"/>
      <c r="F306" s="4"/>
      <c r="G306" s="4"/>
      <c r="H306" s="4"/>
      <c r="I306" s="4"/>
      <c r="J306" s="7"/>
      <c r="K306" s="7"/>
      <c r="L306" s="7"/>
      <c r="M306" s="7"/>
      <c r="N306" s="7"/>
      <c r="O306" s="7"/>
    </row>
    <row r="307" spans="2:15">
      <c r="B307" s="5"/>
      <c r="C307" s="5"/>
      <c r="D307" s="7"/>
      <c r="E307" s="7"/>
      <c r="F307" s="4"/>
      <c r="G307" s="4"/>
      <c r="H307" s="4"/>
      <c r="I307" s="4"/>
      <c r="J307" s="7"/>
      <c r="K307" s="7"/>
      <c r="L307" s="7"/>
      <c r="M307" s="7"/>
      <c r="N307" s="7"/>
      <c r="O307" s="7"/>
    </row>
    <row r="308" spans="2:15">
      <c r="B308" s="5"/>
      <c r="C308" s="5"/>
      <c r="D308" s="7"/>
      <c r="E308" s="7"/>
      <c r="F308" s="4"/>
      <c r="G308" s="4"/>
      <c r="H308" s="4"/>
      <c r="I308" s="4"/>
      <c r="J308" s="7"/>
      <c r="K308" s="7"/>
      <c r="L308" s="7"/>
      <c r="M308" s="7"/>
      <c r="N308" s="7"/>
      <c r="O308" s="7"/>
    </row>
    <row r="309" spans="2:15">
      <c r="B309" s="5"/>
      <c r="C309" s="5"/>
      <c r="D309" s="7"/>
      <c r="E309" s="7"/>
      <c r="F309" s="4"/>
      <c r="G309" s="4"/>
      <c r="H309" s="4"/>
      <c r="I309" s="4"/>
      <c r="J309" s="7"/>
      <c r="K309" s="7"/>
      <c r="L309" s="7"/>
      <c r="M309" s="7"/>
      <c r="N309" s="7"/>
      <c r="O309" s="7"/>
    </row>
    <row r="310" spans="2:15">
      <c r="B310" s="5"/>
      <c r="C310" s="5"/>
      <c r="D310" s="7"/>
      <c r="E310" s="7"/>
      <c r="F310" s="4"/>
      <c r="G310" s="4"/>
      <c r="H310" s="4"/>
      <c r="I310" s="4"/>
      <c r="J310" s="7"/>
      <c r="K310" s="7"/>
      <c r="L310" s="7"/>
      <c r="M310" s="7"/>
      <c r="N310" s="7"/>
      <c r="O310" s="7"/>
    </row>
    <row r="311" spans="2:15">
      <c r="B311" s="5"/>
      <c r="C311" s="5"/>
      <c r="D311" s="7"/>
      <c r="E311" s="7"/>
      <c r="F311" s="4"/>
      <c r="G311" s="4"/>
      <c r="H311" s="4"/>
      <c r="I311" s="4"/>
      <c r="J311" s="7"/>
      <c r="K311" s="7"/>
      <c r="L311" s="7"/>
      <c r="M311" s="7"/>
      <c r="N311" s="7"/>
      <c r="O311" s="7"/>
    </row>
    <row r="312" spans="2:15">
      <c r="B312" s="5"/>
      <c r="C312" s="5"/>
      <c r="D312" s="7"/>
      <c r="E312" s="7"/>
      <c r="F312" s="4"/>
      <c r="G312" s="4"/>
      <c r="H312" s="4"/>
      <c r="I312" s="4"/>
      <c r="J312" s="7"/>
      <c r="K312" s="7"/>
      <c r="L312" s="7"/>
      <c r="M312" s="7"/>
      <c r="N312" s="7"/>
      <c r="O312" s="7"/>
    </row>
    <row r="313" spans="2:15">
      <c r="B313" s="5"/>
      <c r="C313" s="5"/>
      <c r="D313" s="7"/>
      <c r="E313" s="7"/>
      <c r="F313" s="4"/>
      <c r="G313" s="4"/>
      <c r="H313" s="4"/>
      <c r="I313" s="4"/>
      <c r="J313" s="7"/>
      <c r="K313" s="7"/>
      <c r="L313" s="7"/>
      <c r="M313" s="7"/>
      <c r="N313" s="7"/>
      <c r="O313" s="7"/>
    </row>
    <row r="314" spans="2:15">
      <c r="B314" s="5"/>
      <c r="C314" s="5"/>
      <c r="D314" s="7"/>
      <c r="E314" s="7"/>
      <c r="F314" s="4"/>
      <c r="G314" s="4"/>
      <c r="H314" s="4"/>
      <c r="I314" s="4"/>
      <c r="J314" s="7"/>
      <c r="K314" s="7"/>
      <c r="L314" s="7"/>
      <c r="M314" s="7"/>
      <c r="N314" s="7"/>
      <c r="O314" s="7"/>
    </row>
    <row r="315" spans="2:15">
      <c r="B315" s="5"/>
      <c r="C315" s="5"/>
      <c r="D315" s="7"/>
      <c r="E315" s="7"/>
      <c r="F315" s="4"/>
      <c r="G315" s="4"/>
      <c r="H315" s="4"/>
      <c r="I315" s="4"/>
      <c r="J315" s="7"/>
      <c r="K315" s="7"/>
      <c r="L315" s="7"/>
      <c r="M315" s="7"/>
      <c r="N315" s="7"/>
      <c r="O315" s="7"/>
    </row>
    <row r="316" spans="2:15">
      <c r="B316" s="5"/>
      <c r="C316" s="5"/>
      <c r="D316" s="7"/>
      <c r="E316" s="7"/>
      <c r="F316" s="4"/>
      <c r="G316" s="4"/>
      <c r="H316" s="4"/>
      <c r="I316" s="4"/>
      <c r="J316" s="7"/>
      <c r="K316" s="7"/>
      <c r="L316" s="7"/>
      <c r="M316" s="7"/>
      <c r="N316" s="7"/>
      <c r="O316" s="7"/>
    </row>
    <row r="317" spans="2:15">
      <c r="B317" s="5"/>
      <c r="C317" s="5"/>
      <c r="D317" s="7"/>
      <c r="E317" s="7"/>
      <c r="F317" s="4"/>
      <c r="G317" s="4"/>
      <c r="H317" s="4"/>
      <c r="I317" s="4"/>
      <c r="J317" s="7"/>
      <c r="K317" s="7"/>
      <c r="L317" s="7"/>
      <c r="M317" s="7"/>
      <c r="N317" s="7"/>
      <c r="O317" s="7"/>
    </row>
    <row r="318" spans="2:15">
      <c r="B318" s="5"/>
      <c r="C318" s="5"/>
      <c r="D318" s="7"/>
      <c r="E318" s="7"/>
      <c r="F318" s="4"/>
      <c r="G318" s="4"/>
      <c r="H318" s="4"/>
      <c r="I318" s="4"/>
      <c r="J318" s="7"/>
      <c r="K318" s="7"/>
      <c r="L318" s="7"/>
      <c r="M318" s="7"/>
      <c r="N318" s="7"/>
      <c r="O318" s="7"/>
    </row>
    <row r="319" spans="2:15">
      <c r="B319" s="5"/>
      <c r="C319" s="5"/>
      <c r="D319" s="7"/>
      <c r="E319" s="7"/>
      <c r="F319" s="4"/>
      <c r="G319" s="4"/>
      <c r="H319" s="4"/>
      <c r="I319" s="4"/>
      <c r="J319" s="7"/>
      <c r="K319" s="7"/>
      <c r="L319" s="7"/>
      <c r="M319" s="7"/>
      <c r="N319" s="7"/>
      <c r="O319" s="7"/>
    </row>
    <row r="320" spans="2:15">
      <c r="B320" s="5"/>
      <c r="C320" s="5"/>
      <c r="D320" s="7"/>
      <c r="E320" s="7"/>
      <c r="F320" s="4"/>
      <c r="G320" s="4"/>
      <c r="H320" s="4"/>
      <c r="I320" s="4"/>
      <c r="J320" s="7"/>
      <c r="K320" s="7"/>
      <c r="L320" s="7"/>
      <c r="M320" s="7"/>
      <c r="N320" s="7"/>
      <c r="O320" s="7"/>
    </row>
    <row r="321" spans="2:15">
      <c r="B321" s="5"/>
      <c r="C321" s="5"/>
      <c r="D321" s="7"/>
      <c r="E321" s="7"/>
      <c r="F321" s="4"/>
      <c r="G321" s="4"/>
      <c r="H321" s="4"/>
      <c r="I321" s="4"/>
      <c r="J321" s="7"/>
      <c r="K321" s="7"/>
      <c r="L321" s="7"/>
      <c r="M321" s="7"/>
      <c r="N321" s="7"/>
      <c r="O321" s="7"/>
    </row>
    <row r="322" spans="2:15">
      <c r="B322" s="5"/>
      <c r="C322" s="5"/>
      <c r="D322" s="7"/>
      <c r="E322" s="7"/>
      <c r="F322" s="4"/>
      <c r="G322" s="4"/>
      <c r="H322" s="4"/>
      <c r="I322" s="4"/>
      <c r="J322" s="7"/>
      <c r="K322" s="7"/>
      <c r="L322" s="7"/>
      <c r="M322" s="7"/>
      <c r="N322" s="7"/>
      <c r="O322" s="7"/>
    </row>
    <row r="323" spans="2:15">
      <c r="B323" s="5"/>
      <c r="C323" s="5"/>
      <c r="D323" s="7"/>
      <c r="E323" s="7"/>
      <c r="F323" s="4"/>
      <c r="G323" s="4"/>
      <c r="H323" s="4"/>
      <c r="I323" s="4"/>
      <c r="J323" s="7"/>
      <c r="K323" s="7"/>
      <c r="L323" s="7"/>
      <c r="M323" s="7"/>
      <c r="N323" s="7"/>
      <c r="O323" s="7"/>
    </row>
    <row r="324" spans="2:15">
      <c r="B324" s="5"/>
      <c r="C324" s="6"/>
      <c r="D324" s="7"/>
      <c r="E324" s="7"/>
      <c r="F324" s="4"/>
      <c r="G324" s="4"/>
      <c r="H324" s="4"/>
      <c r="I324" s="4"/>
      <c r="J324" s="7"/>
      <c r="K324" s="7"/>
      <c r="L324" s="7"/>
      <c r="M324" s="7"/>
      <c r="N324" s="7"/>
      <c r="O324" s="7"/>
    </row>
    <row r="325" spans="2:15">
      <c r="B325" s="5"/>
      <c r="C325" s="6"/>
      <c r="D325" s="7"/>
      <c r="E325" s="7"/>
      <c r="F325" s="4"/>
      <c r="G325" s="4"/>
      <c r="H325" s="4"/>
      <c r="I325" s="4"/>
      <c r="J325" s="7"/>
      <c r="K325" s="7"/>
      <c r="L325" s="7"/>
      <c r="M325" s="7"/>
      <c r="N325" s="7"/>
      <c r="O325" s="7"/>
    </row>
    <row r="326" spans="2:15">
      <c r="B326" s="5"/>
      <c r="C326" s="6"/>
      <c r="D326" s="7"/>
      <c r="E326" s="7"/>
      <c r="F326" s="4"/>
      <c r="G326" s="4"/>
      <c r="H326" s="4"/>
      <c r="I326" s="4"/>
      <c r="J326" s="7"/>
      <c r="K326" s="7"/>
      <c r="L326" s="7"/>
      <c r="M326" s="7"/>
      <c r="N326" s="7"/>
      <c r="O326" s="7"/>
    </row>
    <row r="327" spans="2:15">
      <c r="B327" s="5"/>
      <c r="C327" s="6"/>
      <c r="D327" s="7"/>
      <c r="E327" s="7"/>
      <c r="F327" s="4"/>
      <c r="G327" s="4"/>
      <c r="H327" s="4"/>
      <c r="I327" s="4"/>
      <c r="J327" s="7"/>
      <c r="K327" s="7"/>
      <c r="L327" s="7"/>
      <c r="M327" s="7"/>
      <c r="N327" s="7"/>
      <c r="O327" s="7"/>
    </row>
    <row r="328" spans="2:15">
      <c r="B328" s="5"/>
      <c r="C328" s="6"/>
      <c r="D328" s="7"/>
      <c r="E328" s="7"/>
      <c r="F328" s="4"/>
      <c r="G328" s="4"/>
      <c r="H328" s="4"/>
      <c r="I328" s="4"/>
      <c r="J328" s="7"/>
      <c r="K328" s="7"/>
      <c r="L328" s="7"/>
      <c r="M328" s="7"/>
      <c r="N328" s="7"/>
      <c r="O328" s="7"/>
    </row>
    <row r="329" spans="2:15">
      <c r="B329" s="5"/>
      <c r="C329" s="6"/>
      <c r="D329" s="7"/>
      <c r="E329" s="7"/>
      <c r="F329" s="4"/>
      <c r="G329" s="4"/>
      <c r="H329" s="4"/>
      <c r="I329" s="4"/>
      <c r="J329" s="7"/>
      <c r="K329" s="7"/>
      <c r="L329" s="7"/>
      <c r="M329" s="7"/>
      <c r="N329" s="7"/>
      <c r="O329" s="7"/>
    </row>
    <row r="330" spans="2:15">
      <c r="B330" s="5"/>
      <c r="C330" s="6"/>
      <c r="D330" s="7"/>
      <c r="E330" s="7"/>
      <c r="F330" s="4"/>
      <c r="G330" s="4"/>
      <c r="H330" s="4"/>
      <c r="I330" s="4"/>
      <c r="J330" s="7"/>
      <c r="K330" s="7"/>
      <c r="L330" s="7"/>
      <c r="M330" s="7"/>
      <c r="N330" s="7"/>
      <c r="O330" s="7"/>
    </row>
    <row r="331" spans="2:15">
      <c r="B331" s="5"/>
      <c r="C331" s="6"/>
      <c r="D331" s="7"/>
      <c r="E331" s="7"/>
      <c r="F331" s="4"/>
      <c r="G331" s="4"/>
      <c r="H331" s="4"/>
      <c r="I331" s="4"/>
      <c r="J331" s="7"/>
      <c r="K331" s="7"/>
      <c r="L331" s="7"/>
      <c r="M331" s="7"/>
      <c r="N331" s="7"/>
      <c r="O331" s="7"/>
    </row>
    <row r="332" spans="2:15">
      <c r="B332" s="5"/>
      <c r="C332" s="6"/>
      <c r="D332" s="7"/>
      <c r="E332" s="7"/>
      <c r="F332" s="4"/>
      <c r="G332" s="4"/>
      <c r="H332" s="4"/>
      <c r="I332" s="4"/>
      <c r="J332" s="7"/>
      <c r="K332" s="7"/>
      <c r="L332" s="7"/>
      <c r="M332" s="7"/>
      <c r="N332" s="7"/>
      <c r="O332" s="7"/>
    </row>
    <row r="333" spans="2:15">
      <c r="B333" s="5"/>
      <c r="C333" s="6"/>
      <c r="D333" s="7"/>
      <c r="E333" s="7"/>
      <c r="F333" s="4"/>
      <c r="G333" s="4"/>
      <c r="H333" s="4"/>
      <c r="I333" s="4"/>
      <c r="J333" s="7"/>
      <c r="K333" s="7"/>
      <c r="L333" s="7"/>
      <c r="M333" s="7"/>
      <c r="N333" s="7"/>
      <c r="O333" s="7"/>
    </row>
    <row r="334" spans="2:15">
      <c r="B334" s="5"/>
      <c r="C334" s="6"/>
      <c r="D334" s="7"/>
      <c r="E334" s="7"/>
      <c r="F334" s="4"/>
      <c r="G334" s="4"/>
      <c r="H334" s="4"/>
      <c r="I334" s="4"/>
      <c r="J334" s="7"/>
      <c r="K334" s="7"/>
      <c r="L334" s="7"/>
      <c r="M334" s="7"/>
      <c r="N334" s="7"/>
      <c r="O334" s="7"/>
    </row>
    <row r="335" spans="2:15">
      <c r="B335" s="5"/>
      <c r="C335" s="6"/>
      <c r="D335" s="7"/>
      <c r="E335" s="7"/>
      <c r="F335" s="4"/>
      <c r="G335" s="4"/>
      <c r="H335" s="4"/>
      <c r="I335" s="4"/>
      <c r="J335" s="7"/>
      <c r="K335" s="7"/>
      <c r="L335" s="7"/>
      <c r="M335" s="7"/>
      <c r="N335" s="7"/>
      <c r="O335" s="7"/>
    </row>
    <row r="336" spans="2:15">
      <c r="B336" s="5"/>
      <c r="C336" s="6"/>
      <c r="D336" s="7"/>
      <c r="E336" s="7"/>
      <c r="F336" s="4"/>
      <c r="G336" s="4"/>
      <c r="H336" s="4"/>
      <c r="I336" s="4"/>
      <c r="J336" s="7"/>
      <c r="K336" s="7"/>
      <c r="L336" s="7"/>
      <c r="M336" s="7"/>
      <c r="N336" s="7"/>
      <c r="O336" s="7"/>
    </row>
    <row r="337" spans="2:15">
      <c r="B337" s="5"/>
      <c r="C337" s="6"/>
      <c r="D337" s="7"/>
      <c r="E337" s="7"/>
      <c r="F337" s="4"/>
      <c r="G337" s="4"/>
      <c r="H337" s="4"/>
      <c r="I337" s="4"/>
      <c r="J337" s="7"/>
      <c r="K337" s="7"/>
      <c r="L337" s="7"/>
      <c r="M337" s="7"/>
      <c r="N337" s="7"/>
      <c r="O337" s="7"/>
    </row>
    <row r="338" spans="2:15">
      <c r="B338" s="5"/>
      <c r="C338" s="6"/>
      <c r="D338" s="7"/>
      <c r="E338" s="7"/>
      <c r="F338" s="4"/>
      <c r="G338" s="4"/>
      <c r="H338" s="4"/>
      <c r="I338" s="4"/>
      <c r="J338" s="7"/>
      <c r="K338" s="7"/>
      <c r="L338" s="7"/>
      <c r="M338" s="7"/>
      <c r="N338" s="7"/>
      <c r="O338" s="7"/>
    </row>
    <row r="339" spans="2:15">
      <c r="B339" s="5"/>
      <c r="C339" s="6"/>
      <c r="D339" s="7"/>
      <c r="E339" s="7"/>
      <c r="F339" s="4"/>
      <c r="G339" s="4"/>
      <c r="H339" s="4"/>
      <c r="I339" s="4"/>
      <c r="J339" s="7"/>
      <c r="K339" s="7"/>
      <c r="L339" s="7"/>
      <c r="M339" s="7"/>
      <c r="N339" s="7"/>
      <c r="O339" s="7"/>
    </row>
    <row r="340" spans="2:15">
      <c r="B340" s="5"/>
      <c r="C340" s="6"/>
      <c r="D340" s="7"/>
      <c r="E340" s="7"/>
      <c r="F340" s="4"/>
      <c r="G340" s="4"/>
      <c r="H340" s="4"/>
      <c r="I340" s="4"/>
      <c r="J340" s="7"/>
      <c r="K340" s="7"/>
      <c r="L340" s="7"/>
      <c r="M340" s="7"/>
      <c r="N340" s="7"/>
      <c r="O340" s="7"/>
    </row>
    <row r="341" spans="2:15">
      <c r="B341" s="5"/>
      <c r="C341" s="6"/>
      <c r="D341" s="7"/>
      <c r="E341" s="7"/>
      <c r="F341" s="4"/>
      <c r="G341" s="4"/>
      <c r="H341" s="4"/>
      <c r="I341" s="4"/>
      <c r="J341" s="7"/>
      <c r="K341" s="7"/>
      <c r="L341" s="7"/>
      <c r="M341" s="7"/>
      <c r="N341" s="7"/>
      <c r="O341" s="7"/>
    </row>
    <row r="342" spans="2:15">
      <c r="B342" s="5"/>
      <c r="C342" s="6"/>
      <c r="D342" s="7"/>
      <c r="E342" s="7"/>
      <c r="F342" s="4"/>
      <c r="G342" s="4"/>
      <c r="H342" s="4"/>
      <c r="I342" s="4"/>
      <c r="J342" s="7"/>
      <c r="K342" s="7"/>
      <c r="L342" s="7"/>
      <c r="M342" s="7"/>
      <c r="N342" s="7"/>
      <c r="O342" s="7"/>
    </row>
    <row r="343" spans="2:15">
      <c r="B343" s="5"/>
      <c r="C343" s="6"/>
      <c r="D343" s="7"/>
      <c r="E343" s="7"/>
      <c r="F343" s="4"/>
      <c r="G343" s="4"/>
      <c r="H343" s="4"/>
      <c r="I343" s="4"/>
      <c r="J343" s="7"/>
      <c r="K343" s="7"/>
      <c r="L343" s="7"/>
      <c r="M343" s="7"/>
      <c r="N343" s="7"/>
      <c r="O343" s="7"/>
    </row>
    <row r="344" spans="2:15">
      <c r="B344" s="5"/>
      <c r="C344" s="6"/>
      <c r="D344" s="7"/>
      <c r="E344" s="7"/>
      <c r="F344" s="4"/>
      <c r="G344" s="4"/>
      <c r="H344" s="4"/>
      <c r="I344" s="4"/>
      <c r="J344" s="7"/>
      <c r="K344" s="7"/>
      <c r="L344" s="7"/>
      <c r="M344" s="7"/>
      <c r="N344" s="7"/>
      <c r="O344" s="7"/>
    </row>
    <row r="345" spans="2:15">
      <c r="B345" s="5"/>
      <c r="C345" s="6"/>
      <c r="D345" s="7"/>
      <c r="E345" s="7"/>
      <c r="F345" s="4"/>
      <c r="G345" s="4"/>
      <c r="H345" s="4"/>
      <c r="I345" s="4"/>
      <c r="J345" s="7"/>
      <c r="K345" s="7"/>
      <c r="L345" s="7"/>
      <c r="M345" s="7"/>
      <c r="N345" s="7"/>
      <c r="O345" s="7"/>
    </row>
    <row r="346" spans="2:15">
      <c r="B346" s="5"/>
      <c r="C346" s="6"/>
      <c r="D346" s="7"/>
      <c r="E346" s="7"/>
      <c r="F346" s="4"/>
      <c r="G346" s="4"/>
      <c r="H346" s="4"/>
      <c r="I346" s="4"/>
      <c r="J346" s="7"/>
      <c r="K346" s="7"/>
      <c r="L346" s="7"/>
      <c r="M346" s="7"/>
      <c r="N346" s="7"/>
      <c r="O346" s="7"/>
    </row>
    <row r="347" spans="2:15">
      <c r="B347" s="5"/>
      <c r="C347" s="6"/>
      <c r="D347" s="7"/>
      <c r="E347" s="7"/>
      <c r="F347" s="4"/>
      <c r="G347" s="4"/>
      <c r="H347" s="4"/>
      <c r="I347" s="4"/>
      <c r="J347" s="7"/>
      <c r="K347" s="7"/>
      <c r="L347" s="7"/>
      <c r="M347" s="7"/>
      <c r="N347" s="7"/>
      <c r="O347" s="7"/>
    </row>
    <row r="348" spans="2:15">
      <c r="B348" s="5"/>
      <c r="C348" s="6"/>
      <c r="D348" s="7"/>
      <c r="E348" s="7"/>
      <c r="F348" s="4"/>
      <c r="G348" s="4"/>
      <c r="H348" s="4"/>
      <c r="I348" s="4"/>
      <c r="J348" s="7"/>
      <c r="K348" s="7"/>
      <c r="L348" s="7"/>
      <c r="M348" s="7"/>
      <c r="N348" s="7"/>
      <c r="O348" s="7"/>
    </row>
    <row r="349" spans="2:15">
      <c r="B349" s="5"/>
      <c r="C349" s="6"/>
      <c r="D349" s="7"/>
      <c r="E349" s="7"/>
      <c r="F349" s="4"/>
      <c r="G349" s="4"/>
      <c r="H349" s="4"/>
      <c r="I349" s="4"/>
      <c r="J349" s="7"/>
      <c r="K349" s="7"/>
      <c r="L349" s="7"/>
      <c r="M349" s="7"/>
      <c r="N349" s="7"/>
      <c r="O349" s="7"/>
    </row>
    <row r="350" spans="2:15">
      <c r="B350" s="5"/>
      <c r="C350" s="6"/>
      <c r="D350" s="7"/>
      <c r="E350" s="7"/>
      <c r="F350" s="4"/>
      <c r="G350" s="4"/>
      <c r="H350" s="4"/>
      <c r="I350" s="4"/>
      <c r="J350" s="7"/>
      <c r="K350" s="7"/>
      <c r="L350" s="7"/>
      <c r="M350" s="7"/>
      <c r="N350" s="7"/>
      <c r="O350" s="7"/>
    </row>
    <row r="351" spans="2:15">
      <c r="B351" s="5"/>
      <c r="C351" s="6"/>
      <c r="D351" s="7"/>
      <c r="E351" s="7"/>
      <c r="F351" s="4"/>
      <c r="G351" s="4"/>
      <c r="H351" s="4"/>
      <c r="I351" s="4"/>
      <c r="J351" s="7"/>
      <c r="K351" s="7"/>
      <c r="L351" s="7"/>
      <c r="M351" s="7"/>
      <c r="N351" s="7"/>
      <c r="O351" s="7"/>
    </row>
    <row r="352" spans="2:15">
      <c r="B352" s="5"/>
      <c r="C352" s="6"/>
      <c r="D352" s="7"/>
      <c r="E352" s="7"/>
      <c r="F352" s="4"/>
      <c r="G352" s="4"/>
      <c r="H352" s="4"/>
      <c r="I352" s="4"/>
      <c r="J352" s="7"/>
      <c r="K352" s="7"/>
      <c r="L352" s="7"/>
      <c r="M352" s="7"/>
      <c r="N352" s="7"/>
      <c r="O352" s="7"/>
    </row>
    <row r="353" spans="2:15">
      <c r="B353" s="5"/>
      <c r="C353" s="6"/>
      <c r="D353" s="7"/>
      <c r="E353" s="7"/>
      <c r="F353" s="4"/>
      <c r="G353" s="4"/>
      <c r="H353" s="4"/>
      <c r="I353" s="4"/>
      <c r="J353" s="7"/>
      <c r="K353" s="7"/>
      <c r="L353" s="7"/>
      <c r="M353" s="7"/>
      <c r="N353" s="7"/>
      <c r="O353" s="7"/>
    </row>
    <row r="354" spans="2:15">
      <c r="B354" s="5"/>
      <c r="C354" s="6"/>
      <c r="D354" s="7"/>
      <c r="E354" s="7"/>
      <c r="F354" s="4"/>
      <c r="G354" s="4"/>
      <c r="H354" s="4"/>
      <c r="I354" s="4"/>
      <c r="J354" s="7"/>
      <c r="K354" s="7"/>
      <c r="L354" s="7"/>
      <c r="M354" s="7"/>
      <c r="N354" s="7"/>
      <c r="O354" s="7"/>
    </row>
    <row r="355" spans="2:15">
      <c r="B355" s="5"/>
      <c r="C355" s="6"/>
      <c r="D355" s="7"/>
      <c r="E355" s="7"/>
      <c r="F355" s="4"/>
      <c r="G355" s="4"/>
      <c r="H355" s="4"/>
      <c r="I355" s="4"/>
      <c r="J355" s="7"/>
      <c r="K355" s="7"/>
      <c r="L355" s="7"/>
      <c r="M355" s="7"/>
      <c r="N355" s="7"/>
      <c r="O355" s="7"/>
    </row>
    <row r="356" spans="2:15">
      <c r="B356" s="5"/>
      <c r="C356" s="6"/>
      <c r="D356" s="7"/>
      <c r="E356" s="7"/>
      <c r="F356" s="4"/>
      <c r="G356" s="4"/>
      <c r="H356" s="4"/>
      <c r="I356" s="4"/>
      <c r="J356" s="7"/>
      <c r="K356" s="7"/>
      <c r="L356" s="7"/>
      <c r="M356" s="7"/>
      <c r="N356" s="7"/>
      <c r="O356" s="7"/>
    </row>
    <row r="357" spans="2:15">
      <c r="B357" s="5"/>
      <c r="C357" s="6"/>
      <c r="D357" s="7"/>
      <c r="E357" s="7"/>
      <c r="F357" s="4"/>
      <c r="G357" s="4"/>
      <c r="H357" s="4"/>
      <c r="I357" s="4"/>
      <c r="J357" s="7"/>
      <c r="K357" s="7"/>
      <c r="L357" s="7"/>
      <c r="M357" s="7"/>
      <c r="N357" s="7"/>
      <c r="O357" s="7"/>
    </row>
    <row r="358" spans="2:15">
      <c r="B358" s="5"/>
      <c r="C358" s="6"/>
      <c r="D358" s="7"/>
      <c r="E358" s="7"/>
      <c r="F358" s="4"/>
      <c r="G358" s="4"/>
      <c r="H358" s="4"/>
      <c r="I358" s="4"/>
      <c r="J358" s="7"/>
      <c r="K358" s="7"/>
      <c r="L358" s="7"/>
      <c r="M358" s="7"/>
      <c r="N358" s="7"/>
      <c r="O358" s="7"/>
    </row>
    <row r="359" spans="2:15">
      <c r="B359" s="5"/>
      <c r="C359" s="6"/>
      <c r="D359" s="7"/>
      <c r="E359" s="7"/>
      <c r="F359" s="4"/>
      <c r="G359" s="4"/>
      <c r="H359" s="4"/>
      <c r="I359" s="4"/>
      <c r="J359" s="7"/>
      <c r="K359" s="7"/>
      <c r="L359" s="7"/>
      <c r="M359" s="7"/>
      <c r="N359" s="7"/>
      <c r="O359" s="7"/>
    </row>
    <row r="360" spans="2:15">
      <c r="B360" s="5"/>
      <c r="C360" s="6"/>
      <c r="D360" s="7"/>
      <c r="E360" s="7"/>
      <c r="F360" s="4"/>
      <c r="G360" s="4"/>
      <c r="H360" s="4"/>
      <c r="I360" s="4"/>
      <c r="J360" s="7"/>
      <c r="K360" s="7"/>
      <c r="L360" s="7"/>
      <c r="M360" s="7"/>
      <c r="N360" s="7"/>
      <c r="O360" s="7"/>
    </row>
    <row r="361" spans="2:15">
      <c r="B361" s="5"/>
      <c r="C361" s="6"/>
      <c r="D361" s="7"/>
      <c r="E361" s="7"/>
      <c r="F361" s="4"/>
      <c r="G361" s="4"/>
      <c r="H361" s="4"/>
      <c r="I361" s="4"/>
      <c r="J361" s="7"/>
      <c r="K361" s="7"/>
      <c r="L361" s="7"/>
      <c r="M361" s="7"/>
      <c r="N361" s="7"/>
      <c r="O361" s="7"/>
    </row>
    <row r="362" spans="2:15">
      <c r="B362" s="5"/>
      <c r="C362" s="6"/>
      <c r="D362" s="7"/>
      <c r="E362" s="7"/>
      <c r="F362" s="4"/>
      <c r="G362" s="4"/>
      <c r="H362" s="4"/>
      <c r="I362" s="4"/>
      <c r="J362" s="7"/>
      <c r="K362" s="7"/>
      <c r="L362" s="7"/>
      <c r="M362" s="7"/>
      <c r="N362" s="7"/>
      <c r="O362" s="7"/>
    </row>
    <row r="363" spans="2:15">
      <c r="B363" s="5"/>
      <c r="C363" s="6"/>
      <c r="D363" s="7"/>
      <c r="E363" s="7"/>
      <c r="F363" s="4"/>
      <c r="G363" s="4"/>
      <c r="H363" s="4"/>
      <c r="I363" s="4"/>
      <c r="J363" s="7"/>
      <c r="K363" s="7"/>
      <c r="L363" s="7"/>
      <c r="M363" s="7"/>
      <c r="N363" s="7"/>
      <c r="O363" s="7"/>
    </row>
    <row r="364" spans="2:15">
      <c r="B364" s="5"/>
      <c r="C364" s="6"/>
      <c r="D364" s="7"/>
      <c r="E364" s="7"/>
      <c r="F364" s="4"/>
      <c r="G364" s="4"/>
      <c r="H364" s="4"/>
      <c r="I364" s="4"/>
      <c r="J364" s="7"/>
      <c r="K364" s="7"/>
      <c r="L364" s="7"/>
      <c r="M364" s="7"/>
      <c r="N364" s="7"/>
      <c r="O364" s="7"/>
    </row>
    <row r="365" spans="2:15">
      <c r="B365" s="5"/>
      <c r="C365" s="6"/>
      <c r="D365" s="7"/>
      <c r="E365" s="7"/>
      <c r="F365" s="4"/>
      <c r="G365" s="4"/>
      <c r="H365" s="4"/>
      <c r="I365" s="4"/>
      <c r="J365" s="7"/>
      <c r="K365" s="7"/>
      <c r="L365" s="7"/>
      <c r="M365" s="7"/>
      <c r="N365" s="7"/>
      <c r="O365" s="7"/>
    </row>
    <row r="366" spans="2:15">
      <c r="B366" s="5"/>
      <c r="C366" s="6"/>
      <c r="D366" s="7"/>
      <c r="E366" s="7"/>
      <c r="F366" s="4"/>
      <c r="G366" s="4"/>
      <c r="H366" s="4"/>
      <c r="I366" s="4"/>
      <c r="J366" s="7"/>
      <c r="K366" s="7"/>
      <c r="L366" s="7"/>
      <c r="M366" s="7"/>
      <c r="N366" s="7"/>
      <c r="O366" s="7"/>
    </row>
    <row r="367" spans="2:15">
      <c r="B367" s="5"/>
      <c r="C367" s="6"/>
      <c r="D367" s="7"/>
      <c r="E367" s="7"/>
      <c r="F367" s="4"/>
      <c r="G367" s="4"/>
      <c r="H367" s="4"/>
      <c r="I367" s="4"/>
      <c r="J367" s="7"/>
      <c r="K367" s="7"/>
      <c r="L367" s="7"/>
      <c r="M367" s="7"/>
      <c r="N367" s="7"/>
      <c r="O367" s="7"/>
    </row>
    <row r="368" spans="2:15">
      <c r="B368" s="5"/>
      <c r="C368" s="6"/>
      <c r="D368" s="7"/>
      <c r="E368" s="7"/>
      <c r="F368" s="4"/>
      <c r="G368" s="4"/>
      <c r="H368" s="4"/>
      <c r="I368" s="4"/>
      <c r="J368" s="7"/>
      <c r="K368" s="7"/>
      <c r="L368" s="7"/>
      <c r="M368" s="7"/>
      <c r="N368" s="7"/>
      <c r="O368" s="7"/>
    </row>
    <row r="369" spans="2:15">
      <c r="B369" s="5"/>
      <c r="C369" s="6"/>
      <c r="D369" s="7"/>
      <c r="E369" s="7"/>
      <c r="F369" s="4"/>
      <c r="G369" s="4"/>
      <c r="H369" s="4"/>
      <c r="I369" s="4"/>
      <c r="J369" s="7"/>
      <c r="K369" s="7"/>
      <c r="L369" s="7"/>
      <c r="M369" s="7"/>
      <c r="N369" s="7"/>
      <c r="O369" s="7"/>
    </row>
    <row r="370" spans="2:15">
      <c r="B370" s="5"/>
      <c r="C370" s="6"/>
      <c r="D370" s="7"/>
      <c r="E370" s="7"/>
      <c r="F370" s="4"/>
      <c r="G370" s="4"/>
      <c r="H370" s="4"/>
      <c r="I370" s="4"/>
      <c r="J370" s="7"/>
      <c r="K370" s="7"/>
      <c r="L370" s="7"/>
      <c r="M370" s="7"/>
      <c r="N370" s="7"/>
      <c r="O370" s="7"/>
    </row>
    <row r="371" spans="2:15">
      <c r="B371" s="5"/>
      <c r="C371" s="6"/>
      <c r="D371" s="7"/>
      <c r="E371" s="7"/>
      <c r="F371" s="4"/>
      <c r="G371" s="4"/>
      <c r="H371" s="4"/>
      <c r="I371" s="4"/>
      <c r="J371" s="7"/>
      <c r="K371" s="7"/>
      <c r="L371" s="7"/>
      <c r="M371" s="7"/>
      <c r="N371" s="7"/>
      <c r="O371" s="7"/>
    </row>
    <row r="372" spans="2:15">
      <c r="B372" s="5"/>
      <c r="C372" s="6"/>
      <c r="D372" s="7"/>
      <c r="E372" s="7"/>
      <c r="F372" s="4"/>
      <c r="G372" s="4"/>
      <c r="H372" s="4"/>
      <c r="I372" s="4"/>
      <c r="J372" s="7"/>
      <c r="K372" s="7"/>
      <c r="L372" s="7"/>
      <c r="M372" s="7"/>
      <c r="N372" s="7"/>
      <c r="O372" s="7"/>
    </row>
    <row r="373" spans="2:15">
      <c r="B373" s="5"/>
      <c r="C373" s="6"/>
      <c r="D373" s="7"/>
      <c r="E373" s="7"/>
      <c r="F373" s="4"/>
      <c r="G373" s="4"/>
      <c r="H373" s="4"/>
      <c r="I373" s="4"/>
      <c r="J373" s="7"/>
      <c r="K373" s="7"/>
      <c r="L373" s="7"/>
      <c r="M373" s="7"/>
      <c r="N373" s="7"/>
      <c r="O373" s="7"/>
    </row>
    <row r="374" spans="2:15">
      <c r="B374" s="5"/>
      <c r="C374" s="6"/>
      <c r="D374" s="7"/>
      <c r="E374" s="7"/>
      <c r="F374" s="4"/>
      <c r="G374" s="4"/>
      <c r="H374" s="4"/>
      <c r="I374" s="4"/>
      <c r="J374" s="7"/>
      <c r="K374" s="7"/>
      <c r="L374" s="7"/>
      <c r="M374" s="7"/>
      <c r="N374" s="7"/>
      <c r="O374" s="7"/>
    </row>
    <row r="375" spans="2:15">
      <c r="B375" s="5"/>
      <c r="C375" s="6"/>
      <c r="D375" s="7"/>
      <c r="E375" s="7"/>
      <c r="F375" s="4"/>
      <c r="G375" s="4"/>
      <c r="H375" s="4"/>
      <c r="I375" s="4"/>
      <c r="J375" s="7"/>
      <c r="K375" s="7"/>
      <c r="L375" s="7"/>
      <c r="M375" s="7"/>
      <c r="N375" s="7"/>
      <c r="O375" s="7"/>
    </row>
    <row r="376" spans="2:15">
      <c r="B376" s="5"/>
      <c r="C376" s="6"/>
      <c r="D376" s="7"/>
      <c r="E376" s="7"/>
      <c r="F376" s="4"/>
      <c r="G376" s="4"/>
      <c r="H376" s="4"/>
      <c r="I376" s="4"/>
      <c r="J376" s="7"/>
      <c r="K376" s="7"/>
      <c r="L376" s="7"/>
      <c r="M376" s="7"/>
      <c r="N376" s="7"/>
      <c r="O376" s="7"/>
    </row>
    <row r="377" spans="2:15">
      <c r="B377" s="5"/>
      <c r="C377" s="6"/>
      <c r="D377" s="7"/>
      <c r="E377" s="7"/>
      <c r="F377" s="4"/>
      <c r="G377" s="4"/>
      <c r="H377" s="4"/>
      <c r="I377" s="4"/>
      <c r="J377" s="7"/>
      <c r="K377" s="7"/>
      <c r="L377" s="7"/>
      <c r="M377" s="7"/>
      <c r="N377" s="7"/>
      <c r="O377" s="7"/>
    </row>
    <row r="378" spans="2:15">
      <c r="B378" s="5"/>
      <c r="C378" s="6"/>
      <c r="D378" s="7"/>
      <c r="E378" s="7"/>
      <c r="F378" s="4"/>
      <c r="G378" s="4"/>
      <c r="H378" s="4"/>
      <c r="I378" s="4"/>
      <c r="J378" s="7"/>
      <c r="K378" s="7"/>
      <c r="L378" s="7"/>
      <c r="M378" s="7"/>
      <c r="N378" s="7"/>
      <c r="O378" s="7"/>
    </row>
    <row r="379" spans="2:15">
      <c r="B379" s="5"/>
      <c r="C379" s="6"/>
      <c r="D379" s="7"/>
      <c r="E379" s="7"/>
      <c r="F379" s="4"/>
      <c r="G379" s="4"/>
      <c r="H379" s="4"/>
      <c r="I379" s="4"/>
      <c r="J379" s="7"/>
      <c r="K379" s="7"/>
      <c r="L379" s="7"/>
      <c r="M379" s="7"/>
      <c r="N379" s="7"/>
      <c r="O379" s="7"/>
    </row>
    <row r="380" spans="2:15">
      <c r="B380" s="5"/>
      <c r="C380" s="6"/>
      <c r="D380" s="7"/>
      <c r="E380" s="7"/>
      <c r="F380" s="4"/>
      <c r="G380" s="4"/>
      <c r="H380" s="4"/>
      <c r="I380" s="4"/>
      <c r="J380" s="7"/>
      <c r="K380" s="7"/>
      <c r="L380" s="7"/>
      <c r="M380" s="7"/>
      <c r="N380" s="7"/>
      <c r="O380" s="7"/>
    </row>
    <row r="381" spans="2:15">
      <c r="B381" s="5"/>
      <c r="C381" s="6"/>
      <c r="D381" s="7"/>
      <c r="E381" s="7"/>
      <c r="F381" s="4"/>
      <c r="G381" s="4"/>
      <c r="H381" s="4"/>
      <c r="I381" s="4"/>
      <c r="J381" s="7"/>
      <c r="K381" s="7"/>
      <c r="L381" s="7"/>
      <c r="M381" s="7"/>
      <c r="N381" s="7"/>
      <c r="O381" s="7"/>
    </row>
    <row r="382" spans="2:15">
      <c r="B382" s="5"/>
      <c r="C382" s="6"/>
      <c r="D382" s="7"/>
      <c r="E382" s="7"/>
      <c r="F382" s="4"/>
      <c r="G382" s="4"/>
      <c r="H382" s="4"/>
      <c r="I382" s="4"/>
      <c r="J382" s="7"/>
      <c r="K382" s="7"/>
      <c r="L382" s="7"/>
      <c r="M382" s="7"/>
      <c r="N382" s="7"/>
      <c r="O382" s="7"/>
    </row>
    <row r="383" spans="2:15">
      <c r="B383" s="5"/>
      <c r="C383" s="6"/>
      <c r="D383" s="7"/>
      <c r="E383" s="7"/>
      <c r="F383" s="4"/>
      <c r="G383" s="4"/>
      <c r="H383" s="4"/>
      <c r="I383" s="4"/>
      <c r="J383" s="7"/>
      <c r="K383" s="7"/>
      <c r="L383" s="7"/>
      <c r="M383" s="7"/>
      <c r="N383" s="7"/>
      <c r="O383" s="7"/>
    </row>
    <row r="384" spans="2:15">
      <c r="B384" s="5"/>
      <c r="C384" s="6"/>
      <c r="D384" s="7"/>
      <c r="E384" s="7"/>
      <c r="F384" s="4"/>
      <c r="G384" s="4"/>
      <c r="H384" s="4"/>
      <c r="I384" s="4"/>
      <c r="J384" s="7"/>
      <c r="K384" s="7"/>
      <c r="L384" s="7"/>
      <c r="M384" s="7"/>
      <c r="N384" s="7"/>
      <c r="O384" s="7"/>
    </row>
    <row r="385" spans="2:15">
      <c r="B385" s="5"/>
      <c r="C385" s="6"/>
      <c r="D385" s="7"/>
      <c r="E385" s="7"/>
      <c r="F385" s="4"/>
      <c r="G385" s="4"/>
      <c r="H385" s="4"/>
      <c r="I385" s="4"/>
      <c r="J385" s="7"/>
      <c r="K385" s="7"/>
      <c r="L385" s="7"/>
      <c r="M385" s="7"/>
      <c r="N385" s="7"/>
      <c r="O385" s="7"/>
    </row>
    <row r="386" spans="2:15">
      <c r="B386" s="5"/>
      <c r="C386" s="6"/>
      <c r="D386" s="7"/>
      <c r="E386" s="7"/>
      <c r="F386" s="4"/>
      <c r="G386" s="4"/>
      <c r="H386" s="4"/>
      <c r="I386" s="4"/>
      <c r="J386" s="7"/>
      <c r="K386" s="7"/>
      <c r="L386" s="7"/>
      <c r="M386" s="7"/>
      <c r="N386" s="7"/>
      <c r="O386" s="7"/>
    </row>
    <row r="387" spans="2:15">
      <c r="B387" s="5"/>
      <c r="C387" s="6"/>
      <c r="D387" s="7"/>
      <c r="E387" s="7"/>
      <c r="F387" s="4"/>
      <c r="G387" s="4"/>
      <c r="H387" s="4"/>
      <c r="I387" s="4"/>
      <c r="J387" s="7"/>
      <c r="K387" s="7"/>
      <c r="L387" s="7"/>
      <c r="M387" s="7"/>
      <c r="N387" s="7"/>
      <c r="O387" s="7"/>
    </row>
    <row r="388" spans="2:15">
      <c r="B388" s="5"/>
      <c r="C388" s="6"/>
      <c r="D388" s="7"/>
      <c r="E388" s="7"/>
      <c r="F388" s="4"/>
      <c r="G388" s="4"/>
      <c r="H388" s="4"/>
      <c r="I388" s="4"/>
      <c r="J388" s="7"/>
      <c r="K388" s="7"/>
      <c r="L388" s="7"/>
      <c r="M388" s="7"/>
      <c r="N388" s="7"/>
      <c r="O388" s="7"/>
    </row>
    <row r="389" spans="2:15">
      <c r="B389" s="5"/>
      <c r="C389" s="6"/>
      <c r="D389" s="7"/>
      <c r="E389" s="7"/>
      <c r="F389" s="4"/>
      <c r="G389" s="4"/>
      <c r="H389" s="4"/>
      <c r="I389" s="4"/>
      <c r="J389" s="7"/>
      <c r="K389" s="7"/>
      <c r="L389" s="7"/>
      <c r="M389" s="7"/>
      <c r="N389" s="7"/>
      <c r="O389" s="7"/>
    </row>
    <row r="390" spans="2:15">
      <c r="B390" s="5"/>
      <c r="C390" s="6"/>
      <c r="D390" s="7"/>
      <c r="E390" s="7"/>
      <c r="F390" s="4"/>
      <c r="G390" s="4"/>
      <c r="H390" s="4"/>
      <c r="I390" s="4"/>
      <c r="J390" s="7"/>
      <c r="K390" s="7"/>
      <c r="L390" s="7"/>
      <c r="M390" s="7"/>
      <c r="N390" s="7"/>
      <c r="O390" s="7"/>
    </row>
    <row r="391" spans="2:15">
      <c r="B391" s="5"/>
      <c r="C391" s="6"/>
      <c r="D391" s="7"/>
      <c r="E391" s="7"/>
      <c r="F391" s="4"/>
      <c r="G391" s="4"/>
      <c r="H391" s="4"/>
      <c r="I391" s="4"/>
      <c r="J391" s="7"/>
      <c r="K391" s="7"/>
      <c r="L391" s="7"/>
      <c r="M391" s="7"/>
      <c r="N391" s="7"/>
      <c r="O391" s="7"/>
    </row>
    <row r="392" spans="2:15">
      <c r="B392" s="5"/>
      <c r="C392" s="6"/>
      <c r="D392" s="7"/>
      <c r="E392" s="7"/>
      <c r="F392" s="4"/>
      <c r="G392" s="4"/>
      <c r="H392" s="4"/>
      <c r="I392" s="4"/>
      <c r="J392" s="7"/>
      <c r="K392" s="7"/>
      <c r="L392" s="7"/>
      <c r="M392" s="7"/>
      <c r="N392" s="7"/>
      <c r="O392" s="7"/>
    </row>
    <row r="393" spans="2:15">
      <c r="B393" s="5"/>
      <c r="C393" s="6"/>
      <c r="D393" s="7"/>
      <c r="E393" s="7"/>
      <c r="F393" s="4"/>
      <c r="G393" s="4"/>
      <c r="H393" s="4"/>
      <c r="I393" s="4"/>
      <c r="J393" s="7"/>
      <c r="K393" s="7"/>
      <c r="L393" s="7"/>
      <c r="M393" s="7"/>
      <c r="N393" s="7"/>
      <c r="O393" s="7"/>
    </row>
    <row r="394" spans="2:15">
      <c r="B394" s="5"/>
      <c r="C394" s="6"/>
      <c r="D394" s="7"/>
      <c r="E394" s="7"/>
      <c r="F394" s="4"/>
      <c r="G394" s="4"/>
      <c r="H394" s="4"/>
      <c r="I394" s="4"/>
      <c r="J394" s="7"/>
      <c r="K394" s="7"/>
      <c r="L394" s="7"/>
      <c r="M394" s="7"/>
      <c r="N394" s="7"/>
      <c r="O394" s="7"/>
    </row>
    <row r="395" spans="2:15">
      <c r="B395" s="5"/>
      <c r="C395" s="6"/>
      <c r="D395" s="7"/>
      <c r="E395" s="7"/>
      <c r="F395" s="4"/>
      <c r="G395" s="4"/>
      <c r="H395" s="4"/>
      <c r="I395" s="4"/>
      <c r="J395" s="7"/>
      <c r="K395" s="7"/>
      <c r="L395" s="7"/>
      <c r="M395" s="7"/>
      <c r="N395" s="7"/>
      <c r="O395" s="7"/>
    </row>
    <row r="396" spans="2:15">
      <c r="B396" s="5"/>
      <c r="C396" s="6"/>
      <c r="D396" s="7"/>
      <c r="E396" s="7"/>
      <c r="F396" s="4"/>
      <c r="G396" s="4"/>
      <c r="H396" s="4"/>
      <c r="I396" s="4"/>
      <c r="J396" s="7"/>
      <c r="K396" s="7"/>
      <c r="L396" s="7"/>
      <c r="M396" s="7"/>
      <c r="N396" s="7"/>
      <c r="O396" s="7"/>
    </row>
    <row r="397" spans="2:15">
      <c r="B397" s="5"/>
      <c r="C397" s="6"/>
      <c r="D397" s="7"/>
      <c r="E397" s="7"/>
      <c r="F397" s="4"/>
      <c r="G397" s="4"/>
      <c r="H397" s="4"/>
      <c r="I397" s="4"/>
      <c r="J397" s="7"/>
      <c r="K397" s="7"/>
      <c r="L397" s="7"/>
      <c r="M397" s="7"/>
      <c r="N397" s="7"/>
      <c r="O397" s="7"/>
    </row>
    <row r="398" spans="2:15">
      <c r="B398" s="5"/>
      <c r="C398" s="6"/>
      <c r="D398" s="7"/>
      <c r="E398" s="7"/>
      <c r="F398" s="4"/>
      <c r="G398" s="4"/>
      <c r="H398" s="4"/>
      <c r="I398" s="4"/>
      <c r="J398" s="7"/>
      <c r="K398" s="7"/>
      <c r="L398" s="7"/>
      <c r="M398" s="7"/>
      <c r="N398" s="7"/>
      <c r="O398" s="7"/>
    </row>
    <row r="399" spans="2:15">
      <c r="B399" s="5"/>
      <c r="C399" s="6"/>
      <c r="D399" s="7"/>
      <c r="E399" s="7"/>
      <c r="F399" s="4"/>
      <c r="G399" s="4"/>
      <c r="H399" s="4"/>
      <c r="I399" s="4"/>
      <c r="J399" s="7"/>
      <c r="K399" s="7"/>
      <c r="L399" s="7"/>
      <c r="M399" s="7"/>
      <c r="N399" s="7"/>
      <c r="O399" s="7"/>
    </row>
    <row r="400" spans="2:15">
      <c r="B400" s="5"/>
      <c r="C400" s="6"/>
      <c r="D400" s="7"/>
      <c r="E400" s="7"/>
      <c r="F400" s="4"/>
      <c r="G400" s="4"/>
      <c r="H400" s="4"/>
      <c r="I400" s="4"/>
      <c r="J400" s="7"/>
      <c r="K400" s="7"/>
      <c r="L400" s="7"/>
      <c r="M400" s="7"/>
      <c r="N400" s="7"/>
      <c r="O400" s="7"/>
    </row>
    <row r="401" spans="2:15">
      <c r="B401" s="5"/>
      <c r="C401" s="6"/>
      <c r="D401" s="7"/>
      <c r="E401" s="7"/>
      <c r="F401" s="4"/>
      <c r="G401" s="4"/>
      <c r="H401" s="4"/>
      <c r="I401" s="4"/>
      <c r="J401" s="7"/>
      <c r="K401" s="7"/>
      <c r="L401" s="7"/>
      <c r="M401" s="7"/>
      <c r="N401" s="7"/>
      <c r="O401" s="7"/>
    </row>
    <row r="402" spans="2:15">
      <c r="B402" s="5"/>
      <c r="C402" s="6"/>
      <c r="D402" s="7"/>
      <c r="E402" s="7"/>
      <c r="F402" s="4"/>
      <c r="G402" s="4"/>
      <c r="H402" s="4"/>
      <c r="I402" s="4"/>
      <c r="J402" s="7"/>
      <c r="K402" s="7"/>
      <c r="L402" s="7"/>
      <c r="M402" s="7"/>
      <c r="N402" s="7"/>
      <c r="O402" s="7"/>
    </row>
    <row r="403" spans="2:15">
      <c r="B403" s="5"/>
      <c r="C403" s="6"/>
      <c r="D403" s="7"/>
      <c r="E403" s="7"/>
      <c r="F403" s="4"/>
      <c r="G403" s="4"/>
      <c r="H403" s="4"/>
      <c r="I403" s="4"/>
      <c r="J403" s="7"/>
      <c r="K403" s="7"/>
      <c r="L403" s="7"/>
      <c r="M403" s="7"/>
      <c r="N403" s="7"/>
      <c r="O403" s="7"/>
    </row>
    <row r="404" spans="2:15">
      <c r="B404" s="5"/>
      <c r="C404" s="6"/>
      <c r="D404" s="7"/>
      <c r="E404" s="7"/>
      <c r="F404" s="4"/>
      <c r="G404" s="4"/>
      <c r="H404" s="4"/>
      <c r="I404" s="4"/>
      <c r="J404" s="7"/>
      <c r="K404" s="7"/>
      <c r="L404" s="7"/>
      <c r="M404" s="7"/>
      <c r="N404" s="7"/>
      <c r="O404" s="7"/>
    </row>
    <row r="405" spans="2:15">
      <c r="B405" s="5"/>
      <c r="C405" s="6"/>
      <c r="D405" s="7"/>
      <c r="E405" s="7"/>
      <c r="F405" s="4"/>
      <c r="G405" s="4"/>
      <c r="H405" s="4"/>
      <c r="I405" s="4"/>
      <c r="J405" s="7"/>
      <c r="K405" s="7"/>
      <c r="L405" s="7"/>
      <c r="M405" s="7"/>
      <c r="N405" s="7"/>
      <c r="O405" s="7"/>
    </row>
    <row r="406" spans="2:15">
      <c r="B406" s="5"/>
      <c r="C406" s="6"/>
      <c r="D406" s="7"/>
      <c r="E406" s="7"/>
      <c r="F406" s="4"/>
      <c r="G406" s="4"/>
      <c r="H406" s="4"/>
      <c r="I406" s="4"/>
      <c r="J406" s="7"/>
      <c r="K406" s="7"/>
      <c r="L406" s="7"/>
      <c r="M406" s="7"/>
      <c r="N406" s="7"/>
      <c r="O406" s="7"/>
    </row>
    <row r="407" spans="2:15">
      <c r="B407" s="5"/>
      <c r="C407" s="6"/>
      <c r="D407" s="7"/>
      <c r="E407" s="7"/>
      <c r="F407" s="4"/>
      <c r="G407" s="4"/>
      <c r="H407" s="4"/>
      <c r="I407" s="4"/>
      <c r="J407" s="7"/>
      <c r="K407" s="7"/>
      <c r="L407" s="7"/>
      <c r="M407" s="7"/>
      <c r="N407" s="7"/>
      <c r="O407" s="7"/>
    </row>
    <row r="408" spans="2:15">
      <c r="B408" s="5"/>
      <c r="C408" s="6"/>
      <c r="D408" s="7"/>
      <c r="E408" s="7"/>
      <c r="F408" s="4"/>
      <c r="G408" s="4"/>
      <c r="H408" s="4"/>
      <c r="I408" s="4"/>
      <c r="J408" s="7"/>
      <c r="K408" s="7"/>
      <c r="L408" s="7"/>
      <c r="M408" s="7"/>
      <c r="N408" s="7"/>
      <c r="O408" s="7"/>
    </row>
    <row r="409" spans="2:15">
      <c r="B409" s="5"/>
      <c r="C409" s="6"/>
      <c r="D409" s="7"/>
      <c r="E409" s="7"/>
      <c r="F409" s="4"/>
      <c r="G409" s="4"/>
      <c r="H409" s="4"/>
      <c r="I409" s="4"/>
      <c r="J409" s="7"/>
      <c r="K409" s="7"/>
      <c r="L409" s="7"/>
      <c r="M409" s="7"/>
      <c r="N409" s="7"/>
      <c r="O409" s="7"/>
    </row>
    <row r="410" spans="2:15">
      <c r="B410" s="5"/>
      <c r="C410" s="6"/>
      <c r="D410" s="7"/>
      <c r="E410" s="7"/>
      <c r="F410" s="4"/>
      <c r="G410" s="4"/>
      <c r="H410" s="4"/>
      <c r="I410" s="4"/>
      <c r="J410" s="7"/>
      <c r="K410" s="7"/>
      <c r="L410" s="7"/>
      <c r="M410" s="7"/>
      <c r="N410" s="7"/>
      <c r="O410" s="7"/>
    </row>
    <row r="411" spans="2:15">
      <c r="B411" s="5"/>
      <c r="C411" s="6"/>
      <c r="D411" s="7"/>
      <c r="E411" s="7"/>
      <c r="F411" s="4"/>
      <c r="G411" s="4"/>
      <c r="H411" s="4"/>
      <c r="I411" s="4"/>
      <c r="J411" s="7"/>
      <c r="K411" s="7"/>
      <c r="L411" s="7"/>
      <c r="M411" s="7"/>
      <c r="N411" s="7"/>
      <c r="O411" s="7"/>
    </row>
    <row r="412" spans="2:15">
      <c r="B412" s="5"/>
      <c r="C412" s="6"/>
      <c r="D412" s="7"/>
      <c r="E412" s="7"/>
      <c r="F412" s="4"/>
      <c r="G412" s="4"/>
      <c r="H412" s="4"/>
      <c r="I412" s="4"/>
      <c r="J412" s="7"/>
      <c r="K412" s="7"/>
      <c r="L412" s="7"/>
      <c r="M412" s="7"/>
      <c r="N412" s="7"/>
      <c r="O412" s="7"/>
    </row>
    <row r="413" spans="2:15">
      <c r="B413" s="5"/>
      <c r="C413" s="6"/>
      <c r="D413" s="7"/>
      <c r="E413" s="7"/>
      <c r="F413" s="4"/>
      <c r="G413" s="4"/>
      <c r="H413" s="4"/>
      <c r="I413" s="4"/>
      <c r="J413" s="7"/>
      <c r="K413" s="7"/>
      <c r="L413" s="7"/>
      <c r="M413" s="7"/>
      <c r="N413" s="7"/>
      <c r="O413" s="7"/>
    </row>
    <row r="414" spans="2:15">
      <c r="B414" s="3"/>
      <c r="C414" s="3"/>
      <c r="D414" s="3"/>
      <c r="E414" s="3"/>
      <c r="F414" s="3"/>
      <c r="G414" s="3"/>
      <c r="H414" s="3"/>
      <c r="I414" s="3"/>
      <c r="J4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A7C8-01F9-6F49-A984-884DA5E848FC}">
  <dimension ref="A2:K94"/>
  <sheetViews>
    <sheetView topLeftCell="A2" zoomScale="138" workbookViewId="0">
      <selection activeCell="A15" sqref="A15:H15"/>
    </sheetView>
  </sheetViews>
  <sheetFormatPr defaultColWidth="8.796875" defaultRowHeight="13.2"/>
  <cols>
    <col min="1" max="1" width="15" style="9" customWidth="1"/>
    <col min="2" max="2" width="16.69921875" style="9" customWidth="1"/>
    <col min="3" max="256" width="11.5" style="9" customWidth="1"/>
    <col min="257" max="16384" width="8.796875" style="9"/>
  </cols>
  <sheetData>
    <row r="2" spans="1:8">
      <c r="A2" s="8" t="s">
        <v>10</v>
      </c>
    </row>
    <row r="3" spans="1:8">
      <c r="A3" s="10" t="s">
        <v>11</v>
      </c>
      <c r="B3" s="10" t="s">
        <v>12</v>
      </c>
      <c r="C3" s="10" t="s">
        <v>13</v>
      </c>
      <c r="D3" s="10" t="s">
        <v>14</v>
      </c>
      <c r="E3" s="9" t="s">
        <v>15</v>
      </c>
      <c r="F3" s="10" t="s">
        <v>16</v>
      </c>
      <c r="G3" s="10" t="s">
        <v>17</v>
      </c>
      <c r="H3" s="10" t="s">
        <v>18</v>
      </c>
    </row>
    <row r="4" spans="1:8" ht="15.6">
      <c r="A4" s="11" t="s">
        <v>19</v>
      </c>
      <c r="B4" s="65">
        <v>165</v>
      </c>
      <c r="C4" s="25">
        <v>0.17</v>
      </c>
      <c r="D4" s="65">
        <v>90</v>
      </c>
      <c r="E4" s="177">
        <v>6.7000000000000004E-2</v>
      </c>
      <c r="F4" s="65">
        <v>950</v>
      </c>
      <c r="G4" s="65">
        <v>45</v>
      </c>
      <c r="H4" s="12">
        <v>49.1</v>
      </c>
    </row>
    <row r="5" spans="1:8" ht="15.6">
      <c r="A5" s="11" t="s">
        <v>20</v>
      </c>
      <c r="B5" s="65">
        <v>237</v>
      </c>
      <c r="C5" s="25">
        <v>0.112</v>
      </c>
      <c r="D5" s="65">
        <v>124</v>
      </c>
      <c r="E5" s="178"/>
      <c r="F5" s="65">
        <v>877</v>
      </c>
      <c r="G5" s="65"/>
      <c r="H5" s="12">
        <v>49.5</v>
      </c>
    </row>
    <row r="6" spans="1:8" ht="15.6">
      <c r="A6" s="11" t="s">
        <v>21</v>
      </c>
      <c r="B6" s="65">
        <v>88</v>
      </c>
      <c r="C6" s="25">
        <v>1</v>
      </c>
      <c r="D6" s="65">
        <v>431</v>
      </c>
      <c r="E6" s="177">
        <v>0.32</v>
      </c>
      <c r="F6" s="65">
        <v>1183</v>
      </c>
      <c r="G6" s="65">
        <v>322</v>
      </c>
      <c r="H6" s="12">
        <v>48.59</v>
      </c>
    </row>
    <row r="7" spans="1:8" ht="15.6">
      <c r="A7" s="11" t="s">
        <v>22</v>
      </c>
      <c r="B7" s="65">
        <v>125</v>
      </c>
      <c r="C7" s="25">
        <v>0.443</v>
      </c>
      <c r="D7" s="65">
        <v>299</v>
      </c>
      <c r="E7" s="178">
        <v>0.24</v>
      </c>
      <c r="F7" s="65">
        <v>1126</v>
      </c>
      <c r="G7" s="65">
        <v>182</v>
      </c>
      <c r="H7" s="12">
        <v>49.46</v>
      </c>
    </row>
    <row r="8" spans="1:8">
      <c r="A8" s="11" t="s">
        <v>23</v>
      </c>
      <c r="B8" s="65">
        <v>161</v>
      </c>
      <c r="C8" s="25">
        <v>0.61</v>
      </c>
      <c r="D8" s="65">
        <v>445</v>
      </c>
      <c r="F8" s="65">
        <v>1640</v>
      </c>
      <c r="G8" s="65">
        <v>1433</v>
      </c>
      <c r="H8" s="12">
        <v>51.25</v>
      </c>
    </row>
    <row r="9" spans="1:8">
      <c r="A9" s="11" t="s">
        <v>24</v>
      </c>
      <c r="B9" s="65"/>
      <c r="C9" s="25">
        <v>0.05</v>
      </c>
      <c r="D9" s="65"/>
      <c r="F9" s="65"/>
      <c r="G9" s="65"/>
      <c r="H9" s="12">
        <v>49.82</v>
      </c>
    </row>
    <row r="10" spans="1:8">
      <c r="A10" s="11" t="s">
        <v>25</v>
      </c>
      <c r="B10" s="65"/>
      <c r="C10" s="25">
        <v>2.4900000000000002</v>
      </c>
      <c r="D10" s="65"/>
      <c r="F10" s="65"/>
      <c r="G10" s="65"/>
      <c r="H10" s="12">
        <v>48.59</v>
      </c>
    </row>
    <row r="11" spans="1:8" ht="15.6">
      <c r="A11" s="11">
        <v>6001</v>
      </c>
      <c r="B11" s="65"/>
      <c r="C11" s="25"/>
      <c r="D11" s="65"/>
      <c r="E11" s="177">
        <v>0.10697666666666665</v>
      </c>
      <c r="F11" s="65">
        <v>38</v>
      </c>
      <c r="G11" s="65">
        <v>927</v>
      </c>
      <c r="H11" s="12">
        <v>54.78</v>
      </c>
    </row>
    <row r="12" spans="1:8" ht="15.6">
      <c r="A12" s="11" t="s">
        <v>26</v>
      </c>
      <c r="B12" s="65"/>
      <c r="C12" s="25">
        <v>1</v>
      </c>
      <c r="D12" s="65">
        <v>997</v>
      </c>
      <c r="E12" s="177">
        <v>0.745</v>
      </c>
      <c r="F12" s="65">
        <v>1562</v>
      </c>
      <c r="G12" s="65">
        <v>2914</v>
      </c>
      <c r="H12" s="12">
        <v>56.6</v>
      </c>
    </row>
    <row r="13" spans="1:8">
      <c r="A13" s="11" t="s">
        <v>24</v>
      </c>
      <c r="B13" s="65"/>
      <c r="C13" s="25">
        <v>0.05</v>
      </c>
      <c r="D13" s="65"/>
      <c r="F13" s="65"/>
      <c r="G13" s="65"/>
      <c r="H13" s="12">
        <v>49.82</v>
      </c>
    </row>
    <row r="14" spans="1:8" s="13" customFormat="1">
      <c r="A14" s="11" t="s">
        <v>27</v>
      </c>
      <c r="B14" s="9">
        <v>3150</v>
      </c>
      <c r="C14" s="9"/>
      <c r="D14" s="9"/>
      <c r="F14" s="9"/>
      <c r="G14" s="9"/>
      <c r="H14" s="12">
        <v>49.4</v>
      </c>
    </row>
    <row r="15" spans="1:8" ht="15.6">
      <c r="A15" s="11" t="s">
        <v>28</v>
      </c>
      <c r="B15" s="9">
        <v>37</v>
      </c>
      <c r="C15" s="25">
        <v>1.59</v>
      </c>
      <c r="D15" s="9">
        <v>1050</v>
      </c>
      <c r="E15" s="177">
        <v>0.86799999999999999</v>
      </c>
      <c r="F15" s="9">
        <v>1552</v>
      </c>
      <c r="G15" s="9">
        <v>857</v>
      </c>
      <c r="H15" s="12">
        <v>48.5</v>
      </c>
    </row>
    <row r="16" spans="1:8">
      <c r="A16" s="13"/>
      <c r="B16" s="13"/>
      <c r="C16" s="13"/>
      <c r="D16" s="13"/>
      <c r="E16" s="13"/>
      <c r="F16" s="13"/>
      <c r="G16" s="13"/>
    </row>
    <row r="18" spans="1:8">
      <c r="A18" s="14" t="s">
        <v>29</v>
      </c>
      <c r="B18" s="14"/>
      <c r="C18" s="14"/>
      <c r="D18" s="14"/>
      <c r="E18" s="14"/>
    </row>
    <row r="19" spans="1:8">
      <c r="B19" s="15"/>
    </row>
    <row r="20" spans="1:8">
      <c r="B20" s="9" t="s">
        <v>30</v>
      </c>
    </row>
    <row r="21" spans="1:8">
      <c r="B21" s="10" t="s">
        <v>12</v>
      </c>
      <c r="C21" s="10" t="s">
        <v>13</v>
      </c>
      <c r="D21" s="10" t="s">
        <v>14</v>
      </c>
      <c r="E21" s="10" t="s">
        <v>15</v>
      </c>
      <c r="F21" s="10" t="s">
        <v>16</v>
      </c>
      <c r="G21" s="10" t="s">
        <v>17</v>
      </c>
      <c r="H21" s="10" t="s">
        <v>18</v>
      </c>
    </row>
    <row r="22" spans="1:8">
      <c r="A22" s="11" t="s">
        <v>19</v>
      </c>
      <c r="B22" s="11">
        <v>3.3604887983706702</v>
      </c>
      <c r="C22" s="11">
        <v>3.4623217922606928E-3</v>
      </c>
      <c r="D22" s="11">
        <v>1.8329938900203666</v>
      </c>
      <c r="E22" s="9">
        <v>1.364562118126273E-3</v>
      </c>
      <c r="F22" s="11">
        <v>19.34826883910387</v>
      </c>
      <c r="G22" s="11">
        <v>0.91649694501018331</v>
      </c>
      <c r="H22" s="12">
        <v>49.1</v>
      </c>
    </row>
    <row r="23" spans="1:8">
      <c r="A23" s="11" t="s">
        <v>20</v>
      </c>
      <c r="B23" s="11">
        <v>4.7878787878787881</v>
      </c>
      <c r="C23" s="11">
        <v>2.2626262626262625E-3</v>
      </c>
      <c r="D23" s="11">
        <v>2.5050505050505052</v>
      </c>
      <c r="F23" s="11">
        <v>17.717171717171716</v>
      </c>
      <c r="G23" s="11"/>
      <c r="H23" s="12">
        <v>49.5</v>
      </c>
    </row>
    <row r="24" spans="1:8">
      <c r="A24" s="11" t="s">
        <v>21</v>
      </c>
      <c r="B24" s="11">
        <v>1.8110722370858201</v>
      </c>
      <c r="C24" s="11">
        <v>2.0580366330520683E-2</v>
      </c>
      <c r="D24" s="11">
        <v>8.8701378884544138</v>
      </c>
      <c r="E24" s="9">
        <v>6.5857172257666186E-3</v>
      </c>
      <c r="F24" s="11">
        <v>24.346573369005966</v>
      </c>
      <c r="G24" s="11">
        <v>6.6268779584276594</v>
      </c>
      <c r="H24" s="12">
        <v>48.59</v>
      </c>
    </row>
    <row r="25" spans="1:8">
      <c r="A25" s="11" t="s">
        <v>22</v>
      </c>
      <c r="B25" s="11">
        <v>2.5272947836635664</v>
      </c>
      <c r="C25" s="11">
        <v>8.9567327133036802E-3</v>
      </c>
      <c r="D25" s="11">
        <v>6.0452891225232506</v>
      </c>
      <c r="E25" s="9">
        <v>4.8524059846340476E-3</v>
      </c>
      <c r="F25" s="11">
        <v>22.765871411241406</v>
      </c>
      <c r="G25" s="11">
        <v>3.6797412050141527</v>
      </c>
      <c r="H25" s="12">
        <v>49.46</v>
      </c>
    </row>
    <row r="26" spans="1:8">
      <c r="A26" s="11" t="s">
        <v>23</v>
      </c>
      <c r="B26" s="11">
        <v>3.1414634146341465</v>
      </c>
      <c r="C26" s="11">
        <v>1.1902439024390244E-2</v>
      </c>
      <c r="D26" s="11">
        <v>8.6829268292682933</v>
      </c>
      <c r="F26" s="11">
        <v>32</v>
      </c>
      <c r="G26" s="11">
        <v>27.960975609756098</v>
      </c>
      <c r="H26" s="12">
        <v>51.25</v>
      </c>
    </row>
    <row r="27" spans="1:8">
      <c r="A27" s="11" t="s">
        <v>24</v>
      </c>
      <c r="B27" s="11"/>
      <c r="C27" s="11">
        <v>1.0036130068245685E-3</v>
      </c>
      <c r="D27" s="11"/>
      <c r="F27" s="11"/>
      <c r="G27" s="11"/>
      <c r="H27" s="12">
        <v>49.82</v>
      </c>
    </row>
    <row r="28" spans="1:8">
      <c r="A28" s="11" t="s">
        <v>25</v>
      </c>
      <c r="B28" s="11"/>
      <c r="C28" s="11">
        <v>5.1245112162996501E-2</v>
      </c>
      <c r="D28" s="11"/>
      <c r="F28" s="11"/>
      <c r="G28" s="11"/>
      <c r="H28" s="12">
        <v>48.59</v>
      </c>
    </row>
    <row r="29" spans="1:8">
      <c r="A29" s="11">
        <v>6001</v>
      </c>
      <c r="B29" s="11"/>
      <c r="C29" s="11"/>
      <c r="D29" s="11"/>
      <c r="E29" s="9">
        <v>1.9528416697091394E-3</v>
      </c>
      <c r="F29" s="11">
        <v>0.69368382621394664</v>
      </c>
      <c r="G29" s="11">
        <v>16.922234392113911</v>
      </c>
      <c r="H29" s="12">
        <v>54.78</v>
      </c>
    </row>
    <row r="30" spans="1:8">
      <c r="A30" s="11" t="s">
        <v>26</v>
      </c>
      <c r="B30" s="11"/>
      <c r="C30" s="11">
        <v>1.7667844522968199E-2</v>
      </c>
      <c r="D30" s="11">
        <v>17.614840989399294</v>
      </c>
      <c r="E30" s="9">
        <v>1.3162544169611308E-2</v>
      </c>
      <c r="F30" s="11">
        <v>27.597173144876326</v>
      </c>
      <c r="G30" s="11">
        <v>51.484098939929325</v>
      </c>
      <c r="H30" s="12">
        <v>56.6</v>
      </c>
    </row>
    <row r="31" spans="1:8">
      <c r="A31" s="11" t="s">
        <v>24</v>
      </c>
      <c r="B31" s="11"/>
      <c r="C31" s="11">
        <v>1.0036130068245685E-3</v>
      </c>
      <c r="D31" s="11"/>
      <c r="F31" s="11"/>
      <c r="G31" s="11"/>
      <c r="H31" s="12">
        <v>49.82</v>
      </c>
    </row>
    <row r="32" spans="1:8">
      <c r="A32" s="11" t="s">
        <v>27</v>
      </c>
      <c r="B32" s="11">
        <v>63.765182186234817</v>
      </c>
      <c r="C32" s="11"/>
      <c r="D32" s="11"/>
      <c r="F32" s="11"/>
      <c r="G32" s="11"/>
      <c r="H32" s="12">
        <v>49.4</v>
      </c>
    </row>
    <row r="33" spans="1:11">
      <c r="A33" s="11" t="s">
        <v>28</v>
      </c>
      <c r="B33" s="11">
        <v>0.76288659793814428</v>
      </c>
      <c r="C33" s="11">
        <v>3.2783505154639174E-2</v>
      </c>
      <c r="D33" s="11">
        <v>21.649484536082475</v>
      </c>
      <c r="E33" s="9">
        <v>1.7896907216494846E-2</v>
      </c>
      <c r="F33" s="11">
        <v>32</v>
      </c>
      <c r="G33" s="11">
        <v>17.670103092783506</v>
      </c>
      <c r="H33" s="12">
        <v>48.5</v>
      </c>
    </row>
    <row r="35" spans="1:11">
      <c r="A35" s="8" t="s">
        <v>31</v>
      </c>
    </row>
    <row r="36" spans="1:11" ht="15.6">
      <c r="C36" s="3" t="s">
        <v>32</v>
      </c>
      <c r="D36" s="11" t="s">
        <v>33</v>
      </c>
      <c r="E36" s="16" t="s">
        <v>34</v>
      </c>
      <c r="F36" s="11" t="s">
        <v>33</v>
      </c>
      <c r="H36" s="10" t="s">
        <v>35</v>
      </c>
      <c r="I36" s="10" t="s">
        <v>36</v>
      </c>
      <c r="J36" s="10" t="s">
        <v>34</v>
      </c>
      <c r="K36" s="10" t="s">
        <v>33</v>
      </c>
    </row>
    <row r="37" spans="1:11" ht="15.6">
      <c r="B37" t="s">
        <v>37</v>
      </c>
      <c r="C37" s="17">
        <v>1.1599999999999999</v>
      </c>
      <c r="D37" s="16">
        <v>75.45</v>
      </c>
      <c r="E37" s="18">
        <v>1.5374420145791913E-2</v>
      </c>
      <c r="F37" s="16">
        <v>75.45</v>
      </c>
      <c r="H37" t="s">
        <v>37</v>
      </c>
      <c r="J37" s="18">
        <v>1.5374420145791913E-2</v>
      </c>
      <c r="K37" s="16">
        <v>75.45</v>
      </c>
    </row>
    <row r="38" spans="1:11" ht="15.6">
      <c r="B38" t="s">
        <v>38</v>
      </c>
      <c r="C38" s="17">
        <v>3.3</v>
      </c>
      <c r="D38" s="16">
        <v>75.45</v>
      </c>
      <c r="E38" s="18">
        <v>4.3737574552683893E-2</v>
      </c>
      <c r="F38" s="16">
        <v>75.45</v>
      </c>
      <c r="H38" t="s">
        <v>38</v>
      </c>
      <c r="J38" s="18">
        <v>4.3737574552683893E-2</v>
      </c>
      <c r="K38" s="16">
        <v>75.45</v>
      </c>
    </row>
    <row r="39" spans="1:11" ht="15.6">
      <c r="B39" t="s">
        <v>39</v>
      </c>
      <c r="C39" s="17">
        <v>3.51</v>
      </c>
      <c r="D39" s="16">
        <v>75.45</v>
      </c>
      <c r="E39" s="18">
        <v>4.6520874751491047E-2</v>
      </c>
      <c r="F39" s="16">
        <v>75.45</v>
      </c>
      <c r="H39" t="s">
        <v>39</v>
      </c>
      <c r="J39" s="18">
        <v>4.6520874751491047E-2</v>
      </c>
      <c r="K39" s="16">
        <v>75.45</v>
      </c>
    </row>
    <row r="40" spans="1:11" ht="15.6">
      <c r="B40" t="s">
        <v>40</v>
      </c>
      <c r="C40" s="17">
        <v>4.1100000000000003</v>
      </c>
      <c r="D40" s="16">
        <v>75.45</v>
      </c>
      <c r="E40" s="18">
        <v>5.4473161033797221E-2</v>
      </c>
      <c r="F40" s="16">
        <v>75.45</v>
      </c>
      <c r="H40" t="s">
        <v>40</v>
      </c>
      <c r="J40" s="18">
        <v>5.44731610337972E-2</v>
      </c>
      <c r="K40" s="16">
        <v>75.45</v>
      </c>
    </row>
    <row r="41" spans="1:11" ht="15.6">
      <c r="A41" s="13"/>
      <c r="B41" t="s">
        <v>41</v>
      </c>
      <c r="C41" s="17">
        <v>5.0599999999999996</v>
      </c>
      <c r="D41" s="16">
        <v>75.45</v>
      </c>
      <c r="E41" s="18">
        <v>6.7064280980781973E-2</v>
      </c>
      <c r="F41" s="16">
        <v>75.45</v>
      </c>
      <c r="H41" t="s">
        <v>41</v>
      </c>
      <c r="J41" s="18">
        <v>6.7064280980781973E-2</v>
      </c>
      <c r="K41" s="16">
        <v>75.45</v>
      </c>
    </row>
    <row r="42" spans="1:11" ht="15.6">
      <c r="B42" t="s">
        <v>42</v>
      </c>
      <c r="C42" s="17">
        <v>6.09</v>
      </c>
      <c r="D42" s="16">
        <v>75.45</v>
      </c>
      <c r="E42" s="18">
        <v>8.0715705765407555E-2</v>
      </c>
      <c r="F42" s="16">
        <v>75.45</v>
      </c>
      <c r="H42" t="s">
        <v>42</v>
      </c>
      <c r="J42" s="18">
        <v>8.0715705765407555E-2</v>
      </c>
      <c r="K42" s="16">
        <v>75.45</v>
      </c>
    </row>
    <row r="44" spans="1:11">
      <c r="H44" s="10" t="s">
        <v>35</v>
      </c>
      <c r="I44" s="10" t="s">
        <v>36</v>
      </c>
      <c r="J44" s="10" t="s">
        <v>34</v>
      </c>
      <c r="K44" s="10" t="s">
        <v>33</v>
      </c>
    </row>
    <row r="45" spans="1:11" ht="15.6">
      <c r="B45" t="s">
        <v>43</v>
      </c>
      <c r="C45">
        <v>0.79</v>
      </c>
      <c r="D45" s="16">
        <v>76.45</v>
      </c>
      <c r="E45" s="18">
        <v>1.0333551340745586E-2</v>
      </c>
      <c r="F45" s="16">
        <v>76.45</v>
      </c>
      <c r="H45" s="3" t="s">
        <v>43</v>
      </c>
      <c r="I45" s="11"/>
      <c r="J45" s="18">
        <v>1.0333551340745586E-2</v>
      </c>
      <c r="K45" s="16">
        <v>76.45</v>
      </c>
    </row>
    <row r="46" spans="1:11" ht="15.6">
      <c r="B46" t="s">
        <v>44</v>
      </c>
      <c r="C46">
        <v>0.70699999999999996</v>
      </c>
      <c r="D46" s="16">
        <v>76.45</v>
      </c>
      <c r="E46" s="18">
        <v>9.2478744277305416E-3</v>
      </c>
      <c r="F46" s="16">
        <v>76.45</v>
      </c>
      <c r="H46" s="3" t="s">
        <v>44</v>
      </c>
      <c r="I46" s="11"/>
      <c r="J46" s="18">
        <v>9.2478744277305416E-3</v>
      </c>
      <c r="K46" s="16">
        <v>76.45</v>
      </c>
    </row>
    <row r="47" spans="1:11" ht="15.6">
      <c r="B47" t="s">
        <v>45</v>
      </c>
      <c r="C47">
        <v>0.29699999999999999</v>
      </c>
      <c r="D47" s="16">
        <v>76.45</v>
      </c>
      <c r="E47" s="18">
        <v>3.8848920863309351E-3</v>
      </c>
      <c r="F47" s="16">
        <v>76.45</v>
      </c>
      <c r="H47" s="3" t="s">
        <v>45</v>
      </c>
      <c r="I47" s="11"/>
      <c r="J47" s="18">
        <v>3.8848920863309351E-3</v>
      </c>
      <c r="K47" s="16">
        <v>76.45</v>
      </c>
    </row>
    <row r="48" spans="1:11" ht="15.6">
      <c r="B48" t="s">
        <v>46</v>
      </c>
      <c r="C48">
        <v>0.12</v>
      </c>
      <c r="D48" s="16">
        <v>76.45</v>
      </c>
      <c r="E48" s="18">
        <v>1.5696533682145193E-3</v>
      </c>
      <c r="F48" s="16">
        <v>76.45</v>
      </c>
      <c r="H48" s="3" t="s">
        <v>46</v>
      </c>
      <c r="I48" s="11"/>
      <c r="J48" s="18">
        <v>1.5696533682145193E-3</v>
      </c>
      <c r="K48" s="16">
        <v>76.45</v>
      </c>
    </row>
    <row r="49" spans="1:11" ht="15.6">
      <c r="B49" s="19" t="s">
        <v>47</v>
      </c>
      <c r="C49" s="19">
        <v>0.27</v>
      </c>
      <c r="D49" s="20">
        <v>76.45</v>
      </c>
      <c r="E49" s="18">
        <v>3.5317200784826686E-3</v>
      </c>
      <c r="F49" s="20">
        <v>76.45</v>
      </c>
      <c r="H49" s="20" t="s">
        <v>47</v>
      </c>
      <c r="I49" s="11"/>
      <c r="J49" s="18">
        <v>3.5317200784826686E-3</v>
      </c>
      <c r="K49" s="20">
        <v>76.45</v>
      </c>
    </row>
    <row r="50" spans="1:11" ht="15.6">
      <c r="B50" s="21" t="s">
        <v>48</v>
      </c>
      <c r="C50" s="19">
        <v>0.12</v>
      </c>
      <c r="D50" s="20">
        <v>76.45</v>
      </c>
      <c r="E50" s="18">
        <v>1.5696533682145193E-3</v>
      </c>
      <c r="F50" s="20">
        <v>76.45</v>
      </c>
      <c r="H50" s="22" t="s">
        <v>48</v>
      </c>
      <c r="I50" s="11"/>
      <c r="J50" s="18">
        <v>1.5696533682145193E-3</v>
      </c>
      <c r="K50" s="20">
        <v>76.45</v>
      </c>
    </row>
    <row r="51" spans="1:11">
      <c r="B51" s="9" t="s">
        <v>49</v>
      </c>
      <c r="C51" s="9">
        <v>2.94</v>
      </c>
      <c r="D51" s="11">
        <v>71.38</v>
      </c>
      <c r="E51" s="18">
        <v>4.1188007845334829E-2</v>
      </c>
      <c r="F51" s="11">
        <v>71.38</v>
      </c>
      <c r="H51" s="11" t="s">
        <v>49</v>
      </c>
      <c r="I51" s="11"/>
      <c r="J51" s="18">
        <v>4.1188007845334829E-2</v>
      </c>
      <c r="K51" s="11">
        <v>71.38</v>
      </c>
    </row>
    <row r="52" spans="1:11">
      <c r="B52" s="9" t="s">
        <v>50</v>
      </c>
      <c r="C52" s="9">
        <v>5.1100000000000003</v>
      </c>
      <c r="D52" s="11">
        <v>69.47</v>
      </c>
      <c r="E52" s="18">
        <v>7.355693104937383E-2</v>
      </c>
      <c r="F52" s="11">
        <v>69.47</v>
      </c>
      <c r="H52" s="11" t="s">
        <v>50</v>
      </c>
      <c r="I52" s="11"/>
      <c r="J52" s="18">
        <v>7.355693104937383E-2</v>
      </c>
      <c r="K52" s="11">
        <v>69.47</v>
      </c>
    </row>
    <row r="55" spans="1:11">
      <c r="A55" s="9" t="s">
        <v>51</v>
      </c>
      <c r="C55" s="11" t="s">
        <v>52</v>
      </c>
      <c r="D55" s="11" t="s">
        <v>33</v>
      </c>
      <c r="E55" s="11" t="s">
        <v>36</v>
      </c>
      <c r="F55" s="11" t="s">
        <v>33</v>
      </c>
      <c r="H55" s="10" t="s">
        <v>35</v>
      </c>
      <c r="I55" s="10" t="s">
        <v>36</v>
      </c>
      <c r="J55" s="10" t="s">
        <v>34</v>
      </c>
      <c r="K55" s="10" t="s">
        <v>33</v>
      </c>
    </row>
    <row r="56" spans="1:11" ht="15.6">
      <c r="B56" s="3" t="s">
        <v>53</v>
      </c>
      <c r="C56" s="23">
        <v>970</v>
      </c>
      <c r="D56" s="24">
        <v>76.11</v>
      </c>
      <c r="E56" s="25">
        <v>12.744711601629222</v>
      </c>
      <c r="F56" s="24">
        <v>76.11</v>
      </c>
      <c r="H56" s="3" t="s">
        <v>53</v>
      </c>
      <c r="I56" s="25">
        <v>12.744711601629222</v>
      </c>
      <c r="K56" s="24">
        <v>76.11</v>
      </c>
    </row>
    <row r="57" spans="1:11" ht="15.6">
      <c r="B57" s="3" t="s">
        <v>54</v>
      </c>
      <c r="C57" s="26">
        <v>160</v>
      </c>
      <c r="D57" s="24">
        <v>74.72</v>
      </c>
      <c r="E57" s="25">
        <v>2.1413276231263385</v>
      </c>
      <c r="F57" s="24">
        <v>74.72</v>
      </c>
      <c r="H57" s="3" t="s">
        <v>54</v>
      </c>
      <c r="I57" s="25">
        <v>2.1413276231263385</v>
      </c>
      <c r="K57" s="24">
        <v>74.72</v>
      </c>
    </row>
    <row r="58" spans="1:11" ht="15.6">
      <c r="B58" s="3" t="s">
        <v>55</v>
      </c>
      <c r="C58" s="23">
        <v>520</v>
      </c>
      <c r="D58" s="24">
        <v>74.09</v>
      </c>
      <c r="E58" s="25">
        <v>7.0184910244297471</v>
      </c>
      <c r="F58" s="24">
        <v>74.09</v>
      </c>
      <c r="H58" s="3" t="s">
        <v>55</v>
      </c>
      <c r="I58" s="25">
        <v>7.0184910244297471</v>
      </c>
      <c r="K58" s="24">
        <v>74.09</v>
      </c>
    </row>
    <row r="59" spans="1:11" ht="15.6">
      <c r="B59" s="3" t="s">
        <v>56</v>
      </c>
      <c r="C59" s="26">
        <v>0</v>
      </c>
      <c r="D59" s="27">
        <v>72.16</v>
      </c>
      <c r="E59" s="25">
        <v>0</v>
      </c>
      <c r="F59" s="27">
        <v>72.16</v>
      </c>
      <c r="H59" s="3" t="s">
        <v>56</v>
      </c>
      <c r="I59" s="25">
        <v>0</v>
      </c>
      <c r="K59" s="27">
        <v>72.16</v>
      </c>
    </row>
    <row r="60" spans="1:11" ht="15.6">
      <c r="B60" s="3" t="s">
        <v>57</v>
      </c>
      <c r="C60" s="26">
        <v>940</v>
      </c>
      <c r="D60" s="27">
        <v>75.7</v>
      </c>
      <c r="E60" s="25">
        <v>12.417437252311757</v>
      </c>
      <c r="F60" s="27">
        <v>75.7</v>
      </c>
      <c r="H60" s="3" t="s">
        <v>57</v>
      </c>
      <c r="I60" s="25">
        <v>12.417437252311757</v>
      </c>
      <c r="K60" s="27">
        <v>75.7</v>
      </c>
    </row>
    <row r="61" spans="1:11" ht="15.6">
      <c r="B61" s="3" t="s">
        <v>58</v>
      </c>
      <c r="C61" s="23">
        <v>300</v>
      </c>
      <c r="D61" s="24">
        <v>75.459999999999994</v>
      </c>
      <c r="E61" s="25">
        <v>3.9756162205141798</v>
      </c>
      <c r="F61" s="24">
        <v>75.459999999999994</v>
      </c>
      <c r="H61" s="3" t="s">
        <v>58</v>
      </c>
      <c r="I61" s="25">
        <v>3.9756162205141798</v>
      </c>
      <c r="K61" s="24">
        <v>75.459999999999994</v>
      </c>
    </row>
    <row r="62" spans="1:11" ht="15.6">
      <c r="B62" s="3" t="s">
        <v>59</v>
      </c>
      <c r="C62" s="26">
        <v>110</v>
      </c>
      <c r="D62" s="27">
        <v>72.45</v>
      </c>
      <c r="E62" s="25">
        <v>1.5182884748102139</v>
      </c>
      <c r="F62" s="27">
        <v>72.45</v>
      </c>
      <c r="H62" s="3" t="s">
        <v>59</v>
      </c>
      <c r="I62" s="25">
        <v>1.5182884748102139</v>
      </c>
      <c r="K62" s="27">
        <v>72.45</v>
      </c>
    </row>
    <row r="63" spans="1:11" ht="15.6">
      <c r="B63" s="3" t="s">
        <v>60</v>
      </c>
      <c r="C63" s="26">
        <v>90</v>
      </c>
      <c r="D63" s="28">
        <v>73.98</v>
      </c>
      <c r="E63" s="25">
        <v>1.21654501216545</v>
      </c>
      <c r="F63" s="28">
        <v>73.98</v>
      </c>
      <c r="H63" s="3" t="s">
        <v>60</v>
      </c>
      <c r="I63" s="25">
        <v>1.21654501216545</v>
      </c>
      <c r="K63" s="28">
        <v>73.98</v>
      </c>
    </row>
    <row r="64" spans="1:11" ht="15.6">
      <c r="B64" s="3" t="s">
        <v>61</v>
      </c>
      <c r="C64" s="29">
        <v>800</v>
      </c>
      <c r="D64" s="28">
        <v>74.98</v>
      </c>
      <c r="E64" s="25">
        <v>10.669511869831954</v>
      </c>
      <c r="F64" s="28">
        <v>74.98</v>
      </c>
      <c r="H64" s="3" t="s">
        <v>61</v>
      </c>
      <c r="I64" s="25">
        <v>10.669511869831954</v>
      </c>
      <c r="K64" s="28">
        <v>74.98</v>
      </c>
    </row>
    <row r="65" spans="1:11" ht="15.6">
      <c r="B65" s="3" t="s">
        <v>62</v>
      </c>
      <c r="C65" s="29">
        <v>600</v>
      </c>
      <c r="D65" s="27">
        <v>73.88</v>
      </c>
      <c r="E65" s="25">
        <v>8.1212777476989721</v>
      </c>
      <c r="F65" s="27">
        <v>73.88</v>
      </c>
      <c r="H65" s="3" t="s">
        <v>62</v>
      </c>
      <c r="I65" s="25">
        <v>8.1212777476989721</v>
      </c>
      <c r="K65" s="27">
        <v>73.88</v>
      </c>
    </row>
    <row r="66" spans="1:11" ht="15.6">
      <c r="B66" s="3" t="s">
        <v>63</v>
      </c>
      <c r="C66" s="11">
        <v>970</v>
      </c>
      <c r="D66" s="11">
        <v>75.8</v>
      </c>
      <c r="E66" s="25">
        <v>12.796833773087071</v>
      </c>
      <c r="F66" s="11">
        <v>75.8</v>
      </c>
      <c r="H66" s="3" t="s">
        <v>63</v>
      </c>
      <c r="I66" s="25">
        <v>12.796833773087071</v>
      </c>
      <c r="K66" s="11">
        <v>75.8</v>
      </c>
    </row>
    <row r="68" spans="1:11" ht="15.6">
      <c r="A68" s="8" t="s">
        <v>64</v>
      </c>
      <c r="C68" s="3" t="s">
        <v>32</v>
      </c>
      <c r="D68" s="11" t="s">
        <v>33</v>
      </c>
      <c r="E68" s="16" t="s">
        <v>34</v>
      </c>
      <c r="H68" s="10" t="s">
        <v>35</v>
      </c>
      <c r="I68" s="10" t="s">
        <v>36</v>
      </c>
      <c r="J68" s="10" t="s">
        <v>34</v>
      </c>
      <c r="K68" s="10" t="s">
        <v>33</v>
      </c>
    </row>
    <row r="69" spans="1:11">
      <c r="B69" s="11" t="s">
        <v>65</v>
      </c>
      <c r="C69" s="30">
        <v>0.82</v>
      </c>
      <c r="D69" s="30">
        <v>65.2</v>
      </c>
      <c r="E69" s="18">
        <v>1.2576687116564416E-2</v>
      </c>
      <c r="H69" s="11" t="s">
        <v>65</v>
      </c>
      <c r="J69" s="18">
        <v>1.2576687116564416E-2</v>
      </c>
      <c r="K69" s="31">
        <v>65.2</v>
      </c>
    </row>
    <row r="70" spans="1:11">
      <c r="B70" s="11" t="s">
        <v>66</v>
      </c>
      <c r="C70" s="30">
        <v>1.44</v>
      </c>
      <c r="D70" s="30">
        <v>65.2</v>
      </c>
      <c r="E70" s="18">
        <v>2.2085889570552145E-2</v>
      </c>
      <c r="H70" s="11" t="s">
        <v>66</v>
      </c>
      <c r="J70" s="18">
        <v>2.2085889570552145E-2</v>
      </c>
      <c r="K70" s="31">
        <v>65.2</v>
      </c>
    </row>
    <row r="71" spans="1:11">
      <c r="B71" s="11" t="s">
        <v>67</v>
      </c>
      <c r="C71" s="32">
        <v>1.46</v>
      </c>
      <c r="D71" s="30">
        <v>65.2</v>
      </c>
      <c r="E71" s="18">
        <v>2.2392638036809815E-2</v>
      </c>
      <c r="H71" s="11" t="s">
        <v>67</v>
      </c>
      <c r="J71" s="18">
        <v>2.2392638036809815E-2</v>
      </c>
      <c r="K71" s="31">
        <v>65.2</v>
      </c>
    </row>
    <row r="72" spans="1:11">
      <c r="B72" s="11" t="s">
        <v>68</v>
      </c>
      <c r="C72" s="30">
        <v>2.21</v>
      </c>
      <c r="D72" s="30">
        <v>65.2</v>
      </c>
      <c r="E72" s="18">
        <v>3.3895705521472391E-2</v>
      </c>
      <c r="H72" s="11" t="s">
        <v>68</v>
      </c>
      <c r="J72" s="18">
        <v>3.3895705521472391E-2</v>
      </c>
      <c r="K72" s="31">
        <v>65.2</v>
      </c>
    </row>
    <row r="73" spans="1:11">
      <c r="B73" s="11" t="s">
        <v>69</v>
      </c>
      <c r="C73" s="32">
        <v>2.82</v>
      </c>
      <c r="D73" s="30">
        <v>65.2</v>
      </c>
      <c r="E73" s="18">
        <v>4.3251533742331282E-2</v>
      </c>
      <c r="H73" s="11" t="s">
        <v>69</v>
      </c>
      <c r="J73" s="18">
        <v>4.3251533742331282E-2</v>
      </c>
      <c r="K73" s="31">
        <v>65.2</v>
      </c>
    </row>
    <row r="74" spans="1:11">
      <c r="B74" s="11" t="s">
        <v>70</v>
      </c>
      <c r="C74" s="30">
        <v>3.1</v>
      </c>
      <c r="D74" s="30">
        <v>65.2</v>
      </c>
      <c r="E74" s="18">
        <v>4.7546012269938646E-2</v>
      </c>
      <c r="H74" s="11" t="s">
        <v>70</v>
      </c>
      <c r="J74" s="18">
        <v>4.7546012269938646E-2</v>
      </c>
      <c r="K74" s="31">
        <v>65.2</v>
      </c>
    </row>
    <row r="75" spans="1:11">
      <c r="B75" s="11" t="s">
        <v>71</v>
      </c>
      <c r="C75" s="30">
        <v>5.86</v>
      </c>
      <c r="D75" s="30">
        <v>65.2</v>
      </c>
      <c r="E75" s="18">
        <v>8.9877300613496927E-2</v>
      </c>
      <c r="H75" s="11" t="s">
        <v>71</v>
      </c>
      <c r="J75" s="18">
        <v>8.9877300613496927E-2</v>
      </c>
      <c r="K75" s="31">
        <v>65.2</v>
      </c>
    </row>
    <row r="78" spans="1:11">
      <c r="B78" s="11" t="s">
        <v>52</v>
      </c>
      <c r="C78" s="11" t="s">
        <v>32</v>
      </c>
      <c r="D78" s="11" t="s">
        <v>72</v>
      </c>
      <c r="E78" s="11" t="s">
        <v>73</v>
      </c>
      <c r="F78" s="11" t="s">
        <v>74</v>
      </c>
      <c r="G78" s="11" t="s">
        <v>33</v>
      </c>
    </row>
    <row r="79" spans="1:11">
      <c r="A79" s="8" t="s">
        <v>10</v>
      </c>
      <c r="B79" s="11"/>
      <c r="C79" s="11"/>
      <c r="D79" s="11"/>
      <c r="E79" s="11"/>
      <c r="F79" s="11"/>
      <c r="G79" s="11"/>
    </row>
    <row r="80" spans="1:11">
      <c r="A80" s="9" t="s">
        <v>75</v>
      </c>
      <c r="B80" s="11">
        <v>330</v>
      </c>
      <c r="C80" s="11">
        <v>0.26500000000000001</v>
      </c>
      <c r="D80" s="11">
        <v>190</v>
      </c>
      <c r="E80" s="11">
        <v>1280</v>
      </c>
      <c r="F80" s="11">
        <v>160</v>
      </c>
      <c r="G80" s="11">
        <v>50</v>
      </c>
    </row>
    <row r="81" spans="1:7">
      <c r="A81" s="9" t="s">
        <v>76</v>
      </c>
      <c r="B81" s="11"/>
      <c r="C81" s="11">
        <v>5.83</v>
      </c>
      <c r="D81" s="11"/>
      <c r="E81" s="11">
        <v>717</v>
      </c>
      <c r="F81" s="11" t="s">
        <v>77</v>
      </c>
      <c r="G81" s="11">
        <v>46.78</v>
      </c>
    </row>
    <row r="82" spans="1:7">
      <c r="A82" s="9" t="s">
        <v>78</v>
      </c>
      <c r="B82" s="11"/>
      <c r="C82" s="11">
        <v>4.7300000000000004</v>
      </c>
      <c r="D82" s="11"/>
      <c r="E82" s="11">
        <v>1180</v>
      </c>
      <c r="F82" s="11" t="s">
        <v>77</v>
      </c>
      <c r="G82" s="11">
        <v>46.78</v>
      </c>
    </row>
    <row r="83" spans="1:7">
      <c r="A83" s="9" t="s">
        <v>79</v>
      </c>
      <c r="B83" s="11"/>
      <c r="C83" s="11">
        <v>2.3199999999999998</v>
      </c>
      <c r="D83" s="11"/>
      <c r="E83" s="11">
        <v>163</v>
      </c>
      <c r="F83" s="11">
        <v>3690</v>
      </c>
      <c r="G83" s="11">
        <v>46.78</v>
      </c>
    </row>
    <row r="84" spans="1:7">
      <c r="B84" s="11"/>
      <c r="C84" s="11"/>
      <c r="D84" s="11"/>
      <c r="E84" s="11"/>
      <c r="F84" s="11"/>
      <c r="G84" s="11"/>
    </row>
    <row r="85" spans="1:7">
      <c r="A85" s="8" t="s">
        <v>31</v>
      </c>
      <c r="B85" s="11"/>
      <c r="C85" s="11"/>
      <c r="D85" s="11"/>
      <c r="E85" s="11"/>
      <c r="F85" s="11"/>
      <c r="G85" s="11"/>
    </row>
    <row r="86" spans="1:7">
      <c r="A86" s="9" t="s">
        <v>50</v>
      </c>
      <c r="B86" s="11">
        <v>110</v>
      </c>
      <c r="C86" s="11">
        <v>5.1100000000000003</v>
      </c>
      <c r="D86" s="11">
        <v>616</v>
      </c>
      <c r="E86" s="11" t="s">
        <v>77</v>
      </c>
      <c r="F86" s="11">
        <v>946</v>
      </c>
      <c r="G86" s="11">
        <v>69.47</v>
      </c>
    </row>
    <row r="87" spans="1:7">
      <c r="A87" s="9" t="s">
        <v>49</v>
      </c>
      <c r="B87" s="11">
        <v>85</v>
      </c>
      <c r="C87" s="11">
        <v>2.94</v>
      </c>
      <c r="D87" s="11">
        <v>561</v>
      </c>
      <c r="E87" s="11" t="s">
        <v>77</v>
      </c>
      <c r="F87" s="11">
        <v>804</v>
      </c>
      <c r="G87" s="11">
        <v>71.38</v>
      </c>
    </row>
    <row r="88" spans="1:7">
      <c r="A88" s="9" t="s">
        <v>80</v>
      </c>
      <c r="B88" s="11"/>
      <c r="C88" s="11">
        <v>0.15</v>
      </c>
      <c r="D88" s="11">
        <v>587</v>
      </c>
      <c r="E88" s="11" t="s">
        <v>77</v>
      </c>
      <c r="F88" s="11">
        <v>671</v>
      </c>
      <c r="G88" s="11">
        <v>76.400000000000006</v>
      </c>
    </row>
    <row r="89" spans="1:7">
      <c r="B89" s="11"/>
      <c r="C89" s="11"/>
      <c r="D89" s="11"/>
      <c r="E89" s="11"/>
      <c r="F89" s="11"/>
      <c r="G89" s="11"/>
    </row>
    <row r="90" spans="1:7">
      <c r="A90" s="9" t="s">
        <v>81</v>
      </c>
      <c r="B90" s="11">
        <v>2</v>
      </c>
      <c r="C90" s="11">
        <v>1.2999999999999999E-2</v>
      </c>
      <c r="D90" s="11">
        <v>304</v>
      </c>
      <c r="E90" s="11">
        <v>575</v>
      </c>
      <c r="F90" s="11">
        <v>274</v>
      </c>
      <c r="G90" s="11">
        <v>69.7</v>
      </c>
    </row>
    <row r="91" spans="1:7">
      <c r="B91" s="11"/>
      <c r="C91" s="11"/>
      <c r="D91" s="11"/>
      <c r="E91" s="11"/>
      <c r="F91" s="11"/>
      <c r="G91" s="11"/>
    </row>
    <row r="92" spans="1:7">
      <c r="A92" s="8" t="s">
        <v>64</v>
      </c>
      <c r="B92" s="11"/>
      <c r="C92" s="11"/>
      <c r="D92" s="11"/>
      <c r="E92" s="11"/>
      <c r="F92" s="11"/>
      <c r="G92" s="11"/>
    </row>
    <row r="93" spans="1:7">
      <c r="A93" s="9" t="s">
        <v>82</v>
      </c>
      <c r="B93" s="11"/>
      <c r="C93" s="11">
        <v>1.1200000000000001</v>
      </c>
      <c r="D93" s="11"/>
      <c r="E93" s="11"/>
      <c r="F93" s="11"/>
      <c r="G93" s="11">
        <v>65.19</v>
      </c>
    </row>
    <row r="94" spans="1:7">
      <c r="A94" s="9" t="s">
        <v>83</v>
      </c>
      <c r="B94" s="11"/>
      <c r="C94" s="11">
        <v>2.31</v>
      </c>
      <c r="D94" s="11"/>
      <c r="E94" s="11"/>
      <c r="F94" s="11"/>
      <c r="G94" s="11">
        <v>65.19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0CD5-8693-CA41-829F-D1161604403B}">
  <dimension ref="A2:AB316"/>
  <sheetViews>
    <sheetView topLeftCell="K110" zoomScale="125" workbookViewId="0">
      <selection activeCell="Q140" sqref="Q140"/>
    </sheetView>
  </sheetViews>
  <sheetFormatPr defaultColWidth="8.796875" defaultRowHeight="13.2"/>
  <cols>
    <col min="1" max="1" width="12.796875" style="9" customWidth="1"/>
    <col min="2" max="2" width="31" style="9" customWidth="1"/>
    <col min="3" max="3" width="19.796875" style="9" customWidth="1"/>
    <col min="4" max="4" width="11.5" style="9" customWidth="1"/>
    <col min="5" max="5" width="16" style="9" customWidth="1"/>
    <col min="6" max="11" width="11.5" style="9" customWidth="1"/>
    <col min="12" max="12" width="10.69921875" style="9" customWidth="1"/>
    <col min="13" max="13" width="11.5" style="9" customWidth="1"/>
    <col min="14" max="14" width="11.5" style="33" customWidth="1"/>
    <col min="15" max="24" width="11.5" style="9" customWidth="1"/>
    <col min="25" max="25" width="11.5" style="15" customWidth="1"/>
    <col min="26" max="16384" width="8.796875" style="9"/>
  </cols>
  <sheetData>
    <row r="2" spans="1:28">
      <c r="A2" s="80" t="s">
        <v>122</v>
      </c>
      <c r="B2" s="81"/>
      <c r="C2" s="81"/>
      <c r="D2" s="80" t="s">
        <v>85</v>
      </c>
      <c r="E2" s="81"/>
      <c r="F2" s="81"/>
      <c r="G2" s="81"/>
      <c r="H2" s="81"/>
      <c r="I2" s="81"/>
      <c r="J2" s="81"/>
      <c r="K2" s="80" t="s">
        <v>86</v>
      </c>
      <c r="L2" s="81"/>
      <c r="M2" s="81"/>
      <c r="N2" s="86"/>
      <c r="O2" s="81"/>
      <c r="P2" s="81"/>
      <c r="Q2" s="86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>
      <c r="A3" s="82" t="s">
        <v>8</v>
      </c>
      <c r="B3" s="82" t="s">
        <v>87</v>
      </c>
      <c r="C3" s="82" t="s">
        <v>88</v>
      </c>
      <c r="D3" s="119" t="s">
        <v>52</v>
      </c>
      <c r="E3" s="120" t="s">
        <v>32</v>
      </c>
      <c r="F3" s="119" t="s">
        <v>72</v>
      </c>
      <c r="G3" s="119" t="s">
        <v>15</v>
      </c>
      <c r="H3" s="119" t="s">
        <v>73</v>
      </c>
      <c r="I3" s="119" t="s">
        <v>74</v>
      </c>
      <c r="J3" s="82" t="s">
        <v>89</v>
      </c>
      <c r="K3" s="82" t="s">
        <v>90</v>
      </c>
      <c r="L3" s="82" t="s">
        <v>91</v>
      </c>
      <c r="M3" s="119" t="s">
        <v>92</v>
      </c>
      <c r="N3" s="87" t="s">
        <v>93</v>
      </c>
      <c r="O3" s="82" t="s">
        <v>94</v>
      </c>
      <c r="P3" s="82" t="s">
        <v>95</v>
      </c>
      <c r="Q3" s="87" t="s">
        <v>96</v>
      </c>
      <c r="R3" s="82" t="s">
        <v>97</v>
      </c>
      <c r="S3" s="82" t="s">
        <v>98</v>
      </c>
      <c r="T3" s="82" t="s">
        <v>99</v>
      </c>
      <c r="U3" s="82" t="s">
        <v>100</v>
      </c>
      <c r="V3" s="82" t="s">
        <v>101</v>
      </c>
      <c r="W3" s="87" t="s">
        <v>102</v>
      </c>
      <c r="X3" s="82" t="s">
        <v>103</v>
      </c>
      <c r="Y3" s="82" t="s">
        <v>104</v>
      </c>
      <c r="Z3" s="82" t="s">
        <v>105</v>
      </c>
      <c r="AA3" s="82" t="s">
        <v>106</v>
      </c>
      <c r="AB3" s="82" t="s">
        <v>107</v>
      </c>
    </row>
    <row r="4" spans="1:28" ht="15.6">
      <c r="A4" s="121">
        <v>45550</v>
      </c>
      <c r="B4" s="121" t="s">
        <v>196</v>
      </c>
      <c r="C4" s="85" t="s">
        <v>149</v>
      </c>
      <c r="D4" s="122">
        <v>1E-3</v>
      </c>
      <c r="E4" s="123">
        <v>1E-3</v>
      </c>
      <c r="F4" s="122">
        <v>1E-3</v>
      </c>
      <c r="G4" s="85">
        <v>0</v>
      </c>
      <c r="H4" s="122">
        <v>1E-3</v>
      </c>
      <c r="I4" s="122">
        <v>1E-3</v>
      </c>
      <c r="J4" s="85">
        <v>42</v>
      </c>
      <c r="K4" s="170">
        <v>3.5121000000000002E-3</v>
      </c>
      <c r="L4" s="170">
        <v>4.7521000000000001E-2</v>
      </c>
      <c r="M4" s="83">
        <v>1.8971999999999999E-2</v>
      </c>
      <c r="N4" s="83">
        <v>6.3699000000000004E-4</v>
      </c>
      <c r="O4" s="83">
        <v>3.8148000000000001E-3</v>
      </c>
      <c r="P4" s="83">
        <v>2.9935999999999999E-3</v>
      </c>
      <c r="Q4" s="170">
        <v>7.2397000000000005E-5</v>
      </c>
      <c r="R4" s="170">
        <v>2.1845E-4</v>
      </c>
      <c r="S4" s="170">
        <v>1.8537999999999999E-4</v>
      </c>
      <c r="T4" s="170">
        <v>4.9393E-5</v>
      </c>
      <c r="U4" s="170">
        <v>6.0090000000000002E-5</v>
      </c>
      <c r="V4" s="170">
        <v>8.1600999999999993E-5</v>
      </c>
      <c r="W4" s="83">
        <f>2*Q4</f>
        <v>1.4479400000000001E-4</v>
      </c>
      <c r="X4" s="83">
        <f t="shared" ref="X4:X6" si="0">2*R4</f>
        <v>4.3689999999999999E-4</v>
      </c>
      <c r="Y4" s="83">
        <f t="shared" ref="Y4:Y6" si="1">2*S4</f>
        <v>3.7075999999999998E-4</v>
      </c>
      <c r="Z4" s="83">
        <f t="shared" ref="Z4:Z6" si="2">2*T4</f>
        <v>9.8785999999999999E-5</v>
      </c>
      <c r="AA4" s="83">
        <f t="shared" ref="AA4:AA6" si="3">2*U4</f>
        <v>1.2018E-4</v>
      </c>
      <c r="AB4" s="83">
        <f t="shared" ref="AB4:AB6" si="4">2*V4</f>
        <v>1.6320199999999999E-4</v>
      </c>
    </row>
    <row r="5" spans="1:28" ht="15.6">
      <c r="A5" s="121">
        <v>45550</v>
      </c>
      <c r="B5" s="121" t="s">
        <v>197</v>
      </c>
      <c r="C5" s="85" t="s">
        <v>149</v>
      </c>
      <c r="D5" s="122">
        <v>1E-3</v>
      </c>
      <c r="E5" s="123">
        <v>1E-3</v>
      </c>
      <c r="F5" s="122">
        <v>1E-3</v>
      </c>
      <c r="G5" s="85">
        <v>0</v>
      </c>
      <c r="H5" s="122">
        <v>1E-3</v>
      </c>
      <c r="I5" s="122">
        <v>1E-3</v>
      </c>
      <c r="J5" s="85">
        <v>42</v>
      </c>
      <c r="K5" s="170">
        <v>5.5579000000000002E-3</v>
      </c>
      <c r="L5" s="170">
        <v>4.7095999999999999E-2</v>
      </c>
      <c r="M5" s="83">
        <v>1.8964999999999999E-2</v>
      </c>
      <c r="N5" s="83">
        <v>6.7843999999999999E-4</v>
      </c>
      <c r="O5" s="83">
        <v>5.0480000000000004E-3</v>
      </c>
      <c r="P5" s="83">
        <v>2.9708999999999998E-3</v>
      </c>
      <c r="Q5" s="170">
        <v>1.1901E-4</v>
      </c>
      <c r="R5" s="170">
        <v>4.0629000000000001E-4</v>
      </c>
      <c r="S5" s="170">
        <v>3.1135000000000001E-4</v>
      </c>
      <c r="T5" s="170">
        <v>6.0180000000000003E-5</v>
      </c>
      <c r="U5" s="170">
        <v>1.4396E-4</v>
      </c>
      <c r="V5" s="170">
        <v>9.5298999999999997E-5</v>
      </c>
      <c r="W5" s="83">
        <f t="shared" ref="W5:W6" si="5">2*Q5</f>
        <v>2.3802E-4</v>
      </c>
      <c r="X5" s="83">
        <f t="shared" si="0"/>
        <v>8.1258000000000003E-4</v>
      </c>
      <c r="Y5" s="83">
        <f t="shared" si="1"/>
        <v>6.2270000000000001E-4</v>
      </c>
      <c r="Z5" s="83">
        <f t="shared" si="2"/>
        <v>1.2036000000000001E-4</v>
      </c>
      <c r="AA5" s="83">
        <f t="shared" si="3"/>
        <v>2.8791999999999999E-4</v>
      </c>
      <c r="AB5" s="83">
        <f t="shared" si="4"/>
        <v>1.9059799999999999E-4</v>
      </c>
    </row>
    <row r="6" spans="1:28" ht="15.6">
      <c r="A6" s="121"/>
      <c r="B6" s="121"/>
      <c r="C6" s="85" t="s">
        <v>149</v>
      </c>
      <c r="D6" s="122">
        <v>1E-3</v>
      </c>
      <c r="E6" s="123">
        <v>1E-3</v>
      </c>
      <c r="F6" s="122">
        <v>1E-3</v>
      </c>
      <c r="G6" s="124">
        <v>0</v>
      </c>
      <c r="H6" s="122">
        <v>1E-3</v>
      </c>
      <c r="I6" s="122">
        <v>1E-3</v>
      </c>
      <c r="J6" s="85">
        <v>42</v>
      </c>
      <c r="K6" s="170"/>
      <c r="L6" s="170"/>
      <c r="M6" s="83"/>
      <c r="N6" s="83"/>
      <c r="O6" s="83"/>
      <c r="P6" s="83"/>
      <c r="Q6" s="170"/>
      <c r="R6" s="170"/>
      <c r="S6" s="170"/>
      <c r="T6" s="170"/>
      <c r="U6" s="170"/>
      <c r="V6" s="170"/>
      <c r="W6" s="83">
        <f t="shared" si="5"/>
        <v>0</v>
      </c>
      <c r="X6" s="83">
        <f t="shared" si="0"/>
        <v>0</v>
      </c>
      <c r="Y6" s="83">
        <f t="shared" si="1"/>
        <v>0</v>
      </c>
      <c r="Z6" s="83">
        <f t="shared" si="2"/>
        <v>0</v>
      </c>
      <c r="AA6" s="83">
        <f t="shared" si="3"/>
        <v>0</v>
      </c>
      <c r="AB6" s="83">
        <f t="shared" si="4"/>
        <v>0</v>
      </c>
    </row>
    <row r="7" spans="1:28">
      <c r="A7" s="81"/>
      <c r="B7" s="81"/>
      <c r="C7" s="81"/>
      <c r="D7" s="81"/>
      <c r="E7" s="81"/>
      <c r="F7" s="81"/>
      <c r="G7" s="81"/>
      <c r="H7" s="81"/>
      <c r="I7" s="81"/>
      <c r="J7" s="81"/>
      <c r="K7" s="86"/>
      <c r="L7" s="86"/>
      <c r="M7" s="86"/>
      <c r="N7" s="86"/>
      <c r="O7" s="86"/>
      <c r="P7" s="86"/>
      <c r="Q7" s="86"/>
      <c r="R7" s="86"/>
      <c r="S7" s="86"/>
      <c r="T7" s="81"/>
      <c r="U7" s="86"/>
      <c r="V7" s="86"/>
      <c r="W7" s="81"/>
      <c r="X7" s="81"/>
      <c r="Y7" s="81"/>
      <c r="Z7" s="81"/>
      <c r="AA7" s="81"/>
      <c r="AB7" s="81"/>
    </row>
    <row r="8" spans="1:28">
      <c r="A8" s="81"/>
      <c r="B8" s="81"/>
      <c r="C8" s="81"/>
      <c r="D8" s="81"/>
      <c r="E8" s="81"/>
      <c r="F8" s="81"/>
      <c r="G8" s="81"/>
      <c r="H8" s="81"/>
      <c r="I8" s="81"/>
      <c r="J8" s="81"/>
      <c r="K8" s="80" t="s">
        <v>147</v>
      </c>
      <c r="L8" s="81"/>
      <c r="M8" s="81"/>
      <c r="N8" s="86"/>
      <c r="O8" s="81"/>
      <c r="P8" s="81"/>
      <c r="Q8" s="86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28">
      <c r="A9" s="81"/>
      <c r="B9" s="81"/>
      <c r="C9" s="81"/>
      <c r="D9" s="81"/>
      <c r="E9" s="81"/>
      <c r="F9" s="81"/>
      <c r="G9" s="81"/>
      <c r="H9" s="81"/>
      <c r="I9" s="81"/>
      <c r="J9" s="81"/>
      <c r="K9" s="82" t="s">
        <v>90</v>
      </c>
      <c r="L9" s="82" t="s">
        <v>91</v>
      </c>
      <c r="M9" s="119" t="s">
        <v>92</v>
      </c>
      <c r="N9" s="87" t="s">
        <v>93</v>
      </c>
      <c r="O9" s="82" t="s">
        <v>94</v>
      </c>
      <c r="P9" s="82" t="s">
        <v>95</v>
      </c>
      <c r="Q9" s="87" t="s">
        <v>96</v>
      </c>
      <c r="R9" s="82" t="s">
        <v>97</v>
      </c>
      <c r="S9" s="82" t="s">
        <v>98</v>
      </c>
      <c r="T9" s="82" t="s">
        <v>99</v>
      </c>
      <c r="U9" s="82" t="s">
        <v>100</v>
      </c>
      <c r="V9" s="82" t="s">
        <v>101</v>
      </c>
      <c r="W9" s="87" t="s">
        <v>102</v>
      </c>
      <c r="X9" s="82" t="s">
        <v>103</v>
      </c>
      <c r="Y9" s="82" t="s">
        <v>104</v>
      </c>
      <c r="Z9" s="82" t="s">
        <v>105</v>
      </c>
      <c r="AA9" s="82" t="s">
        <v>106</v>
      </c>
      <c r="AB9" s="82" t="s">
        <v>107</v>
      </c>
    </row>
    <row r="10" spans="1:28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4">
        <f>K4*$J4</f>
        <v>0.14750820000000001</v>
      </c>
      <c r="L10" s="84">
        <f t="shared" ref="L10:V10" si="6">L4*$J4</f>
        <v>1.9958819999999999</v>
      </c>
      <c r="M10" s="84">
        <f t="shared" si="6"/>
        <v>0.79682399999999998</v>
      </c>
      <c r="N10" s="84">
        <f t="shared" si="6"/>
        <v>2.6753580000000002E-2</v>
      </c>
      <c r="O10" s="84">
        <f t="shared" si="6"/>
        <v>0.16022160000000002</v>
      </c>
      <c r="P10" s="84">
        <f t="shared" si="6"/>
        <v>0.12573119999999999</v>
      </c>
      <c r="Q10" s="84">
        <f t="shared" si="6"/>
        <v>3.0406740000000002E-3</v>
      </c>
      <c r="R10" s="84">
        <f t="shared" si="6"/>
        <v>9.1748999999999997E-3</v>
      </c>
      <c r="S10" s="84">
        <f t="shared" si="6"/>
        <v>7.7859599999999998E-3</v>
      </c>
      <c r="T10" s="84">
        <f t="shared" si="6"/>
        <v>2.0745059999999998E-3</v>
      </c>
      <c r="U10" s="84">
        <f t="shared" si="6"/>
        <v>2.5237800000000002E-3</v>
      </c>
      <c r="V10" s="84">
        <f t="shared" si="6"/>
        <v>3.4272419999999996E-3</v>
      </c>
      <c r="W10" s="84">
        <f>2*Q10</f>
        <v>6.0813480000000003E-3</v>
      </c>
      <c r="X10" s="84">
        <f t="shared" ref="X10:X12" si="7">2*R10</f>
        <v>1.8349799999999999E-2</v>
      </c>
      <c r="Y10" s="84">
        <f t="shared" ref="Y10:Y12" si="8">2*S10</f>
        <v>1.557192E-2</v>
      </c>
      <c r="Z10" s="84">
        <f t="shared" ref="Z10:Z12" si="9">2*T10</f>
        <v>4.1490119999999997E-3</v>
      </c>
      <c r="AA10" s="84">
        <f t="shared" ref="AA10:AA12" si="10">2*U10</f>
        <v>5.0475600000000004E-3</v>
      </c>
      <c r="AB10" s="84">
        <f t="shared" ref="AB10:AB12" si="11">2*V10</f>
        <v>6.8544839999999992E-3</v>
      </c>
    </row>
    <row r="11" spans="1:28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4">
        <f t="shared" ref="K11:V11" si="12">K5*$J5</f>
        <v>0.23343179999999999</v>
      </c>
      <c r="L11" s="84">
        <f t="shared" si="12"/>
        <v>1.978032</v>
      </c>
      <c r="M11" s="84">
        <f t="shared" si="12"/>
        <v>0.79652999999999996</v>
      </c>
      <c r="N11" s="84">
        <f t="shared" si="12"/>
        <v>2.8494479999999999E-2</v>
      </c>
      <c r="O11" s="84">
        <f t="shared" si="12"/>
        <v>0.21201600000000001</v>
      </c>
      <c r="P11" s="84">
        <f t="shared" si="12"/>
        <v>0.12477779999999999</v>
      </c>
      <c r="Q11" s="84">
        <f t="shared" si="12"/>
        <v>4.9984199999999999E-3</v>
      </c>
      <c r="R11" s="84">
        <f t="shared" si="12"/>
        <v>1.7064180000000002E-2</v>
      </c>
      <c r="S11" s="84">
        <f t="shared" si="12"/>
        <v>1.30767E-2</v>
      </c>
      <c r="T11" s="84">
        <f t="shared" si="12"/>
        <v>2.5275600000000003E-3</v>
      </c>
      <c r="U11" s="84">
        <f t="shared" si="12"/>
        <v>6.04632E-3</v>
      </c>
      <c r="V11" s="84">
        <f t="shared" si="12"/>
        <v>4.0025579999999998E-3</v>
      </c>
      <c r="W11" s="84">
        <f t="shared" ref="W11:W12" si="13">2*Q11</f>
        <v>9.9968399999999999E-3</v>
      </c>
      <c r="X11" s="84">
        <f t="shared" si="7"/>
        <v>3.4128360000000003E-2</v>
      </c>
      <c r="Y11" s="84">
        <f t="shared" si="8"/>
        <v>2.61534E-2</v>
      </c>
      <c r="Z11" s="84">
        <f t="shared" si="9"/>
        <v>5.0551200000000006E-3</v>
      </c>
      <c r="AA11" s="84">
        <f t="shared" si="10"/>
        <v>1.209264E-2</v>
      </c>
      <c r="AB11" s="84">
        <f t="shared" si="11"/>
        <v>8.0051159999999996E-3</v>
      </c>
    </row>
    <row r="12" spans="1:28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4">
        <f t="shared" ref="K12:V12" si="14">K6*$J6</f>
        <v>0</v>
      </c>
      <c r="L12" s="84">
        <f t="shared" si="14"/>
        <v>0</v>
      </c>
      <c r="M12" s="84">
        <f t="shared" si="14"/>
        <v>0</v>
      </c>
      <c r="N12" s="84">
        <f t="shared" si="14"/>
        <v>0</v>
      </c>
      <c r="O12" s="84">
        <f t="shared" si="14"/>
        <v>0</v>
      </c>
      <c r="P12" s="84">
        <f t="shared" si="14"/>
        <v>0</v>
      </c>
      <c r="Q12" s="84">
        <f t="shared" si="14"/>
        <v>0</v>
      </c>
      <c r="R12" s="84">
        <f t="shared" si="14"/>
        <v>0</v>
      </c>
      <c r="S12" s="84">
        <f t="shared" si="14"/>
        <v>0</v>
      </c>
      <c r="T12" s="84">
        <f t="shared" si="14"/>
        <v>0</v>
      </c>
      <c r="U12" s="84">
        <f t="shared" si="14"/>
        <v>0</v>
      </c>
      <c r="V12" s="84">
        <f t="shared" si="14"/>
        <v>0</v>
      </c>
      <c r="W12" s="84">
        <f t="shared" si="13"/>
        <v>0</v>
      </c>
      <c r="X12" s="84">
        <f t="shared" si="7"/>
        <v>0</v>
      </c>
      <c r="Y12" s="84">
        <f t="shared" si="8"/>
        <v>0</v>
      </c>
      <c r="Z12" s="84">
        <f t="shared" si="9"/>
        <v>0</v>
      </c>
      <c r="AA12" s="84">
        <f t="shared" si="10"/>
        <v>0</v>
      </c>
      <c r="AB12" s="84">
        <f t="shared" si="11"/>
        <v>0</v>
      </c>
    </row>
    <row r="13" spans="1:28">
      <c r="A13" s="81"/>
      <c r="B13" s="81"/>
      <c r="C13" s="81"/>
      <c r="D13" s="81"/>
      <c r="E13" s="81"/>
      <c r="F13" s="81"/>
      <c r="G13" s="81"/>
      <c r="H13" s="81"/>
      <c r="I13" s="81"/>
      <c r="J13" s="85"/>
      <c r="K13" s="81"/>
      <c r="L13" s="81"/>
      <c r="M13" s="81"/>
      <c r="N13" s="86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125"/>
      <c r="Z13" s="81"/>
      <c r="AA13" s="81"/>
      <c r="AB13" s="81"/>
    </row>
    <row r="14" spans="1:28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6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125"/>
      <c r="Z14" s="81"/>
      <c r="AA14" s="81"/>
      <c r="AB14" s="81"/>
    </row>
    <row r="15" spans="1:28">
      <c r="A15" s="81"/>
      <c r="B15" s="81"/>
      <c r="C15" s="81"/>
      <c r="D15" s="81"/>
      <c r="E15" s="81"/>
      <c r="F15" s="81"/>
      <c r="G15" s="81"/>
      <c r="H15" s="81"/>
      <c r="I15" s="81"/>
      <c r="J15" s="82" t="s">
        <v>109</v>
      </c>
      <c r="K15" s="84">
        <f>AVERAGE(K10:K11)</f>
        <v>0.19047</v>
      </c>
      <c r="L15" s="84">
        <f t="shared" ref="L15:P15" si="15">AVERAGE(L10:L11)</f>
        <v>1.9869569999999999</v>
      </c>
      <c r="M15" s="84">
        <f t="shared" si="15"/>
        <v>0.79667699999999997</v>
      </c>
      <c r="N15" s="84">
        <f t="shared" si="15"/>
        <v>2.7624030000000001E-2</v>
      </c>
      <c r="O15" s="84">
        <f t="shared" si="15"/>
        <v>0.18611880000000003</v>
      </c>
      <c r="P15" s="84">
        <f t="shared" si="15"/>
        <v>0.12525449999999999</v>
      </c>
      <c r="Q15" s="81"/>
      <c r="R15" s="81"/>
      <c r="S15" s="81"/>
      <c r="T15" s="81"/>
      <c r="U15" s="81"/>
      <c r="V15" s="81"/>
      <c r="W15" s="81"/>
      <c r="X15" s="81"/>
      <c r="Y15" s="125"/>
      <c r="Z15" s="81"/>
      <c r="AA15" s="81"/>
      <c r="AB15" s="81"/>
    </row>
    <row r="16" spans="1:28">
      <c r="A16" s="81"/>
      <c r="B16" s="81"/>
      <c r="C16" s="81"/>
      <c r="D16" s="81"/>
      <c r="E16" s="81"/>
      <c r="F16" s="81"/>
      <c r="G16" s="81"/>
      <c r="H16" s="81"/>
      <c r="I16" s="81"/>
      <c r="J16" s="82" t="s">
        <v>110</v>
      </c>
      <c r="K16" s="84">
        <f>STDEV(K10:K11)</f>
        <v>6.0757160223960466E-2</v>
      </c>
      <c r="L16" s="84">
        <f t="shared" ref="L16:P16" si="16">STDEV(L10:L11)</f>
        <v>1.2621856044179819E-2</v>
      </c>
      <c r="M16" s="84">
        <f t="shared" si="16"/>
        <v>2.078893936688566E-4</v>
      </c>
      <c r="N16" s="84">
        <f t="shared" si="16"/>
        <v>1.2310021953676582E-3</v>
      </c>
      <c r="O16" s="84">
        <f t="shared" si="16"/>
        <v>3.6624171467488434E-2</v>
      </c>
      <c r="P16" s="84">
        <f t="shared" si="16"/>
        <v>6.7415560518324961E-4</v>
      </c>
      <c r="Q16" s="81"/>
      <c r="R16" s="81"/>
      <c r="S16" s="81"/>
      <c r="T16" s="81"/>
      <c r="U16" s="81"/>
      <c r="V16" s="81"/>
      <c r="W16" s="81"/>
      <c r="X16" s="81"/>
      <c r="Y16" s="125"/>
      <c r="Z16" s="81"/>
      <c r="AA16" s="81"/>
      <c r="AB16" s="81"/>
    </row>
    <row r="19" spans="1:28">
      <c r="A19" s="45" t="s">
        <v>84</v>
      </c>
      <c r="B19" s="46"/>
      <c r="C19" s="46"/>
      <c r="D19" s="45" t="s">
        <v>85</v>
      </c>
      <c r="E19" s="46"/>
      <c r="F19" s="46"/>
      <c r="G19" s="46"/>
      <c r="H19" s="46"/>
      <c r="I19" s="46"/>
      <c r="J19" s="46"/>
      <c r="K19" s="45" t="s">
        <v>86</v>
      </c>
      <c r="L19" s="46"/>
      <c r="M19" s="46"/>
      <c r="N19" s="47"/>
      <c r="O19" s="46"/>
      <c r="P19" s="46"/>
      <c r="Q19" s="47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spans="1:28">
      <c r="A20" s="48" t="s">
        <v>8</v>
      </c>
      <c r="B20" s="48" t="s">
        <v>87</v>
      </c>
      <c r="C20" s="48" t="s">
        <v>88</v>
      </c>
      <c r="D20" s="49" t="s">
        <v>52</v>
      </c>
      <c r="E20" s="50" t="s">
        <v>32</v>
      </c>
      <c r="F20" s="49" t="s">
        <v>72</v>
      </c>
      <c r="G20" s="49" t="s">
        <v>15</v>
      </c>
      <c r="H20" s="49" t="s">
        <v>73</v>
      </c>
      <c r="I20" s="49" t="s">
        <v>74</v>
      </c>
      <c r="J20" s="48" t="s">
        <v>89</v>
      </c>
      <c r="K20" s="48" t="s">
        <v>90</v>
      </c>
      <c r="L20" s="48" t="s">
        <v>91</v>
      </c>
      <c r="M20" s="49" t="s">
        <v>92</v>
      </c>
      <c r="N20" s="51" t="s">
        <v>93</v>
      </c>
      <c r="O20" s="48" t="s">
        <v>94</v>
      </c>
      <c r="P20" s="48" t="s">
        <v>95</v>
      </c>
      <c r="Q20" s="51" t="s">
        <v>96</v>
      </c>
      <c r="R20" s="48" t="s">
        <v>97</v>
      </c>
      <c r="S20" s="48" t="s">
        <v>98</v>
      </c>
      <c r="T20" s="48" t="s">
        <v>99</v>
      </c>
      <c r="U20" s="48" t="s">
        <v>100</v>
      </c>
      <c r="V20" s="48" t="s">
        <v>101</v>
      </c>
      <c r="W20" s="51" t="s">
        <v>102</v>
      </c>
      <c r="X20" s="48" t="s">
        <v>103</v>
      </c>
      <c r="Y20" s="48" t="s">
        <v>104</v>
      </c>
      <c r="Z20" s="48" t="s">
        <v>105</v>
      </c>
      <c r="AA20" s="48" t="s">
        <v>106</v>
      </c>
      <c r="AB20" s="48" t="s">
        <v>107</v>
      </c>
    </row>
    <row r="21" spans="1:28" ht="15.6">
      <c r="A21" s="99">
        <v>45550</v>
      </c>
      <c r="B21" s="99" t="s">
        <v>194</v>
      </c>
      <c r="C21" s="52" t="s">
        <v>108</v>
      </c>
      <c r="D21" s="53">
        <v>1E-3</v>
      </c>
      <c r="E21" s="54">
        <v>1E-3</v>
      </c>
      <c r="F21" s="53">
        <v>1E-3</v>
      </c>
      <c r="G21" s="52">
        <v>0</v>
      </c>
      <c r="H21" s="53">
        <v>1E-3</v>
      </c>
      <c r="I21" s="53">
        <v>1E-3</v>
      </c>
      <c r="J21" s="52">
        <v>100</v>
      </c>
      <c r="K21" s="126">
        <v>1.0204000000000001E-3</v>
      </c>
      <c r="L21" s="126">
        <v>2.9978999999999999E-2</v>
      </c>
      <c r="M21" s="126">
        <v>8.1537999999999992E-3</v>
      </c>
      <c r="N21" s="126">
        <v>5.8116999999999998E-6</v>
      </c>
      <c r="O21" s="126">
        <v>7.2619000000000004E-4</v>
      </c>
      <c r="P21" s="126">
        <v>2.9746E-3</v>
      </c>
      <c r="Q21" s="126">
        <v>4.8888999999999999E-5</v>
      </c>
      <c r="R21" s="126">
        <v>3.7979000000000002E-4</v>
      </c>
      <c r="S21" s="126">
        <v>1.1336999999999999E-4</v>
      </c>
      <c r="T21" s="126">
        <v>4.7795999999999999E-6</v>
      </c>
      <c r="U21" s="126">
        <v>5.3458000000000002E-5</v>
      </c>
      <c r="V21" s="126">
        <v>1.0501999999999999E-4</v>
      </c>
      <c r="W21" s="126">
        <f>2*Q21</f>
        <v>9.7777999999999998E-5</v>
      </c>
      <c r="X21" s="126">
        <f t="shared" ref="X21:AB21" si="17">2*R21</f>
        <v>7.5958000000000004E-4</v>
      </c>
      <c r="Y21" s="126">
        <f t="shared" si="17"/>
        <v>2.2673999999999999E-4</v>
      </c>
      <c r="Z21" s="126">
        <f t="shared" si="17"/>
        <v>9.5591999999999999E-6</v>
      </c>
      <c r="AA21" s="126">
        <f t="shared" si="17"/>
        <v>1.06916E-4</v>
      </c>
      <c r="AB21" s="126">
        <f t="shared" si="17"/>
        <v>2.1003999999999999E-4</v>
      </c>
    </row>
    <row r="22" spans="1:28" ht="15.6">
      <c r="A22" s="99">
        <v>45550</v>
      </c>
      <c r="B22" s="99" t="s">
        <v>195</v>
      </c>
      <c r="C22" s="52" t="s">
        <v>108</v>
      </c>
      <c r="D22" s="53">
        <v>1E-3</v>
      </c>
      <c r="E22" s="54">
        <v>1E-3</v>
      </c>
      <c r="F22" s="53">
        <v>1E-3</v>
      </c>
      <c r="G22" s="52">
        <v>0</v>
      </c>
      <c r="H22" s="53">
        <v>1E-3</v>
      </c>
      <c r="I22" s="53">
        <v>1E-3</v>
      </c>
      <c r="J22" s="52">
        <v>100</v>
      </c>
      <c r="K22" s="126">
        <v>1.2443000000000001E-3</v>
      </c>
      <c r="L22" s="126">
        <v>3.0463E-2</v>
      </c>
      <c r="M22" s="126">
        <v>8.3730000000000002E-3</v>
      </c>
      <c r="N22" s="126">
        <v>6.8576999999999996E-6</v>
      </c>
      <c r="O22" s="126">
        <v>5.7614999999999999E-4</v>
      </c>
      <c r="P22" s="126">
        <v>3.0471999999999999E-3</v>
      </c>
      <c r="Q22" s="126">
        <v>3.6683000000000001E-5</v>
      </c>
      <c r="R22" s="126">
        <v>6.0492E-4</v>
      </c>
      <c r="S22" s="126">
        <v>1.9678999999999999E-4</v>
      </c>
      <c r="T22" s="126">
        <v>2.5849999999999998E-6</v>
      </c>
      <c r="U22" s="126">
        <v>2.6140999999999999E-5</v>
      </c>
      <c r="V22" s="126">
        <v>1.3866E-4</v>
      </c>
      <c r="W22" s="126">
        <f t="shared" ref="W22:W23" si="18">2*Q22</f>
        <v>7.3366000000000002E-5</v>
      </c>
      <c r="X22" s="126">
        <f t="shared" ref="X22:X23" si="19">2*R22</f>
        <v>1.20984E-3</v>
      </c>
      <c r="Y22" s="126">
        <f t="shared" ref="Y22:Y23" si="20">2*S22</f>
        <v>3.9357999999999998E-4</v>
      </c>
      <c r="Z22" s="126">
        <f t="shared" ref="Z22:Z23" si="21">2*T22</f>
        <v>5.1699999999999996E-6</v>
      </c>
      <c r="AA22" s="126">
        <f t="shared" ref="AA22:AA23" si="22">2*U22</f>
        <v>5.2281999999999999E-5</v>
      </c>
      <c r="AB22" s="126">
        <f t="shared" ref="AB22:AB23" si="23">2*V22</f>
        <v>2.7732000000000001E-4</v>
      </c>
    </row>
    <row r="23" spans="1:28" ht="15.6">
      <c r="A23" s="99"/>
      <c r="B23" s="99"/>
      <c r="C23" s="52" t="s">
        <v>108</v>
      </c>
      <c r="D23" s="53">
        <v>1E-3</v>
      </c>
      <c r="E23" s="54">
        <v>1E-3</v>
      </c>
      <c r="F23" s="53">
        <v>1E-3</v>
      </c>
      <c r="G23" s="127">
        <v>0</v>
      </c>
      <c r="H23" s="53">
        <v>1E-3</v>
      </c>
      <c r="I23" s="53">
        <v>1E-3</v>
      </c>
      <c r="J23" s="52">
        <v>100</v>
      </c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>
        <f t="shared" si="18"/>
        <v>0</v>
      </c>
      <c r="X23" s="126">
        <f t="shared" si="19"/>
        <v>0</v>
      </c>
      <c r="Y23" s="126">
        <f t="shared" si="20"/>
        <v>0</v>
      </c>
      <c r="Z23" s="126">
        <f t="shared" si="21"/>
        <v>0</v>
      </c>
      <c r="AA23" s="126">
        <f t="shared" si="22"/>
        <v>0</v>
      </c>
      <c r="AB23" s="126">
        <f t="shared" si="23"/>
        <v>0</v>
      </c>
    </row>
    <row r="24" spans="1:28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6"/>
      <c r="U24" s="47"/>
      <c r="V24" s="47"/>
      <c r="W24" s="46"/>
      <c r="X24" s="46"/>
      <c r="Y24" s="46"/>
      <c r="Z24" s="46"/>
      <c r="AA24" s="46"/>
      <c r="AB24" s="46"/>
    </row>
    <row r="25" spans="1:28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5" t="s">
        <v>147</v>
      </c>
      <c r="L25" s="46"/>
      <c r="M25" s="46"/>
      <c r="N25" s="47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8" t="s">
        <v>90</v>
      </c>
      <c r="L26" s="48" t="s">
        <v>91</v>
      </c>
      <c r="M26" s="49" t="s">
        <v>92</v>
      </c>
      <c r="N26" s="51" t="s">
        <v>93</v>
      </c>
      <c r="O26" s="48" t="s">
        <v>94</v>
      </c>
      <c r="P26" s="48" t="s">
        <v>95</v>
      </c>
      <c r="Q26" s="51" t="s">
        <v>96</v>
      </c>
      <c r="R26" s="48" t="s">
        <v>97</v>
      </c>
      <c r="S26" s="48" t="s">
        <v>98</v>
      </c>
      <c r="T26" s="48" t="s">
        <v>99</v>
      </c>
      <c r="U26" s="48" t="s">
        <v>100</v>
      </c>
      <c r="V26" s="48" t="s">
        <v>101</v>
      </c>
      <c r="W26" s="51" t="s">
        <v>102</v>
      </c>
      <c r="X26" s="48" t="s">
        <v>103</v>
      </c>
      <c r="Y26" s="48" t="s">
        <v>104</v>
      </c>
      <c r="Z26" s="48" t="s">
        <v>105</v>
      </c>
      <c r="AA26" s="48" t="s">
        <v>106</v>
      </c>
      <c r="AB26" s="48" t="s">
        <v>107</v>
      </c>
    </row>
    <row r="27" spans="1:28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55">
        <f>K21*$J21</f>
        <v>0.10204000000000001</v>
      </c>
      <c r="L27" s="55">
        <f t="shared" ref="L27:P27" si="24">L21*$J21</f>
        <v>2.9979</v>
      </c>
      <c r="M27" s="55">
        <f t="shared" si="24"/>
        <v>0.81537999999999988</v>
      </c>
      <c r="N27" s="55">
        <f t="shared" si="24"/>
        <v>5.8116999999999999E-4</v>
      </c>
      <c r="O27" s="55">
        <f t="shared" si="24"/>
        <v>7.2619000000000003E-2</v>
      </c>
      <c r="P27" s="55">
        <f t="shared" si="24"/>
        <v>0.29746</v>
      </c>
      <c r="Q27" s="55">
        <f t="shared" ref="Q27:V27" si="25">Q21*$J21</f>
        <v>4.8888999999999998E-3</v>
      </c>
      <c r="R27" s="55">
        <f t="shared" si="25"/>
        <v>3.7978999999999999E-2</v>
      </c>
      <c r="S27" s="55">
        <f t="shared" si="25"/>
        <v>1.1337E-2</v>
      </c>
      <c r="T27" s="55">
        <f t="shared" si="25"/>
        <v>4.7795999999999998E-4</v>
      </c>
      <c r="U27" s="55">
        <f t="shared" si="25"/>
        <v>5.3458000000000004E-3</v>
      </c>
      <c r="V27" s="55">
        <f t="shared" si="25"/>
        <v>1.0501999999999999E-2</v>
      </c>
      <c r="W27" s="55">
        <f>2*Q27</f>
        <v>9.7777999999999997E-3</v>
      </c>
      <c r="X27" s="55">
        <f t="shared" ref="X27:AB27" si="26">2*R27</f>
        <v>7.5957999999999998E-2</v>
      </c>
      <c r="Y27" s="55">
        <f t="shared" si="26"/>
        <v>2.2674E-2</v>
      </c>
      <c r="Z27" s="55">
        <f t="shared" si="26"/>
        <v>9.5591999999999997E-4</v>
      </c>
      <c r="AA27" s="55">
        <f t="shared" si="26"/>
        <v>1.0691600000000001E-2</v>
      </c>
      <c r="AB27" s="55">
        <f t="shared" si="26"/>
        <v>2.1003999999999998E-2</v>
      </c>
    </row>
    <row r="28" spans="1: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55">
        <f t="shared" ref="K28:P28" si="27">K22*$J22</f>
        <v>0.12443</v>
      </c>
      <c r="L28" s="55">
        <f t="shared" si="27"/>
        <v>3.0463</v>
      </c>
      <c r="M28" s="55">
        <f t="shared" si="27"/>
        <v>0.83730000000000004</v>
      </c>
      <c r="N28" s="55">
        <f t="shared" si="27"/>
        <v>6.8576999999999993E-4</v>
      </c>
      <c r="O28" s="55">
        <f t="shared" si="27"/>
        <v>5.7615E-2</v>
      </c>
      <c r="P28" s="55">
        <f t="shared" si="27"/>
        <v>0.30471999999999999</v>
      </c>
      <c r="Q28" s="55">
        <f t="shared" ref="Q28:V28" si="28">Q22*$J22</f>
        <v>3.6683000000000002E-3</v>
      </c>
      <c r="R28" s="55">
        <f t="shared" si="28"/>
        <v>6.0491999999999997E-2</v>
      </c>
      <c r="S28" s="55">
        <f t="shared" si="28"/>
        <v>1.9678999999999999E-2</v>
      </c>
      <c r="T28" s="55">
        <f t="shared" si="28"/>
        <v>2.5849999999999999E-4</v>
      </c>
      <c r="U28" s="55">
        <f t="shared" si="28"/>
        <v>2.6140999999999998E-3</v>
      </c>
      <c r="V28" s="55">
        <f t="shared" si="28"/>
        <v>1.3866E-2</v>
      </c>
      <c r="W28" s="55">
        <f t="shared" ref="W28:W29" si="29">2*Q28</f>
        <v>7.3366000000000004E-3</v>
      </c>
      <c r="X28" s="55">
        <f t="shared" ref="X28:X29" si="30">2*R28</f>
        <v>0.12098399999999999</v>
      </c>
      <c r="Y28" s="55">
        <f t="shared" ref="Y28:Y29" si="31">2*S28</f>
        <v>3.9357999999999997E-2</v>
      </c>
      <c r="Z28" s="55">
        <f t="shared" ref="Z28:Z29" si="32">2*T28</f>
        <v>5.1699999999999999E-4</v>
      </c>
      <c r="AA28" s="55">
        <f t="shared" ref="AA28:AA29" si="33">2*U28</f>
        <v>5.2281999999999997E-3</v>
      </c>
      <c r="AB28" s="55">
        <f t="shared" ref="AB28:AB29" si="34">2*V28</f>
        <v>2.7732E-2</v>
      </c>
    </row>
    <row r="29" spans="1:28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55">
        <f t="shared" ref="K29:P29" si="35">K23*$J23</f>
        <v>0</v>
      </c>
      <c r="L29" s="55">
        <f t="shared" si="35"/>
        <v>0</v>
      </c>
      <c r="M29" s="55">
        <f t="shared" si="35"/>
        <v>0</v>
      </c>
      <c r="N29" s="55">
        <f t="shared" si="35"/>
        <v>0</v>
      </c>
      <c r="O29" s="55">
        <f t="shared" si="35"/>
        <v>0</v>
      </c>
      <c r="P29" s="55">
        <f t="shared" si="35"/>
        <v>0</v>
      </c>
      <c r="Q29" s="55">
        <f t="shared" ref="Q29:V29" si="36">Q23*$J23</f>
        <v>0</v>
      </c>
      <c r="R29" s="55">
        <f t="shared" si="36"/>
        <v>0</v>
      </c>
      <c r="S29" s="55">
        <f t="shared" si="36"/>
        <v>0</v>
      </c>
      <c r="T29" s="55">
        <f t="shared" si="36"/>
        <v>0</v>
      </c>
      <c r="U29" s="55">
        <f t="shared" si="36"/>
        <v>0</v>
      </c>
      <c r="V29" s="55">
        <f t="shared" si="36"/>
        <v>0</v>
      </c>
      <c r="W29" s="55">
        <f t="shared" si="29"/>
        <v>0</v>
      </c>
      <c r="X29" s="55">
        <f t="shared" si="30"/>
        <v>0</v>
      </c>
      <c r="Y29" s="55">
        <f t="shared" si="31"/>
        <v>0</v>
      </c>
      <c r="Z29" s="55">
        <f t="shared" si="32"/>
        <v>0</v>
      </c>
      <c r="AA29" s="55">
        <f t="shared" si="33"/>
        <v>0</v>
      </c>
      <c r="AB29" s="55">
        <f t="shared" si="34"/>
        <v>0</v>
      </c>
    </row>
    <row r="30" spans="1:28">
      <c r="A30" s="46"/>
      <c r="B30" s="46"/>
      <c r="C30" s="46"/>
      <c r="D30" s="46"/>
      <c r="E30" s="46"/>
      <c r="F30" s="46"/>
      <c r="G30" s="46"/>
      <c r="H30" s="46"/>
      <c r="I30" s="46"/>
      <c r="J30" s="52"/>
      <c r="K30" s="46"/>
      <c r="L30" s="46"/>
      <c r="M30" s="46"/>
      <c r="N30" s="47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128"/>
      <c r="Z30" s="46"/>
      <c r="AA30" s="46"/>
      <c r="AB30" s="46"/>
    </row>
    <row r="31" spans="1:28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128"/>
      <c r="Z31" s="46"/>
      <c r="AA31" s="46"/>
      <c r="AB31" s="46"/>
    </row>
    <row r="32" spans="1:28">
      <c r="A32" s="46"/>
      <c r="B32" s="46"/>
      <c r="C32" s="46"/>
      <c r="D32" s="46"/>
      <c r="E32" s="46"/>
      <c r="F32" s="46"/>
      <c r="G32" s="46"/>
      <c r="H32" s="46"/>
      <c r="I32" s="46"/>
      <c r="J32" s="48" t="s">
        <v>109</v>
      </c>
      <c r="K32" s="55">
        <f>AVERAGE(K27:K28)</f>
        <v>0.113235</v>
      </c>
      <c r="L32" s="55">
        <f t="shared" ref="L32:P32" si="37">AVERAGE(L27:L28)</f>
        <v>3.0221</v>
      </c>
      <c r="M32" s="55">
        <f t="shared" si="37"/>
        <v>0.82633999999999996</v>
      </c>
      <c r="N32" s="55">
        <f t="shared" si="37"/>
        <v>6.3346999999999991E-4</v>
      </c>
      <c r="O32" s="55">
        <f t="shared" si="37"/>
        <v>6.5117000000000008E-2</v>
      </c>
      <c r="P32" s="55">
        <f t="shared" si="37"/>
        <v>0.30108999999999997</v>
      </c>
      <c r="Q32" s="46"/>
      <c r="R32" s="46"/>
      <c r="S32" s="46"/>
      <c r="T32" s="46"/>
      <c r="U32" s="46"/>
      <c r="V32" s="46"/>
      <c r="W32" s="46"/>
      <c r="X32" s="46"/>
      <c r="Y32" s="128"/>
      <c r="Z32" s="46"/>
      <c r="AA32" s="46"/>
      <c r="AB32" s="46"/>
    </row>
    <row r="33" spans="1:28">
      <c r="A33" s="46"/>
      <c r="B33" s="46"/>
      <c r="C33" s="46"/>
      <c r="D33" s="46"/>
      <c r="E33" s="46"/>
      <c r="F33" s="46"/>
      <c r="G33" s="46"/>
      <c r="H33" s="46"/>
      <c r="I33" s="46"/>
      <c r="J33" s="48" t="s">
        <v>110</v>
      </c>
      <c r="K33" s="55">
        <f>STDEV(K27:K28)</f>
        <v>1.5832120830766794E-2</v>
      </c>
      <c r="L33" s="55">
        <f t="shared" ref="L33:P33" si="38">STDEV(L27:L28)</f>
        <v>3.4223968209428898E-2</v>
      </c>
      <c r="M33" s="55">
        <f t="shared" si="38"/>
        <v>1.5499780643609237E-2</v>
      </c>
      <c r="N33" s="55">
        <f t="shared" si="38"/>
        <v>7.3963369312112829E-5</v>
      </c>
      <c r="O33" s="55">
        <f t="shared" si="38"/>
        <v>1.0609430144922929E-2</v>
      </c>
      <c r="P33" s="55">
        <f t="shared" si="38"/>
        <v>5.1335952314143273E-3</v>
      </c>
      <c r="Q33" s="46"/>
      <c r="R33" s="46"/>
      <c r="S33" s="46"/>
      <c r="T33" s="46"/>
      <c r="U33" s="46"/>
      <c r="V33" s="46"/>
      <c r="W33" s="46"/>
      <c r="X33" s="46"/>
      <c r="Y33" s="128"/>
      <c r="Z33" s="46"/>
      <c r="AA33" s="46"/>
      <c r="AB33" s="46"/>
    </row>
    <row r="34" spans="1:28">
      <c r="L34" s="33"/>
      <c r="N34" s="9"/>
      <c r="Y34" s="9"/>
    </row>
    <row r="35" spans="1:28">
      <c r="L35" s="33"/>
      <c r="N35" s="9"/>
      <c r="Y35" s="9"/>
    </row>
    <row r="36" spans="1:28">
      <c r="A36" s="103" t="s">
        <v>111</v>
      </c>
      <c r="B36" s="104"/>
      <c r="C36" s="104"/>
      <c r="D36" s="103" t="s">
        <v>85</v>
      </c>
      <c r="E36" s="104"/>
      <c r="F36" s="104"/>
      <c r="G36" s="104"/>
      <c r="H36" s="104"/>
      <c r="I36" s="104"/>
      <c r="J36" s="104"/>
      <c r="K36" s="103" t="s">
        <v>86</v>
      </c>
      <c r="L36" s="104"/>
      <c r="M36" s="104"/>
      <c r="N36" s="105"/>
      <c r="O36" s="104"/>
      <c r="P36" s="104"/>
      <c r="Q36" s="105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</row>
    <row r="37" spans="1:28">
      <c r="A37" s="106" t="s">
        <v>8</v>
      </c>
      <c r="B37" s="106" t="s">
        <v>87</v>
      </c>
      <c r="C37" s="106" t="s">
        <v>88</v>
      </c>
      <c r="D37" s="107" t="s">
        <v>52</v>
      </c>
      <c r="E37" s="108" t="s">
        <v>32</v>
      </c>
      <c r="F37" s="107" t="s">
        <v>72</v>
      </c>
      <c r="G37" s="107" t="s">
        <v>15</v>
      </c>
      <c r="H37" s="107" t="s">
        <v>73</v>
      </c>
      <c r="I37" s="107" t="s">
        <v>74</v>
      </c>
      <c r="J37" s="106" t="s">
        <v>89</v>
      </c>
      <c r="K37" s="106" t="s">
        <v>90</v>
      </c>
      <c r="L37" s="106" t="s">
        <v>91</v>
      </c>
      <c r="M37" s="107" t="s">
        <v>92</v>
      </c>
      <c r="N37" s="109" t="s">
        <v>93</v>
      </c>
      <c r="O37" s="106" t="s">
        <v>94</v>
      </c>
      <c r="P37" s="106" t="s">
        <v>95</v>
      </c>
      <c r="Q37" s="109" t="s">
        <v>96</v>
      </c>
      <c r="R37" s="106" t="s">
        <v>97</v>
      </c>
      <c r="S37" s="106" t="s">
        <v>98</v>
      </c>
      <c r="T37" s="106" t="s">
        <v>99</v>
      </c>
      <c r="U37" s="106" t="s">
        <v>100</v>
      </c>
      <c r="V37" s="106" t="s">
        <v>101</v>
      </c>
      <c r="W37" s="109" t="s">
        <v>102</v>
      </c>
      <c r="X37" s="106" t="s">
        <v>103</v>
      </c>
      <c r="Y37" s="106" t="s">
        <v>104</v>
      </c>
      <c r="Z37" s="106" t="s">
        <v>105</v>
      </c>
      <c r="AA37" s="106" t="s">
        <v>106</v>
      </c>
      <c r="AB37" s="106" t="s">
        <v>107</v>
      </c>
    </row>
    <row r="38" spans="1:28" s="43" customFormat="1" ht="15.6">
      <c r="A38" s="110">
        <v>45550</v>
      </c>
      <c r="B38" s="110" t="s">
        <v>207</v>
      </c>
      <c r="C38" s="111" t="s">
        <v>148</v>
      </c>
      <c r="D38" s="112">
        <v>1E-3</v>
      </c>
      <c r="E38" s="113">
        <v>1E-3</v>
      </c>
      <c r="F38" s="112">
        <v>1E-3</v>
      </c>
      <c r="G38" s="111">
        <v>0</v>
      </c>
      <c r="H38" s="112">
        <v>1E-3</v>
      </c>
      <c r="I38" s="112"/>
      <c r="J38" s="111">
        <v>100</v>
      </c>
      <c r="K38" s="144">
        <v>1.3936E-3</v>
      </c>
      <c r="L38" s="144">
        <v>2.2176999999999999E-2</v>
      </c>
      <c r="M38" s="144">
        <v>8.6341000000000005E-3</v>
      </c>
      <c r="N38" s="144" t="s">
        <v>159</v>
      </c>
      <c r="O38" s="144">
        <v>1.3829000000000001E-3</v>
      </c>
      <c r="P38" s="144">
        <v>2.2629000000000001</v>
      </c>
      <c r="Q38" s="144">
        <v>3.9375999999999997E-5</v>
      </c>
      <c r="R38" s="144">
        <v>1.1241E-4</v>
      </c>
      <c r="S38" s="144">
        <v>1.5101000000000001E-4</v>
      </c>
      <c r="T38" s="144">
        <v>0</v>
      </c>
      <c r="U38" s="144">
        <v>5.3845999999999999E-5</v>
      </c>
      <c r="V38" s="144">
        <v>1.3409000000000001E-2</v>
      </c>
      <c r="W38" s="114">
        <f>2*Q38</f>
        <v>7.8751999999999994E-5</v>
      </c>
      <c r="X38" s="114">
        <f t="shared" ref="X38:X40" si="39">2*R38</f>
        <v>2.2482000000000001E-4</v>
      </c>
      <c r="Y38" s="114">
        <f t="shared" ref="Y38:Y40" si="40">2*S38</f>
        <v>3.0202000000000001E-4</v>
      </c>
      <c r="Z38" s="114">
        <f t="shared" ref="Z38:Z40" si="41">2*T38</f>
        <v>0</v>
      </c>
      <c r="AA38" s="114">
        <f t="shared" ref="AA38:AA40" si="42">2*U38</f>
        <v>1.07692E-4</v>
      </c>
      <c r="AB38" s="114">
        <f t="shared" ref="AB38:AB40" si="43">2*V38</f>
        <v>2.6818000000000002E-2</v>
      </c>
    </row>
    <row r="39" spans="1:28" ht="15.6">
      <c r="A39" s="110">
        <v>45550</v>
      </c>
      <c r="B39" s="110" t="s">
        <v>208</v>
      </c>
      <c r="C39" s="111" t="s">
        <v>148</v>
      </c>
      <c r="D39" s="112">
        <v>1E-3</v>
      </c>
      <c r="E39" s="113">
        <v>1E-3</v>
      </c>
      <c r="F39" s="112">
        <v>1E-3</v>
      </c>
      <c r="G39" s="111">
        <v>0</v>
      </c>
      <c r="H39" s="112">
        <v>1E-3</v>
      </c>
      <c r="I39" s="112"/>
      <c r="J39" s="111">
        <v>100</v>
      </c>
      <c r="K39" s="144">
        <v>1.3179000000000001E-3</v>
      </c>
      <c r="L39" s="144">
        <v>2.2851E-2</v>
      </c>
      <c r="M39" s="144">
        <v>9.0827000000000008E-3</v>
      </c>
      <c r="N39" s="144" t="s">
        <v>159</v>
      </c>
      <c r="O39" s="144">
        <v>3.1094E-3</v>
      </c>
      <c r="P39" s="144">
        <v>2.2719999999999998</v>
      </c>
      <c r="Q39" s="144">
        <v>6.7624000000000002E-5</v>
      </c>
      <c r="R39" s="144">
        <v>3.1146E-4</v>
      </c>
      <c r="S39" s="144">
        <v>8.6718999999999994E-5</v>
      </c>
      <c r="T39" s="144">
        <v>0</v>
      </c>
      <c r="U39" s="144">
        <v>5.5275000000000002E-5</v>
      </c>
      <c r="V39" s="144">
        <v>1.3835E-2</v>
      </c>
      <c r="W39" s="114">
        <f t="shared" ref="W39:W40" si="44">2*Q39</f>
        <v>1.35248E-4</v>
      </c>
      <c r="X39" s="114">
        <f t="shared" si="39"/>
        <v>6.2292000000000001E-4</v>
      </c>
      <c r="Y39" s="114">
        <f t="shared" si="40"/>
        <v>1.7343799999999999E-4</v>
      </c>
      <c r="Z39" s="114">
        <f t="shared" si="41"/>
        <v>0</v>
      </c>
      <c r="AA39" s="114">
        <f t="shared" si="42"/>
        <v>1.1055E-4</v>
      </c>
      <c r="AB39" s="114">
        <f t="shared" si="43"/>
        <v>2.767E-2</v>
      </c>
    </row>
    <row r="40" spans="1:28" ht="15.6">
      <c r="A40" s="110">
        <v>45550</v>
      </c>
      <c r="B40" s="110" t="s">
        <v>172</v>
      </c>
      <c r="C40" s="111" t="s">
        <v>148</v>
      </c>
      <c r="D40" s="112">
        <v>1E-3</v>
      </c>
      <c r="E40" s="113">
        <v>1E-3</v>
      </c>
      <c r="F40" s="112">
        <v>1E-3</v>
      </c>
      <c r="G40" s="111">
        <v>0</v>
      </c>
      <c r="H40" s="112">
        <v>1E-3</v>
      </c>
      <c r="I40" s="112"/>
      <c r="J40" s="111">
        <v>100</v>
      </c>
      <c r="K40" s="144">
        <v>9.7282E-4</v>
      </c>
      <c r="L40" s="144">
        <v>1.984E-2</v>
      </c>
      <c r="M40" s="144">
        <v>8.7913000000000002E-3</v>
      </c>
      <c r="N40" s="144">
        <v>2.5165E-6</v>
      </c>
      <c r="O40" s="144">
        <v>3.7044000000000001E-3</v>
      </c>
      <c r="P40" s="144">
        <v>2.2726999999999999</v>
      </c>
      <c r="Q40" s="144">
        <v>3.3181E-5</v>
      </c>
      <c r="R40" s="144">
        <v>8.6806999999999997E-5</v>
      </c>
      <c r="S40" s="144">
        <v>9.0223999999999995E-5</v>
      </c>
      <c r="T40" s="144">
        <v>2.9058000000000002E-6</v>
      </c>
      <c r="U40" s="144">
        <v>1.4708000000000001E-4</v>
      </c>
      <c r="V40" s="144">
        <v>5.0372999999999998E-3</v>
      </c>
      <c r="W40" s="114">
        <f t="shared" si="44"/>
        <v>6.6361999999999999E-5</v>
      </c>
      <c r="X40" s="114">
        <f t="shared" si="39"/>
        <v>1.7361399999999999E-4</v>
      </c>
      <c r="Y40" s="114">
        <f t="shared" si="40"/>
        <v>1.8044799999999999E-4</v>
      </c>
      <c r="Z40" s="114">
        <f t="shared" si="41"/>
        <v>5.8116000000000004E-6</v>
      </c>
      <c r="AA40" s="114">
        <f t="shared" si="42"/>
        <v>2.9416000000000002E-4</v>
      </c>
      <c r="AB40" s="114">
        <f t="shared" si="43"/>
        <v>1.00746E-2</v>
      </c>
    </row>
    <row r="41" spans="1:28" ht="15.6">
      <c r="A41" s="110"/>
      <c r="B41" s="110"/>
      <c r="C41" s="111" t="s">
        <v>148</v>
      </c>
      <c r="D41" s="112">
        <v>1E-3</v>
      </c>
      <c r="E41" s="113">
        <v>1E-3</v>
      </c>
      <c r="F41" s="112">
        <v>1E-3</v>
      </c>
      <c r="G41" s="111">
        <v>0</v>
      </c>
      <c r="H41" s="112">
        <v>1E-3</v>
      </c>
      <c r="I41" s="112"/>
      <c r="J41" s="111">
        <v>100</v>
      </c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14">
        <f t="shared" ref="W41:W42" si="45">2*Q41</f>
        <v>0</v>
      </c>
      <c r="X41" s="114">
        <f t="shared" ref="X41:X42" si="46">2*R41</f>
        <v>0</v>
      </c>
      <c r="Y41" s="114">
        <f t="shared" ref="Y41:Y42" si="47">2*S41</f>
        <v>0</v>
      </c>
      <c r="Z41" s="114">
        <f t="shared" ref="Z41:Z42" si="48">2*T41</f>
        <v>0</v>
      </c>
      <c r="AA41" s="114">
        <f t="shared" ref="AA41:AA42" si="49">2*U41</f>
        <v>0</v>
      </c>
      <c r="AB41" s="114">
        <f t="shared" ref="AB41:AB42" si="50">2*V41</f>
        <v>0</v>
      </c>
    </row>
    <row r="42" spans="1:28" ht="15.6">
      <c r="A42" s="110"/>
      <c r="B42" s="110"/>
      <c r="C42" s="111" t="s">
        <v>148</v>
      </c>
      <c r="D42" s="112">
        <v>1E-3</v>
      </c>
      <c r="E42" s="113">
        <v>1E-3</v>
      </c>
      <c r="F42" s="112">
        <v>1E-3</v>
      </c>
      <c r="G42" s="111">
        <v>0</v>
      </c>
      <c r="H42" s="112">
        <v>1E-3</v>
      </c>
      <c r="I42" s="112"/>
      <c r="J42" s="111">
        <v>100</v>
      </c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14">
        <f t="shared" si="45"/>
        <v>0</v>
      </c>
      <c r="X42" s="114">
        <f t="shared" si="46"/>
        <v>0</v>
      </c>
      <c r="Y42" s="114">
        <f t="shared" si="47"/>
        <v>0</v>
      </c>
      <c r="Z42" s="114">
        <f t="shared" si="48"/>
        <v>0</v>
      </c>
      <c r="AA42" s="114">
        <f t="shared" si="49"/>
        <v>0</v>
      </c>
      <c r="AB42" s="114">
        <f t="shared" si="50"/>
        <v>0</v>
      </c>
    </row>
    <row r="43" spans="1:28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3" t="s">
        <v>147</v>
      </c>
      <c r="L43" s="104"/>
      <c r="M43" s="104"/>
      <c r="N43" s="105"/>
      <c r="O43" s="104"/>
      <c r="P43" s="104"/>
      <c r="Q43" s="105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</row>
    <row r="44" spans="1:28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6" t="s">
        <v>90</v>
      </c>
      <c r="L44" s="106" t="s">
        <v>91</v>
      </c>
      <c r="M44" s="107" t="s">
        <v>92</v>
      </c>
      <c r="N44" s="109" t="s">
        <v>93</v>
      </c>
      <c r="O44" s="106" t="s">
        <v>94</v>
      </c>
      <c r="P44" s="106" t="s">
        <v>95</v>
      </c>
      <c r="Q44" s="109" t="s">
        <v>96</v>
      </c>
      <c r="R44" s="106" t="s">
        <v>97</v>
      </c>
      <c r="S44" s="106" t="s">
        <v>98</v>
      </c>
      <c r="T44" s="106" t="s">
        <v>99</v>
      </c>
      <c r="U44" s="106" t="s">
        <v>100</v>
      </c>
      <c r="V44" s="106" t="s">
        <v>101</v>
      </c>
      <c r="W44" s="109" t="s">
        <v>102</v>
      </c>
      <c r="X44" s="106" t="s">
        <v>103</v>
      </c>
      <c r="Y44" s="106" t="s">
        <v>104</v>
      </c>
      <c r="Z44" s="106" t="s">
        <v>105</v>
      </c>
      <c r="AA44" s="106" t="s">
        <v>106</v>
      </c>
      <c r="AB44" s="106" t="s">
        <v>107</v>
      </c>
    </row>
    <row r="45" spans="1:2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16">
        <f t="shared" ref="K45:V45" si="51">K38*$J38</f>
        <v>0.13936000000000001</v>
      </c>
      <c r="L45" s="116">
        <f t="shared" si="51"/>
        <v>2.2176999999999998</v>
      </c>
      <c r="M45" s="116">
        <f t="shared" si="51"/>
        <v>0.86341000000000001</v>
      </c>
      <c r="N45" s="116" t="e">
        <f t="shared" si="51"/>
        <v>#VALUE!</v>
      </c>
      <c r="O45" s="116">
        <f t="shared" si="51"/>
        <v>0.13829</v>
      </c>
      <c r="P45" s="116">
        <f t="shared" si="51"/>
        <v>226.29000000000002</v>
      </c>
      <c r="Q45" s="116">
        <f t="shared" si="51"/>
        <v>3.9375999999999994E-3</v>
      </c>
      <c r="R45" s="116">
        <f t="shared" si="51"/>
        <v>1.1241000000000001E-2</v>
      </c>
      <c r="S45" s="116">
        <f t="shared" si="51"/>
        <v>1.5101E-2</v>
      </c>
      <c r="T45" s="116">
        <f t="shared" si="51"/>
        <v>0</v>
      </c>
      <c r="U45" s="116">
        <f t="shared" si="51"/>
        <v>5.3845999999999998E-3</v>
      </c>
      <c r="V45" s="116">
        <f t="shared" si="51"/>
        <v>1.3409</v>
      </c>
      <c r="W45" s="116">
        <f>2*Q45</f>
        <v>7.8751999999999989E-3</v>
      </c>
      <c r="X45" s="116">
        <f t="shared" ref="X45:X47" si="52">2*R45</f>
        <v>2.2482000000000002E-2</v>
      </c>
      <c r="Y45" s="116">
        <f t="shared" ref="Y45:Y47" si="53">2*S45</f>
        <v>3.0202E-2</v>
      </c>
      <c r="Z45" s="116">
        <f t="shared" ref="Z45:Z47" si="54">2*T45</f>
        <v>0</v>
      </c>
      <c r="AA45" s="116">
        <f t="shared" ref="AA45:AA47" si="55">2*U45</f>
        <v>1.07692E-2</v>
      </c>
      <c r="AB45" s="116">
        <f t="shared" ref="AB45:AB47" si="56">2*V45</f>
        <v>2.6818</v>
      </c>
    </row>
    <row r="46" spans="1:28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16">
        <f t="shared" ref="K46:V46" si="57">K39*$J39</f>
        <v>0.13179000000000002</v>
      </c>
      <c r="L46" s="116">
        <f t="shared" si="57"/>
        <v>2.2850999999999999</v>
      </c>
      <c r="M46" s="116">
        <f t="shared" si="57"/>
        <v>0.90827000000000013</v>
      </c>
      <c r="N46" s="116" t="e">
        <f t="shared" si="57"/>
        <v>#VALUE!</v>
      </c>
      <c r="O46" s="116">
        <f t="shared" si="57"/>
        <v>0.31093999999999999</v>
      </c>
      <c r="P46" s="116">
        <f t="shared" si="57"/>
        <v>227.2</v>
      </c>
      <c r="Q46" s="116">
        <f t="shared" si="57"/>
        <v>6.7624E-3</v>
      </c>
      <c r="R46" s="116">
        <f t="shared" si="57"/>
        <v>3.1146E-2</v>
      </c>
      <c r="S46" s="116">
        <f t="shared" si="57"/>
        <v>8.6718999999999997E-3</v>
      </c>
      <c r="T46" s="116">
        <f t="shared" si="57"/>
        <v>0</v>
      </c>
      <c r="U46" s="116">
        <f t="shared" si="57"/>
        <v>5.5275000000000003E-3</v>
      </c>
      <c r="V46" s="116">
        <f t="shared" si="57"/>
        <v>1.3835</v>
      </c>
      <c r="W46" s="116">
        <f t="shared" ref="W46:W47" si="58">2*Q46</f>
        <v>1.35248E-2</v>
      </c>
      <c r="X46" s="116">
        <f t="shared" si="52"/>
        <v>6.2292E-2</v>
      </c>
      <c r="Y46" s="116">
        <f t="shared" si="53"/>
        <v>1.7343799999999999E-2</v>
      </c>
      <c r="Z46" s="116">
        <f t="shared" si="54"/>
        <v>0</v>
      </c>
      <c r="AA46" s="116">
        <f t="shared" si="55"/>
        <v>1.1055000000000001E-2</v>
      </c>
      <c r="AB46" s="116">
        <f t="shared" si="56"/>
        <v>2.7669999999999999</v>
      </c>
    </row>
    <row r="47" spans="1:2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16">
        <f t="shared" ref="K47:V47" si="59">K40*$J40</f>
        <v>9.7281999999999993E-2</v>
      </c>
      <c r="L47" s="116">
        <f t="shared" si="59"/>
        <v>1.984</v>
      </c>
      <c r="M47" s="116">
        <f t="shared" si="59"/>
        <v>0.87912999999999997</v>
      </c>
      <c r="N47" s="116">
        <f t="shared" si="59"/>
        <v>2.5165000000000002E-4</v>
      </c>
      <c r="O47" s="116">
        <f t="shared" si="59"/>
        <v>0.37043999999999999</v>
      </c>
      <c r="P47" s="116">
        <f t="shared" si="59"/>
        <v>227.26999999999998</v>
      </c>
      <c r="Q47" s="116">
        <f t="shared" si="59"/>
        <v>3.3181E-3</v>
      </c>
      <c r="R47" s="116">
        <f t="shared" si="59"/>
        <v>8.6806999999999995E-3</v>
      </c>
      <c r="S47" s="116">
        <f t="shared" si="59"/>
        <v>9.0223999999999999E-3</v>
      </c>
      <c r="T47" s="116">
        <f t="shared" si="59"/>
        <v>2.9058000000000003E-4</v>
      </c>
      <c r="U47" s="116">
        <f t="shared" si="59"/>
        <v>1.4708000000000001E-2</v>
      </c>
      <c r="V47" s="116">
        <f t="shared" si="59"/>
        <v>0.50373000000000001</v>
      </c>
      <c r="W47" s="116">
        <f t="shared" si="58"/>
        <v>6.6362000000000001E-3</v>
      </c>
      <c r="X47" s="116">
        <f t="shared" si="52"/>
        <v>1.7361399999999999E-2</v>
      </c>
      <c r="Y47" s="116">
        <f t="shared" si="53"/>
        <v>1.80448E-2</v>
      </c>
      <c r="Z47" s="116">
        <f t="shared" si="54"/>
        <v>5.8116000000000005E-4</v>
      </c>
      <c r="AA47" s="116">
        <f t="shared" si="55"/>
        <v>2.9416000000000001E-2</v>
      </c>
      <c r="AB47" s="116">
        <f t="shared" si="56"/>
        <v>1.00746</v>
      </c>
    </row>
    <row r="48" spans="1:28">
      <c r="A48" s="104"/>
      <c r="B48" s="104"/>
      <c r="C48" s="104"/>
      <c r="D48" s="104"/>
      <c r="E48" s="104"/>
      <c r="F48" s="104"/>
      <c r="G48" s="104"/>
      <c r="H48" s="104"/>
      <c r="I48" s="104"/>
      <c r="J48" s="111"/>
      <c r="K48" s="116">
        <f t="shared" ref="K48:V48" si="60">K41*$J41</f>
        <v>0</v>
      </c>
      <c r="L48" s="116">
        <f t="shared" si="60"/>
        <v>0</v>
      </c>
      <c r="M48" s="116">
        <f t="shared" si="60"/>
        <v>0</v>
      </c>
      <c r="N48" s="116">
        <f t="shared" si="60"/>
        <v>0</v>
      </c>
      <c r="O48" s="116">
        <f t="shared" si="60"/>
        <v>0</v>
      </c>
      <c r="P48" s="116">
        <f t="shared" si="60"/>
        <v>0</v>
      </c>
      <c r="Q48" s="116">
        <f t="shared" si="60"/>
        <v>0</v>
      </c>
      <c r="R48" s="116">
        <f t="shared" si="60"/>
        <v>0</v>
      </c>
      <c r="S48" s="116">
        <f t="shared" si="60"/>
        <v>0</v>
      </c>
      <c r="T48" s="116">
        <f t="shared" si="60"/>
        <v>0</v>
      </c>
      <c r="U48" s="116">
        <f t="shared" si="60"/>
        <v>0</v>
      </c>
      <c r="V48" s="116">
        <f t="shared" si="60"/>
        <v>0</v>
      </c>
      <c r="W48" s="116">
        <f t="shared" ref="W48:W49" si="61">2*Q48</f>
        <v>0</v>
      </c>
      <c r="X48" s="116">
        <f t="shared" ref="X48:X49" si="62">2*R48</f>
        <v>0</v>
      </c>
      <c r="Y48" s="116">
        <f t="shared" ref="Y48:Y49" si="63">2*S48</f>
        <v>0</v>
      </c>
      <c r="Z48" s="116">
        <f t="shared" ref="Z48:Z49" si="64">2*T48</f>
        <v>0</v>
      </c>
      <c r="AA48" s="116">
        <f t="shared" ref="AA48:AA49" si="65">2*U48</f>
        <v>0</v>
      </c>
      <c r="AB48" s="116">
        <f t="shared" ref="AB48:AB49" si="66">2*V48</f>
        <v>0</v>
      </c>
    </row>
    <row r="49" spans="1:28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16">
        <f t="shared" ref="K49:V49" si="67">K42*$J42</f>
        <v>0</v>
      </c>
      <c r="L49" s="116">
        <f t="shared" si="67"/>
        <v>0</v>
      </c>
      <c r="M49" s="116">
        <f t="shared" si="67"/>
        <v>0</v>
      </c>
      <c r="N49" s="116">
        <f t="shared" si="67"/>
        <v>0</v>
      </c>
      <c r="O49" s="116">
        <f t="shared" si="67"/>
        <v>0</v>
      </c>
      <c r="P49" s="116">
        <f t="shared" si="67"/>
        <v>0</v>
      </c>
      <c r="Q49" s="116">
        <f t="shared" si="67"/>
        <v>0</v>
      </c>
      <c r="R49" s="116">
        <f t="shared" si="67"/>
        <v>0</v>
      </c>
      <c r="S49" s="116">
        <f t="shared" si="67"/>
        <v>0</v>
      </c>
      <c r="T49" s="116">
        <f t="shared" si="67"/>
        <v>0</v>
      </c>
      <c r="U49" s="116">
        <f t="shared" si="67"/>
        <v>0</v>
      </c>
      <c r="V49" s="116">
        <f t="shared" si="67"/>
        <v>0</v>
      </c>
      <c r="W49" s="116">
        <f t="shared" si="61"/>
        <v>0</v>
      </c>
      <c r="X49" s="116">
        <f t="shared" si="62"/>
        <v>0</v>
      </c>
      <c r="Y49" s="116">
        <f t="shared" si="63"/>
        <v>0</v>
      </c>
      <c r="Z49" s="116">
        <f t="shared" si="64"/>
        <v>0</v>
      </c>
      <c r="AA49" s="116">
        <f t="shared" si="65"/>
        <v>0</v>
      </c>
      <c r="AB49" s="116">
        <f t="shared" si="66"/>
        <v>0</v>
      </c>
    </row>
    <row r="50" spans="1:28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5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15"/>
      <c r="Z50" s="104"/>
      <c r="AA50" s="104"/>
      <c r="AB50" s="104"/>
    </row>
    <row r="51" spans="1:28">
      <c r="A51" s="104"/>
      <c r="B51" s="104"/>
      <c r="C51" s="104"/>
      <c r="D51" s="104"/>
      <c r="E51" s="104"/>
      <c r="F51" s="104"/>
      <c r="G51" s="104"/>
      <c r="H51" s="104"/>
      <c r="I51" s="104"/>
      <c r="J51" s="106" t="s">
        <v>109</v>
      </c>
      <c r="K51" s="116">
        <f>AVERAGE(K45:K47)</f>
        <v>0.12281066666666667</v>
      </c>
      <c r="L51" s="116">
        <f t="shared" ref="L51:P51" si="68">AVERAGE(L45:L47)</f>
        <v>2.1622666666666666</v>
      </c>
      <c r="M51" s="116">
        <f t="shared" si="68"/>
        <v>0.8836033333333333</v>
      </c>
      <c r="N51" s="116">
        <f>N47</f>
        <v>2.5165000000000002E-4</v>
      </c>
      <c r="O51" s="116">
        <f t="shared" si="68"/>
        <v>0.27322333333333332</v>
      </c>
      <c r="P51" s="116">
        <f t="shared" si="68"/>
        <v>226.92</v>
      </c>
      <c r="Q51" s="104"/>
      <c r="R51" s="104"/>
      <c r="S51" s="104"/>
      <c r="T51" s="104"/>
      <c r="U51" s="104"/>
      <c r="V51" s="104"/>
      <c r="W51" s="104"/>
      <c r="X51" s="104"/>
      <c r="Y51" s="115"/>
      <c r="Z51" s="104"/>
      <c r="AA51" s="104"/>
      <c r="AB51" s="104"/>
    </row>
    <row r="52" spans="1:28">
      <c r="A52" s="104"/>
      <c r="B52" s="104"/>
      <c r="C52" s="104"/>
      <c r="D52" s="104"/>
      <c r="E52" s="104"/>
      <c r="F52" s="104"/>
      <c r="G52" s="104"/>
      <c r="H52" s="104"/>
      <c r="I52" s="104"/>
      <c r="J52" s="106" t="s">
        <v>110</v>
      </c>
      <c r="K52" s="116">
        <f>STDEV(K45:K47)</f>
        <v>2.2430132441279539E-2</v>
      </c>
      <c r="L52" s="116">
        <f t="shared" ref="L52:P52" si="69">STDEV(L45:L47)</f>
        <v>0.15801880689757569</v>
      </c>
      <c r="M52" s="116">
        <f t="shared" si="69"/>
        <v>2.276209422116815E-2</v>
      </c>
      <c r="N52" s="116">
        <f>T47</f>
        <v>2.9058000000000003E-4</v>
      </c>
      <c r="O52" s="116">
        <f t="shared" si="69"/>
        <v>0.12058323197415693</v>
      </c>
      <c r="P52" s="116">
        <f t="shared" si="69"/>
        <v>0.54671747731344533</v>
      </c>
      <c r="Q52" s="104"/>
      <c r="R52" s="104"/>
      <c r="S52" s="104"/>
      <c r="T52" s="104"/>
      <c r="U52" s="104"/>
      <c r="V52" s="104"/>
      <c r="W52" s="104"/>
      <c r="X52" s="104"/>
      <c r="Y52" s="115"/>
      <c r="Z52" s="104"/>
      <c r="AA52" s="104"/>
      <c r="AB52" s="104"/>
    </row>
    <row r="53" spans="1:28">
      <c r="P53" s="88"/>
      <c r="Y53" s="9"/>
    </row>
    <row r="54" spans="1:28" ht="17.399999999999999">
      <c r="A54" s="10"/>
      <c r="B54" s="10"/>
      <c r="C54" s="10"/>
      <c r="D54" s="10"/>
      <c r="E54" s="10"/>
      <c r="F54" s="10"/>
      <c r="K54" s="131"/>
      <c r="L54" s="132"/>
      <c r="M54" s="132"/>
      <c r="N54" s="133"/>
      <c r="O54" s="132"/>
      <c r="P54" s="88"/>
      <c r="Y54" s="9"/>
    </row>
    <row r="55" spans="1:28">
      <c r="A55" s="56" t="s">
        <v>112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8"/>
      <c r="O55" s="57"/>
      <c r="P55" s="57"/>
      <c r="Q55" s="58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>
      <c r="A56" s="56" t="s">
        <v>113</v>
      </c>
      <c r="B56" s="57"/>
      <c r="C56" s="57"/>
      <c r="D56" s="56" t="s">
        <v>85</v>
      </c>
      <c r="E56" s="57"/>
      <c r="F56" s="57"/>
      <c r="G56" s="57"/>
      <c r="H56" s="57"/>
      <c r="I56" s="57"/>
      <c r="J56" s="57"/>
      <c r="K56" s="56" t="s">
        <v>86</v>
      </c>
      <c r="L56" s="57"/>
      <c r="M56" s="57"/>
      <c r="N56" s="58"/>
      <c r="O56" s="57"/>
      <c r="P56" s="57"/>
      <c r="Q56" s="58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>
      <c r="A57" s="59" t="s">
        <v>114</v>
      </c>
      <c r="B57" s="59" t="s">
        <v>115</v>
      </c>
      <c r="C57" s="59" t="s">
        <v>116</v>
      </c>
      <c r="D57" s="60" t="s">
        <v>52</v>
      </c>
      <c r="E57" s="61" t="s">
        <v>32</v>
      </c>
      <c r="F57" s="60" t="s">
        <v>72</v>
      </c>
      <c r="G57" s="60" t="s">
        <v>15</v>
      </c>
      <c r="H57" s="60" t="s">
        <v>73</v>
      </c>
      <c r="I57" s="60" t="s">
        <v>74</v>
      </c>
      <c r="J57" s="59" t="s">
        <v>89</v>
      </c>
      <c r="K57" s="59" t="s">
        <v>90</v>
      </c>
      <c r="L57" s="59" t="s">
        <v>91</v>
      </c>
      <c r="M57" s="60" t="s">
        <v>92</v>
      </c>
      <c r="N57" s="60" t="s">
        <v>93</v>
      </c>
      <c r="O57" s="59" t="s">
        <v>94</v>
      </c>
      <c r="P57" s="59" t="s">
        <v>95</v>
      </c>
      <c r="Q57" s="62" t="s">
        <v>96</v>
      </c>
      <c r="R57" s="59" t="s">
        <v>97</v>
      </c>
      <c r="S57" s="59" t="s">
        <v>98</v>
      </c>
      <c r="T57" s="63" t="s">
        <v>99</v>
      </c>
      <c r="U57" s="59" t="s">
        <v>100</v>
      </c>
      <c r="V57" s="59" t="s">
        <v>101</v>
      </c>
      <c r="W57" s="62" t="s">
        <v>102</v>
      </c>
      <c r="X57" s="59" t="s">
        <v>103</v>
      </c>
      <c r="Y57" s="59" t="s">
        <v>104</v>
      </c>
      <c r="Z57" s="63" t="s">
        <v>105</v>
      </c>
      <c r="AA57" s="59" t="s">
        <v>106</v>
      </c>
      <c r="AB57" s="59" t="s">
        <v>107</v>
      </c>
    </row>
    <row r="58" spans="1:28" ht="15.6">
      <c r="A58" s="64">
        <v>45550</v>
      </c>
      <c r="B58" s="101" t="s">
        <v>182</v>
      </c>
      <c r="C58" s="89" t="s">
        <v>19</v>
      </c>
      <c r="D58" s="117">
        <v>165</v>
      </c>
      <c r="E58" s="118">
        <v>0.17</v>
      </c>
      <c r="F58" s="117">
        <v>90</v>
      </c>
      <c r="G58" s="134">
        <v>6.7000000000000004E-2</v>
      </c>
      <c r="H58" s="117">
        <v>950</v>
      </c>
      <c r="I58" s="117">
        <v>45</v>
      </c>
      <c r="J58" s="102">
        <v>49.1</v>
      </c>
      <c r="K58" s="90">
        <v>1.1383000000000001E-2</v>
      </c>
      <c r="L58" s="90">
        <v>0.45852999999999999</v>
      </c>
      <c r="M58" s="90">
        <v>0.29409999999999997</v>
      </c>
      <c r="N58" s="90">
        <v>6.062E-2</v>
      </c>
      <c r="O58" s="90">
        <v>1.4912000000000001</v>
      </c>
      <c r="P58" s="90">
        <v>8.2965999999999998E-2</v>
      </c>
      <c r="Q58" s="90">
        <v>9.6286000000000006E-5</v>
      </c>
      <c r="R58" s="90">
        <v>1.2901E-3</v>
      </c>
      <c r="S58" s="90">
        <v>1.4522999999999999E-3</v>
      </c>
      <c r="T58" s="90">
        <v>4.8523000000000001E-4</v>
      </c>
      <c r="U58" s="90">
        <v>3.7907000000000001E-3</v>
      </c>
      <c r="V58" s="90">
        <v>6.5346999999999996E-4</v>
      </c>
      <c r="W58" s="58">
        <f t="shared" ref="W58:W80" si="70">2*Q58</f>
        <v>1.9257200000000001E-4</v>
      </c>
      <c r="X58" s="58">
        <f t="shared" ref="X58:AB73" si="71">2*R58</f>
        <v>2.5801999999999999E-3</v>
      </c>
      <c r="Y58" s="58">
        <f t="shared" si="71"/>
        <v>2.9045999999999998E-3</v>
      </c>
      <c r="Z58" s="58">
        <f t="shared" si="71"/>
        <v>9.7046000000000003E-4</v>
      </c>
      <c r="AA58" s="58">
        <f t="shared" si="71"/>
        <v>7.5814000000000003E-3</v>
      </c>
      <c r="AB58" s="58">
        <f t="shared" si="71"/>
        <v>1.3069399999999999E-3</v>
      </c>
    </row>
    <row r="59" spans="1:28" ht="15.6">
      <c r="A59" s="64">
        <v>45550</v>
      </c>
      <c r="B59" s="101" t="s">
        <v>183</v>
      </c>
      <c r="C59" s="89" t="s">
        <v>19</v>
      </c>
      <c r="D59" s="117">
        <v>165</v>
      </c>
      <c r="E59" s="118">
        <v>0.17</v>
      </c>
      <c r="F59" s="117">
        <v>90</v>
      </c>
      <c r="G59" s="134">
        <v>6.7000000000000004E-2</v>
      </c>
      <c r="H59" s="117">
        <v>950</v>
      </c>
      <c r="I59" s="117">
        <v>45</v>
      </c>
      <c r="J59" s="102">
        <v>49.1</v>
      </c>
      <c r="K59" s="90">
        <v>1.0999E-2</v>
      </c>
      <c r="L59" s="90">
        <v>0.45726</v>
      </c>
      <c r="M59" s="90">
        <v>0.28860000000000002</v>
      </c>
      <c r="N59" s="90">
        <v>5.9457999999999997E-2</v>
      </c>
      <c r="O59" s="90">
        <v>1.4966999999999999</v>
      </c>
      <c r="P59" s="90">
        <v>8.4386000000000003E-2</v>
      </c>
      <c r="Q59" s="90">
        <v>1.3023000000000001E-4</v>
      </c>
      <c r="R59" s="90">
        <v>1.5246000000000001E-3</v>
      </c>
      <c r="S59" s="90">
        <v>1.4238E-3</v>
      </c>
      <c r="T59" s="90">
        <v>4.6813000000000001E-5</v>
      </c>
      <c r="U59" s="90">
        <v>1.5242000000000001E-3</v>
      </c>
      <c r="V59" s="90">
        <v>1.1191E-3</v>
      </c>
      <c r="W59" s="58">
        <f t="shared" si="70"/>
        <v>2.6046000000000001E-4</v>
      </c>
      <c r="X59" s="58">
        <f t="shared" si="71"/>
        <v>3.0492000000000002E-3</v>
      </c>
      <c r="Y59" s="58">
        <f t="shared" si="71"/>
        <v>2.8476E-3</v>
      </c>
      <c r="Z59" s="58">
        <f t="shared" si="71"/>
        <v>9.3626000000000001E-5</v>
      </c>
      <c r="AA59" s="58">
        <f t="shared" si="71"/>
        <v>3.0484000000000002E-3</v>
      </c>
      <c r="AB59" s="58">
        <f t="shared" si="71"/>
        <v>2.2382000000000001E-3</v>
      </c>
    </row>
    <row r="60" spans="1:28" ht="15.6">
      <c r="A60" s="64">
        <v>45550</v>
      </c>
      <c r="B60" s="101" t="s">
        <v>184</v>
      </c>
      <c r="C60" s="89" t="s">
        <v>22</v>
      </c>
      <c r="D60" s="117">
        <v>125</v>
      </c>
      <c r="E60" s="118">
        <v>0.443</v>
      </c>
      <c r="F60" s="117">
        <v>299</v>
      </c>
      <c r="G60" s="118">
        <v>0.24</v>
      </c>
      <c r="H60" s="117">
        <v>1126</v>
      </c>
      <c r="I60" s="117">
        <v>182</v>
      </c>
      <c r="J60" s="102">
        <v>49.46</v>
      </c>
      <c r="K60" s="90">
        <v>8.7402999999999995E-3</v>
      </c>
      <c r="L60" s="90">
        <v>1.2401</v>
      </c>
      <c r="M60" s="90">
        <v>0.85270000000000001</v>
      </c>
      <c r="N60" s="90">
        <v>0.22128999999999999</v>
      </c>
      <c r="O60" s="90">
        <v>2.0402</v>
      </c>
      <c r="P60" s="90">
        <v>0.22527</v>
      </c>
      <c r="Q60" s="90">
        <v>1.3731999999999999E-4</v>
      </c>
      <c r="R60" s="90">
        <v>3.9465000000000004E-3</v>
      </c>
      <c r="S60" s="90">
        <v>3.2680999999999999E-3</v>
      </c>
      <c r="T60" s="90">
        <v>1.0323999999999999E-3</v>
      </c>
      <c r="U60" s="90">
        <v>6.9636999999999998E-3</v>
      </c>
      <c r="V60" s="90">
        <v>7.2924999999999997E-4</v>
      </c>
      <c r="W60" s="58">
        <f t="shared" si="70"/>
        <v>2.7463999999999999E-4</v>
      </c>
      <c r="X60" s="58">
        <f t="shared" si="71"/>
        <v>7.8930000000000007E-3</v>
      </c>
      <c r="Y60" s="58">
        <f t="shared" si="71"/>
        <v>6.5361999999999998E-3</v>
      </c>
      <c r="Z60" s="58">
        <f t="shared" si="71"/>
        <v>2.0647999999999999E-3</v>
      </c>
      <c r="AA60" s="58">
        <f t="shared" si="71"/>
        <v>1.39274E-2</v>
      </c>
      <c r="AB60" s="58">
        <f t="shared" si="71"/>
        <v>1.4584999999999999E-3</v>
      </c>
    </row>
    <row r="61" spans="1:28" ht="15.6">
      <c r="A61" s="64">
        <v>45550</v>
      </c>
      <c r="B61" s="101" t="s">
        <v>185</v>
      </c>
      <c r="C61" s="89" t="s">
        <v>22</v>
      </c>
      <c r="D61" s="117">
        <v>125</v>
      </c>
      <c r="E61" s="118">
        <v>0.443</v>
      </c>
      <c r="F61" s="117">
        <v>299</v>
      </c>
      <c r="G61" s="118">
        <v>0.24</v>
      </c>
      <c r="H61" s="117">
        <v>1126</v>
      </c>
      <c r="I61" s="117">
        <v>182</v>
      </c>
      <c r="J61" s="102">
        <v>49.46</v>
      </c>
      <c r="K61" s="90">
        <v>9.9117000000000007E-3</v>
      </c>
      <c r="L61" s="90">
        <v>1.2491000000000001</v>
      </c>
      <c r="M61" s="90">
        <v>0.86285999999999996</v>
      </c>
      <c r="N61" s="90">
        <v>0.22183</v>
      </c>
      <c r="O61" s="90">
        <v>2.0474000000000001</v>
      </c>
      <c r="P61" s="90">
        <v>0.2273</v>
      </c>
      <c r="Q61" s="90">
        <v>5.9361999999999998E-5</v>
      </c>
      <c r="R61" s="90">
        <v>3.6486999999999999E-3</v>
      </c>
      <c r="S61" s="90">
        <v>4.7149000000000002E-3</v>
      </c>
      <c r="T61" s="90">
        <v>6.5760000000000005E-4</v>
      </c>
      <c r="U61" s="90">
        <v>2.6432999999999999E-3</v>
      </c>
      <c r="V61" s="90">
        <v>1.8584999999999999E-3</v>
      </c>
      <c r="W61" s="58">
        <f t="shared" si="70"/>
        <v>1.18724E-4</v>
      </c>
      <c r="X61" s="58">
        <f t="shared" si="71"/>
        <v>7.2973999999999999E-3</v>
      </c>
      <c r="Y61" s="58">
        <f t="shared" si="71"/>
        <v>9.4298000000000003E-3</v>
      </c>
      <c r="Z61" s="58">
        <f t="shared" si="71"/>
        <v>1.3152000000000001E-3</v>
      </c>
      <c r="AA61" s="58">
        <f t="shared" si="71"/>
        <v>5.2865999999999998E-3</v>
      </c>
      <c r="AB61" s="58">
        <f t="shared" si="71"/>
        <v>3.7169999999999998E-3</v>
      </c>
    </row>
    <row r="62" spans="1:28" ht="15.6">
      <c r="A62" s="64">
        <v>45550</v>
      </c>
      <c r="B62" s="101" t="s">
        <v>186</v>
      </c>
      <c r="C62" s="89" t="s">
        <v>26</v>
      </c>
      <c r="D62" s="117"/>
      <c r="E62" s="118">
        <v>1</v>
      </c>
      <c r="F62" s="117">
        <v>997</v>
      </c>
      <c r="G62" s="134">
        <v>0.745</v>
      </c>
      <c r="H62" s="117">
        <v>1562</v>
      </c>
      <c r="I62" s="117">
        <v>2914</v>
      </c>
      <c r="J62" s="102">
        <v>56.6</v>
      </c>
      <c r="K62" s="90">
        <v>1.1566999999999999E-2</v>
      </c>
      <c r="L62" s="90">
        <v>2.7833999999999999</v>
      </c>
      <c r="M62" s="90">
        <v>2.6804999999999999</v>
      </c>
      <c r="N62" s="90">
        <v>0.57408999999999999</v>
      </c>
      <c r="O62" s="90">
        <v>2.6191</v>
      </c>
      <c r="P62" s="90">
        <v>5.7640000000000002</v>
      </c>
      <c r="Q62" s="90">
        <v>1.3221000000000001E-4</v>
      </c>
      <c r="R62" s="90">
        <v>7.0146000000000002E-3</v>
      </c>
      <c r="S62" s="90">
        <v>9.2102E-3</v>
      </c>
      <c r="T62" s="90">
        <v>2.1810000000000002E-3</v>
      </c>
      <c r="U62" s="90">
        <v>1.3602E-2</v>
      </c>
      <c r="V62" s="90">
        <v>1.9418000000000001E-2</v>
      </c>
      <c r="W62" s="58">
        <f t="shared" si="70"/>
        <v>2.6442000000000002E-4</v>
      </c>
      <c r="X62" s="58">
        <f t="shared" si="71"/>
        <v>1.40292E-2</v>
      </c>
      <c r="Y62" s="58">
        <f t="shared" si="71"/>
        <v>1.84204E-2</v>
      </c>
      <c r="Z62" s="58">
        <f t="shared" si="71"/>
        <v>4.3620000000000004E-3</v>
      </c>
      <c r="AA62" s="58">
        <f t="shared" si="71"/>
        <v>2.7203999999999999E-2</v>
      </c>
      <c r="AB62" s="58">
        <f t="shared" si="71"/>
        <v>3.8836000000000002E-2</v>
      </c>
    </row>
    <row r="63" spans="1:28" ht="15.6">
      <c r="A63" s="64">
        <v>45550</v>
      </c>
      <c r="B63" s="101" t="s">
        <v>187</v>
      </c>
      <c r="C63" s="89" t="s">
        <v>26</v>
      </c>
      <c r="D63" s="117"/>
      <c r="E63" s="118">
        <v>1</v>
      </c>
      <c r="F63" s="117">
        <v>997</v>
      </c>
      <c r="G63" s="134">
        <v>0.745</v>
      </c>
      <c r="H63" s="117">
        <v>1562</v>
      </c>
      <c r="I63" s="117">
        <v>2914</v>
      </c>
      <c r="J63" s="102">
        <v>56.6</v>
      </c>
      <c r="K63" s="90">
        <v>1.1176E-2</v>
      </c>
      <c r="L63" s="90">
        <v>2.7862</v>
      </c>
      <c r="M63" s="90">
        <v>2.6873999999999998</v>
      </c>
      <c r="N63" s="90">
        <v>0.56799999999999995</v>
      </c>
      <c r="O63" s="90">
        <v>2.6355</v>
      </c>
      <c r="P63" s="90">
        <v>5.7035999999999998</v>
      </c>
      <c r="Q63" s="90">
        <v>9.0705000000000007E-5</v>
      </c>
      <c r="R63" s="90">
        <v>3.6229000000000001E-3</v>
      </c>
      <c r="S63" s="90">
        <v>3.4161E-3</v>
      </c>
      <c r="T63" s="90">
        <v>3.0496E-3</v>
      </c>
      <c r="U63" s="90">
        <v>1.0017E-2</v>
      </c>
      <c r="V63" s="90">
        <v>4.3286000000000002E-3</v>
      </c>
      <c r="W63" s="58">
        <f t="shared" si="70"/>
        <v>1.8141000000000001E-4</v>
      </c>
      <c r="X63" s="58">
        <f t="shared" si="71"/>
        <v>7.2458000000000002E-3</v>
      </c>
      <c r="Y63" s="58">
        <f t="shared" si="71"/>
        <v>6.8322000000000001E-3</v>
      </c>
      <c r="Z63" s="58">
        <f t="shared" si="71"/>
        <v>6.0991999999999999E-3</v>
      </c>
      <c r="AA63" s="58">
        <f t="shared" si="71"/>
        <v>2.0034E-2</v>
      </c>
      <c r="AB63" s="58">
        <f t="shared" si="71"/>
        <v>8.6572000000000003E-3</v>
      </c>
    </row>
    <row r="64" spans="1:28" ht="15.6">
      <c r="A64" s="64">
        <v>45550</v>
      </c>
      <c r="B64" s="101" t="s">
        <v>188</v>
      </c>
      <c r="C64" s="89" t="s">
        <v>20</v>
      </c>
      <c r="D64" s="117">
        <v>237</v>
      </c>
      <c r="E64" s="118">
        <v>0.112</v>
      </c>
      <c r="F64" s="117">
        <v>124</v>
      </c>
      <c r="G64" s="118"/>
      <c r="H64" s="117">
        <v>877</v>
      </c>
      <c r="I64" s="117"/>
      <c r="J64" s="102">
        <v>49.5</v>
      </c>
      <c r="K64" s="90">
        <v>1.7902999999999999E-2</v>
      </c>
      <c r="L64" s="90">
        <v>0.35962</v>
      </c>
      <c r="M64" s="90">
        <v>0.38985999999999998</v>
      </c>
      <c r="N64" s="90">
        <v>0.11253000000000001</v>
      </c>
      <c r="O64" s="90">
        <v>1.7016</v>
      </c>
      <c r="P64" s="90">
        <v>1.6005999999999999E-2</v>
      </c>
      <c r="Q64" s="90">
        <v>1.0667000000000001E-3</v>
      </c>
      <c r="R64" s="90">
        <v>2.2100000000000002E-2</v>
      </c>
      <c r="S64" s="90">
        <v>2.5201000000000001E-2</v>
      </c>
      <c r="T64" s="90">
        <v>7.1025000000000003E-3</v>
      </c>
      <c r="U64" s="90">
        <v>0.10390000000000001</v>
      </c>
      <c r="V64" s="90">
        <v>7.6555000000000004E-4</v>
      </c>
      <c r="W64" s="58">
        <f t="shared" si="70"/>
        <v>2.1334000000000001E-3</v>
      </c>
      <c r="X64" s="58">
        <f t="shared" si="71"/>
        <v>4.4200000000000003E-2</v>
      </c>
      <c r="Y64" s="58">
        <f t="shared" si="71"/>
        <v>5.0402000000000002E-2</v>
      </c>
      <c r="Z64" s="58">
        <f t="shared" si="71"/>
        <v>1.4205000000000001E-2</v>
      </c>
      <c r="AA64" s="58">
        <f t="shared" si="71"/>
        <v>0.20780000000000001</v>
      </c>
      <c r="AB64" s="58">
        <f t="shared" si="71"/>
        <v>1.5311000000000001E-3</v>
      </c>
    </row>
    <row r="65" spans="1:28" ht="15.6">
      <c r="A65" s="64">
        <v>45550</v>
      </c>
      <c r="B65" s="101" t="s">
        <v>189</v>
      </c>
      <c r="C65" s="89" t="s">
        <v>20</v>
      </c>
      <c r="D65" s="117">
        <v>237</v>
      </c>
      <c r="E65" s="118">
        <v>0.112</v>
      </c>
      <c r="F65" s="117">
        <v>124</v>
      </c>
      <c r="G65" s="118"/>
      <c r="H65" s="117">
        <v>877</v>
      </c>
      <c r="I65" s="117"/>
      <c r="J65" s="102">
        <v>49.5</v>
      </c>
      <c r="K65" s="90">
        <v>1.6566999999999998E-2</v>
      </c>
      <c r="L65" s="90">
        <v>0.34011999999999998</v>
      </c>
      <c r="M65" s="90">
        <v>0.36675999999999997</v>
      </c>
      <c r="N65" s="90">
        <v>0.1072</v>
      </c>
      <c r="O65" s="90">
        <v>1.6096999999999999</v>
      </c>
      <c r="P65" s="90">
        <v>1.4334E-2</v>
      </c>
      <c r="Q65" s="90">
        <v>1.0204000000000001E-4</v>
      </c>
      <c r="R65" s="90">
        <v>4.9348000000000003E-4</v>
      </c>
      <c r="S65" s="90">
        <v>1.7634E-3</v>
      </c>
      <c r="T65" s="90">
        <v>3.1541000000000002E-4</v>
      </c>
      <c r="U65" s="90">
        <v>4.0112999999999998E-3</v>
      </c>
      <c r="V65" s="90">
        <v>2.5972000000000001E-4</v>
      </c>
      <c r="W65" s="58">
        <f t="shared" si="70"/>
        <v>2.0408000000000001E-4</v>
      </c>
      <c r="X65" s="58">
        <f t="shared" si="71"/>
        <v>9.8696000000000005E-4</v>
      </c>
      <c r="Y65" s="58">
        <f t="shared" si="71"/>
        <v>3.5268000000000001E-3</v>
      </c>
      <c r="Z65" s="58">
        <f t="shared" si="71"/>
        <v>6.3082000000000004E-4</v>
      </c>
      <c r="AA65" s="58">
        <f t="shared" si="71"/>
        <v>8.0225999999999995E-3</v>
      </c>
      <c r="AB65" s="58">
        <f t="shared" si="71"/>
        <v>5.1944000000000003E-4</v>
      </c>
    </row>
    <row r="66" spans="1:28" ht="15.6">
      <c r="A66" s="64">
        <v>45550</v>
      </c>
      <c r="B66" s="101" t="s">
        <v>190</v>
      </c>
      <c r="C66" s="89">
        <v>6001</v>
      </c>
      <c r="D66" s="117"/>
      <c r="E66" s="118"/>
      <c r="F66" s="117"/>
      <c r="G66" s="134">
        <v>0.10697666666666665</v>
      </c>
      <c r="H66" s="117">
        <v>38</v>
      </c>
      <c r="I66" s="117">
        <v>927</v>
      </c>
      <c r="J66" s="102">
        <v>54.78</v>
      </c>
      <c r="K66" s="90">
        <v>2.4593000000000002E-3</v>
      </c>
      <c r="L66" s="90">
        <v>3.3620999999999999</v>
      </c>
      <c r="M66" s="90">
        <v>0.55678000000000005</v>
      </c>
      <c r="N66" s="90">
        <v>9.4051999999999997E-2</v>
      </c>
      <c r="O66" s="90">
        <v>7.6694999999999999E-2</v>
      </c>
      <c r="P66" s="90">
        <v>1.3420000000000001</v>
      </c>
      <c r="Q66" s="90">
        <v>5.8634000000000001E-5</v>
      </c>
      <c r="R66" s="90">
        <v>5.9134000000000001E-3</v>
      </c>
      <c r="S66" s="90">
        <v>7.1688000000000003E-4</v>
      </c>
      <c r="T66" s="90">
        <v>5.3709999999999999E-4</v>
      </c>
      <c r="U66" s="90">
        <v>2.6791E-4</v>
      </c>
      <c r="V66" s="90">
        <v>3.6843000000000002E-3</v>
      </c>
      <c r="W66" s="58">
        <f t="shared" si="70"/>
        <v>1.17268E-4</v>
      </c>
      <c r="X66" s="58">
        <f t="shared" si="71"/>
        <v>1.18268E-2</v>
      </c>
      <c r="Y66" s="58">
        <f t="shared" si="71"/>
        <v>1.4337600000000001E-3</v>
      </c>
      <c r="Z66" s="58">
        <f t="shared" si="71"/>
        <v>1.0742E-3</v>
      </c>
      <c r="AA66" s="58">
        <f t="shared" si="71"/>
        <v>5.3582E-4</v>
      </c>
      <c r="AB66" s="58">
        <f t="shared" si="71"/>
        <v>7.3686000000000003E-3</v>
      </c>
    </row>
    <row r="67" spans="1:28" ht="15.6">
      <c r="A67" s="64">
        <v>45550</v>
      </c>
      <c r="B67" s="101" t="s">
        <v>191</v>
      </c>
      <c r="C67" s="89">
        <v>6001</v>
      </c>
      <c r="D67" s="117"/>
      <c r="E67" s="118"/>
      <c r="F67" s="117"/>
      <c r="G67" s="134">
        <v>0.10697666666666665</v>
      </c>
      <c r="H67" s="117">
        <v>38</v>
      </c>
      <c r="I67" s="117">
        <v>927</v>
      </c>
      <c r="J67" s="102">
        <v>54.78</v>
      </c>
      <c r="K67" s="90">
        <v>3.3346000000000001E-3</v>
      </c>
      <c r="L67" s="90">
        <v>3.3649</v>
      </c>
      <c r="M67" s="90">
        <v>0.55486999999999997</v>
      </c>
      <c r="N67" s="90">
        <v>9.4381999999999994E-2</v>
      </c>
      <c r="O67" s="90">
        <v>7.4895000000000003E-2</v>
      </c>
      <c r="P67" s="90">
        <v>1.3411999999999999</v>
      </c>
      <c r="Q67" s="90">
        <v>3.4830999999999999E-5</v>
      </c>
      <c r="R67" s="90">
        <v>9.8288000000000004E-3</v>
      </c>
      <c r="S67" s="90">
        <v>6.8813000000000001E-4</v>
      </c>
      <c r="T67" s="90">
        <v>1.7327999999999999E-4</v>
      </c>
      <c r="U67" s="90">
        <v>6.2651000000000004E-4</v>
      </c>
      <c r="V67" s="90">
        <v>7.6797999999999996E-3</v>
      </c>
      <c r="W67" s="58">
        <f t="shared" si="70"/>
        <v>6.9661999999999998E-5</v>
      </c>
      <c r="X67" s="58">
        <f t="shared" si="71"/>
        <v>1.9657600000000001E-2</v>
      </c>
      <c r="Y67" s="58">
        <f t="shared" si="71"/>
        <v>1.37626E-3</v>
      </c>
      <c r="Z67" s="58">
        <f t="shared" si="71"/>
        <v>3.4655999999999999E-4</v>
      </c>
      <c r="AA67" s="58">
        <f t="shared" si="71"/>
        <v>1.2530200000000001E-3</v>
      </c>
      <c r="AB67" s="58">
        <f t="shared" si="71"/>
        <v>1.5359599999999999E-2</v>
      </c>
    </row>
    <row r="68" spans="1:28" ht="15.6">
      <c r="A68" s="64">
        <v>45550</v>
      </c>
      <c r="B68" s="101" t="s">
        <v>192</v>
      </c>
      <c r="C68" s="89" t="s">
        <v>21</v>
      </c>
      <c r="D68" s="117">
        <v>88</v>
      </c>
      <c r="E68" s="118">
        <v>1</v>
      </c>
      <c r="F68" s="117">
        <v>431</v>
      </c>
      <c r="G68" s="134">
        <v>0.32</v>
      </c>
      <c r="H68" s="117">
        <v>1183</v>
      </c>
      <c r="I68" s="117">
        <v>322</v>
      </c>
      <c r="J68" s="102">
        <v>48.59</v>
      </c>
      <c r="K68" s="90">
        <v>7.4694000000000002E-3</v>
      </c>
      <c r="L68" s="90">
        <v>2.7612000000000001</v>
      </c>
      <c r="M68" s="90">
        <v>1.2372000000000001</v>
      </c>
      <c r="N68" s="90">
        <v>0.3039</v>
      </c>
      <c r="O68" s="90">
        <v>2.0173000000000001</v>
      </c>
      <c r="P68" s="90">
        <v>0.57325999999999999</v>
      </c>
      <c r="Q68" s="90">
        <v>1.0636E-4</v>
      </c>
      <c r="R68" s="90">
        <v>7.9357999999999998E-3</v>
      </c>
      <c r="S68" s="90">
        <v>3.771E-3</v>
      </c>
      <c r="T68" s="90">
        <v>8.7549999999999998E-4</v>
      </c>
      <c r="U68" s="90">
        <v>1.0007E-2</v>
      </c>
      <c r="V68" s="90">
        <v>2.4434999999999999E-3</v>
      </c>
      <c r="W68" s="58">
        <f t="shared" si="70"/>
        <v>2.1272000000000001E-4</v>
      </c>
      <c r="X68" s="58">
        <f t="shared" si="71"/>
        <v>1.58716E-2</v>
      </c>
      <c r="Y68" s="58">
        <f t="shared" si="71"/>
        <v>7.5420000000000001E-3</v>
      </c>
      <c r="Z68" s="58">
        <f t="shared" si="71"/>
        <v>1.751E-3</v>
      </c>
      <c r="AA68" s="58">
        <f t="shared" si="71"/>
        <v>2.0014000000000001E-2</v>
      </c>
      <c r="AB68" s="58">
        <f t="shared" si="71"/>
        <v>4.8869999999999999E-3</v>
      </c>
    </row>
    <row r="69" spans="1:28" ht="15.6">
      <c r="A69" s="64">
        <v>45550</v>
      </c>
      <c r="B69" s="101" t="s">
        <v>193</v>
      </c>
      <c r="C69" s="89" t="s">
        <v>21</v>
      </c>
      <c r="D69" s="117">
        <v>88</v>
      </c>
      <c r="E69" s="118">
        <v>1</v>
      </c>
      <c r="F69" s="117">
        <v>431</v>
      </c>
      <c r="G69" s="134">
        <v>0.32</v>
      </c>
      <c r="H69" s="117">
        <v>1183</v>
      </c>
      <c r="I69" s="117">
        <v>322</v>
      </c>
      <c r="J69" s="102">
        <v>48.59</v>
      </c>
      <c r="K69" s="90">
        <v>7.4564999999999996E-3</v>
      </c>
      <c r="L69" s="90">
        <v>2.7155</v>
      </c>
      <c r="M69" s="90">
        <v>1.2255</v>
      </c>
      <c r="N69" s="90">
        <v>0.30476999999999999</v>
      </c>
      <c r="O69" s="90">
        <v>2.0251999999999999</v>
      </c>
      <c r="P69" s="90">
        <v>0.57687999999999995</v>
      </c>
      <c r="Q69" s="90">
        <v>1.4868999999999999E-4</v>
      </c>
      <c r="R69" s="90">
        <v>7.0096999999999998E-3</v>
      </c>
      <c r="S69" s="90">
        <v>4.9528000000000003E-3</v>
      </c>
      <c r="T69" s="90">
        <v>6.4088999999999997E-4</v>
      </c>
      <c r="U69" s="90">
        <v>6.1701000000000004E-3</v>
      </c>
      <c r="V69" s="90">
        <v>2.4417000000000002E-3</v>
      </c>
      <c r="W69" s="58">
        <f t="shared" si="70"/>
        <v>2.9737999999999998E-4</v>
      </c>
      <c r="X69" s="58">
        <f t="shared" si="71"/>
        <v>1.40194E-2</v>
      </c>
      <c r="Y69" s="58">
        <f t="shared" si="71"/>
        <v>9.9056000000000005E-3</v>
      </c>
      <c r="Z69" s="58">
        <f t="shared" si="71"/>
        <v>1.2817799999999999E-3</v>
      </c>
      <c r="AA69" s="58">
        <f t="shared" si="71"/>
        <v>1.2340200000000001E-2</v>
      </c>
      <c r="AB69" s="58">
        <f t="shared" si="71"/>
        <v>4.8834000000000004E-3</v>
      </c>
    </row>
    <row r="70" spans="1:28" ht="15.6">
      <c r="A70" s="64">
        <v>45550</v>
      </c>
      <c r="B70" s="101" t="s">
        <v>198</v>
      </c>
      <c r="C70" s="89" t="s">
        <v>25</v>
      </c>
      <c r="D70" s="117"/>
      <c r="E70" s="118">
        <v>2.4900000000000002</v>
      </c>
      <c r="F70" s="117"/>
      <c r="G70" s="89"/>
      <c r="H70" s="117"/>
      <c r="I70" s="117"/>
      <c r="J70" s="102">
        <v>48.59</v>
      </c>
      <c r="K70" s="90">
        <v>3.9243000000000004E-3</v>
      </c>
      <c r="L70" s="90">
        <v>7.1414999999999997</v>
      </c>
      <c r="M70" s="90">
        <v>1.9904999999999999E-2</v>
      </c>
      <c r="N70" s="90">
        <v>0.17047999999999999</v>
      </c>
      <c r="O70" s="90">
        <v>9.2742000000000005E-2</v>
      </c>
      <c r="P70" s="90">
        <v>0.36242999999999997</v>
      </c>
      <c r="Q70" s="90">
        <v>5.4455E-5</v>
      </c>
      <c r="R70" s="90">
        <v>2.9495E-2</v>
      </c>
      <c r="S70" s="90">
        <v>2.8017999999999999E-4</v>
      </c>
      <c r="T70" s="90">
        <v>3.0247999999999999E-4</v>
      </c>
      <c r="U70" s="90">
        <v>1.4708E-3</v>
      </c>
      <c r="V70" s="90">
        <v>2.3441999999999998E-3</v>
      </c>
      <c r="W70" s="58">
        <f t="shared" si="70"/>
        <v>1.0891E-4</v>
      </c>
      <c r="X70" s="58">
        <f t="shared" si="71"/>
        <v>5.8990000000000001E-2</v>
      </c>
      <c r="Y70" s="58">
        <f t="shared" si="71"/>
        <v>5.6035999999999998E-4</v>
      </c>
      <c r="Z70" s="58">
        <f t="shared" si="71"/>
        <v>6.0495999999999998E-4</v>
      </c>
      <c r="AA70" s="58">
        <f t="shared" si="71"/>
        <v>2.9415999999999999E-3</v>
      </c>
      <c r="AB70" s="58">
        <f t="shared" si="71"/>
        <v>4.6883999999999997E-3</v>
      </c>
    </row>
    <row r="71" spans="1:28" ht="15.6">
      <c r="A71" s="64">
        <v>45550</v>
      </c>
      <c r="B71" s="101" t="s">
        <v>199</v>
      </c>
      <c r="C71" s="89" t="s">
        <v>25</v>
      </c>
      <c r="D71" s="117"/>
      <c r="E71" s="118">
        <v>2.4900000000000002</v>
      </c>
      <c r="F71" s="117"/>
      <c r="G71" s="89"/>
      <c r="H71" s="117"/>
      <c r="I71" s="117"/>
      <c r="J71" s="102">
        <v>48.59</v>
      </c>
      <c r="K71" s="90">
        <v>3.4299999999999999E-3</v>
      </c>
      <c r="L71" s="90">
        <v>7.1985999999999999</v>
      </c>
      <c r="M71" s="90">
        <v>1.9730999999999999E-2</v>
      </c>
      <c r="N71" s="90">
        <v>0.16950000000000001</v>
      </c>
      <c r="O71" s="90">
        <v>9.1786999999999994E-2</v>
      </c>
      <c r="P71" s="90">
        <v>0.35994999999999999</v>
      </c>
      <c r="Q71" s="90">
        <v>1.2837999999999999E-4</v>
      </c>
      <c r="R71" s="90">
        <v>1.7742000000000001E-2</v>
      </c>
      <c r="S71" s="90">
        <v>1.2939000000000001E-4</v>
      </c>
      <c r="T71" s="90">
        <v>9.1184000000000002E-4</v>
      </c>
      <c r="U71" s="90">
        <v>5.6232000000000005E-4</v>
      </c>
      <c r="V71" s="90">
        <v>2.1575000000000001E-3</v>
      </c>
      <c r="W71" s="58">
        <f t="shared" si="70"/>
        <v>2.5675999999999997E-4</v>
      </c>
      <c r="X71" s="58">
        <f t="shared" si="71"/>
        <v>3.5484000000000002E-2</v>
      </c>
      <c r="Y71" s="58">
        <f t="shared" si="71"/>
        <v>2.5878000000000001E-4</v>
      </c>
      <c r="Z71" s="58">
        <f t="shared" si="71"/>
        <v>1.82368E-3</v>
      </c>
      <c r="AA71" s="58">
        <f t="shared" si="71"/>
        <v>1.1246400000000001E-3</v>
      </c>
      <c r="AB71" s="58">
        <f t="shared" si="71"/>
        <v>4.3150000000000003E-3</v>
      </c>
    </row>
    <row r="72" spans="1:28" ht="15.6">
      <c r="A72" s="64">
        <v>45550</v>
      </c>
      <c r="B72" s="101" t="s">
        <v>202</v>
      </c>
      <c r="C72" s="89" t="s">
        <v>19</v>
      </c>
      <c r="D72" s="117">
        <v>165</v>
      </c>
      <c r="E72" s="118">
        <v>0.17</v>
      </c>
      <c r="F72" s="117">
        <v>90</v>
      </c>
      <c r="G72" s="134">
        <v>6.7000000000000004E-2</v>
      </c>
      <c r="H72" s="117">
        <v>950</v>
      </c>
      <c r="I72" s="117">
        <v>45</v>
      </c>
      <c r="J72" s="102">
        <v>49.1</v>
      </c>
      <c r="K72" s="90">
        <v>1.1653999999999999E-2</v>
      </c>
      <c r="L72" s="90">
        <v>0.46837000000000001</v>
      </c>
      <c r="M72" s="90">
        <v>0.29426000000000002</v>
      </c>
      <c r="N72" s="90">
        <v>5.9326999999999998E-2</v>
      </c>
      <c r="O72" s="90">
        <v>1.4718</v>
      </c>
      <c r="P72" s="90">
        <v>8.1711000000000006E-2</v>
      </c>
      <c r="Q72" s="90">
        <v>1.0306000000000001E-4</v>
      </c>
      <c r="R72" s="90">
        <v>2.6559999999999999E-3</v>
      </c>
      <c r="S72" s="90">
        <v>1.0976E-3</v>
      </c>
      <c r="T72" s="90">
        <v>2.3597000000000001E-4</v>
      </c>
      <c r="U72" s="90">
        <v>3.4585000000000002E-3</v>
      </c>
      <c r="V72" s="90">
        <v>5.7129999999999995E-4</v>
      </c>
      <c r="W72" s="58">
        <f t="shared" si="70"/>
        <v>2.0612000000000001E-4</v>
      </c>
      <c r="X72" s="58">
        <f t="shared" si="71"/>
        <v>5.3119999999999999E-3</v>
      </c>
      <c r="Y72" s="58">
        <f t="shared" si="71"/>
        <v>2.1952E-3</v>
      </c>
      <c r="Z72" s="58">
        <f t="shared" si="71"/>
        <v>4.7194000000000001E-4</v>
      </c>
      <c r="AA72" s="58">
        <f t="shared" si="71"/>
        <v>6.9170000000000004E-3</v>
      </c>
      <c r="AB72" s="58">
        <f t="shared" si="71"/>
        <v>1.1425999999999999E-3</v>
      </c>
    </row>
    <row r="73" spans="1:28" ht="15.6">
      <c r="A73" s="64">
        <v>45550</v>
      </c>
      <c r="B73" s="101" t="s">
        <v>203</v>
      </c>
      <c r="C73" s="89" t="s">
        <v>24</v>
      </c>
      <c r="D73" s="117"/>
      <c r="E73" s="118">
        <v>0.05</v>
      </c>
      <c r="F73" s="117"/>
      <c r="G73" s="89"/>
      <c r="H73" s="117"/>
      <c r="I73" s="117"/>
      <c r="J73" s="102">
        <v>49.82</v>
      </c>
      <c r="K73" s="90">
        <v>8.4072999999999995E-3</v>
      </c>
      <c r="L73" s="90">
        <v>0.13653000000000001</v>
      </c>
      <c r="M73" s="90">
        <v>0.13200000000000001</v>
      </c>
      <c r="N73" s="90">
        <v>3.4296E-2</v>
      </c>
      <c r="O73" s="90">
        <v>1.2774000000000001</v>
      </c>
      <c r="P73" s="90">
        <v>9.4479000000000004E-3</v>
      </c>
      <c r="Q73" s="90">
        <v>1.7175E-4</v>
      </c>
      <c r="R73" s="90">
        <v>5.6543000000000001E-4</v>
      </c>
      <c r="S73" s="90">
        <v>1.7367000000000001E-4</v>
      </c>
      <c r="T73" s="90">
        <v>3.9706000000000002E-4</v>
      </c>
      <c r="U73" s="90">
        <v>4.9515999999999996E-3</v>
      </c>
      <c r="V73" s="90">
        <v>2.4436E-4</v>
      </c>
      <c r="W73" s="58">
        <f t="shared" si="70"/>
        <v>3.435E-4</v>
      </c>
      <c r="X73" s="58">
        <f t="shared" si="71"/>
        <v>1.13086E-3</v>
      </c>
      <c r="Y73" s="58">
        <f t="shared" si="71"/>
        <v>3.4734000000000002E-4</v>
      </c>
      <c r="Z73" s="58">
        <f t="shared" si="71"/>
        <v>7.9412000000000005E-4</v>
      </c>
      <c r="AA73" s="58">
        <f t="shared" si="71"/>
        <v>9.9031999999999992E-3</v>
      </c>
      <c r="AB73" s="58">
        <f t="shared" si="71"/>
        <v>4.8872E-4</v>
      </c>
    </row>
    <row r="74" spans="1:28" ht="15.6">
      <c r="A74" s="64">
        <v>45550</v>
      </c>
      <c r="B74" s="101" t="s">
        <v>204</v>
      </c>
      <c r="C74" s="89" t="s">
        <v>24</v>
      </c>
      <c r="D74" s="117"/>
      <c r="E74" s="118">
        <v>0.05</v>
      </c>
      <c r="F74" s="117"/>
      <c r="G74" s="89"/>
      <c r="H74" s="117"/>
      <c r="I74" s="117"/>
      <c r="J74" s="102">
        <v>49.82</v>
      </c>
      <c r="K74" s="90">
        <v>8.5441000000000007E-3</v>
      </c>
      <c r="L74" s="90">
        <v>0.13753000000000001</v>
      </c>
      <c r="M74" s="90">
        <v>0.13300000000000001</v>
      </c>
      <c r="N74" s="90">
        <v>3.4174000000000003E-2</v>
      </c>
      <c r="O74" s="90">
        <v>1.2822</v>
      </c>
      <c r="P74" s="90">
        <v>9.5998000000000003E-3</v>
      </c>
      <c r="Q74" s="90">
        <v>7.6316000000000006E-5</v>
      </c>
      <c r="R74" s="90">
        <v>6.4618E-4</v>
      </c>
      <c r="S74" s="90">
        <v>2.0489999999999999E-4</v>
      </c>
      <c r="T74" s="90">
        <v>2.4398000000000001E-4</v>
      </c>
      <c r="U74" s="90">
        <v>3.6522E-3</v>
      </c>
      <c r="V74" s="90">
        <v>1.104E-4</v>
      </c>
      <c r="W74" s="58">
        <f t="shared" si="70"/>
        <v>1.5263200000000001E-4</v>
      </c>
      <c r="X74" s="58">
        <f t="shared" ref="X74:AB80" si="72">2*R74</f>
        <v>1.29236E-3</v>
      </c>
      <c r="Y74" s="58">
        <f t="shared" si="72"/>
        <v>4.0979999999999999E-4</v>
      </c>
      <c r="Z74" s="58">
        <f t="shared" si="72"/>
        <v>4.8796000000000001E-4</v>
      </c>
      <c r="AA74" s="58">
        <f t="shared" si="72"/>
        <v>7.3044E-3</v>
      </c>
      <c r="AB74" s="58">
        <f t="shared" si="72"/>
        <v>2.208E-4</v>
      </c>
    </row>
    <row r="75" spans="1:28" ht="15.6">
      <c r="A75" s="64">
        <v>45550</v>
      </c>
      <c r="B75" s="101" t="s">
        <v>205</v>
      </c>
      <c r="C75" s="89" t="s">
        <v>28</v>
      </c>
      <c r="D75" s="89">
        <v>37</v>
      </c>
      <c r="E75" s="118">
        <v>1.59</v>
      </c>
      <c r="F75" s="89">
        <v>1050</v>
      </c>
      <c r="G75" s="134">
        <v>0.86799999999999999</v>
      </c>
      <c r="H75" s="89">
        <v>1552</v>
      </c>
      <c r="I75" s="89">
        <v>857</v>
      </c>
      <c r="J75" s="102">
        <v>48.5</v>
      </c>
      <c r="K75" s="90">
        <v>6.5230000000000002E-3</v>
      </c>
      <c r="L75" s="90">
        <v>4.0523999999999996</v>
      </c>
      <c r="M75" s="90">
        <v>2.8370000000000002</v>
      </c>
      <c r="N75" s="90">
        <v>0.70831999999999995</v>
      </c>
      <c r="O75" s="90">
        <v>2.6168</v>
      </c>
      <c r="P75" s="90">
        <v>1.1587000000000001</v>
      </c>
      <c r="Q75" s="90">
        <v>3.9700000000000003E-5</v>
      </c>
      <c r="R75" s="90">
        <v>7.5521E-3</v>
      </c>
      <c r="S75" s="90">
        <v>7.1649000000000001E-3</v>
      </c>
      <c r="T75" s="90">
        <v>2.6273999999999998E-3</v>
      </c>
      <c r="U75" s="90">
        <v>1.1039999999999999E-2</v>
      </c>
      <c r="V75" s="90">
        <v>3.3706999999999999E-3</v>
      </c>
      <c r="W75" s="58">
        <f t="shared" si="70"/>
        <v>7.9400000000000006E-5</v>
      </c>
      <c r="X75" s="58">
        <f t="shared" si="72"/>
        <v>1.51042E-2</v>
      </c>
      <c r="Y75" s="58">
        <f t="shared" si="72"/>
        <v>1.43298E-2</v>
      </c>
      <c r="Z75" s="58">
        <f t="shared" si="72"/>
        <v>5.2547999999999996E-3</v>
      </c>
      <c r="AA75" s="58">
        <f t="shared" si="72"/>
        <v>2.2079999999999999E-2</v>
      </c>
      <c r="AB75" s="58">
        <f t="shared" si="72"/>
        <v>6.7413999999999998E-3</v>
      </c>
    </row>
    <row r="76" spans="1:28" ht="15.6">
      <c r="A76" s="64">
        <v>45550</v>
      </c>
      <c r="B76" s="101" t="s">
        <v>206</v>
      </c>
      <c r="C76" s="89" t="s">
        <v>28</v>
      </c>
      <c r="D76" s="89">
        <v>37</v>
      </c>
      <c r="E76" s="118">
        <v>1.59</v>
      </c>
      <c r="F76" s="89">
        <v>1050</v>
      </c>
      <c r="G76" s="134">
        <v>0.86799999999999999</v>
      </c>
      <c r="H76" s="89">
        <v>1552</v>
      </c>
      <c r="I76" s="89">
        <v>857</v>
      </c>
      <c r="J76" s="102">
        <v>48.5</v>
      </c>
      <c r="K76" s="90">
        <v>5.1266999999999997E-3</v>
      </c>
      <c r="L76" s="90">
        <v>4.0800999999999998</v>
      </c>
      <c r="M76" s="90">
        <v>2.8435999999999999</v>
      </c>
      <c r="N76" s="90">
        <v>0.71123999999999998</v>
      </c>
      <c r="O76" s="90">
        <v>2.5924</v>
      </c>
      <c r="P76" s="90">
        <v>1.1557999999999999</v>
      </c>
      <c r="Q76" s="90">
        <v>6.7201999999999998E-5</v>
      </c>
      <c r="R76" s="90">
        <v>8.0338000000000007E-3</v>
      </c>
      <c r="S76" s="90">
        <v>7.0638999999999997E-3</v>
      </c>
      <c r="T76" s="90">
        <v>2.7282000000000001E-3</v>
      </c>
      <c r="U76" s="90">
        <v>2.0271999999999998E-2</v>
      </c>
      <c r="V76" s="90">
        <v>3.3013000000000001E-3</v>
      </c>
      <c r="W76" s="58">
        <f t="shared" si="70"/>
        <v>1.34404E-4</v>
      </c>
      <c r="X76" s="58">
        <f t="shared" si="72"/>
        <v>1.6067600000000001E-2</v>
      </c>
      <c r="Y76" s="58">
        <f t="shared" si="72"/>
        <v>1.4127799999999999E-2</v>
      </c>
      <c r="Z76" s="58">
        <f t="shared" si="72"/>
        <v>5.4564000000000001E-3</v>
      </c>
      <c r="AA76" s="58">
        <f t="shared" si="72"/>
        <v>4.0543999999999997E-2</v>
      </c>
      <c r="AB76" s="58">
        <f t="shared" si="72"/>
        <v>6.6026000000000001E-3</v>
      </c>
    </row>
    <row r="77" spans="1:28" ht="15.6">
      <c r="A77" s="64">
        <v>45550</v>
      </c>
      <c r="B77" s="101" t="s">
        <v>209</v>
      </c>
      <c r="C77" s="89" t="s">
        <v>19</v>
      </c>
      <c r="D77" s="117">
        <v>165</v>
      </c>
      <c r="E77" s="118">
        <v>0.17</v>
      </c>
      <c r="F77" s="117">
        <v>90</v>
      </c>
      <c r="G77" s="134">
        <v>6.7000000000000004E-2</v>
      </c>
      <c r="H77" s="117">
        <v>950</v>
      </c>
      <c r="I77" s="117">
        <v>45</v>
      </c>
      <c r="J77" s="102">
        <v>49.1</v>
      </c>
      <c r="K77" s="90">
        <v>1.0688E-2</v>
      </c>
      <c r="L77" s="90">
        <v>0.46728999999999998</v>
      </c>
      <c r="M77" s="90">
        <v>0.29598999999999998</v>
      </c>
      <c r="N77" s="90">
        <v>5.9819999999999998E-2</v>
      </c>
      <c r="O77" s="90">
        <v>1.4750000000000001</v>
      </c>
      <c r="P77" s="90">
        <v>8.0998000000000001E-2</v>
      </c>
      <c r="Q77" s="90">
        <v>7.5394000000000004E-5</v>
      </c>
      <c r="R77" s="90">
        <v>1.0727E-3</v>
      </c>
      <c r="S77" s="90">
        <v>2.9955999999999998E-4</v>
      </c>
      <c r="T77" s="90">
        <v>1.7796000000000001E-4</v>
      </c>
      <c r="U77" s="90">
        <v>2.8503000000000001E-3</v>
      </c>
      <c r="V77" s="90">
        <v>8.8966000000000002E-4</v>
      </c>
      <c r="W77" s="58">
        <f t="shared" si="70"/>
        <v>1.5078800000000001E-4</v>
      </c>
      <c r="X77" s="58">
        <f t="shared" si="72"/>
        <v>2.1454E-3</v>
      </c>
      <c r="Y77" s="58">
        <f t="shared" si="72"/>
        <v>5.9911999999999997E-4</v>
      </c>
      <c r="Z77" s="58">
        <f t="shared" si="72"/>
        <v>3.5592000000000002E-4</v>
      </c>
      <c r="AA77" s="58">
        <f t="shared" si="72"/>
        <v>5.7006000000000001E-3</v>
      </c>
      <c r="AB77" s="58">
        <f t="shared" si="72"/>
        <v>1.77932E-3</v>
      </c>
    </row>
    <row r="78" spans="1:28" ht="15.6">
      <c r="A78" s="64"/>
      <c r="B78" s="101"/>
      <c r="C78" s="89"/>
      <c r="D78" s="117"/>
      <c r="E78" s="118"/>
      <c r="F78" s="117"/>
      <c r="G78" s="89"/>
      <c r="H78" s="117"/>
      <c r="I78" s="117"/>
      <c r="J78" s="102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58">
        <f t="shared" si="70"/>
        <v>0</v>
      </c>
      <c r="X78" s="58">
        <f t="shared" si="72"/>
        <v>0</v>
      </c>
      <c r="Y78" s="58">
        <f t="shared" si="72"/>
        <v>0</v>
      </c>
      <c r="Z78" s="58">
        <f t="shared" si="72"/>
        <v>0</v>
      </c>
      <c r="AA78" s="58">
        <f t="shared" si="72"/>
        <v>0</v>
      </c>
      <c r="AB78" s="58">
        <f t="shared" si="72"/>
        <v>0</v>
      </c>
    </row>
    <row r="79" spans="1:28" ht="15.6">
      <c r="A79" s="64"/>
      <c r="B79" s="101"/>
      <c r="C79" s="89"/>
      <c r="D79" s="117"/>
      <c r="E79" s="118"/>
      <c r="F79" s="117"/>
      <c r="G79" s="89"/>
      <c r="H79" s="117"/>
      <c r="I79" s="117"/>
      <c r="J79" s="102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58">
        <f t="shared" si="70"/>
        <v>0</v>
      </c>
      <c r="X79" s="58">
        <f t="shared" si="72"/>
        <v>0</v>
      </c>
      <c r="Y79" s="58">
        <f t="shared" si="72"/>
        <v>0</v>
      </c>
      <c r="Z79" s="58">
        <f t="shared" si="72"/>
        <v>0</v>
      </c>
      <c r="AA79" s="58">
        <f t="shared" si="72"/>
        <v>0</v>
      </c>
      <c r="AB79" s="58">
        <f t="shared" si="72"/>
        <v>0</v>
      </c>
    </row>
    <row r="80" spans="1:28">
      <c r="A80" s="64"/>
      <c r="B80" s="64"/>
      <c r="C80" s="89"/>
      <c r="D80" s="117"/>
      <c r="E80" s="118"/>
      <c r="F80" s="117"/>
      <c r="G80" s="134"/>
      <c r="H80" s="117"/>
      <c r="I80" s="117"/>
      <c r="J80" s="102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58">
        <f t="shared" si="70"/>
        <v>0</v>
      </c>
      <c r="X80" s="58">
        <f t="shared" si="72"/>
        <v>0</v>
      </c>
      <c r="Y80" s="58">
        <f t="shared" si="72"/>
        <v>0</v>
      </c>
      <c r="Z80" s="58">
        <f t="shared" si="72"/>
        <v>0</v>
      </c>
      <c r="AA80" s="58">
        <f t="shared" si="72"/>
        <v>0</v>
      </c>
      <c r="AB80" s="58">
        <f t="shared" si="72"/>
        <v>0</v>
      </c>
    </row>
    <row r="82" spans="1:28">
      <c r="A82" s="45" t="s">
        <v>112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7"/>
      <c r="O82" s="46"/>
      <c r="P82" s="46"/>
      <c r="Q82" s="47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spans="1:28">
      <c r="A83" s="45" t="s">
        <v>113</v>
      </c>
      <c r="B83" s="46"/>
      <c r="C83" s="46"/>
      <c r="D83" s="45" t="s">
        <v>85</v>
      </c>
      <c r="E83" s="46"/>
      <c r="F83" s="46"/>
      <c r="G83" s="46"/>
      <c r="H83" s="46"/>
      <c r="I83" s="46"/>
      <c r="J83" s="46"/>
      <c r="K83" s="45" t="s">
        <v>150</v>
      </c>
      <c r="L83" s="46"/>
      <c r="M83" s="46"/>
      <c r="N83" s="47"/>
      <c r="O83" s="46"/>
      <c r="P83" s="46"/>
      <c r="Q83" s="47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1:28">
      <c r="A84" s="48" t="s">
        <v>114</v>
      </c>
      <c r="B84" s="48" t="s">
        <v>115</v>
      </c>
      <c r="C84" s="48" t="s">
        <v>116</v>
      </c>
      <c r="D84" s="49" t="s">
        <v>52</v>
      </c>
      <c r="E84" s="50" t="s">
        <v>32</v>
      </c>
      <c r="F84" s="49" t="s">
        <v>72</v>
      </c>
      <c r="G84" s="49" t="s">
        <v>15</v>
      </c>
      <c r="H84" s="49" t="s">
        <v>73</v>
      </c>
      <c r="I84" s="49" t="s">
        <v>74</v>
      </c>
      <c r="J84" s="48" t="s">
        <v>89</v>
      </c>
      <c r="K84" s="48" t="s">
        <v>90</v>
      </c>
      <c r="L84" s="48" t="s">
        <v>91</v>
      </c>
      <c r="M84" s="49" t="s">
        <v>92</v>
      </c>
      <c r="N84" s="49" t="s">
        <v>93</v>
      </c>
      <c r="O84" s="48" t="s">
        <v>94</v>
      </c>
      <c r="P84" s="48" t="s">
        <v>95</v>
      </c>
      <c r="Q84" s="51" t="s">
        <v>96</v>
      </c>
      <c r="R84" s="48" t="s">
        <v>97</v>
      </c>
      <c r="S84" s="48" t="s">
        <v>98</v>
      </c>
      <c r="T84" s="135" t="s">
        <v>99</v>
      </c>
      <c r="U84" s="48" t="s">
        <v>100</v>
      </c>
      <c r="V84" s="48" t="s">
        <v>101</v>
      </c>
      <c r="W84" s="51" t="s">
        <v>102</v>
      </c>
      <c r="X84" s="48" t="s">
        <v>103</v>
      </c>
      <c r="Y84" s="48" t="s">
        <v>104</v>
      </c>
      <c r="Z84" s="135" t="s">
        <v>105</v>
      </c>
      <c r="AA84" s="48" t="s">
        <v>106</v>
      </c>
      <c r="AB84" s="48" t="s">
        <v>107</v>
      </c>
    </row>
    <row r="85" spans="1:28" ht="15.6">
      <c r="A85" s="136">
        <f t="shared" ref="A85:J85" si="73">A58</f>
        <v>45550</v>
      </c>
      <c r="B85" s="99" t="str">
        <f t="shared" si="73"/>
        <v>519-4-1_100pA_5_4r_300ps@2</v>
      </c>
      <c r="C85" s="99" t="str">
        <f t="shared" si="73"/>
        <v>519-4-1</v>
      </c>
      <c r="D85" s="137">
        <f t="shared" si="73"/>
        <v>165</v>
      </c>
      <c r="E85" s="137">
        <f t="shared" si="73"/>
        <v>0.17</v>
      </c>
      <c r="F85" s="137">
        <f t="shared" si="73"/>
        <v>90</v>
      </c>
      <c r="G85" s="137">
        <f t="shared" si="73"/>
        <v>6.7000000000000004E-2</v>
      </c>
      <c r="H85" s="137">
        <f t="shared" si="73"/>
        <v>950</v>
      </c>
      <c r="I85" s="137">
        <f t="shared" si="73"/>
        <v>45</v>
      </c>
      <c r="J85" s="137">
        <f t="shared" si="73"/>
        <v>49.1</v>
      </c>
      <c r="K85" s="126">
        <f t="shared" ref="K85:V85" si="74">K58*$J58</f>
        <v>0.55890530000000005</v>
      </c>
      <c r="L85" s="126">
        <f t="shared" si="74"/>
        <v>22.513822999999999</v>
      </c>
      <c r="M85" s="126">
        <f t="shared" si="74"/>
        <v>14.440309999999998</v>
      </c>
      <c r="N85" s="126">
        <f t="shared" si="74"/>
        <v>2.976442</v>
      </c>
      <c r="O85" s="126">
        <f t="shared" si="74"/>
        <v>73.217920000000007</v>
      </c>
      <c r="P85" s="126">
        <f t="shared" si="74"/>
        <v>4.0736306000000004</v>
      </c>
      <c r="Q85" s="126">
        <f t="shared" si="74"/>
        <v>4.7276426000000009E-3</v>
      </c>
      <c r="R85" s="126">
        <f t="shared" si="74"/>
        <v>6.3343910000000003E-2</v>
      </c>
      <c r="S85" s="126">
        <f t="shared" si="74"/>
        <v>7.1307929999999992E-2</v>
      </c>
      <c r="T85" s="126">
        <f t="shared" si="74"/>
        <v>2.3824793E-2</v>
      </c>
      <c r="U85" s="126">
        <f t="shared" si="74"/>
        <v>0.18612337000000001</v>
      </c>
      <c r="V85" s="126">
        <f t="shared" si="74"/>
        <v>3.2085376999999998E-2</v>
      </c>
      <c r="W85" s="47">
        <f t="shared" ref="W85:W104" si="75">2*Q85</f>
        <v>9.4552852000000017E-3</v>
      </c>
      <c r="X85" s="47">
        <f t="shared" ref="X85:AB85" si="76">2*R85</f>
        <v>0.12668782000000001</v>
      </c>
      <c r="Y85" s="47">
        <f t="shared" si="76"/>
        <v>0.14261585999999998</v>
      </c>
      <c r="Z85" s="47">
        <f t="shared" si="76"/>
        <v>4.7649586000000001E-2</v>
      </c>
      <c r="AA85" s="47">
        <f t="shared" si="76"/>
        <v>0.37224674000000002</v>
      </c>
      <c r="AB85" s="47">
        <f t="shared" si="76"/>
        <v>6.4170753999999997E-2</v>
      </c>
    </row>
    <row r="86" spans="1:28" ht="15.6">
      <c r="A86" s="136">
        <f t="shared" ref="A86:J86" si="77">A59</f>
        <v>45550</v>
      </c>
      <c r="B86" s="99" t="str">
        <f t="shared" si="77"/>
        <v>519-4-1@3</v>
      </c>
      <c r="C86" s="99" t="str">
        <f t="shared" si="77"/>
        <v>519-4-1</v>
      </c>
      <c r="D86" s="137">
        <f t="shared" si="77"/>
        <v>165</v>
      </c>
      <c r="E86" s="137">
        <f t="shared" si="77"/>
        <v>0.17</v>
      </c>
      <c r="F86" s="137">
        <f t="shared" si="77"/>
        <v>90</v>
      </c>
      <c r="G86" s="137">
        <f t="shared" si="77"/>
        <v>6.7000000000000004E-2</v>
      </c>
      <c r="H86" s="137">
        <f t="shared" si="77"/>
        <v>950</v>
      </c>
      <c r="I86" s="137">
        <f t="shared" si="77"/>
        <v>45</v>
      </c>
      <c r="J86" s="137">
        <f t="shared" si="77"/>
        <v>49.1</v>
      </c>
      <c r="K86" s="126">
        <f t="shared" ref="K86:V86" si="78">K59*$J59</f>
        <v>0.5400509</v>
      </c>
      <c r="L86" s="126">
        <f t="shared" si="78"/>
        <v>22.451466</v>
      </c>
      <c r="M86" s="126">
        <f t="shared" si="78"/>
        <v>14.170260000000001</v>
      </c>
      <c r="N86" s="126">
        <f t="shared" si="78"/>
        <v>2.9193878</v>
      </c>
      <c r="O86" s="126">
        <f t="shared" si="78"/>
        <v>73.487970000000004</v>
      </c>
      <c r="P86" s="126">
        <f t="shared" si="78"/>
        <v>4.1433526000000001</v>
      </c>
      <c r="Q86" s="126">
        <f t="shared" si="78"/>
        <v>6.3942930000000005E-3</v>
      </c>
      <c r="R86" s="126">
        <f t="shared" si="78"/>
        <v>7.4857860000000012E-2</v>
      </c>
      <c r="S86" s="126">
        <f t="shared" si="78"/>
        <v>6.9908579999999998E-2</v>
      </c>
      <c r="T86" s="126">
        <f t="shared" si="78"/>
        <v>2.2985182999999999E-3</v>
      </c>
      <c r="U86" s="126">
        <f t="shared" si="78"/>
        <v>7.4838220000000011E-2</v>
      </c>
      <c r="V86" s="126">
        <f t="shared" si="78"/>
        <v>5.4947810000000007E-2</v>
      </c>
      <c r="W86" s="47">
        <f t="shared" si="75"/>
        <v>1.2788586000000001E-2</v>
      </c>
      <c r="X86" s="47">
        <f t="shared" ref="X86:X104" si="79">2*R86</f>
        <v>0.14971572000000002</v>
      </c>
      <c r="Y86" s="47">
        <f t="shared" ref="Y86:Y104" si="80">2*S86</f>
        <v>0.13981716</v>
      </c>
      <c r="Z86" s="47">
        <f t="shared" ref="Z86:Z104" si="81">2*T86</f>
        <v>4.5970365999999999E-3</v>
      </c>
      <c r="AA86" s="47">
        <f t="shared" ref="AA86:AA104" si="82">2*U86</f>
        <v>0.14967644000000002</v>
      </c>
      <c r="AB86" s="47">
        <f t="shared" ref="AB86:AB104" si="83">2*V86</f>
        <v>0.10989562000000001</v>
      </c>
    </row>
    <row r="87" spans="1:28" ht="15.6">
      <c r="A87" s="136">
        <f t="shared" ref="A87:J87" si="84">A60</f>
        <v>45550</v>
      </c>
      <c r="B87" s="99" t="str">
        <f t="shared" si="84"/>
        <v>51-3@4</v>
      </c>
      <c r="C87" s="99" t="str">
        <f t="shared" si="84"/>
        <v>D51-3</v>
      </c>
      <c r="D87" s="137">
        <f t="shared" si="84"/>
        <v>125</v>
      </c>
      <c r="E87" s="137">
        <f t="shared" si="84"/>
        <v>0.443</v>
      </c>
      <c r="F87" s="137">
        <f t="shared" si="84"/>
        <v>299</v>
      </c>
      <c r="G87" s="137">
        <f t="shared" si="84"/>
        <v>0.24</v>
      </c>
      <c r="H87" s="137">
        <f t="shared" si="84"/>
        <v>1126</v>
      </c>
      <c r="I87" s="137">
        <f t="shared" si="84"/>
        <v>182</v>
      </c>
      <c r="J87" s="137">
        <f t="shared" si="84"/>
        <v>49.46</v>
      </c>
      <c r="K87" s="126">
        <f t="shared" ref="K87:V87" si="85">K60*$J60</f>
        <v>0.43229523799999997</v>
      </c>
      <c r="L87" s="126">
        <f t="shared" si="85"/>
        <v>61.335346000000001</v>
      </c>
      <c r="M87" s="126">
        <f t="shared" si="85"/>
        <v>42.174542000000002</v>
      </c>
      <c r="N87" s="126">
        <f t="shared" si="85"/>
        <v>10.945003399999999</v>
      </c>
      <c r="O87" s="126">
        <f t="shared" si="85"/>
        <v>100.908292</v>
      </c>
      <c r="P87" s="126">
        <f t="shared" si="85"/>
        <v>11.141854200000001</v>
      </c>
      <c r="Q87" s="126">
        <f t="shared" si="85"/>
        <v>6.7918471999999994E-3</v>
      </c>
      <c r="R87" s="126">
        <f t="shared" si="85"/>
        <v>0.19519389000000001</v>
      </c>
      <c r="S87" s="126">
        <f t="shared" si="85"/>
        <v>0.161640226</v>
      </c>
      <c r="T87" s="126">
        <f t="shared" si="85"/>
        <v>5.1062503999999995E-2</v>
      </c>
      <c r="U87" s="126">
        <f t="shared" si="85"/>
        <v>0.34442460199999997</v>
      </c>
      <c r="V87" s="126">
        <f t="shared" si="85"/>
        <v>3.6068705E-2</v>
      </c>
      <c r="W87" s="47">
        <f t="shared" si="75"/>
        <v>1.3583694399999999E-2</v>
      </c>
      <c r="X87" s="47">
        <f t="shared" si="79"/>
        <v>0.39038778000000002</v>
      </c>
      <c r="Y87" s="47">
        <f t="shared" si="80"/>
        <v>0.323280452</v>
      </c>
      <c r="Z87" s="47">
        <f t="shared" si="81"/>
        <v>0.10212500799999999</v>
      </c>
      <c r="AA87" s="47">
        <f t="shared" si="82"/>
        <v>0.68884920399999994</v>
      </c>
      <c r="AB87" s="47">
        <f t="shared" si="83"/>
        <v>7.2137409999999999E-2</v>
      </c>
    </row>
    <row r="88" spans="1:28" ht="15.6">
      <c r="A88" s="136">
        <f t="shared" ref="A88:J88" si="86">A61</f>
        <v>45550</v>
      </c>
      <c r="B88" s="99" t="str">
        <f t="shared" si="86"/>
        <v>51-3@5</v>
      </c>
      <c r="C88" s="99" t="str">
        <f t="shared" si="86"/>
        <v>D51-3</v>
      </c>
      <c r="D88" s="137">
        <f t="shared" si="86"/>
        <v>125</v>
      </c>
      <c r="E88" s="137">
        <f t="shared" si="86"/>
        <v>0.443</v>
      </c>
      <c r="F88" s="137">
        <f t="shared" si="86"/>
        <v>299</v>
      </c>
      <c r="G88" s="137">
        <f t="shared" si="86"/>
        <v>0.24</v>
      </c>
      <c r="H88" s="137">
        <f t="shared" si="86"/>
        <v>1126</v>
      </c>
      <c r="I88" s="137">
        <f t="shared" si="86"/>
        <v>182</v>
      </c>
      <c r="J88" s="137">
        <f t="shared" si="86"/>
        <v>49.46</v>
      </c>
      <c r="K88" s="126">
        <f t="shared" ref="K88:V88" si="87">K61*$J61</f>
        <v>0.49023268200000003</v>
      </c>
      <c r="L88" s="126">
        <f t="shared" si="87"/>
        <v>61.780486000000003</v>
      </c>
      <c r="M88" s="126">
        <f t="shared" si="87"/>
        <v>42.677055599999996</v>
      </c>
      <c r="N88" s="126">
        <f t="shared" si="87"/>
        <v>10.9717118</v>
      </c>
      <c r="O88" s="126">
        <f t="shared" si="87"/>
        <v>101.26440400000001</v>
      </c>
      <c r="P88" s="126">
        <f t="shared" si="87"/>
        <v>11.242258</v>
      </c>
      <c r="Q88" s="126">
        <f t="shared" si="87"/>
        <v>2.9360445200000002E-3</v>
      </c>
      <c r="R88" s="126">
        <f t="shared" si="87"/>
        <v>0.180464702</v>
      </c>
      <c r="S88" s="126">
        <f t="shared" si="87"/>
        <v>0.23319895400000001</v>
      </c>
      <c r="T88" s="126">
        <f t="shared" si="87"/>
        <v>3.2524896000000005E-2</v>
      </c>
      <c r="U88" s="126">
        <f t="shared" si="87"/>
        <v>0.130737618</v>
      </c>
      <c r="V88" s="126">
        <f t="shared" si="87"/>
        <v>9.1921409999999995E-2</v>
      </c>
      <c r="W88" s="47">
        <f t="shared" si="75"/>
        <v>5.8720890400000003E-3</v>
      </c>
      <c r="X88" s="47">
        <f t="shared" si="79"/>
        <v>0.36092940400000001</v>
      </c>
      <c r="Y88" s="47">
        <f t="shared" si="80"/>
        <v>0.46639790800000003</v>
      </c>
      <c r="Z88" s="47">
        <f t="shared" si="81"/>
        <v>6.5049792000000009E-2</v>
      </c>
      <c r="AA88" s="47">
        <f t="shared" si="82"/>
        <v>0.261475236</v>
      </c>
      <c r="AB88" s="47">
        <f t="shared" si="83"/>
        <v>0.18384281999999999</v>
      </c>
    </row>
    <row r="89" spans="1:28" ht="15.6">
      <c r="A89" s="136">
        <f t="shared" ref="A89:J89" si="88">A62</f>
        <v>45550</v>
      </c>
      <c r="B89" s="99" t="str">
        <f t="shared" si="88"/>
        <v>1654-3@6</v>
      </c>
      <c r="C89" s="99" t="str">
        <f t="shared" si="88"/>
        <v>1654-3</v>
      </c>
      <c r="D89" s="137"/>
      <c r="E89" s="137">
        <f t="shared" si="88"/>
        <v>1</v>
      </c>
      <c r="F89" s="137">
        <f t="shared" si="88"/>
        <v>997</v>
      </c>
      <c r="G89" s="137">
        <f t="shared" si="88"/>
        <v>0.745</v>
      </c>
      <c r="H89" s="137">
        <f t="shared" si="88"/>
        <v>1562</v>
      </c>
      <c r="I89" s="137">
        <f t="shared" si="88"/>
        <v>2914</v>
      </c>
      <c r="J89" s="137">
        <f t="shared" si="88"/>
        <v>56.6</v>
      </c>
      <c r="K89" s="126">
        <f t="shared" ref="K89:V89" si="89">K62*$J62</f>
        <v>0.65469219999999995</v>
      </c>
      <c r="L89" s="126">
        <f t="shared" si="89"/>
        <v>157.54043999999999</v>
      </c>
      <c r="M89" s="126">
        <f t="shared" si="89"/>
        <v>151.71629999999999</v>
      </c>
      <c r="N89" s="126">
        <f t="shared" si="89"/>
        <v>32.493493999999998</v>
      </c>
      <c r="O89" s="126">
        <f t="shared" si="89"/>
        <v>148.24106</v>
      </c>
      <c r="P89" s="126">
        <f t="shared" si="89"/>
        <v>326.24240000000003</v>
      </c>
      <c r="Q89" s="126">
        <f t="shared" si="89"/>
        <v>7.4830860000000008E-3</v>
      </c>
      <c r="R89" s="126">
        <f t="shared" si="89"/>
        <v>0.39702636000000002</v>
      </c>
      <c r="S89" s="126">
        <f t="shared" si="89"/>
        <v>0.52129732000000006</v>
      </c>
      <c r="T89" s="126">
        <f t="shared" si="89"/>
        <v>0.12344460000000002</v>
      </c>
      <c r="U89" s="126">
        <f t="shared" si="89"/>
        <v>0.76987320000000004</v>
      </c>
      <c r="V89" s="126">
        <f t="shared" si="89"/>
        <v>1.0990588000000001</v>
      </c>
      <c r="W89" s="47">
        <f t="shared" si="75"/>
        <v>1.4966172000000002E-2</v>
      </c>
      <c r="X89" s="47">
        <f t="shared" si="79"/>
        <v>0.79405272000000005</v>
      </c>
      <c r="Y89" s="47">
        <f t="shared" si="80"/>
        <v>1.0425946400000001</v>
      </c>
      <c r="Z89" s="47">
        <f t="shared" si="81"/>
        <v>0.24688920000000003</v>
      </c>
      <c r="AA89" s="47">
        <f t="shared" si="82"/>
        <v>1.5397464000000001</v>
      </c>
      <c r="AB89" s="47">
        <f t="shared" si="83"/>
        <v>2.1981176000000002</v>
      </c>
    </row>
    <row r="90" spans="1:28" ht="15.6">
      <c r="A90" s="136">
        <f t="shared" ref="A90:J90" si="90">A63</f>
        <v>45550</v>
      </c>
      <c r="B90" s="99" t="str">
        <f t="shared" si="90"/>
        <v>1654-3@7</v>
      </c>
      <c r="C90" s="99" t="str">
        <f t="shared" si="90"/>
        <v>1654-3</v>
      </c>
      <c r="D90" s="137"/>
      <c r="E90" s="137">
        <f t="shared" si="90"/>
        <v>1</v>
      </c>
      <c r="F90" s="137">
        <f t="shared" si="90"/>
        <v>997</v>
      </c>
      <c r="G90" s="137">
        <f t="shared" si="90"/>
        <v>0.745</v>
      </c>
      <c r="H90" s="137">
        <f t="shared" si="90"/>
        <v>1562</v>
      </c>
      <c r="I90" s="137">
        <f t="shared" si="90"/>
        <v>2914</v>
      </c>
      <c r="J90" s="137">
        <f t="shared" si="90"/>
        <v>56.6</v>
      </c>
      <c r="K90" s="126">
        <f t="shared" ref="K90:V90" si="91">K63*$J63</f>
        <v>0.63256160000000006</v>
      </c>
      <c r="L90" s="126">
        <f t="shared" si="91"/>
        <v>157.69892000000002</v>
      </c>
      <c r="M90" s="126">
        <f t="shared" si="91"/>
        <v>152.10684000000001</v>
      </c>
      <c r="N90" s="126">
        <f t="shared" si="91"/>
        <v>32.148800000000001</v>
      </c>
      <c r="O90" s="126">
        <f t="shared" si="91"/>
        <v>149.16929999999999</v>
      </c>
      <c r="P90" s="126">
        <f t="shared" si="91"/>
        <v>322.82375999999999</v>
      </c>
      <c r="Q90" s="126">
        <f t="shared" si="91"/>
        <v>5.1339030000000004E-3</v>
      </c>
      <c r="R90" s="126">
        <f t="shared" si="91"/>
        <v>0.20505614</v>
      </c>
      <c r="S90" s="126">
        <f t="shared" si="91"/>
        <v>0.19335126</v>
      </c>
      <c r="T90" s="126">
        <f t="shared" si="91"/>
        <v>0.17260736000000002</v>
      </c>
      <c r="U90" s="126">
        <f t="shared" si="91"/>
        <v>0.56696219999999997</v>
      </c>
      <c r="V90" s="126">
        <f t="shared" si="91"/>
        <v>0.24499876000000001</v>
      </c>
      <c r="W90" s="47">
        <f t="shared" si="75"/>
        <v>1.0267806000000001E-2</v>
      </c>
      <c r="X90" s="47">
        <f t="shared" si="79"/>
        <v>0.41011228</v>
      </c>
      <c r="Y90" s="47">
        <f t="shared" si="80"/>
        <v>0.38670251999999999</v>
      </c>
      <c r="Z90" s="47">
        <f t="shared" si="81"/>
        <v>0.34521472000000003</v>
      </c>
      <c r="AA90" s="47">
        <f t="shared" si="82"/>
        <v>1.1339243999999999</v>
      </c>
      <c r="AB90" s="47">
        <f t="shared" si="83"/>
        <v>0.48999752000000002</v>
      </c>
    </row>
    <row r="91" spans="1:28" ht="15.6">
      <c r="A91" s="136">
        <f t="shared" ref="A91:J91" si="92">A64</f>
        <v>45550</v>
      </c>
      <c r="B91" s="99" t="str">
        <f t="shared" si="92"/>
        <v>46D@8</v>
      </c>
      <c r="C91" s="99" t="str">
        <f t="shared" si="92"/>
        <v>46D</v>
      </c>
      <c r="D91" s="137">
        <f t="shared" si="92"/>
        <v>237</v>
      </c>
      <c r="E91" s="137">
        <f t="shared" si="92"/>
        <v>0.112</v>
      </c>
      <c r="F91" s="137">
        <f t="shared" si="92"/>
        <v>124</v>
      </c>
      <c r="G91" s="137"/>
      <c r="H91" s="137">
        <f t="shared" si="92"/>
        <v>877</v>
      </c>
      <c r="I91" s="137"/>
      <c r="J91" s="137">
        <f t="shared" si="92"/>
        <v>49.5</v>
      </c>
      <c r="K91" s="126">
        <f t="shared" ref="K91:V91" si="93">K64*$J64</f>
        <v>0.88619849999999989</v>
      </c>
      <c r="L91" s="126">
        <f t="shared" si="93"/>
        <v>17.801189999999998</v>
      </c>
      <c r="M91" s="126">
        <f t="shared" si="93"/>
        <v>19.298069999999999</v>
      </c>
      <c r="N91" s="126">
        <f t="shared" si="93"/>
        <v>5.5702350000000003</v>
      </c>
      <c r="O91" s="126">
        <f t="shared" si="93"/>
        <v>84.229200000000006</v>
      </c>
      <c r="P91" s="126">
        <f t="shared" si="93"/>
        <v>0.79229699999999992</v>
      </c>
      <c r="Q91" s="126">
        <f t="shared" si="93"/>
        <v>5.2801650000000006E-2</v>
      </c>
      <c r="R91" s="126">
        <f t="shared" si="93"/>
        <v>1.09395</v>
      </c>
      <c r="S91" s="126">
        <f t="shared" si="93"/>
        <v>1.2474495000000001</v>
      </c>
      <c r="T91" s="126">
        <f t="shared" si="93"/>
        <v>0.35157375000000002</v>
      </c>
      <c r="U91" s="126">
        <f t="shared" si="93"/>
        <v>5.1430500000000006</v>
      </c>
      <c r="V91" s="126">
        <f t="shared" si="93"/>
        <v>3.7894725000000004E-2</v>
      </c>
      <c r="W91" s="47">
        <f t="shared" si="75"/>
        <v>0.10560330000000001</v>
      </c>
      <c r="X91" s="47">
        <f t="shared" si="79"/>
        <v>2.1879</v>
      </c>
      <c r="Y91" s="47">
        <f t="shared" si="80"/>
        <v>2.4948990000000002</v>
      </c>
      <c r="Z91" s="47">
        <f t="shared" si="81"/>
        <v>0.70314750000000004</v>
      </c>
      <c r="AA91" s="47">
        <f t="shared" si="82"/>
        <v>10.286100000000001</v>
      </c>
      <c r="AB91" s="47">
        <f t="shared" si="83"/>
        <v>7.5789450000000008E-2</v>
      </c>
    </row>
    <row r="92" spans="1:28" ht="15.6">
      <c r="A92" s="136">
        <f t="shared" ref="A92:I104" si="94">A65</f>
        <v>45550</v>
      </c>
      <c r="B92" s="99" t="str">
        <f t="shared" si="94"/>
        <v>46D@9</v>
      </c>
      <c r="C92" s="99" t="str">
        <f t="shared" si="94"/>
        <v>46D</v>
      </c>
      <c r="D92" s="137">
        <f t="shared" si="94"/>
        <v>237</v>
      </c>
      <c r="E92" s="137">
        <f t="shared" si="94"/>
        <v>0.112</v>
      </c>
      <c r="F92" s="137">
        <f t="shared" si="94"/>
        <v>124</v>
      </c>
      <c r="G92" s="137"/>
      <c r="H92" s="137">
        <f t="shared" si="94"/>
        <v>877</v>
      </c>
      <c r="I92" s="137"/>
      <c r="J92" s="137">
        <f t="shared" ref="J92:J93" si="95">J65</f>
        <v>49.5</v>
      </c>
      <c r="K92" s="126">
        <f t="shared" ref="K92:V92" si="96">K65*$J65</f>
        <v>0.82006649999999992</v>
      </c>
      <c r="L92" s="126">
        <f t="shared" si="96"/>
        <v>16.835939999999997</v>
      </c>
      <c r="M92" s="126">
        <f t="shared" si="96"/>
        <v>18.154619999999998</v>
      </c>
      <c r="N92" s="126">
        <f t="shared" si="96"/>
        <v>5.3064</v>
      </c>
      <c r="O92" s="126">
        <f t="shared" si="96"/>
        <v>79.680149999999998</v>
      </c>
      <c r="P92" s="126">
        <f t="shared" si="96"/>
        <v>0.70953299999999997</v>
      </c>
      <c r="Q92" s="126">
        <f t="shared" si="96"/>
        <v>5.0509800000000001E-3</v>
      </c>
      <c r="R92" s="126">
        <f t="shared" si="96"/>
        <v>2.4427260000000003E-2</v>
      </c>
      <c r="S92" s="126">
        <f t="shared" si="96"/>
        <v>8.7288299999999999E-2</v>
      </c>
      <c r="T92" s="126">
        <f t="shared" si="96"/>
        <v>1.5612795E-2</v>
      </c>
      <c r="U92" s="126">
        <f t="shared" si="96"/>
        <v>0.19855935</v>
      </c>
      <c r="V92" s="126">
        <f t="shared" si="96"/>
        <v>1.285614E-2</v>
      </c>
      <c r="W92" s="47">
        <f t="shared" si="75"/>
        <v>1.010196E-2</v>
      </c>
      <c r="X92" s="47">
        <f t="shared" si="79"/>
        <v>4.8854520000000005E-2</v>
      </c>
      <c r="Y92" s="47">
        <f t="shared" si="80"/>
        <v>0.1745766</v>
      </c>
      <c r="Z92" s="47">
        <f t="shared" si="81"/>
        <v>3.1225590000000001E-2</v>
      </c>
      <c r="AA92" s="47">
        <f t="shared" si="82"/>
        <v>0.39711869999999999</v>
      </c>
      <c r="AB92" s="47">
        <f t="shared" si="83"/>
        <v>2.5712280000000001E-2</v>
      </c>
    </row>
    <row r="93" spans="1:28" ht="15.6">
      <c r="A93" s="136">
        <f t="shared" si="94"/>
        <v>45550</v>
      </c>
      <c r="B93" s="99" t="str">
        <f t="shared" si="94"/>
        <v>6001@10</v>
      </c>
      <c r="C93" s="171">
        <f t="shared" si="94"/>
        <v>6001</v>
      </c>
      <c r="D93" s="137"/>
      <c r="E93" s="137"/>
      <c r="F93" s="137"/>
      <c r="G93" s="137">
        <f t="shared" si="94"/>
        <v>0.10697666666666665</v>
      </c>
      <c r="H93" s="137">
        <f t="shared" si="94"/>
        <v>38</v>
      </c>
      <c r="I93" s="137">
        <f t="shared" si="94"/>
        <v>927</v>
      </c>
      <c r="J93" s="137">
        <f t="shared" si="95"/>
        <v>54.78</v>
      </c>
      <c r="K93" s="126">
        <f t="shared" ref="K93:V93" si="97">K66*$J66</f>
        <v>0.13472045400000002</v>
      </c>
      <c r="L93" s="126">
        <f t="shared" si="97"/>
        <v>184.175838</v>
      </c>
      <c r="M93" s="126">
        <f t="shared" si="97"/>
        <v>30.500408400000005</v>
      </c>
      <c r="N93" s="126">
        <f t="shared" si="97"/>
        <v>5.1521685599999998</v>
      </c>
      <c r="O93" s="126">
        <f t="shared" si="97"/>
        <v>4.2013521000000003</v>
      </c>
      <c r="P93" s="126">
        <f t="shared" si="97"/>
        <v>73.51476000000001</v>
      </c>
      <c r="Q93" s="126">
        <f t="shared" si="97"/>
        <v>3.2119705200000003E-3</v>
      </c>
      <c r="R93" s="126">
        <f t="shared" si="97"/>
        <v>0.32393605200000003</v>
      </c>
      <c r="S93" s="126">
        <f t="shared" si="97"/>
        <v>3.9270686400000004E-2</v>
      </c>
      <c r="T93" s="126">
        <f t="shared" si="97"/>
        <v>2.9422337999999999E-2</v>
      </c>
      <c r="U93" s="126">
        <f t="shared" si="97"/>
        <v>1.46761098E-2</v>
      </c>
      <c r="V93" s="126">
        <f t="shared" si="97"/>
        <v>0.201825954</v>
      </c>
      <c r="W93" s="47">
        <f t="shared" si="75"/>
        <v>6.4239410400000006E-3</v>
      </c>
      <c r="X93" s="47">
        <f t="shared" si="79"/>
        <v>0.64787210400000006</v>
      </c>
      <c r="Y93" s="47">
        <f t="shared" si="80"/>
        <v>7.8541372800000009E-2</v>
      </c>
      <c r="Z93" s="47">
        <f t="shared" si="81"/>
        <v>5.8844675999999999E-2</v>
      </c>
      <c r="AA93" s="47">
        <f t="shared" si="82"/>
        <v>2.93522196E-2</v>
      </c>
      <c r="AB93" s="47">
        <f t="shared" si="83"/>
        <v>0.403651908</v>
      </c>
    </row>
    <row r="94" spans="1:28" ht="15.6">
      <c r="A94" s="136">
        <f t="shared" si="94"/>
        <v>45550</v>
      </c>
      <c r="B94" s="99" t="str">
        <f t="shared" si="94"/>
        <v>6001@11</v>
      </c>
      <c r="C94" s="171">
        <f t="shared" si="94"/>
        <v>6001</v>
      </c>
      <c r="D94" s="137"/>
      <c r="E94" s="137"/>
      <c r="F94" s="137"/>
      <c r="G94" s="137">
        <f t="shared" si="94"/>
        <v>0.10697666666666665</v>
      </c>
      <c r="H94" s="137">
        <f t="shared" si="94"/>
        <v>38</v>
      </c>
      <c r="I94" s="137">
        <f t="shared" si="94"/>
        <v>927</v>
      </c>
      <c r="J94" s="137">
        <f t="shared" ref="J94:J104" si="98">J67</f>
        <v>54.78</v>
      </c>
      <c r="K94" s="126">
        <f t="shared" ref="K94:V94" si="99">K67*$J67</f>
        <v>0.18266938800000002</v>
      </c>
      <c r="L94" s="126">
        <f t="shared" si="99"/>
        <v>184.32922200000002</v>
      </c>
      <c r="M94" s="126">
        <f t="shared" si="99"/>
        <v>30.3957786</v>
      </c>
      <c r="N94" s="126">
        <f t="shared" si="99"/>
        <v>5.1702459599999999</v>
      </c>
      <c r="O94" s="126">
        <f t="shared" si="99"/>
        <v>4.1027481000000003</v>
      </c>
      <c r="P94" s="126">
        <f t="shared" si="99"/>
        <v>73.470935999999995</v>
      </c>
      <c r="Q94" s="126">
        <f t="shared" si="99"/>
        <v>1.9080421799999999E-3</v>
      </c>
      <c r="R94" s="126">
        <f t="shared" si="99"/>
        <v>0.53842166400000002</v>
      </c>
      <c r="S94" s="126">
        <f t="shared" si="99"/>
        <v>3.76957614E-2</v>
      </c>
      <c r="T94" s="126">
        <f t="shared" si="99"/>
        <v>9.4922784E-3</v>
      </c>
      <c r="U94" s="126">
        <f t="shared" si="99"/>
        <v>3.4320217800000004E-2</v>
      </c>
      <c r="V94" s="126">
        <f t="shared" si="99"/>
        <v>0.42069944399999998</v>
      </c>
      <c r="W94" s="47">
        <f t="shared" si="75"/>
        <v>3.8160843599999998E-3</v>
      </c>
      <c r="X94" s="47">
        <f t="shared" si="79"/>
        <v>1.076843328</v>
      </c>
      <c r="Y94" s="47">
        <f t="shared" si="80"/>
        <v>7.5391522799999999E-2</v>
      </c>
      <c r="Z94" s="47">
        <f t="shared" si="81"/>
        <v>1.89845568E-2</v>
      </c>
      <c r="AA94" s="47">
        <f t="shared" si="82"/>
        <v>6.8640435600000008E-2</v>
      </c>
      <c r="AB94" s="47">
        <f t="shared" si="83"/>
        <v>0.84139888799999996</v>
      </c>
    </row>
    <row r="95" spans="1:28" ht="15.6">
      <c r="A95" s="136">
        <f t="shared" si="94"/>
        <v>45550</v>
      </c>
      <c r="B95" s="99" t="str">
        <f t="shared" si="94"/>
        <v>D52-5@12</v>
      </c>
      <c r="C95" s="99" t="str">
        <f t="shared" si="94"/>
        <v>D52-5</v>
      </c>
      <c r="D95" s="137">
        <f t="shared" si="94"/>
        <v>88</v>
      </c>
      <c r="E95" s="137">
        <f t="shared" si="94"/>
        <v>1</v>
      </c>
      <c r="F95" s="137">
        <f t="shared" si="94"/>
        <v>431</v>
      </c>
      <c r="G95" s="137">
        <f t="shared" si="94"/>
        <v>0.32</v>
      </c>
      <c r="H95" s="137">
        <f t="shared" si="94"/>
        <v>1183</v>
      </c>
      <c r="I95" s="137">
        <f t="shared" si="94"/>
        <v>322</v>
      </c>
      <c r="J95" s="137">
        <f t="shared" si="98"/>
        <v>48.59</v>
      </c>
      <c r="K95" s="126">
        <f t="shared" ref="K95:V95" si="100">K68*$J68</f>
        <v>0.36293814600000002</v>
      </c>
      <c r="L95" s="126">
        <f t="shared" si="100"/>
        <v>134.16670800000003</v>
      </c>
      <c r="M95" s="126">
        <f t="shared" si="100"/>
        <v>60.115548000000011</v>
      </c>
      <c r="N95" s="126">
        <f t="shared" si="100"/>
        <v>14.766501000000002</v>
      </c>
      <c r="O95" s="126">
        <f t="shared" si="100"/>
        <v>98.020607000000012</v>
      </c>
      <c r="P95" s="126">
        <f t="shared" si="100"/>
        <v>27.854703400000002</v>
      </c>
      <c r="Q95" s="126">
        <f t="shared" si="100"/>
        <v>5.1680324000000005E-3</v>
      </c>
      <c r="R95" s="126">
        <f t="shared" si="100"/>
        <v>0.385600522</v>
      </c>
      <c r="S95" s="126">
        <f t="shared" si="100"/>
        <v>0.18323289000000001</v>
      </c>
      <c r="T95" s="126">
        <f t="shared" si="100"/>
        <v>4.2540544999999999E-2</v>
      </c>
      <c r="U95" s="126">
        <f t="shared" si="100"/>
        <v>0.48624013000000005</v>
      </c>
      <c r="V95" s="126">
        <f t="shared" si="100"/>
        <v>0.118729665</v>
      </c>
      <c r="W95" s="47">
        <f t="shared" si="75"/>
        <v>1.0336064800000001E-2</v>
      </c>
      <c r="X95" s="47">
        <f t="shared" si="79"/>
        <v>0.771201044</v>
      </c>
      <c r="Y95" s="47">
        <f t="shared" si="80"/>
        <v>0.36646578000000002</v>
      </c>
      <c r="Z95" s="47">
        <f t="shared" si="81"/>
        <v>8.5081089999999998E-2</v>
      </c>
      <c r="AA95" s="47">
        <f t="shared" si="82"/>
        <v>0.9724802600000001</v>
      </c>
      <c r="AB95" s="47">
        <f t="shared" si="83"/>
        <v>0.23745933</v>
      </c>
    </row>
    <row r="96" spans="1:28" ht="15.6">
      <c r="A96" s="136">
        <f t="shared" si="94"/>
        <v>45550</v>
      </c>
      <c r="B96" s="99" t="str">
        <f t="shared" si="94"/>
        <v>D52-5@13</v>
      </c>
      <c r="C96" s="171" t="str">
        <f t="shared" si="94"/>
        <v>D52-5</v>
      </c>
      <c r="D96" s="137">
        <f t="shared" si="94"/>
        <v>88</v>
      </c>
      <c r="E96" s="137">
        <f t="shared" si="94"/>
        <v>1</v>
      </c>
      <c r="F96" s="137">
        <f t="shared" si="94"/>
        <v>431</v>
      </c>
      <c r="G96" s="137">
        <f t="shared" si="94"/>
        <v>0.32</v>
      </c>
      <c r="H96" s="137">
        <f t="shared" si="94"/>
        <v>1183</v>
      </c>
      <c r="I96" s="137">
        <f t="shared" si="94"/>
        <v>322</v>
      </c>
      <c r="J96" s="137">
        <f t="shared" si="98"/>
        <v>48.59</v>
      </c>
      <c r="K96" s="126">
        <f t="shared" ref="K96:V96" si="101">K69*$J69</f>
        <v>0.36231133500000001</v>
      </c>
      <c r="L96" s="126">
        <f t="shared" si="101"/>
        <v>131.946145</v>
      </c>
      <c r="M96" s="126">
        <f t="shared" si="101"/>
        <v>59.547045000000004</v>
      </c>
      <c r="N96" s="126">
        <f t="shared" si="101"/>
        <v>14.8087743</v>
      </c>
      <c r="O96" s="126">
        <f t="shared" si="101"/>
        <v>98.404468000000008</v>
      </c>
      <c r="P96" s="126">
        <f t="shared" si="101"/>
        <v>28.030599200000001</v>
      </c>
      <c r="Q96" s="126">
        <f t="shared" si="101"/>
        <v>7.2248471E-3</v>
      </c>
      <c r="R96" s="126">
        <f t="shared" si="101"/>
        <v>0.34060132300000001</v>
      </c>
      <c r="S96" s="126">
        <f t="shared" si="101"/>
        <v>0.24065655200000002</v>
      </c>
      <c r="T96" s="126">
        <f t="shared" si="101"/>
        <v>3.1140845100000002E-2</v>
      </c>
      <c r="U96" s="126">
        <f t="shared" si="101"/>
        <v>0.29980515900000004</v>
      </c>
      <c r="V96" s="126">
        <f t="shared" si="101"/>
        <v>0.11864220300000002</v>
      </c>
      <c r="W96" s="47">
        <f t="shared" si="75"/>
        <v>1.44496942E-2</v>
      </c>
      <c r="X96" s="47">
        <f t="shared" si="79"/>
        <v>0.68120264600000002</v>
      </c>
      <c r="Y96" s="47">
        <f t="shared" si="80"/>
        <v>0.48131310400000005</v>
      </c>
      <c r="Z96" s="47">
        <f t="shared" si="81"/>
        <v>6.2281690200000003E-2</v>
      </c>
      <c r="AA96" s="47">
        <f t="shared" si="82"/>
        <v>0.59961031800000009</v>
      </c>
      <c r="AB96" s="47">
        <f t="shared" si="83"/>
        <v>0.23728440600000003</v>
      </c>
    </row>
    <row r="97" spans="1:28" ht="15.6">
      <c r="A97" s="136">
        <f t="shared" si="94"/>
        <v>45550</v>
      </c>
      <c r="B97" s="99" t="str">
        <f t="shared" si="94"/>
        <v>JD17H@18</v>
      </c>
      <c r="C97" s="171" t="str">
        <f t="shared" si="94"/>
        <v>JD17H</v>
      </c>
      <c r="D97" s="137"/>
      <c r="E97" s="137">
        <f t="shared" si="94"/>
        <v>2.4900000000000002</v>
      </c>
      <c r="F97" s="137"/>
      <c r="G97" s="137"/>
      <c r="H97" s="137"/>
      <c r="I97" s="137"/>
      <c r="J97" s="137">
        <f t="shared" si="98"/>
        <v>48.59</v>
      </c>
      <c r="K97" s="126">
        <f t="shared" ref="K97:V97" si="102">K70*$J70</f>
        <v>0.19068173700000002</v>
      </c>
      <c r="L97" s="126">
        <f t="shared" si="102"/>
        <v>347.00548500000002</v>
      </c>
      <c r="M97" s="126">
        <f t="shared" si="102"/>
        <v>0.96718395000000001</v>
      </c>
      <c r="N97" s="126">
        <f t="shared" si="102"/>
        <v>8.283623200000001</v>
      </c>
      <c r="O97" s="126">
        <f t="shared" si="102"/>
        <v>4.5063337800000003</v>
      </c>
      <c r="P97" s="126">
        <f t="shared" si="102"/>
        <v>17.6104737</v>
      </c>
      <c r="Q97" s="126">
        <f t="shared" si="102"/>
        <v>2.6459684500000002E-3</v>
      </c>
      <c r="R97" s="126">
        <f t="shared" si="102"/>
        <v>1.4331620500000002</v>
      </c>
      <c r="S97" s="126">
        <f t="shared" si="102"/>
        <v>1.3613946200000001E-2</v>
      </c>
      <c r="T97" s="126">
        <f t="shared" si="102"/>
        <v>1.46975032E-2</v>
      </c>
      <c r="U97" s="126">
        <f t="shared" si="102"/>
        <v>7.1466172000000008E-2</v>
      </c>
      <c r="V97" s="126">
        <f t="shared" si="102"/>
        <v>0.113904678</v>
      </c>
      <c r="W97" s="47">
        <f t="shared" si="75"/>
        <v>5.2919369000000004E-3</v>
      </c>
      <c r="X97" s="47">
        <f t="shared" si="79"/>
        <v>2.8663241000000004</v>
      </c>
      <c r="Y97" s="47">
        <f t="shared" si="80"/>
        <v>2.7227892400000002E-2</v>
      </c>
      <c r="Z97" s="47">
        <f t="shared" si="81"/>
        <v>2.93950064E-2</v>
      </c>
      <c r="AA97" s="47">
        <f t="shared" si="82"/>
        <v>0.14293234400000002</v>
      </c>
      <c r="AB97" s="47">
        <f t="shared" si="83"/>
        <v>0.22780935599999999</v>
      </c>
    </row>
    <row r="98" spans="1:28" ht="15.6">
      <c r="A98" s="136">
        <f t="shared" si="94"/>
        <v>45550</v>
      </c>
      <c r="B98" s="99" t="str">
        <f t="shared" si="94"/>
        <v>JD17H@19</v>
      </c>
      <c r="C98" s="99" t="str">
        <f t="shared" si="94"/>
        <v>JD17H</v>
      </c>
      <c r="D98" s="137"/>
      <c r="E98" s="137">
        <f t="shared" si="94"/>
        <v>2.4900000000000002</v>
      </c>
      <c r="F98" s="137"/>
      <c r="G98" s="137"/>
      <c r="H98" s="137"/>
      <c r="I98" s="137"/>
      <c r="J98" s="137">
        <f t="shared" si="98"/>
        <v>48.59</v>
      </c>
      <c r="K98" s="126">
        <f t="shared" ref="K98:V98" si="103">K71*$J71</f>
        <v>0.1666637</v>
      </c>
      <c r="L98" s="126">
        <f t="shared" si="103"/>
        <v>349.77997400000004</v>
      </c>
      <c r="M98" s="126">
        <f t="shared" si="103"/>
        <v>0.95872928999999996</v>
      </c>
      <c r="N98" s="126">
        <f t="shared" si="103"/>
        <v>8.2360050000000005</v>
      </c>
      <c r="O98" s="126">
        <f t="shared" si="103"/>
        <v>4.4599303299999997</v>
      </c>
      <c r="P98" s="126">
        <f t="shared" si="103"/>
        <v>17.489970500000002</v>
      </c>
      <c r="Q98" s="126">
        <f t="shared" si="103"/>
        <v>6.2379841999999994E-3</v>
      </c>
      <c r="R98" s="126">
        <f t="shared" si="103"/>
        <v>0.86208378000000008</v>
      </c>
      <c r="S98" s="126">
        <f t="shared" si="103"/>
        <v>6.287060100000001E-3</v>
      </c>
      <c r="T98" s="126">
        <f t="shared" si="103"/>
        <v>4.4306305600000005E-2</v>
      </c>
      <c r="U98" s="126">
        <f t="shared" si="103"/>
        <v>2.7323128800000006E-2</v>
      </c>
      <c r="V98" s="126">
        <f t="shared" si="103"/>
        <v>0.10483292500000001</v>
      </c>
      <c r="W98" s="47">
        <f t="shared" si="75"/>
        <v>1.2475968399999999E-2</v>
      </c>
      <c r="X98" s="47">
        <f t="shared" si="79"/>
        <v>1.7241675600000002</v>
      </c>
      <c r="Y98" s="47">
        <f t="shared" si="80"/>
        <v>1.2574120200000002E-2</v>
      </c>
      <c r="Z98" s="47">
        <f t="shared" si="81"/>
        <v>8.861261120000001E-2</v>
      </c>
      <c r="AA98" s="47">
        <f t="shared" si="82"/>
        <v>5.4646257600000012E-2</v>
      </c>
      <c r="AB98" s="47">
        <f t="shared" si="83"/>
        <v>0.20966585000000001</v>
      </c>
    </row>
    <row r="99" spans="1:28" ht="15.6">
      <c r="A99" s="136">
        <f t="shared" si="94"/>
        <v>45550</v>
      </c>
      <c r="B99" s="99" t="str">
        <f t="shared" si="94"/>
        <v>519-4-1@22</v>
      </c>
      <c r="C99" s="99" t="str">
        <f t="shared" si="94"/>
        <v>519-4-1</v>
      </c>
      <c r="D99" s="137">
        <f t="shared" si="94"/>
        <v>165</v>
      </c>
      <c r="E99" s="137">
        <f t="shared" si="94"/>
        <v>0.17</v>
      </c>
      <c r="F99" s="137">
        <f t="shared" si="94"/>
        <v>90</v>
      </c>
      <c r="G99" s="137">
        <f t="shared" si="94"/>
        <v>6.7000000000000004E-2</v>
      </c>
      <c r="H99" s="137">
        <f t="shared" si="94"/>
        <v>950</v>
      </c>
      <c r="I99" s="137">
        <f t="shared" si="94"/>
        <v>45</v>
      </c>
      <c r="J99" s="137">
        <f t="shared" si="98"/>
        <v>49.1</v>
      </c>
      <c r="K99" s="126">
        <f t="shared" ref="K99:V99" si="104">K72*$J72</f>
        <v>0.57221140000000004</v>
      </c>
      <c r="L99" s="126">
        <f t="shared" si="104"/>
        <v>22.996967000000001</v>
      </c>
      <c r="M99" s="126">
        <f t="shared" si="104"/>
        <v>14.448166000000002</v>
      </c>
      <c r="N99" s="126">
        <f t="shared" si="104"/>
        <v>2.9129556999999999</v>
      </c>
      <c r="O99" s="126">
        <f t="shared" si="104"/>
        <v>72.265380000000007</v>
      </c>
      <c r="P99" s="126">
        <f t="shared" si="104"/>
        <v>4.0120101000000004</v>
      </c>
      <c r="Q99" s="126">
        <f t="shared" si="104"/>
        <v>5.060246E-3</v>
      </c>
      <c r="R99" s="126">
        <f t="shared" si="104"/>
        <v>0.13040960000000001</v>
      </c>
      <c r="S99" s="126">
        <f t="shared" si="104"/>
        <v>5.3892160000000001E-2</v>
      </c>
      <c r="T99" s="126">
        <f t="shared" si="104"/>
        <v>1.1586127E-2</v>
      </c>
      <c r="U99" s="126">
        <f t="shared" si="104"/>
        <v>0.16981235000000003</v>
      </c>
      <c r="V99" s="126">
        <f t="shared" si="104"/>
        <v>2.8050829999999999E-2</v>
      </c>
      <c r="W99" s="47">
        <f t="shared" si="75"/>
        <v>1.0120492E-2</v>
      </c>
      <c r="X99" s="47">
        <f t="shared" si="79"/>
        <v>0.26081920000000003</v>
      </c>
      <c r="Y99" s="47">
        <f t="shared" si="80"/>
        <v>0.10778432</v>
      </c>
      <c r="Z99" s="47">
        <f t="shared" si="81"/>
        <v>2.3172254E-2</v>
      </c>
      <c r="AA99" s="47">
        <f t="shared" si="82"/>
        <v>0.33962470000000006</v>
      </c>
      <c r="AB99" s="47">
        <f t="shared" si="83"/>
        <v>5.6101659999999998E-2</v>
      </c>
    </row>
    <row r="100" spans="1:28" ht="15.6">
      <c r="A100" s="136">
        <f t="shared" si="94"/>
        <v>45550</v>
      </c>
      <c r="B100" s="99" t="str">
        <f t="shared" si="94"/>
        <v>D20-3@23</v>
      </c>
      <c r="C100" s="99" t="str">
        <f t="shared" si="94"/>
        <v>D20-3</v>
      </c>
      <c r="D100" s="137"/>
      <c r="E100" s="137">
        <f t="shared" si="94"/>
        <v>0.05</v>
      </c>
      <c r="F100" s="137"/>
      <c r="G100" s="137"/>
      <c r="H100" s="137"/>
      <c r="I100" s="137"/>
      <c r="J100" s="137">
        <f t="shared" si="98"/>
        <v>49.82</v>
      </c>
      <c r="K100" s="126">
        <f t="shared" ref="K100:V100" si="105">K73*$J73</f>
        <v>0.418851686</v>
      </c>
      <c r="L100" s="126">
        <f t="shared" si="105"/>
        <v>6.8019246000000004</v>
      </c>
      <c r="M100" s="126">
        <f t="shared" si="105"/>
        <v>6.5762400000000003</v>
      </c>
      <c r="N100" s="126">
        <f t="shared" si="105"/>
        <v>1.70862672</v>
      </c>
      <c r="O100" s="126">
        <f t="shared" si="105"/>
        <v>63.640068000000007</v>
      </c>
      <c r="P100" s="126">
        <f t="shared" si="105"/>
        <v>0.47069437800000002</v>
      </c>
      <c r="Q100" s="126">
        <f t="shared" si="105"/>
        <v>8.5565850000000002E-3</v>
      </c>
      <c r="R100" s="126">
        <f t="shared" si="105"/>
        <v>2.8169722600000002E-2</v>
      </c>
      <c r="S100" s="126">
        <f t="shared" si="105"/>
        <v>8.6522394000000009E-3</v>
      </c>
      <c r="T100" s="126">
        <f t="shared" si="105"/>
        <v>1.9781529200000002E-2</v>
      </c>
      <c r="U100" s="126">
        <f t="shared" si="105"/>
        <v>0.24668871199999998</v>
      </c>
      <c r="V100" s="126">
        <f t="shared" si="105"/>
        <v>1.2174015200000001E-2</v>
      </c>
      <c r="W100" s="47">
        <f t="shared" si="75"/>
        <v>1.711317E-2</v>
      </c>
      <c r="X100" s="47">
        <f t="shared" si="79"/>
        <v>5.6339445200000005E-2</v>
      </c>
      <c r="Y100" s="47">
        <f t="shared" si="80"/>
        <v>1.7304478800000002E-2</v>
      </c>
      <c r="Z100" s="47">
        <f t="shared" si="81"/>
        <v>3.9563058400000004E-2</v>
      </c>
      <c r="AA100" s="47">
        <f t="shared" si="82"/>
        <v>0.49337742399999995</v>
      </c>
      <c r="AB100" s="47">
        <f t="shared" si="83"/>
        <v>2.4348030400000002E-2</v>
      </c>
    </row>
    <row r="101" spans="1:28" ht="15.6">
      <c r="A101" s="136">
        <f t="shared" si="94"/>
        <v>45550</v>
      </c>
      <c r="B101" s="99" t="str">
        <f t="shared" si="94"/>
        <v>D20-3@24</v>
      </c>
      <c r="C101" s="99" t="str">
        <f t="shared" si="94"/>
        <v>D20-3</v>
      </c>
      <c r="D101" s="137"/>
      <c r="E101" s="137">
        <f t="shared" si="94"/>
        <v>0.05</v>
      </c>
      <c r="F101" s="137"/>
      <c r="G101" s="137"/>
      <c r="H101" s="137"/>
      <c r="I101" s="137"/>
      <c r="J101" s="137">
        <f t="shared" si="98"/>
        <v>49.82</v>
      </c>
      <c r="K101" s="126">
        <f t="shared" ref="K101:V101" si="106">K74*$J74</f>
        <v>0.42566706200000004</v>
      </c>
      <c r="L101" s="126">
        <f t="shared" si="106"/>
        <v>6.8517446000000009</v>
      </c>
      <c r="M101" s="126">
        <f t="shared" si="106"/>
        <v>6.6260600000000007</v>
      </c>
      <c r="N101" s="126">
        <f t="shared" si="106"/>
        <v>1.7025486800000003</v>
      </c>
      <c r="O101" s="126">
        <f t="shared" si="106"/>
        <v>63.879204000000001</v>
      </c>
      <c r="P101" s="126">
        <f t="shared" si="106"/>
        <v>0.478262036</v>
      </c>
      <c r="Q101" s="126">
        <f t="shared" si="106"/>
        <v>3.8020631200000004E-3</v>
      </c>
      <c r="R101" s="126">
        <f t="shared" si="106"/>
        <v>3.2192687599999999E-2</v>
      </c>
      <c r="S101" s="126">
        <f t="shared" si="106"/>
        <v>1.0208118E-2</v>
      </c>
      <c r="T101" s="126">
        <f t="shared" si="106"/>
        <v>1.21550836E-2</v>
      </c>
      <c r="U101" s="126">
        <f t="shared" si="106"/>
        <v>0.18195260399999999</v>
      </c>
      <c r="V101" s="126">
        <f t="shared" si="106"/>
        <v>5.500128E-3</v>
      </c>
      <c r="W101" s="47">
        <f t="shared" si="75"/>
        <v>7.6041262400000009E-3</v>
      </c>
      <c r="X101" s="47">
        <f t="shared" si="79"/>
        <v>6.4385375199999997E-2</v>
      </c>
      <c r="Y101" s="47">
        <f t="shared" si="80"/>
        <v>2.0416236000000001E-2</v>
      </c>
      <c r="Z101" s="47">
        <f t="shared" si="81"/>
        <v>2.43101672E-2</v>
      </c>
      <c r="AA101" s="47">
        <f t="shared" si="82"/>
        <v>0.36390520799999998</v>
      </c>
      <c r="AB101" s="47">
        <f t="shared" si="83"/>
        <v>1.1000256E-2</v>
      </c>
    </row>
    <row r="102" spans="1:28" ht="15.6">
      <c r="A102" s="136">
        <f t="shared" si="94"/>
        <v>45550</v>
      </c>
      <c r="B102" s="99" t="str">
        <f t="shared" si="94"/>
        <v>D30-1@25</v>
      </c>
      <c r="C102" s="99" t="str">
        <f t="shared" si="94"/>
        <v>D30-1</v>
      </c>
      <c r="D102" s="137">
        <f t="shared" si="94"/>
        <v>37</v>
      </c>
      <c r="E102" s="137">
        <f t="shared" si="94"/>
        <v>1.59</v>
      </c>
      <c r="F102" s="137">
        <f t="shared" si="94"/>
        <v>1050</v>
      </c>
      <c r="G102" s="137">
        <f t="shared" si="94"/>
        <v>0.86799999999999999</v>
      </c>
      <c r="H102" s="137">
        <f t="shared" si="94"/>
        <v>1552</v>
      </c>
      <c r="I102" s="137">
        <f t="shared" si="94"/>
        <v>857</v>
      </c>
      <c r="J102" s="137">
        <f t="shared" si="98"/>
        <v>48.5</v>
      </c>
      <c r="K102" s="126">
        <f t="shared" ref="K102:V102" si="107">K75*$J75</f>
        <v>0.31636550000000002</v>
      </c>
      <c r="L102" s="126">
        <f t="shared" si="107"/>
        <v>196.54139999999998</v>
      </c>
      <c r="M102" s="126">
        <f t="shared" si="107"/>
        <v>137.59450000000001</v>
      </c>
      <c r="N102" s="126">
        <f t="shared" si="107"/>
        <v>34.353519999999996</v>
      </c>
      <c r="O102" s="126">
        <f t="shared" si="107"/>
        <v>126.9148</v>
      </c>
      <c r="P102" s="126">
        <f t="shared" si="107"/>
        <v>56.196950000000001</v>
      </c>
      <c r="Q102" s="126">
        <f t="shared" si="107"/>
        <v>1.9254500000000002E-3</v>
      </c>
      <c r="R102" s="126">
        <f t="shared" si="107"/>
        <v>0.36627684999999999</v>
      </c>
      <c r="S102" s="126">
        <f t="shared" si="107"/>
        <v>0.34749764999999999</v>
      </c>
      <c r="T102" s="126">
        <f t="shared" si="107"/>
        <v>0.12742889999999998</v>
      </c>
      <c r="U102" s="126">
        <f t="shared" si="107"/>
        <v>0.53544000000000003</v>
      </c>
      <c r="V102" s="126">
        <f t="shared" si="107"/>
        <v>0.16347894999999998</v>
      </c>
      <c r="W102" s="47">
        <f t="shared" si="75"/>
        <v>3.8509000000000004E-3</v>
      </c>
      <c r="X102" s="47">
        <f t="shared" si="79"/>
        <v>0.73255369999999997</v>
      </c>
      <c r="Y102" s="47">
        <f t="shared" si="80"/>
        <v>0.69499529999999998</v>
      </c>
      <c r="Z102" s="47">
        <f t="shared" si="81"/>
        <v>0.25485779999999997</v>
      </c>
      <c r="AA102" s="47">
        <f t="shared" si="82"/>
        <v>1.0708800000000001</v>
      </c>
      <c r="AB102" s="47">
        <f t="shared" si="83"/>
        <v>0.32695789999999997</v>
      </c>
    </row>
    <row r="103" spans="1:28" ht="15.6">
      <c r="A103" s="136">
        <f t="shared" si="94"/>
        <v>45550</v>
      </c>
      <c r="B103" s="99" t="str">
        <f t="shared" si="94"/>
        <v>D30-1@26</v>
      </c>
      <c r="C103" s="99" t="str">
        <f t="shared" si="94"/>
        <v>D30-1</v>
      </c>
      <c r="D103" s="137">
        <f t="shared" si="94"/>
        <v>37</v>
      </c>
      <c r="E103" s="137">
        <f t="shared" si="94"/>
        <v>1.59</v>
      </c>
      <c r="F103" s="137">
        <f t="shared" si="94"/>
        <v>1050</v>
      </c>
      <c r="G103" s="137">
        <f t="shared" si="94"/>
        <v>0.86799999999999999</v>
      </c>
      <c r="H103" s="137">
        <f t="shared" si="94"/>
        <v>1552</v>
      </c>
      <c r="I103" s="137">
        <f t="shared" si="94"/>
        <v>857</v>
      </c>
      <c r="J103" s="137">
        <f t="shared" si="98"/>
        <v>48.5</v>
      </c>
      <c r="K103" s="126">
        <f t="shared" ref="K103:V103" si="108">K76*$J76</f>
        <v>0.24864494999999998</v>
      </c>
      <c r="L103" s="126">
        <f t="shared" si="108"/>
        <v>197.88485</v>
      </c>
      <c r="M103" s="126">
        <f t="shared" si="108"/>
        <v>137.91460000000001</v>
      </c>
      <c r="N103" s="126">
        <f t="shared" si="108"/>
        <v>34.495139999999999</v>
      </c>
      <c r="O103" s="126">
        <f t="shared" si="108"/>
        <v>125.73140000000001</v>
      </c>
      <c r="P103" s="126">
        <f t="shared" si="108"/>
        <v>56.0563</v>
      </c>
      <c r="Q103" s="126">
        <f t="shared" si="108"/>
        <v>3.259297E-3</v>
      </c>
      <c r="R103" s="126">
        <f t="shared" si="108"/>
        <v>0.38963930000000002</v>
      </c>
      <c r="S103" s="126">
        <f t="shared" si="108"/>
        <v>0.34259914999999996</v>
      </c>
      <c r="T103" s="126">
        <f t="shared" si="108"/>
        <v>0.13231770000000001</v>
      </c>
      <c r="U103" s="126">
        <f t="shared" si="108"/>
        <v>0.98319199999999995</v>
      </c>
      <c r="V103" s="126">
        <f t="shared" si="108"/>
        <v>0.16011305000000001</v>
      </c>
      <c r="W103" s="47">
        <f t="shared" si="75"/>
        <v>6.518594E-3</v>
      </c>
      <c r="X103" s="47">
        <f t="shared" si="79"/>
        <v>0.77927860000000004</v>
      </c>
      <c r="Y103" s="47">
        <f t="shared" si="80"/>
        <v>0.68519829999999993</v>
      </c>
      <c r="Z103" s="47">
        <f t="shared" si="81"/>
        <v>0.26463540000000002</v>
      </c>
      <c r="AA103" s="47">
        <f t="shared" si="82"/>
        <v>1.9663839999999999</v>
      </c>
      <c r="AB103" s="47">
        <f t="shared" si="83"/>
        <v>0.32022610000000001</v>
      </c>
    </row>
    <row r="104" spans="1:28" ht="15.6">
      <c r="A104" s="136">
        <f t="shared" si="94"/>
        <v>45550</v>
      </c>
      <c r="B104" s="99" t="str">
        <f t="shared" si="94"/>
        <v>519-4-1@30</v>
      </c>
      <c r="C104" s="99" t="str">
        <f t="shared" si="94"/>
        <v>519-4-1</v>
      </c>
      <c r="D104" s="137">
        <f t="shared" si="94"/>
        <v>165</v>
      </c>
      <c r="E104" s="137">
        <f t="shared" si="94"/>
        <v>0.17</v>
      </c>
      <c r="F104" s="137">
        <f t="shared" si="94"/>
        <v>90</v>
      </c>
      <c r="G104" s="137">
        <f t="shared" si="94"/>
        <v>6.7000000000000004E-2</v>
      </c>
      <c r="H104" s="137">
        <f t="shared" si="94"/>
        <v>950</v>
      </c>
      <c r="I104" s="137">
        <f t="shared" si="94"/>
        <v>45</v>
      </c>
      <c r="J104" s="137">
        <f t="shared" si="98"/>
        <v>49.1</v>
      </c>
      <c r="K104" s="126">
        <f t="shared" ref="K104:V104" si="109">K77*$J77</f>
        <v>0.52478080000000005</v>
      </c>
      <c r="L104" s="126">
        <f t="shared" si="109"/>
        <v>22.943939</v>
      </c>
      <c r="M104" s="126">
        <f t="shared" si="109"/>
        <v>14.533109</v>
      </c>
      <c r="N104" s="126">
        <f t="shared" si="109"/>
        <v>2.9371619999999998</v>
      </c>
      <c r="O104" s="126">
        <f t="shared" si="109"/>
        <v>72.422499999999999</v>
      </c>
      <c r="P104" s="126">
        <f t="shared" si="109"/>
        <v>3.9770018</v>
      </c>
      <c r="Q104" s="126">
        <f t="shared" si="109"/>
        <v>3.7018454000000002E-3</v>
      </c>
      <c r="R104" s="126">
        <f t="shared" si="109"/>
        <v>5.2669569999999999E-2</v>
      </c>
      <c r="S104" s="126">
        <f t="shared" si="109"/>
        <v>1.4708396E-2</v>
      </c>
      <c r="T104" s="126">
        <f t="shared" si="109"/>
        <v>8.7378360000000006E-3</v>
      </c>
      <c r="U104" s="126">
        <f t="shared" si="109"/>
        <v>0.13994972999999999</v>
      </c>
      <c r="V104" s="126">
        <f t="shared" si="109"/>
        <v>4.3682306000000004E-2</v>
      </c>
      <c r="W104" s="47">
        <f t="shared" si="75"/>
        <v>7.4036908000000004E-3</v>
      </c>
      <c r="X104" s="47">
        <f t="shared" si="79"/>
        <v>0.10533914</v>
      </c>
      <c r="Y104" s="47">
        <f t="shared" si="80"/>
        <v>2.9416792000000001E-2</v>
      </c>
      <c r="Z104" s="47">
        <f t="shared" si="81"/>
        <v>1.7475672000000001E-2</v>
      </c>
      <c r="AA104" s="47">
        <f t="shared" si="82"/>
        <v>0.27989945999999999</v>
      </c>
      <c r="AB104" s="47">
        <f t="shared" si="83"/>
        <v>8.7364612000000008E-2</v>
      </c>
    </row>
    <row r="105" spans="1:28" ht="15.6">
      <c r="A105" s="100"/>
      <c r="B105" s="5"/>
      <c r="C105" s="5"/>
      <c r="D105" s="16"/>
      <c r="E105" s="16"/>
      <c r="F105" s="16"/>
      <c r="G105" s="16"/>
      <c r="H105" s="16"/>
      <c r="I105" s="16"/>
      <c r="J105" s="1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33"/>
      <c r="X105" s="33"/>
      <c r="Y105" s="33"/>
      <c r="Z105" s="33"/>
      <c r="AA105" s="33"/>
      <c r="AB105" s="33"/>
    </row>
    <row r="106" spans="1:28" ht="15.6">
      <c r="A106" s="100"/>
      <c r="B106" s="5"/>
      <c r="C106" s="5"/>
      <c r="D106" s="16"/>
      <c r="E106" s="16"/>
      <c r="F106" s="16"/>
      <c r="G106" s="16"/>
      <c r="H106" s="16"/>
      <c r="I106" s="16"/>
      <c r="J106" s="1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33"/>
      <c r="X106" s="33"/>
      <c r="Y106" s="33"/>
      <c r="Z106" s="33"/>
      <c r="AA106" s="33"/>
      <c r="AB106" s="33"/>
    </row>
    <row r="107" spans="1:28" ht="15.6">
      <c r="A107" s="100"/>
      <c r="B107" s="5"/>
      <c r="C107" s="5"/>
      <c r="D107" s="16"/>
      <c r="E107" s="16"/>
      <c r="F107" s="16"/>
      <c r="G107" s="16"/>
      <c r="H107" s="16"/>
      <c r="I107" s="16"/>
      <c r="J107" s="1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33"/>
      <c r="X107" s="33"/>
      <c r="Y107" s="33"/>
      <c r="Z107" s="33"/>
      <c r="AA107" s="33"/>
      <c r="AB107" s="33"/>
    </row>
    <row r="108" spans="1:28">
      <c r="A108" s="100"/>
      <c r="B108" s="100"/>
      <c r="C108" s="11"/>
      <c r="D108" s="65"/>
      <c r="E108" s="25"/>
      <c r="F108" s="65"/>
      <c r="G108" s="172"/>
      <c r="H108" s="65"/>
      <c r="I108" s="65"/>
      <c r="J108" s="12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33"/>
      <c r="X108" s="33"/>
      <c r="Y108" s="33"/>
      <c r="Z108" s="33"/>
      <c r="AA108" s="33"/>
      <c r="AB108" s="33"/>
    </row>
    <row r="109" spans="1:28">
      <c r="A109" s="100"/>
      <c r="B109" s="11"/>
      <c r="C109" s="11"/>
      <c r="D109" s="65"/>
      <c r="E109" s="25"/>
      <c r="F109" s="65"/>
      <c r="G109" s="172"/>
      <c r="H109" s="65"/>
      <c r="I109" s="65"/>
      <c r="J109" s="12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33"/>
      <c r="X109" s="33"/>
      <c r="Y109" s="33"/>
      <c r="Z109" s="33"/>
      <c r="AA109" s="33"/>
      <c r="AB109" s="33"/>
    </row>
    <row r="110" spans="1:28">
      <c r="A110" s="100"/>
      <c r="B110" s="11"/>
      <c r="C110" s="11"/>
      <c r="D110" s="65"/>
      <c r="E110" s="25"/>
      <c r="F110" s="65"/>
      <c r="G110" s="172"/>
      <c r="H110" s="65"/>
      <c r="I110" s="65"/>
      <c r="J110" s="12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33"/>
      <c r="X110" s="33"/>
      <c r="Y110" s="33"/>
      <c r="Z110" s="33"/>
      <c r="AA110" s="33"/>
      <c r="AB110" s="33"/>
    </row>
    <row r="112" spans="1:28">
      <c r="A112" s="66" t="s">
        <v>117</v>
      </c>
      <c r="B112" s="41"/>
      <c r="C112" s="41"/>
      <c r="D112" s="41"/>
      <c r="E112" s="41"/>
      <c r="F112" s="41"/>
      <c r="G112" s="35"/>
      <c r="H112" s="41"/>
      <c r="I112" s="41"/>
      <c r="J112" s="41"/>
      <c r="K112" s="41"/>
      <c r="L112" s="41"/>
      <c r="M112" s="41"/>
      <c r="N112" s="36"/>
      <c r="O112" s="41"/>
      <c r="P112" s="41"/>
      <c r="Q112" s="44"/>
      <c r="R112" s="41"/>
      <c r="S112" s="41"/>
      <c r="T112" s="35"/>
      <c r="U112" s="41"/>
      <c r="V112" s="41"/>
      <c r="W112" s="41"/>
      <c r="X112" s="41"/>
      <c r="Y112" s="41"/>
      <c r="Z112" s="35"/>
      <c r="AA112" s="41"/>
      <c r="AB112" s="41"/>
    </row>
    <row r="113" spans="1:28">
      <c r="A113" s="34" t="s">
        <v>113</v>
      </c>
      <c r="B113" s="35"/>
      <c r="C113" s="41"/>
      <c r="D113" s="66" t="s">
        <v>85</v>
      </c>
      <c r="E113" s="41"/>
      <c r="F113" s="41"/>
      <c r="G113" s="35"/>
      <c r="H113" s="41"/>
      <c r="I113" s="41"/>
      <c r="J113" s="41"/>
      <c r="K113" s="37" t="s">
        <v>86</v>
      </c>
      <c r="L113" s="41"/>
      <c r="M113" s="41"/>
      <c r="N113" s="36"/>
      <c r="O113" s="41"/>
      <c r="P113" s="41"/>
      <c r="Q113" s="44"/>
      <c r="R113" s="41"/>
      <c r="S113" s="41"/>
      <c r="T113" s="35"/>
      <c r="U113" s="41"/>
      <c r="V113" s="41"/>
      <c r="W113" s="41"/>
      <c r="X113" s="41"/>
      <c r="Y113" s="41"/>
      <c r="Z113" s="35"/>
      <c r="AA113" s="41"/>
      <c r="AB113" s="41"/>
    </row>
    <row r="114" spans="1:28">
      <c r="A114" s="37" t="s">
        <v>114</v>
      </c>
      <c r="B114" s="37" t="s">
        <v>115</v>
      </c>
      <c r="C114" s="37" t="s">
        <v>116</v>
      </c>
      <c r="D114" s="38" t="s">
        <v>52</v>
      </c>
      <c r="E114" s="39" t="s">
        <v>32</v>
      </c>
      <c r="F114" s="38" t="s">
        <v>72</v>
      </c>
      <c r="G114" s="38" t="s">
        <v>15</v>
      </c>
      <c r="H114" s="38" t="s">
        <v>73</v>
      </c>
      <c r="I114" s="38" t="s">
        <v>74</v>
      </c>
      <c r="J114" s="37" t="s">
        <v>89</v>
      </c>
      <c r="K114" s="37" t="s">
        <v>90</v>
      </c>
      <c r="L114" s="37" t="s">
        <v>91</v>
      </c>
      <c r="M114" s="38" t="s">
        <v>92</v>
      </c>
      <c r="N114" s="38" t="s">
        <v>93</v>
      </c>
      <c r="O114" s="37" t="s">
        <v>94</v>
      </c>
      <c r="P114" s="37" t="s">
        <v>95</v>
      </c>
      <c r="Q114" s="40" t="s">
        <v>96</v>
      </c>
      <c r="R114" s="37" t="s">
        <v>97</v>
      </c>
      <c r="S114" s="37" t="s">
        <v>98</v>
      </c>
      <c r="T114" s="38" t="s">
        <v>99</v>
      </c>
      <c r="U114" s="37" t="s">
        <v>100</v>
      </c>
      <c r="V114" s="37" t="s">
        <v>101</v>
      </c>
      <c r="W114" s="40" t="s">
        <v>102</v>
      </c>
      <c r="X114" s="37" t="s">
        <v>103</v>
      </c>
      <c r="Y114" s="37" t="s">
        <v>104</v>
      </c>
      <c r="Z114" s="38" t="s">
        <v>105</v>
      </c>
      <c r="AA114" s="37" t="s">
        <v>106</v>
      </c>
      <c r="AB114" s="37" t="s">
        <v>107</v>
      </c>
    </row>
    <row r="115" spans="1:28">
      <c r="A115" s="67">
        <f t="shared" ref="A115:J115" si="110">A58</f>
        <v>45550</v>
      </c>
      <c r="B115" s="67" t="str">
        <f t="shared" si="110"/>
        <v>519-4-1_100pA_5_4r_300ps@2</v>
      </c>
      <c r="C115" s="41" t="str">
        <f t="shared" si="110"/>
        <v>519-4-1</v>
      </c>
      <c r="D115" s="68">
        <f t="shared" si="110"/>
        <v>165</v>
      </c>
      <c r="E115" s="69">
        <f t="shared" si="110"/>
        <v>0.17</v>
      </c>
      <c r="F115" s="68">
        <f t="shared" si="110"/>
        <v>90</v>
      </c>
      <c r="G115" s="68">
        <f t="shared" si="110"/>
        <v>6.7000000000000004E-2</v>
      </c>
      <c r="H115" s="68">
        <f t="shared" si="110"/>
        <v>950</v>
      </c>
      <c r="I115" s="68">
        <f t="shared" si="110"/>
        <v>45</v>
      </c>
      <c r="J115" s="70">
        <f t="shared" si="110"/>
        <v>49.1</v>
      </c>
      <c r="K115" s="129">
        <f t="shared" ref="K115:O124" si="111">K85-K$51</f>
        <v>0.43609463333333337</v>
      </c>
      <c r="L115" s="129">
        <f t="shared" si="111"/>
        <v>20.351556333333331</v>
      </c>
      <c r="M115" s="129">
        <f t="shared" si="111"/>
        <v>13.556706666666665</v>
      </c>
      <c r="N115" s="129">
        <f t="shared" si="111"/>
        <v>2.97619035</v>
      </c>
      <c r="O115" s="129">
        <f t="shared" si="111"/>
        <v>72.944696666666673</v>
      </c>
      <c r="P115" s="129">
        <f t="shared" ref="P115:P134" si="112">P85-P$15</f>
        <v>3.9483761000000004</v>
      </c>
      <c r="Q115" s="44">
        <f t="shared" ref="Q115:Q134" si="113">SQRT(Q85^2+K$52^2)</f>
        <v>2.2922945837886448E-2</v>
      </c>
      <c r="R115" s="44">
        <f t="shared" ref="R115:R134" si="114">SQRT(R85^2+L$52^2)</f>
        <v>0.17024216360062336</v>
      </c>
      <c r="S115" s="44">
        <f t="shared" ref="S115:S134" si="115">SQRT(S85^2+M$52^2)</f>
        <v>7.4852747539540826E-2</v>
      </c>
      <c r="T115" s="44">
        <f t="shared" ref="T115:T134" si="116">SQRT(T85^2+N$52^2)</f>
        <v>2.3826564969152583E-2</v>
      </c>
      <c r="U115" s="44">
        <f t="shared" ref="U115:U134" si="117">SQRT(U85^2+O$52^2)</f>
        <v>0.22177065787315112</v>
      </c>
      <c r="V115" s="44">
        <f t="shared" ref="V115:V134" si="118">SQRT(V85^2+P$16^2)</f>
        <v>3.209245866262242E-2</v>
      </c>
      <c r="W115" s="44">
        <f t="shared" ref="W115:W134" si="119">2*Q115</f>
        <v>4.5845891675772896E-2</v>
      </c>
      <c r="X115" s="44">
        <f t="shared" ref="X115:AB115" si="120">2*R115</f>
        <v>0.34048432720124672</v>
      </c>
      <c r="Y115" s="44">
        <f t="shared" si="120"/>
        <v>0.14970549507908165</v>
      </c>
      <c r="Z115" s="44">
        <f t="shared" si="120"/>
        <v>4.7653129938305165E-2</v>
      </c>
      <c r="AA115" s="44">
        <f t="shared" si="120"/>
        <v>0.44354131574630223</v>
      </c>
      <c r="AB115" s="44">
        <f t="shared" si="120"/>
        <v>6.4184917325244839E-2</v>
      </c>
    </row>
    <row r="116" spans="1:28">
      <c r="A116" s="67">
        <f t="shared" ref="A116:J116" si="121">A59</f>
        <v>45550</v>
      </c>
      <c r="B116" s="67" t="str">
        <f t="shared" si="121"/>
        <v>519-4-1@3</v>
      </c>
      <c r="C116" s="41" t="str">
        <f t="shared" si="121"/>
        <v>519-4-1</v>
      </c>
      <c r="D116" s="68">
        <f t="shared" si="121"/>
        <v>165</v>
      </c>
      <c r="E116" s="69">
        <f t="shared" si="121"/>
        <v>0.17</v>
      </c>
      <c r="F116" s="68">
        <f t="shared" si="121"/>
        <v>90</v>
      </c>
      <c r="G116" s="68">
        <f t="shared" si="121"/>
        <v>6.7000000000000004E-2</v>
      </c>
      <c r="H116" s="68">
        <f t="shared" si="121"/>
        <v>950</v>
      </c>
      <c r="I116" s="68">
        <f t="shared" si="121"/>
        <v>45</v>
      </c>
      <c r="J116" s="70">
        <f t="shared" si="121"/>
        <v>49.1</v>
      </c>
      <c r="K116" s="129">
        <f t="shared" si="111"/>
        <v>0.41724023333333332</v>
      </c>
      <c r="L116" s="129">
        <f t="shared" si="111"/>
        <v>20.289199333333332</v>
      </c>
      <c r="M116" s="129">
        <f t="shared" si="111"/>
        <v>13.286656666666667</v>
      </c>
      <c r="N116" s="129">
        <f t="shared" si="111"/>
        <v>2.9191361499999999</v>
      </c>
      <c r="O116" s="129">
        <f t="shared" si="111"/>
        <v>73.21474666666667</v>
      </c>
      <c r="P116" s="129">
        <f t="shared" si="112"/>
        <v>4.0180981000000004</v>
      </c>
      <c r="Q116" s="44">
        <f t="shared" si="113"/>
        <v>2.3323760938218988E-2</v>
      </c>
      <c r="R116" s="44">
        <f t="shared" si="114"/>
        <v>0.17485320282200414</v>
      </c>
      <c r="S116" s="44">
        <f t="shared" si="115"/>
        <v>7.3520898327956635E-2</v>
      </c>
      <c r="T116" s="44">
        <f t="shared" si="116"/>
        <v>2.3168131370127566E-3</v>
      </c>
      <c r="U116" s="44">
        <f t="shared" si="117"/>
        <v>0.14191925523374813</v>
      </c>
      <c r="V116" s="44">
        <f t="shared" si="118"/>
        <v>5.4951945457609605E-2</v>
      </c>
      <c r="W116" s="44">
        <f t="shared" si="119"/>
        <v>4.6647521876437975E-2</v>
      </c>
      <c r="X116" s="44">
        <f t="shared" ref="X116:X134" si="122">2*R116</f>
        <v>0.34970640564400829</v>
      </c>
      <c r="Y116" s="44">
        <f t="shared" ref="Y116:Y134" si="123">2*S116</f>
        <v>0.14704179665591327</v>
      </c>
      <c r="Z116" s="44">
        <f t="shared" ref="Z116:Z134" si="124">2*T116</f>
        <v>4.6336262740255133E-3</v>
      </c>
      <c r="AA116" s="44">
        <f t="shared" ref="AA116:AA134" si="125">2*U116</f>
        <v>0.28383851046749625</v>
      </c>
      <c r="AB116" s="44">
        <f t="shared" ref="AB116:AB134" si="126">2*V116</f>
        <v>0.10990389091521921</v>
      </c>
    </row>
    <row r="117" spans="1:28">
      <c r="A117" s="67">
        <f t="shared" ref="A117:J117" si="127">A60</f>
        <v>45550</v>
      </c>
      <c r="B117" s="67" t="str">
        <f t="shared" si="127"/>
        <v>51-3@4</v>
      </c>
      <c r="C117" s="41" t="str">
        <f t="shared" si="127"/>
        <v>D51-3</v>
      </c>
      <c r="D117" s="68">
        <f t="shared" si="127"/>
        <v>125</v>
      </c>
      <c r="E117" s="69">
        <f t="shared" si="127"/>
        <v>0.443</v>
      </c>
      <c r="F117" s="68">
        <f t="shared" si="127"/>
        <v>299</v>
      </c>
      <c r="G117" s="68">
        <f t="shared" si="127"/>
        <v>0.24</v>
      </c>
      <c r="H117" s="68">
        <f t="shared" si="127"/>
        <v>1126</v>
      </c>
      <c r="I117" s="68">
        <f t="shared" si="127"/>
        <v>182</v>
      </c>
      <c r="J117" s="70">
        <f t="shared" si="127"/>
        <v>49.46</v>
      </c>
      <c r="K117" s="129">
        <f t="shared" si="111"/>
        <v>0.30948457133333329</v>
      </c>
      <c r="L117" s="129">
        <f t="shared" si="111"/>
        <v>59.173079333333334</v>
      </c>
      <c r="M117" s="129">
        <f t="shared" si="111"/>
        <v>41.290938666666669</v>
      </c>
      <c r="N117" s="129">
        <f t="shared" si="111"/>
        <v>10.94475175</v>
      </c>
      <c r="O117" s="129">
        <f t="shared" si="111"/>
        <v>100.63506866666667</v>
      </c>
      <c r="P117" s="129">
        <f t="shared" si="112"/>
        <v>11.0165997</v>
      </c>
      <c r="Q117" s="44">
        <f t="shared" si="113"/>
        <v>2.3435870577418041E-2</v>
      </c>
      <c r="R117" s="44">
        <f t="shared" si="114"/>
        <v>0.25113860321875137</v>
      </c>
      <c r="S117" s="44">
        <f t="shared" si="115"/>
        <v>0.16323503176299017</v>
      </c>
      <c r="T117" s="44">
        <f t="shared" si="116"/>
        <v>5.106333079115008E-2</v>
      </c>
      <c r="U117" s="44">
        <f t="shared" si="117"/>
        <v>0.36492276209657259</v>
      </c>
      <c r="V117" s="44">
        <f t="shared" si="118"/>
        <v>3.6075004728440781E-2</v>
      </c>
      <c r="W117" s="44">
        <f t="shared" si="119"/>
        <v>4.6871741154836083E-2</v>
      </c>
      <c r="X117" s="44">
        <f t="shared" si="122"/>
        <v>0.50227720643750273</v>
      </c>
      <c r="Y117" s="44">
        <f t="shared" si="123"/>
        <v>0.32647006352598035</v>
      </c>
      <c r="Z117" s="44">
        <f t="shared" si="124"/>
        <v>0.10212666158230016</v>
      </c>
      <c r="AA117" s="44">
        <f t="shared" si="125"/>
        <v>0.72984552419314519</v>
      </c>
      <c r="AB117" s="44">
        <f t="shared" si="126"/>
        <v>7.2150009456881561E-2</v>
      </c>
    </row>
    <row r="118" spans="1:28">
      <c r="A118" s="67">
        <f t="shared" ref="A118:J118" si="128">A61</f>
        <v>45550</v>
      </c>
      <c r="B118" s="67" t="str">
        <f t="shared" si="128"/>
        <v>51-3@5</v>
      </c>
      <c r="C118" s="41" t="str">
        <f t="shared" si="128"/>
        <v>D51-3</v>
      </c>
      <c r="D118" s="68">
        <f t="shared" si="128"/>
        <v>125</v>
      </c>
      <c r="E118" s="69">
        <f t="shared" si="128"/>
        <v>0.443</v>
      </c>
      <c r="F118" s="68">
        <f t="shared" si="128"/>
        <v>299</v>
      </c>
      <c r="G118" s="68">
        <f t="shared" si="128"/>
        <v>0.24</v>
      </c>
      <c r="H118" s="68">
        <f t="shared" si="128"/>
        <v>1126</v>
      </c>
      <c r="I118" s="68">
        <f t="shared" si="128"/>
        <v>182</v>
      </c>
      <c r="J118" s="70">
        <f t="shared" si="128"/>
        <v>49.46</v>
      </c>
      <c r="K118" s="129">
        <f t="shared" si="111"/>
        <v>0.36742201533333335</v>
      </c>
      <c r="L118" s="129">
        <f t="shared" si="111"/>
        <v>59.618219333333336</v>
      </c>
      <c r="M118" s="129">
        <f t="shared" si="111"/>
        <v>41.793452266666662</v>
      </c>
      <c r="N118" s="129">
        <f t="shared" si="111"/>
        <v>10.97146015</v>
      </c>
      <c r="O118" s="129">
        <f t="shared" si="111"/>
        <v>100.99118066666668</v>
      </c>
      <c r="P118" s="129">
        <f t="shared" si="112"/>
        <v>11.117003499999999</v>
      </c>
      <c r="Q118" s="44">
        <f t="shared" si="113"/>
        <v>2.2621476493738486E-2</v>
      </c>
      <c r="R118" s="44">
        <f t="shared" si="114"/>
        <v>0.23986965627457366</v>
      </c>
      <c r="S118" s="44">
        <f t="shared" si="115"/>
        <v>0.23430720236481734</v>
      </c>
      <c r="T118" s="44">
        <f t="shared" si="116"/>
        <v>3.252619400648063E-2</v>
      </c>
      <c r="U118" s="44">
        <f t="shared" si="117"/>
        <v>0.17785567349299619</v>
      </c>
      <c r="V118" s="44">
        <f t="shared" si="118"/>
        <v>9.1923882109972377E-2</v>
      </c>
      <c r="W118" s="44">
        <f t="shared" si="119"/>
        <v>4.5242952987476971E-2</v>
      </c>
      <c r="X118" s="44">
        <f t="shared" si="122"/>
        <v>0.47973931254914731</v>
      </c>
      <c r="Y118" s="44">
        <f t="shared" si="123"/>
        <v>0.46861440472963467</v>
      </c>
      <c r="Z118" s="44">
        <f t="shared" si="124"/>
        <v>6.505238801296126E-2</v>
      </c>
      <c r="AA118" s="44">
        <f t="shared" si="125"/>
        <v>0.35571134698599238</v>
      </c>
      <c r="AB118" s="44">
        <f t="shared" si="126"/>
        <v>0.18384776421994475</v>
      </c>
    </row>
    <row r="119" spans="1:28">
      <c r="A119" s="67">
        <f t="shared" ref="A119:J119" si="129">A62</f>
        <v>45550</v>
      </c>
      <c r="B119" s="67" t="str">
        <f t="shared" si="129"/>
        <v>1654-3@6</v>
      </c>
      <c r="C119" s="41" t="str">
        <f t="shared" si="129"/>
        <v>1654-3</v>
      </c>
      <c r="D119" s="68"/>
      <c r="E119" s="69">
        <f t="shared" si="129"/>
        <v>1</v>
      </c>
      <c r="F119" s="68">
        <f t="shared" si="129"/>
        <v>997</v>
      </c>
      <c r="G119" s="68">
        <f t="shared" si="129"/>
        <v>0.745</v>
      </c>
      <c r="H119" s="68">
        <f t="shared" si="129"/>
        <v>1562</v>
      </c>
      <c r="I119" s="68">
        <f t="shared" si="129"/>
        <v>2914</v>
      </c>
      <c r="J119" s="70">
        <f t="shared" si="129"/>
        <v>56.6</v>
      </c>
      <c r="K119" s="129">
        <f t="shared" si="111"/>
        <v>0.53188153333333332</v>
      </c>
      <c r="L119" s="129">
        <f t="shared" si="111"/>
        <v>155.37817333333334</v>
      </c>
      <c r="M119" s="129">
        <f t="shared" si="111"/>
        <v>150.83269666666666</v>
      </c>
      <c r="N119" s="129">
        <f t="shared" si="111"/>
        <v>32.493242349999996</v>
      </c>
      <c r="O119" s="129">
        <f t="shared" si="111"/>
        <v>147.96783666666667</v>
      </c>
      <c r="P119" s="129">
        <f t="shared" si="112"/>
        <v>326.11714550000005</v>
      </c>
      <c r="Q119" s="44">
        <f t="shared" si="113"/>
        <v>2.3645452362277549E-2</v>
      </c>
      <c r="R119" s="44">
        <f t="shared" si="114"/>
        <v>0.42731706479870768</v>
      </c>
      <c r="S119" s="44">
        <f t="shared" si="115"/>
        <v>0.52179402906943639</v>
      </c>
      <c r="T119" s="44">
        <f t="shared" si="116"/>
        <v>0.12344494200207801</v>
      </c>
      <c r="U119" s="44">
        <f t="shared" si="117"/>
        <v>0.77925930210140792</v>
      </c>
      <c r="V119" s="44">
        <f t="shared" si="118"/>
        <v>1.0990590067613386</v>
      </c>
      <c r="W119" s="44">
        <f t="shared" si="119"/>
        <v>4.7290904724555098E-2</v>
      </c>
      <c r="X119" s="44">
        <f t="shared" si="122"/>
        <v>0.85463412959741536</v>
      </c>
      <c r="Y119" s="44">
        <f t="shared" si="123"/>
        <v>1.0435880581388728</v>
      </c>
      <c r="Z119" s="44">
        <f t="shared" si="124"/>
        <v>0.24688988400415601</v>
      </c>
      <c r="AA119" s="44">
        <f t="shared" si="125"/>
        <v>1.5585186042028158</v>
      </c>
      <c r="AB119" s="44">
        <f t="shared" si="126"/>
        <v>2.1981180135226772</v>
      </c>
    </row>
    <row r="120" spans="1:28">
      <c r="A120" s="67">
        <f t="shared" ref="A120:J120" si="130">A63</f>
        <v>45550</v>
      </c>
      <c r="B120" s="67" t="str">
        <f t="shared" si="130"/>
        <v>1654-3@7</v>
      </c>
      <c r="C120" s="41" t="str">
        <f t="shared" si="130"/>
        <v>1654-3</v>
      </c>
      <c r="D120" s="68"/>
      <c r="E120" s="69">
        <f t="shared" si="130"/>
        <v>1</v>
      </c>
      <c r="F120" s="68">
        <f t="shared" si="130"/>
        <v>997</v>
      </c>
      <c r="G120" s="68">
        <f t="shared" si="130"/>
        <v>0.745</v>
      </c>
      <c r="H120" s="68">
        <f t="shared" si="130"/>
        <v>1562</v>
      </c>
      <c r="I120" s="68">
        <f t="shared" si="130"/>
        <v>2914</v>
      </c>
      <c r="J120" s="70">
        <f t="shared" si="130"/>
        <v>56.6</v>
      </c>
      <c r="K120" s="129">
        <f t="shared" si="111"/>
        <v>0.50975093333333343</v>
      </c>
      <c r="L120" s="129">
        <f t="shared" si="111"/>
        <v>155.53665333333336</v>
      </c>
      <c r="M120" s="129">
        <f t="shared" si="111"/>
        <v>151.22323666666668</v>
      </c>
      <c r="N120" s="129">
        <f t="shared" si="111"/>
        <v>32.148548349999999</v>
      </c>
      <c r="O120" s="129">
        <f t="shared" si="111"/>
        <v>148.89607666666666</v>
      </c>
      <c r="P120" s="129">
        <f t="shared" si="112"/>
        <v>322.69850550000001</v>
      </c>
      <c r="Q120" s="44">
        <f t="shared" si="113"/>
        <v>2.3010167347213055E-2</v>
      </c>
      <c r="R120" s="44">
        <f t="shared" si="114"/>
        <v>0.25887828005654107</v>
      </c>
      <c r="S120" s="44">
        <f t="shared" si="115"/>
        <v>0.194686472763058</v>
      </c>
      <c r="T120" s="44">
        <f t="shared" si="116"/>
        <v>0.17260760459176186</v>
      </c>
      <c r="U120" s="44">
        <f t="shared" si="117"/>
        <v>0.57964338352315659</v>
      </c>
      <c r="V120" s="44">
        <f t="shared" si="118"/>
        <v>0.2449996875249387</v>
      </c>
      <c r="W120" s="44">
        <f t="shared" si="119"/>
        <v>4.602033469442611E-2</v>
      </c>
      <c r="X120" s="44">
        <f t="shared" si="122"/>
        <v>0.51775656011308213</v>
      </c>
      <c r="Y120" s="44">
        <f t="shared" si="123"/>
        <v>0.38937294552611601</v>
      </c>
      <c r="Z120" s="44">
        <f t="shared" si="124"/>
        <v>0.34521520918352372</v>
      </c>
      <c r="AA120" s="44">
        <f t="shared" si="125"/>
        <v>1.1592867670463132</v>
      </c>
      <c r="AB120" s="44">
        <f t="shared" si="126"/>
        <v>0.48999937504987739</v>
      </c>
    </row>
    <row r="121" spans="1:28">
      <c r="A121" s="67">
        <f t="shared" ref="A121:J121" si="131">A64</f>
        <v>45550</v>
      </c>
      <c r="B121" s="67" t="str">
        <f t="shared" si="131"/>
        <v>46D@8</v>
      </c>
      <c r="C121" s="41" t="str">
        <f t="shared" si="131"/>
        <v>46D</v>
      </c>
      <c r="D121" s="68">
        <f t="shared" si="131"/>
        <v>237</v>
      </c>
      <c r="E121" s="69">
        <f t="shared" si="131"/>
        <v>0.112</v>
      </c>
      <c r="F121" s="68">
        <f t="shared" si="131"/>
        <v>124</v>
      </c>
      <c r="G121" s="68"/>
      <c r="H121" s="68">
        <f t="shared" si="131"/>
        <v>877</v>
      </c>
      <c r="I121" s="68"/>
      <c r="J121" s="70">
        <f t="shared" si="131"/>
        <v>49.5</v>
      </c>
      <c r="K121" s="129">
        <f t="shared" si="111"/>
        <v>0.76338783333333327</v>
      </c>
      <c r="L121" s="129">
        <f t="shared" si="111"/>
        <v>15.638923333333331</v>
      </c>
      <c r="M121" s="129">
        <f t="shared" si="111"/>
        <v>18.414466666666666</v>
      </c>
      <c r="N121" s="129">
        <f t="shared" si="111"/>
        <v>5.5699833500000002</v>
      </c>
      <c r="O121" s="129">
        <f t="shared" si="111"/>
        <v>83.955976666666672</v>
      </c>
      <c r="P121" s="129">
        <f t="shared" si="112"/>
        <v>0.66704249999999998</v>
      </c>
      <c r="Q121" s="44">
        <f t="shared" si="113"/>
        <v>5.7368328231314547E-2</v>
      </c>
      <c r="R121" s="44">
        <f t="shared" si="114"/>
        <v>1.1053038251238132</v>
      </c>
      <c r="S121" s="44">
        <f t="shared" si="115"/>
        <v>1.247657151618017</v>
      </c>
      <c r="T121" s="44">
        <f t="shared" si="116"/>
        <v>0.3515738700839397</v>
      </c>
      <c r="U121" s="44">
        <f t="shared" si="117"/>
        <v>5.1444633945955278</v>
      </c>
      <c r="V121" s="44">
        <f t="shared" si="118"/>
        <v>3.7900721214847943E-2</v>
      </c>
      <c r="W121" s="44">
        <f t="shared" si="119"/>
        <v>0.11473665646262909</v>
      </c>
      <c r="X121" s="44">
        <f t="shared" si="122"/>
        <v>2.2106076502476264</v>
      </c>
      <c r="Y121" s="44">
        <f t="shared" si="123"/>
        <v>2.4953143032360341</v>
      </c>
      <c r="Z121" s="44">
        <f t="shared" si="124"/>
        <v>0.7031477401678794</v>
      </c>
      <c r="AA121" s="44">
        <f t="shared" si="125"/>
        <v>10.288926789191056</v>
      </c>
      <c r="AB121" s="44">
        <f t="shared" si="126"/>
        <v>7.5801442429695887E-2</v>
      </c>
    </row>
    <row r="122" spans="1:28">
      <c r="A122" s="67">
        <f t="shared" ref="A122:I134" si="132">A65</f>
        <v>45550</v>
      </c>
      <c r="B122" s="67" t="str">
        <f t="shared" si="132"/>
        <v>46D@9</v>
      </c>
      <c r="C122" s="41" t="str">
        <f t="shared" si="132"/>
        <v>46D</v>
      </c>
      <c r="D122" s="68">
        <f t="shared" si="132"/>
        <v>237</v>
      </c>
      <c r="E122" s="69">
        <f t="shared" si="132"/>
        <v>0.112</v>
      </c>
      <c r="F122" s="68">
        <f t="shared" si="132"/>
        <v>124</v>
      </c>
      <c r="G122" s="68"/>
      <c r="H122" s="68">
        <f t="shared" si="132"/>
        <v>877</v>
      </c>
      <c r="I122" s="68"/>
      <c r="J122" s="70">
        <f t="shared" ref="J122:J123" si="133">J65</f>
        <v>49.5</v>
      </c>
      <c r="K122" s="129">
        <f t="shared" si="111"/>
        <v>0.6972558333333333</v>
      </c>
      <c r="L122" s="129">
        <f t="shared" si="111"/>
        <v>14.67367333333333</v>
      </c>
      <c r="M122" s="129">
        <f t="shared" si="111"/>
        <v>17.271016666666664</v>
      </c>
      <c r="N122" s="129">
        <f t="shared" si="111"/>
        <v>5.30614835</v>
      </c>
      <c r="O122" s="129">
        <f t="shared" si="111"/>
        <v>79.406926666666664</v>
      </c>
      <c r="P122" s="129">
        <f t="shared" si="112"/>
        <v>0.58427849999999992</v>
      </c>
      <c r="Q122" s="44">
        <f t="shared" si="113"/>
        <v>2.2991808112754874E-2</v>
      </c>
      <c r="R122" s="44">
        <f t="shared" si="114"/>
        <v>0.15989569839254875</v>
      </c>
      <c r="S122" s="44">
        <f t="shared" si="115"/>
        <v>9.0207318163347122E-2</v>
      </c>
      <c r="T122" s="44">
        <f t="shared" si="116"/>
        <v>1.5615498853652579E-2</v>
      </c>
      <c r="U122" s="44">
        <f t="shared" si="117"/>
        <v>0.23230611551518796</v>
      </c>
      <c r="V122" s="44">
        <f t="shared" si="118"/>
        <v>1.2873803691201757E-2</v>
      </c>
      <c r="W122" s="44">
        <f t="shared" si="119"/>
        <v>4.5983616225509748E-2</v>
      </c>
      <c r="X122" s="44">
        <f t="shared" si="122"/>
        <v>0.31979139678509749</v>
      </c>
      <c r="Y122" s="44">
        <f t="shared" si="123"/>
        <v>0.18041463632669424</v>
      </c>
      <c r="Z122" s="44">
        <f t="shared" si="124"/>
        <v>3.1230997707305159E-2</v>
      </c>
      <c r="AA122" s="44">
        <f t="shared" si="125"/>
        <v>0.46461223103037591</v>
      </c>
      <c r="AB122" s="44">
        <f t="shared" si="126"/>
        <v>2.5747607382403514E-2</v>
      </c>
    </row>
    <row r="123" spans="1:28">
      <c r="A123" s="67">
        <f t="shared" si="132"/>
        <v>45550</v>
      </c>
      <c r="B123" s="67" t="str">
        <f t="shared" si="132"/>
        <v>6001@10</v>
      </c>
      <c r="C123" s="41">
        <f t="shared" si="132"/>
        <v>6001</v>
      </c>
      <c r="D123" s="68"/>
      <c r="E123" s="69"/>
      <c r="F123" s="68"/>
      <c r="G123" s="68">
        <f t="shared" si="132"/>
        <v>0.10697666666666665</v>
      </c>
      <c r="H123" s="68">
        <f t="shared" si="132"/>
        <v>38</v>
      </c>
      <c r="I123" s="68">
        <f t="shared" si="132"/>
        <v>927</v>
      </c>
      <c r="J123" s="70">
        <f t="shared" si="133"/>
        <v>54.78</v>
      </c>
      <c r="K123" s="129">
        <f t="shared" si="111"/>
        <v>1.1909787333333352E-2</v>
      </c>
      <c r="L123" s="129">
        <f t="shared" si="111"/>
        <v>182.01357133333335</v>
      </c>
      <c r="M123" s="129">
        <f t="shared" si="111"/>
        <v>29.616805066666672</v>
      </c>
      <c r="N123" s="129">
        <f t="shared" si="111"/>
        <v>5.1519169099999997</v>
      </c>
      <c r="O123" s="129">
        <f t="shared" si="111"/>
        <v>3.9281287666666671</v>
      </c>
      <c r="P123" s="129">
        <f t="shared" si="112"/>
        <v>73.389505500000013</v>
      </c>
      <c r="Q123" s="44">
        <f t="shared" si="113"/>
        <v>2.2658940750941776E-2</v>
      </c>
      <c r="R123" s="44">
        <f t="shared" si="114"/>
        <v>0.36042268119345661</v>
      </c>
      <c r="S123" s="44">
        <f t="shared" si="115"/>
        <v>4.5390524822483402E-2</v>
      </c>
      <c r="T123" s="44">
        <f t="shared" si="116"/>
        <v>2.9423772873692522E-2</v>
      </c>
      <c r="U123" s="44">
        <f t="shared" si="117"/>
        <v>0.12147305887395361</v>
      </c>
      <c r="V123" s="44">
        <f t="shared" si="118"/>
        <v>0.2018270799317825</v>
      </c>
      <c r="W123" s="44">
        <f t="shared" si="119"/>
        <v>4.5317881501883553E-2</v>
      </c>
      <c r="X123" s="44">
        <f t="shared" si="122"/>
        <v>0.72084536238691321</v>
      </c>
      <c r="Y123" s="44">
        <f t="shared" si="123"/>
        <v>9.0781049644966805E-2</v>
      </c>
      <c r="Z123" s="44">
        <f t="shared" si="124"/>
        <v>5.8847545747385044E-2</v>
      </c>
      <c r="AA123" s="44">
        <f t="shared" si="125"/>
        <v>0.24294611774790723</v>
      </c>
      <c r="AB123" s="44">
        <f t="shared" si="126"/>
        <v>0.40365415986356501</v>
      </c>
    </row>
    <row r="124" spans="1:28">
      <c r="A124" s="67">
        <f t="shared" si="132"/>
        <v>45550</v>
      </c>
      <c r="B124" s="67" t="str">
        <f t="shared" si="132"/>
        <v>6001@11</v>
      </c>
      <c r="C124" s="41">
        <f t="shared" si="132"/>
        <v>6001</v>
      </c>
      <c r="D124" s="68"/>
      <c r="E124" s="69"/>
      <c r="F124" s="68"/>
      <c r="G124" s="68">
        <f t="shared" si="132"/>
        <v>0.10697666666666665</v>
      </c>
      <c r="H124" s="68">
        <f t="shared" si="132"/>
        <v>38</v>
      </c>
      <c r="I124" s="68">
        <f t="shared" si="132"/>
        <v>927</v>
      </c>
      <c r="J124" s="70">
        <f t="shared" ref="J124:J134" si="134">J67</f>
        <v>54.78</v>
      </c>
      <c r="K124" s="129">
        <f t="shared" si="111"/>
        <v>5.9858721333333351E-2</v>
      </c>
      <c r="L124" s="129">
        <f t="shared" si="111"/>
        <v>182.16695533333336</v>
      </c>
      <c r="M124" s="129">
        <f t="shared" si="111"/>
        <v>29.512175266666667</v>
      </c>
      <c r="N124" s="129">
        <f t="shared" si="111"/>
        <v>5.1699943099999999</v>
      </c>
      <c r="O124" s="129">
        <f t="shared" si="111"/>
        <v>3.8295247666666672</v>
      </c>
      <c r="P124" s="129">
        <f t="shared" si="112"/>
        <v>73.345681499999998</v>
      </c>
      <c r="Q124" s="44">
        <f t="shared" si="113"/>
        <v>2.2511140937189301E-2</v>
      </c>
      <c r="R124" s="44">
        <f t="shared" si="114"/>
        <v>0.5611308506915853</v>
      </c>
      <c r="S124" s="44">
        <f t="shared" si="115"/>
        <v>4.4035024251827842E-2</v>
      </c>
      <c r="T124" s="44">
        <f t="shared" si="116"/>
        <v>9.4967250123138003E-3</v>
      </c>
      <c r="U124" s="44">
        <f t="shared" si="117"/>
        <v>0.12537221854610686</v>
      </c>
      <c r="V124" s="44">
        <f t="shared" si="118"/>
        <v>0.42069998415461002</v>
      </c>
      <c r="W124" s="44">
        <f t="shared" si="119"/>
        <v>4.5022281874378602E-2</v>
      </c>
      <c r="X124" s="44">
        <f t="shared" si="122"/>
        <v>1.1222617013831706</v>
      </c>
      <c r="Y124" s="44">
        <f t="shared" si="123"/>
        <v>8.8070048503655685E-2</v>
      </c>
      <c r="Z124" s="44">
        <f t="shared" si="124"/>
        <v>1.8993450024627601E-2</v>
      </c>
      <c r="AA124" s="44">
        <f t="shared" si="125"/>
        <v>0.25074443709221372</v>
      </c>
      <c r="AB124" s="44">
        <f t="shared" si="126"/>
        <v>0.84139996830922004</v>
      </c>
    </row>
    <row r="125" spans="1:28">
      <c r="A125" s="67">
        <f t="shared" si="132"/>
        <v>45550</v>
      </c>
      <c r="B125" s="67" t="str">
        <f t="shared" si="132"/>
        <v>D52-5@12</v>
      </c>
      <c r="C125" s="41" t="str">
        <f t="shared" si="132"/>
        <v>D52-5</v>
      </c>
      <c r="D125" s="68">
        <f t="shared" si="132"/>
        <v>88</v>
      </c>
      <c r="E125" s="69">
        <f t="shared" si="132"/>
        <v>1</v>
      </c>
      <c r="F125" s="68">
        <f t="shared" si="132"/>
        <v>431</v>
      </c>
      <c r="G125" s="68">
        <f t="shared" si="132"/>
        <v>0.32</v>
      </c>
      <c r="H125" s="68">
        <f t="shared" si="132"/>
        <v>1183</v>
      </c>
      <c r="I125" s="68">
        <f t="shared" si="132"/>
        <v>322</v>
      </c>
      <c r="J125" s="70">
        <f t="shared" si="134"/>
        <v>48.59</v>
      </c>
      <c r="K125" s="129">
        <f t="shared" ref="K125:O134" si="135">K95-K$51</f>
        <v>0.24012747933333334</v>
      </c>
      <c r="L125" s="129">
        <f t="shared" si="135"/>
        <v>132.00444133333338</v>
      </c>
      <c r="M125" s="129">
        <f t="shared" si="135"/>
        <v>59.231944666666678</v>
      </c>
      <c r="N125" s="129">
        <f t="shared" si="135"/>
        <v>14.766249350000002</v>
      </c>
      <c r="O125" s="129">
        <f t="shared" si="135"/>
        <v>97.747383666666678</v>
      </c>
      <c r="P125" s="129">
        <f t="shared" si="112"/>
        <v>27.729448900000001</v>
      </c>
      <c r="Q125" s="44">
        <f t="shared" si="113"/>
        <v>2.301780615568718E-2</v>
      </c>
      <c r="R125" s="44">
        <f t="shared" si="114"/>
        <v>0.41672257666222717</v>
      </c>
      <c r="S125" s="44">
        <f t="shared" si="115"/>
        <v>0.18464128712475289</v>
      </c>
      <c r="T125" s="44">
        <f t="shared" si="116"/>
        <v>4.2541537415018572E-2</v>
      </c>
      <c r="U125" s="44">
        <f t="shared" si="117"/>
        <v>0.50096884120247465</v>
      </c>
      <c r="V125" s="44">
        <f t="shared" si="118"/>
        <v>0.11873157893665957</v>
      </c>
      <c r="W125" s="44">
        <f t="shared" si="119"/>
        <v>4.603561231137436E-2</v>
      </c>
      <c r="X125" s="44">
        <f t="shared" si="122"/>
        <v>0.83344515332445435</v>
      </c>
      <c r="Y125" s="44">
        <f t="shared" si="123"/>
        <v>0.36928257424950578</v>
      </c>
      <c r="Z125" s="44">
        <f t="shared" si="124"/>
        <v>8.5083074830037145E-2</v>
      </c>
      <c r="AA125" s="44">
        <f t="shared" si="125"/>
        <v>1.0019376824049493</v>
      </c>
      <c r="AB125" s="44">
        <f t="shared" si="126"/>
        <v>0.23746315787331915</v>
      </c>
    </row>
    <row r="126" spans="1:28">
      <c r="A126" s="67">
        <f t="shared" si="132"/>
        <v>45550</v>
      </c>
      <c r="B126" s="67" t="str">
        <f t="shared" si="132"/>
        <v>D52-5@13</v>
      </c>
      <c r="C126" s="41" t="str">
        <f t="shared" si="132"/>
        <v>D52-5</v>
      </c>
      <c r="D126" s="68">
        <f t="shared" si="132"/>
        <v>88</v>
      </c>
      <c r="E126" s="69">
        <f t="shared" si="132"/>
        <v>1</v>
      </c>
      <c r="F126" s="68">
        <f t="shared" si="132"/>
        <v>431</v>
      </c>
      <c r="G126" s="68">
        <f t="shared" si="132"/>
        <v>0.32</v>
      </c>
      <c r="H126" s="68">
        <f t="shared" si="132"/>
        <v>1183</v>
      </c>
      <c r="I126" s="68">
        <f t="shared" si="132"/>
        <v>322</v>
      </c>
      <c r="J126" s="70">
        <f t="shared" si="134"/>
        <v>48.59</v>
      </c>
      <c r="K126" s="129">
        <f t="shared" si="135"/>
        <v>0.23950066833333333</v>
      </c>
      <c r="L126" s="129">
        <f t="shared" si="135"/>
        <v>129.78387833333335</v>
      </c>
      <c r="M126" s="129">
        <f t="shared" si="135"/>
        <v>58.663441666666671</v>
      </c>
      <c r="N126" s="129">
        <f t="shared" si="135"/>
        <v>14.80852265</v>
      </c>
      <c r="O126" s="129">
        <f t="shared" si="135"/>
        <v>98.131244666666674</v>
      </c>
      <c r="P126" s="129">
        <f t="shared" si="112"/>
        <v>27.905344700000001</v>
      </c>
      <c r="Q126" s="44">
        <f t="shared" si="113"/>
        <v>2.3565000677948627E-2</v>
      </c>
      <c r="R126" s="44">
        <f t="shared" si="114"/>
        <v>0.37547197573545171</v>
      </c>
      <c r="S126" s="44">
        <f t="shared" si="115"/>
        <v>0.24173061236397439</v>
      </c>
      <c r="T126" s="44">
        <f t="shared" si="116"/>
        <v>3.1142200793755636E-2</v>
      </c>
      <c r="U126" s="44">
        <f t="shared" si="117"/>
        <v>0.32314617311109944</v>
      </c>
      <c r="V126" s="44">
        <f t="shared" si="118"/>
        <v>0.11864411834757428</v>
      </c>
      <c r="W126" s="44">
        <f t="shared" si="119"/>
        <v>4.7130001355897254E-2</v>
      </c>
      <c r="X126" s="44">
        <f t="shared" si="122"/>
        <v>0.75094395147090343</v>
      </c>
      <c r="Y126" s="44">
        <f t="shared" si="123"/>
        <v>0.48346122472794878</v>
      </c>
      <c r="Z126" s="44">
        <f t="shared" si="124"/>
        <v>6.2284401587511272E-2</v>
      </c>
      <c r="AA126" s="44">
        <f t="shared" si="125"/>
        <v>0.64629234622219889</v>
      </c>
      <c r="AB126" s="44">
        <f t="shared" si="126"/>
        <v>0.23728823669514856</v>
      </c>
    </row>
    <row r="127" spans="1:28">
      <c r="A127" s="67">
        <f t="shared" si="132"/>
        <v>45550</v>
      </c>
      <c r="B127" s="67" t="str">
        <f t="shared" si="132"/>
        <v>JD17H@18</v>
      </c>
      <c r="C127" s="41" t="str">
        <f t="shared" si="132"/>
        <v>JD17H</v>
      </c>
      <c r="D127" s="68"/>
      <c r="E127" s="69">
        <f t="shared" si="132"/>
        <v>2.4900000000000002</v>
      </c>
      <c r="F127" s="68"/>
      <c r="G127" s="68"/>
      <c r="H127" s="68"/>
      <c r="I127" s="68"/>
      <c r="J127" s="70">
        <f t="shared" si="134"/>
        <v>48.59</v>
      </c>
      <c r="K127" s="129">
        <f t="shared" si="135"/>
        <v>6.7871070333333353E-2</v>
      </c>
      <c r="L127" s="129">
        <f t="shared" si="135"/>
        <v>344.84321833333337</v>
      </c>
      <c r="M127" s="129">
        <f t="shared" si="135"/>
        <v>8.3580616666666718E-2</v>
      </c>
      <c r="N127" s="129">
        <f t="shared" si="135"/>
        <v>8.2833715500000018</v>
      </c>
      <c r="O127" s="129">
        <f t="shared" si="135"/>
        <v>4.2331104466666671</v>
      </c>
      <c r="P127" s="129">
        <f t="shared" si="112"/>
        <v>17.4852192</v>
      </c>
      <c r="Q127" s="44">
        <f t="shared" si="113"/>
        <v>2.2585658953675366E-2</v>
      </c>
      <c r="R127" s="44">
        <f t="shared" si="114"/>
        <v>1.441847219678124</v>
      </c>
      <c r="S127" s="44">
        <f t="shared" si="115"/>
        <v>2.6522678304987054E-2</v>
      </c>
      <c r="T127" s="44">
        <f t="shared" si="116"/>
        <v>1.4700375405084396E-2</v>
      </c>
      <c r="U127" s="44">
        <f t="shared" si="117"/>
        <v>0.14017035911228495</v>
      </c>
      <c r="V127" s="44">
        <f t="shared" si="118"/>
        <v>0.11390667300937063</v>
      </c>
      <c r="W127" s="44">
        <f t="shared" si="119"/>
        <v>4.5171317907350732E-2</v>
      </c>
      <c r="X127" s="44">
        <f t="shared" si="122"/>
        <v>2.883694439356248</v>
      </c>
      <c r="Y127" s="44">
        <f t="shared" si="123"/>
        <v>5.3045356609974108E-2</v>
      </c>
      <c r="Z127" s="44">
        <f t="shared" si="124"/>
        <v>2.9400750810168793E-2</v>
      </c>
      <c r="AA127" s="44">
        <f t="shared" si="125"/>
        <v>0.28034071822456991</v>
      </c>
      <c r="AB127" s="44">
        <f t="shared" si="126"/>
        <v>0.22781334601874126</v>
      </c>
    </row>
    <row r="128" spans="1:28">
      <c r="A128" s="67">
        <f t="shared" si="132"/>
        <v>45550</v>
      </c>
      <c r="B128" s="67" t="str">
        <f t="shared" si="132"/>
        <v>JD17H@19</v>
      </c>
      <c r="C128" s="41" t="str">
        <f t="shared" si="132"/>
        <v>JD17H</v>
      </c>
      <c r="D128" s="68"/>
      <c r="E128" s="69">
        <f t="shared" si="132"/>
        <v>2.4900000000000002</v>
      </c>
      <c r="F128" s="68"/>
      <c r="G128" s="68"/>
      <c r="H128" s="68"/>
      <c r="I128" s="68"/>
      <c r="J128" s="70">
        <f t="shared" si="134"/>
        <v>48.59</v>
      </c>
      <c r="K128" s="129">
        <f t="shared" si="135"/>
        <v>4.3853033333333333E-2</v>
      </c>
      <c r="L128" s="129">
        <f t="shared" si="135"/>
        <v>347.61770733333339</v>
      </c>
      <c r="M128" s="129">
        <f t="shared" si="135"/>
        <v>7.512595666666666E-2</v>
      </c>
      <c r="N128" s="129">
        <f t="shared" si="135"/>
        <v>8.2357533500000013</v>
      </c>
      <c r="O128" s="129">
        <f t="shared" si="135"/>
        <v>4.1867069966666666</v>
      </c>
      <c r="P128" s="129">
        <f t="shared" si="112"/>
        <v>17.364716000000001</v>
      </c>
      <c r="Q128" s="44">
        <f t="shared" si="113"/>
        <v>2.328139360546938E-2</v>
      </c>
      <c r="R128" s="44">
        <f t="shared" si="114"/>
        <v>0.8764464541958179</v>
      </c>
      <c r="S128" s="44">
        <f t="shared" si="115"/>
        <v>2.3614403613776667E-2</v>
      </c>
      <c r="T128" s="44">
        <f t="shared" si="116"/>
        <v>4.4307258464691669E-2</v>
      </c>
      <c r="U128" s="44">
        <f t="shared" si="117"/>
        <v>0.12364007926540137</v>
      </c>
      <c r="V128" s="44">
        <f t="shared" si="118"/>
        <v>0.10483509264476101</v>
      </c>
      <c r="W128" s="44">
        <f t="shared" si="119"/>
        <v>4.6562787210938761E-2</v>
      </c>
      <c r="X128" s="44">
        <f t="shared" si="122"/>
        <v>1.7528929083916358</v>
      </c>
      <c r="Y128" s="44">
        <f t="shared" si="123"/>
        <v>4.7228807227553335E-2</v>
      </c>
      <c r="Z128" s="44">
        <f t="shared" si="124"/>
        <v>8.8614516929383338E-2</v>
      </c>
      <c r="AA128" s="44">
        <f t="shared" si="125"/>
        <v>0.24728015853080274</v>
      </c>
      <c r="AB128" s="44">
        <f t="shared" si="126"/>
        <v>0.20967018528952203</v>
      </c>
    </row>
    <row r="129" spans="1:28">
      <c r="A129" s="67">
        <f t="shared" si="132"/>
        <v>45550</v>
      </c>
      <c r="B129" s="67" t="str">
        <f t="shared" si="132"/>
        <v>519-4-1@22</v>
      </c>
      <c r="C129" s="41" t="str">
        <f t="shared" si="132"/>
        <v>519-4-1</v>
      </c>
      <c r="D129" s="68">
        <f t="shared" si="132"/>
        <v>165</v>
      </c>
      <c r="E129" s="69">
        <f t="shared" si="132"/>
        <v>0.17</v>
      </c>
      <c r="F129" s="68">
        <f t="shared" si="132"/>
        <v>90</v>
      </c>
      <c r="G129" s="68">
        <f t="shared" si="132"/>
        <v>6.7000000000000004E-2</v>
      </c>
      <c r="H129" s="68">
        <f t="shared" si="132"/>
        <v>950</v>
      </c>
      <c r="I129" s="68">
        <f t="shared" si="132"/>
        <v>45</v>
      </c>
      <c r="J129" s="70">
        <f t="shared" si="134"/>
        <v>49.1</v>
      </c>
      <c r="K129" s="129">
        <f t="shared" si="135"/>
        <v>0.44940073333333336</v>
      </c>
      <c r="L129" s="129">
        <f t="shared" si="135"/>
        <v>20.834700333333334</v>
      </c>
      <c r="M129" s="129">
        <f t="shared" si="135"/>
        <v>13.564562666666669</v>
      </c>
      <c r="N129" s="129">
        <f t="shared" si="135"/>
        <v>2.9127040499999999</v>
      </c>
      <c r="O129" s="129">
        <f t="shared" si="135"/>
        <v>71.992156666666673</v>
      </c>
      <c r="P129" s="129">
        <f t="shared" si="112"/>
        <v>3.8867556000000003</v>
      </c>
      <c r="Q129" s="44">
        <f t="shared" si="113"/>
        <v>2.2993845500782529E-2</v>
      </c>
      <c r="R129" s="44">
        <f t="shared" si="114"/>
        <v>0.20488193455132475</v>
      </c>
      <c r="S129" s="44">
        <f t="shared" si="115"/>
        <v>5.8501947341938428E-2</v>
      </c>
      <c r="T129" s="44">
        <f t="shared" si="116"/>
        <v>1.1589770299558528E-2</v>
      </c>
      <c r="U129" s="44">
        <f t="shared" si="117"/>
        <v>0.20827037726440084</v>
      </c>
      <c r="V129" s="44">
        <f t="shared" si="118"/>
        <v>2.8058929941622863E-2</v>
      </c>
      <c r="W129" s="44">
        <f t="shared" si="119"/>
        <v>4.5987691001565058E-2</v>
      </c>
      <c r="X129" s="44">
        <f t="shared" si="122"/>
        <v>0.4097638691026495</v>
      </c>
      <c r="Y129" s="44">
        <f t="shared" si="123"/>
        <v>0.11700389468387686</v>
      </c>
      <c r="Z129" s="44">
        <f t="shared" si="124"/>
        <v>2.3179540599117057E-2</v>
      </c>
      <c r="AA129" s="44">
        <f t="shared" si="125"/>
        <v>0.41654075452880168</v>
      </c>
      <c r="AB129" s="44">
        <f t="shared" si="126"/>
        <v>5.6117859883245726E-2</v>
      </c>
    </row>
    <row r="130" spans="1:28">
      <c r="A130" s="67">
        <f t="shared" si="132"/>
        <v>45550</v>
      </c>
      <c r="B130" s="67" t="str">
        <f t="shared" si="132"/>
        <v>D20-3@23</v>
      </c>
      <c r="C130" s="41" t="str">
        <f t="shared" si="132"/>
        <v>D20-3</v>
      </c>
      <c r="D130" s="68"/>
      <c r="E130" s="69">
        <f t="shared" si="132"/>
        <v>0.05</v>
      </c>
      <c r="F130" s="68"/>
      <c r="G130" s="68"/>
      <c r="H130" s="68"/>
      <c r="I130" s="68"/>
      <c r="J130" s="70">
        <f t="shared" si="134"/>
        <v>49.82</v>
      </c>
      <c r="K130" s="129">
        <f t="shared" si="135"/>
        <v>0.29604101933333332</v>
      </c>
      <c r="L130" s="129">
        <f t="shared" si="135"/>
        <v>4.6396579333333339</v>
      </c>
      <c r="M130" s="129">
        <f t="shared" si="135"/>
        <v>5.692636666666667</v>
      </c>
      <c r="N130" s="129">
        <f t="shared" si="135"/>
        <v>1.70837507</v>
      </c>
      <c r="O130" s="129">
        <f t="shared" si="135"/>
        <v>63.366844666666672</v>
      </c>
      <c r="P130" s="129">
        <f t="shared" si="112"/>
        <v>0.34543987800000003</v>
      </c>
      <c r="Q130" s="44">
        <f t="shared" si="113"/>
        <v>2.4006790460108694E-2</v>
      </c>
      <c r="R130" s="44">
        <f t="shared" si="114"/>
        <v>0.16051005141328148</v>
      </c>
      <c r="S130" s="44">
        <f t="shared" si="115"/>
        <v>2.4351061167190411E-2</v>
      </c>
      <c r="T130" s="44">
        <f t="shared" si="116"/>
        <v>1.9783663316657325E-2</v>
      </c>
      <c r="U130" s="44">
        <f t="shared" si="117"/>
        <v>0.2745826587050833</v>
      </c>
      <c r="V130" s="44">
        <f t="shared" si="118"/>
        <v>1.219266713520184E-2</v>
      </c>
      <c r="W130" s="44">
        <f t="shared" si="119"/>
        <v>4.8013580920217389E-2</v>
      </c>
      <c r="X130" s="44">
        <f t="shared" si="122"/>
        <v>0.32102010282656296</v>
      </c>
      <c r="Y130" s="44">
        <f t="shared" si="123"/>
        <v>4.8702122334380822E-2</v>
      </c>
      <c r="Z130" s="44">
        <f t="shared" si="124"/>
        <v>3.9567326633314651E-2</v>
      </c>
      <c r="AA130" s="44">
        <f t="shared" si="125"/>
        <v>0.54916531741016661</v>
      </c>
      <c r="AB130" s="44">
        <f t="shared" si="126"/>
        <v>2.438533427040368E-2</v>
      </c>
    </row>
    <row r="131" spans="1:28">
      <c r="A131" s="67">
        <f t="shared" si="132"/>
        <v>45550</v>
      </c>
      <c r="B131" s="67" t="str">
        <f t="shared" si="132"/>
        <v>D20-3@24</v>
      </c>
      <c r="C131" s="41" t="str">
        <f t="shared" si="132"/>
        <v>D20-3</v>
      </c>
      <c r="D131" s="68"/>
      <c r="E131" s="69">
        <f t="shared" si="132"/>
        <v>0.05</v>
      </c>
      <c r="F131" s="68"/>
      <c r="G131" s="68"/>
      <c r="H131" s="68"/>
      <c r="I131" s="68"/>
      <c r="J131" s="70">
        <f t="shared" si="134"/>
        <v>49.82</v>
      </c>
      <c r="K131" s="129">
        <f t="shared" si="135"/>
        <v>0.30285639533333336</v>
      </c>
      <c r="L131" s="129">
        <f t="shared" si="135"/>
        <v>4.6894779333333343</v>
      </c>
      <c r="M131" s="129">
        <f t="shared" si="135"/>
        <v>5.7424566666666674</v>
      </c>
      <c r="N131" s="129">
        <f t="shared" si="135"/>
        <v>1.7022970300000002</v>
      </c>
      <c r="O131" s="129">
        <f t="shared" si="135"/>
        <v>63.605980666666667</v>
      </c>
      <c r="P131" s="129">
        <f t="shared" si="112"/>
        <v>0.35300753600000001</v>
      </c>
      <c r="Q131" s="44">
        <f t="shared" si="113"/>
        <v>2.2750088467999526E-2</v>
      </c>
      <c r="R131" s="44">
        <f t="shared" si="114"/>
        <v>0.16126472791111052</v>
      </c>
      <c r="S131" s="44">
        <f t="shared" si="115"/>
        <v>2.4946314486016977E-2</v>
      </c>
      <c r="T131" s="44">
        <f t="shared" si="116"/>
        <v>1.2158556413464097E-2</v>
      </c>
      <c r="U131" s="44">
        <f t="shared" si="117"/>
        <v>0.21828207882397069</v>
      </c>
      <c r="V131" s="44">
        <f t="shared" si="118"/>
        <v>5.5412899036581722E-3</v>
      </c>
      <c r="W131" s="44">
        <f t="shared" si="119"/>
        <v>4.5500176935999052E-2</v>
      </c>
      <c r="X131" s="44">
        <f t="shared" si="122"/>
        <v>0.32252945582222103</v>
      </c>
      <c r="Y131" s="44">
        <f t="shared" si="123"/>
        <v>4.9892628972033955E-2</v>
      </c>
      <c r="Z131" s="44">
        <f t="shared" si="124"/>
        <v>2.4317112826928194E-2</v>
      </c>
      <c r="AA131" s="44">
        <f t="shared" si="125"/>
        <v>0.43656415764794138</v>
      </c>
      <c r="AB131" s="44">
        <f t="shared" si="126"/>
        <v>1.1082579807316344E-2</v>
      </c>
    </row>
    <row r="132" spans="1:28">
      <c r="A132" s="67">
        <f t="shared" si="132"/>
        <v>45550</v>
      </c>
      <c r="B132" s="67" t="str">
        <f t="shared" si="132"/>
        <v>D30-1@25</v>
      </c>
      <c r="C132" s="41" t="str">
        <f t="shared" si="132"/>
        <v>D30-1</v>
      </c>
      <c r="D132" s="68">
        <f t="shared" si="132"/>
        <v>37</v>
      </c>
      <c r="E132" s="69">
        <f t="shared" si="132"/>
        <v>1.59</v>
      </c>
      <c r="F132" s="68">
        <f t="shared" si="132"/>
        <v>1050</v>
      </c>
      <c r="G132" s="68">
        <f t="shared" si="132"/>
        <v>0.86799999999999999</v>
      </c>
      <c r="H132" s="68">
        <f t="shared" si="132"/>
        <v>1552</v>
      </c>
      <c r="I132" s="68">
        <f t="shared" si="132"/>
        <v>857</v>
      </c>
      <c r="J132" s="70">
        <f t="shared" si="134"/>
        <v>48.5</v>
      </c>
      <c r="K132" s="129">
        <f t="shared" si="135"/>
        <v>0.19355483333333334</v>
      </c>
      <c r="L132" s="129">
        <f t="shared" si="135"/>
        <v>194.37913333333333</v>
      </c>
      <c r="M132" s="129">
        <f t="shared" si="135"/>
        <v>136.71089666666668</v>
      </c>
      <c r="N132" s="129">
        <f t="shared" si="135"/>
        <v>34.353268349999993</v>
      </c>
      <c r="O132" s="129">
        <f t="shared" si="135"/>
        <v>126.64157666666667</v>
      </c>
      <c r="P132" s="129">
        <f t="shared" si="112"/>
        <v>56.071695500000004</v>
      </c>
      <c r="Q132" s="44">
        <f t="shared" si="113"/>
        <v>2.2512623104290645E-2</v>
      </c>
      <c r="R132" s="44">
        <f t="shared" si="114"/>
        <v>0.39890935584322385</v>
      </c>
      <c r="S132" s="44">
        <f t="shared" si="115"/>
        <v>0.34824234333127246</v>
      </c>
      <c r="T132" s="44">
        <f t="shared" si="116"/>
        <v>0.12742923130877937</v>
      </c>
      <c r="U132" s="44">
        <f t="shared" si="117"/>
        <v>0.54884998809632246</v>
      </c>
      <c r="V132" s="44">
        <f t="shared" si="118"/>
        <v>0.1634803400378238</v>
      </c>
      <c r="W132" s="44">
        <f t="shared" si="119"/>
        <v>4.5025246208581289E-2</v>
      </c>
      <c r="X132" s="44">
        <f t="shared" si="122"/>
        <v>0.79781871168644769</v>
      </c>
      <c r="Y132" s="44">
        <f t="shared" si="123"/>
        <v>0.69648468666254493</v>
      </c>
      <c r="Z132" s="44">
        <f t="shared" si="124"/>
        <v>0.25485846261755873</v>
      </c>
      <c r="AA132" s="44">
        <f t="shared" si="125"/>
        <v>1.0976999761926449</v>
      </c>
      <c r="AB132" s="44">
        <f t="shared" si="126"/>
        <v>0.3269606800756476</v>
      </c>
    </row>
    <row r="133" spans="1:28">
      <c r="A133" s="67">
        <f t="shared" si="132"/>
        <v>45550</v>
      </c>
      <c r="B133" s="67" t="str">
        <f t="shared" si="132"/>
        <v>D30-1@26</v>
      </c>
      <c r="C133" s="41" t="str">
        <f t="shared" si="132"/>
        <v>D30-1</v>
      </c>
      <c r="D133" s="68">
        <f t="shared" si="132"/>
        <v>37</v>
      </c>
      <c r="E133" s="69">
        <f t="shared" si="132"/>
        <v>1.59</v>
      </c>
      <c r="F133" s="68">
        <f t="shared" si="132"/>
        <v>1050</v>
      </c>
      <c r="G133" s="68">
        <f t="shared" si="132"/>
        <v>0.86799999999999999</v>
      </c>
      <c r="H133" s="68">
        <f t="shared" si="132"/>
        <v>1552</v>
      </c>
      <c r="I133" s="68">
        <f t="shared" si="132"/>
        <v>857</v>
      </c>
      <c r="J133" s="70">
        <f t="shared" si="134"/>
        <v>48.5</v>
      </c>
      <c r="K133" s="129">
        <f t="shared" si="135"/>
        <v>0.1258342833333333</v>
      </c>
      <c r="L133" s="129">
        <f t="shared" si="135"/>
        <v>195.72258333333335</v>
      </c>
      <c r="M133" s="129">
        <f t="shared" si="135"/>
        <v>137.03099666666668</v>
      </c>
      <c r="N133" s="129">
        <f t="shared" si="135"/>
        <v>34.494888349999997</v>
      </c>
      <c r="O133" s="129">
        <f t="shared" si="135"/>
        <v>125.45817666666667</v>
      </c>
      <c r="P133" s="129">
        <f t="shared" si="112"/>
        <v>55.931045500000003</v>
      </c>
      <c r="Q133" s="44">
        <f t="shared" si="113"/>
        <v>2.2665697833235795E-2</v>
      </c>
      <c r="R133" s="44">
        <f t="shared" si="114"/>
        <v>0.42046251609129598</v>
      </c>
      <c r="S133" s="44">
        <f t="shared" si="115"/>
        <v>0.3433544677356854</v>
      </c>
      <c r="T133" s="44">
        <f t="shared" si="116"/>
        <v>0.13231801906779894</v>
      </c>
      <c r="U133" s="44">
        <f t="shared" si="117"/>
        <v>0.99055884464141419</v>
      </c>
      <c r="V133" s="44">
        <f t="shared" si="118"/>
        <v>0.16011446925897266</v>
      </c>
      <c r="W133" s="44">
        <f t="shared" si="119"/>
        <v>4.533139566647159E-2</v>
      </c>
      <c r="X133" s="44">
        <f t="shared" si="122"/>
        <v>0.84092503218259196</v>
      </c>
      <c r="Y133" s="44">
        <f t="shared" si="123"/>
        <v>0.6867089354713708</v>
      </c>
      <c r="Z133" s="44">
        <f t="shared" si="124"/>
        <v>0.26463603813559788</v>
      </c>
      <c r="AA133" s="44">
        <f t="shared" si="125"/>
        <v>1.9811176892828284</v>
      </c>
      <c r="AB133" s="44">
        <f t="shared" si="126"/>
        <v>0.32022893851794532</v>
      </c>
    </row>
    <row r="134" spans="1:28">
      <c r="A134" s="67">
        <f t="shared" si="132"/>
        <v>45550</v>
      </c>
      <c r="B134" s="67" t="str">
        <f t="shared" si="132"/>
        <v>519-4-1@30</v>
      </c>
      <c r="C134" s="41" t="str">
        <f t="shared" si="132"/>
        <v>519-4-1</v>
      </c>
      <c r="D134" s="68">
        <f t="shared" si="132"/>
        <v>165</v>
      </c>
      <c r="E134" s="69">
        <f t="shared" si="132"/>
        <v>0.17</v>
      </c>
      <c r="F134" s="68">
        <f t="shared" si="132"/>
        <v>90</v>
      </c>
      <c r="G134" s="68">
        <f t="shared" si="132"/>
        <v>6.7000000000000004E-2</v>
      </c>
      <c r="H134" s="68">
        <f t="shared" si="132"/>
        <v>950</v>
      </c>
      <c r="I134" s="68">
        <f t="shared" si="132"/>
        <v>45</v>
      </c>
      <c r="J134" s="70">
        <f t="shared" si="134"/>
        <v>49.1</v>
      </c>
      <c r="K134" s="129">
        <f t="shared" si="135"/>
        <v>0.40197013333333337</v>
      </c>
      <c r="L134" s="129">
        <f t="shared" si="135"/>
        <v>20.781672333333333</v>
      </c>
      <c r="M134" s="129">
        <f t="shared" si="135"/>
        <v>13.649505666666666</v>
      </c>
      <c r="N134" s="129">
        <f t="shared" si="135"/>
        <v>2.9369103499999998</v>
      </c>
      <c r="O134" s="129">
        <f t="shared" si="135"/>
        <v>72.149276666666665</v>
      </c>
      <c r="P134" s="129">
        <f t="shared" si="112"/>
        <v>3.8517473</v>
      </c>
      <c r="Q134" s="44">
        <f t="shared" si="113"/>
        <v>2.2733554510873173E-2</v>
      </c>
      <c r="R134" s="44">
        <f t="shared" si="114"/>
        <v>0.16656538337036966</v>
      </c>
      <c r="S134" s="44">
        <f t="shared" si="115"/>
        <v>2.7100735160252618E-2</v>
      </c>
      <c r="T134" s="44">
        <f t="shared" si="116"/>
        <v>8.7426663380970916E-3</v>
      </c>
      <c r="U134" s="44">
        <f t="shared" si="117"/>
        <v>0.18473289571813201</v>
      </c>
      <c r="V134" s="44">
        <f t="shared" si="118"/>
        <v>4.3687507862747631E-2</v>
      </c>
      <c r="W134" s="44">
        <f t="shared" si="119"/>
        <v>4.5467109021746346E-2</v>
      </c>
      <c r="X134" s="44">
        <f t="shared" si="122"/>
        <v>0.33313076674073933</v>
      </c>
      <c r="Y134" s="44">
        <f t="shared" si="123"/>
        <v>5.4201470320505235E-2</v>
      </c>
      <c r="Z134" s="44">
        <f t="shared" si="124"/>
        <v>1.7485332676194183E-2</v>
      </c>
      <c r="AA134" s="44">
        <f t="shared" si="125"/>
        <v>0.36946579143626401</v>
      </c>
      <c r="AB134" s="44">
        <f t="shared" si="126"/>
        <v>8.7375015725495261E-2</v>
      </c>
    </row>
    <row r="135" spans="1:28">
      <c r="A135" s="71"/>
      <c r="B135" s="71"/>
      <c r="C135" s="11"/>
      <c r="D135" s="172"/>
      <c r="E135" s="173"/>
      <c r="F135" s="172"/>
      <c r="G135" s="172"/>
      <c r="H135" s="172"/>
      <c r="I135" s="172"/>
      <c r="J135" s="12"/>
      <c r="K135" s="174"/>
      <c r="L135" s="174"/>
      <c r="M135" s="174"/>
      <c r="N135" s="174"/>
      <c r="O135" s="174"/>
      <c r="P135" s="174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</row>
    <row r="136" spans="1:28">
      <c r="A136" s="71"/>
      <c r="B136" s="71"/>
      <c r="C136" s="11"/>
      <c r="D136" s="172"/>
      <c r="E136" s="173"/>
      <c r="F136" s="172"/>
      <c r="G136" s="172"/>
      <c r="H136" s="172"/>
      <c r="I136" s="172"/>
      <c r="J136" s="12"/>
      <c r="K136" s="174"/>
      <c r="L136" s="174"/>
      <c r="M136" s="174"/>
      <c r="N136" s="174"/>
      <c r="O136" s="174"/>
      <c r="P136" s="174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</row>
    <row r="137" spans="1:28">
      <c r="A137" s="71"/>
      <c r="B137" s="71"/>
      <c r="C137" s="11"/>
      <c r="D137" s="172"/>
      <c r="E137" s="173"/>
      <c r="F137" s="172"/>
      <c r="G137" s="172"/>
      <c r="H137" s="172"/>
      <c r="I137" s="172"/>
      <c r="J137" s="12"/>
      <c r="K137" s="174"/>
      <c r="L137" s="174"/>
      <c r="M137" s="174"/>
      <c r="N137" s="174"/>
      <c r="O137" s="174"/>
      <c r="P137" s="174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</row>
    <row r="177" spans="1:28">
      <c r="A177" s="71"/>
      <c r="B177" s="71"/>
      <c r="C177" s="11"/>
      <c r="D177" s="172"/>
      <c r="E177" s="173"/>
      <c r="F177" s="172"/>
      <c r="G177" s="172"/>
      <c r="H177" s="172"/>
      <c r="I177" s="172"/>
      <c r="J177" s="12"/>
      <c r="K177" s="174"/>
      <c r="L177" s="174"/>
      <c r="M177" s="174"/>
      <c r="N177" s="174"/>
      <c r="O177" s="174"/>
      <c r="P177" s="174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</row>
    <row r="178" spans="1:28">
      <c r="A178" s="71"/>
      <c r="B178" s="71"/>
      <c r="C178" s="11"/>
      <c r="D178" s="172"/>
      <c r="E178" s="173"/>
      <c r="F178" s="172"/>
      <c r="G178" s="172"/>
      <c r="H178" s="172"/>
      <c r="I178" s="172"/>
      <c r="J178" s="12"/>
      <c r="K178" s="174"/>
      <c r="L178" s="174"/>
      <c r="M178" s="174"/>
      <c r="N178" s="174"/>
      <c r="O178" s="174"/>
      <c r="P178" s="174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</row>
    <row r="179" spans="1:28">
      <c r="A179" s="71"/>
      <c r="B179" s="71"/>
      <c r="C179" s="11"/>
      <c r="D179" s="172"/>
      <c r="E179" s="173"/>
      <c r="F179" s="172"/>
      <c r="G179" s="172"/>
      <c r="H179" s="172"/>
      <c r="I179" s="172"/>
      <c r="J179" s="12"/>
      <c r="K179" s="174"/>
      <c r="L179" s="174"/>
      <c r="M179" s="174"/>
      <c r="N179" s="174"/>
      <c r="O179" s="174"/>
      <c r="P179" s="174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</row>
    <row r="180" spans="1:28">
      <c r="A180" s="71"/>
      <c r="B180" s="71"/>
      <c r="C180" s="11"/>
      <c r="D180" s="172"/>
      <c r="E180" s="173"/>
      <c r="F180" s="172"/>
      <c r="G180" s="172"/>
      <c r="H180" s="172"/>
      <c r="I180" s="172"/>
      <c r="J180" s="12"/>
      <c r="K180" s="174"/>
      <c r="L180" s="174"/>
      <c r="M180" s="174"/>
      <c r="N180" s="174"/>
      <c r="O180" s="174"/>
      <c r="P180" s="174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</row>
    <row r="181" spans="1:28">
      <c r="A181" s="71"/>
      <c r="B181" s="71"/>
      <c r="C181" s="11"/>
      <c r="D181" s="172"/>
      <c r="E181" s="173"/>
      <c r="F181" s="172"/>
      <c r="G181" s="172"/>
      <c r="H181" s="172"/>
      <c r="I181" s="172"/>
      <c r="J181" s="12"/>
      <c r="K181" s="174"/>
      <c r="L181" s="174"/>
      <c r="M181" s="174"/>
      <c r="N181" s="174"/>
      <c r="O181" s="174"/>
      <c r="P181" s="174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</row>
    <row r="182" spans="1:28">
      <c r="A182" s="71"/>
      <c r="B182" s="71"/>
      <c r="C182" s="11"/>
      <c r="D182" s="172"/>
      <c r="E182" s="173"/>
      <c r="F182" s="172"/>
      <c r="G182" s="172"/>
      <c r="H182" s="172"/>
      <c r="I182" s="172"/>
      <c r="J182" s="12"/>
      <c r="K182" s="174"/>
      <c r="L182" s="174"/>
      <c r="M182" s="174"/>
      <c r="N182" s="174"/>
      <c r="O182" s="174"/>
      <c r="P182" s="174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</row>
    <row r="183" spans="1:28">
      <c r="A183" s="71"/>
      <c r="B183" s="71"/>
      <c r="C183" s="11"/>
      <c r="D183" s="172"/>
      <c r="E183" s="173"/>
      <c r="F183" s="172"/>
      <c r="G183" s="172"/>
      <c r="H183" s="172"/>
      <c r="I183" s="172"/>
      <c r="J183" s="12"/>
      <c r="K183" s="174"/>
      <c r="L183" s="174"/>
      <c r="M183" s="174"/>
      <c r="N183" s="174"/>
      <c r="O183" s="174"/>
      <c r="P183" s="174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</row>
    <row r="184" spans="1:28">
      <c r="A184" s="71"/>
      <c r="B184" s="71"/>
      <c r="C184" s="11"/>
      <c r="D184" s="172"/>
      <c r="E184" s="173"/>
      <c r="F184" s="172"/>
      <c r="G184" s="172"/>
      <c r="H184" s="172"/>
      <c r="I184" s="172"/>
      <c r="J184" s="12"/>
      <c r="K184" s="174"/>
      <c r="L184" s="174"/>
      <c r="M184" s="174"/>
      <c r="N184" s="174"/>
      <c r="O184" s="174"/>
      <c r="P184" s="174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</row>
    <row r="185" spans="1:28">
      <c r="A185" s="71"/>
      <c r="B185" s="71"/>
      <c r="C185" s="11"/>
      <c r="D185" s="172"/>
      <c r="E185" s="173"/>
      <c r="F185" s="172"/>
      <c r="G185" s="172"/>
      <c r="H185" s="172"/>
      <c r="I185" s="172"/>
      <c r="J185" s="12"/>
      <c r="K185" s="174"/>
      <c r="L185" s="174"/>
      <c r="M185" s="174"/>
      <c r="N185" s="174"/>
      <c r="O185" s="174"/>
      <c r="P185" s="174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</row>
    <row r="186" spans="1:28" s="15" customFormat="1">
      <c r="A186" s="71"/>
      <c r="B186" s="71"/>
      <c r="C186" s="11"/>
      <c r="D186" s="172"/>
      <c r="E186" s="173"/>
      <c r="F186" s="172"/>
      <c r="G186" s="172"/>
      <c r="H186" s="172"/>
      <c r="I186" s="172"/>
      <c r="J186" s="12"/>
      <c r="K186" s="174"/>
      <c r="L186" s="174"/>
      <c r="M186" s="174"/>
      <c r="N186" s="174"/>
      <c r="O186" s="174"/>
      <c r="P186" s="174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</row>
    <row r="187" spans="1:28" s="15" customFormat="1">
      <c r="A187" s="71"/>
      <c r="B187" s="71"/>
      <c r="C187" s="11"/>
      <c r="D187" s="172"/>
      <c r="E187" s="173"/>
      <c r="F187" s="172"/>
      <c r="G187" s="172"/>
      <c r="H187" s="172"/>
      <c r="I187" s="172"/>
      <c r="J187" s="12"/>
      <c r="K187" s="174"/>
      <c r="L187" s="174"/>
      <c r="M187" s="174"/>
      <c r="N187" s="174"/>
      <c r="O187" s="174"/>
      <c r="P187" s="174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</row>
    <row r="188" spans="1:28" s="15" customFormat="1">
      <c r="A188" s="71"/>
      <c r="B188" s="71"/>
      <c r="C188" s="11"/>
      <c r="D188" s="172"/>
      <c r="E188" s="173"/>
      <c r="F188" s="172"/>
      <c r="G188" s="172"/>
      <c r="H188" s="172"/>
      <c r="I188" s="172"/>
      <c r="J188" s="12"/>
      <c r="K188" s="174"/>
      <c r="L188" s="174"/>
      <c r="M188" s="174"/>
      <c r="N188" s="174"/>
      <c r="O188" s="174"/>
      <c r="P188" s="174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</row>
    <row r="189" spans="1:28" s="15" customFormat="1"/>
    <row r="190" spans="1:28" s="15" customFormat="1"/>
    <row r="191" spans="1:28" s="15" customFormat="1"/>
    <row r="192" spans="1:28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pans="1:28" s="15" customFormat="1" ht="15.6">
      <c r="A209" s="71"/>
      <c r="B209" s="3"/>
      <c r="C209" s="11"/>
      <c r="D209" s="65"/>
      <c r="E209" s="25"/>
      <c r="F209" s="65"/>
      <c r="G209" s="65"/>
      <c r="H209" s="72"/>
      <c r="I209" s="1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3"/>
      <c r="U209" s="33"/>
      <c r="V209" s="33"/>
      <c r="W209" s="33"/>
      <c r="X209" s="33"/>
      <c r="Z209" s="9"/>
      <c r="AA209" s="9"/>
      <c r="AB209" s="9"/>
    </row>
    <row r="210" spans="1:28" s="15" customFormat="1" ht="15.6">
      <c r="A210" s="71"/>
      <c r="B210" s="3"/>
      <c r="C210" s="11"/>
      <c r="D210" s="65"/>
      <c r="E210" s="25"/>
      <c r="F210" s="65"/>
      <c r="G210" s="65"/>
      <c r="H210" s="72"/>
      <c r="I210" s="1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3"/>
      <c r="U210" s="33"/>
      <c r="V210" s="33"/>
      <c r="W210" s="33"/>
      <c r="X210" s="33"/>
      <c r="Z210" s="9"/>
      <c r="AA210" s="9"/>
      <c r="AB210" s="9"/>
    </row>
    <row r="211" spans="1:28" s="15" customFormat="1" ht="15.6">
      <c r="A211" s="9"/>
      <c r="B211" s="3"/>
      <c r="C211" s="9"/>
      <c r="D211" s="65"/>
      <c r="E211" s="25"/>
      <c r="F211" s="65"/>
      <c r="G211" s="65"/>
      <c r="H211" s="72"/>
      <c r="I211" s="1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3"/>
      <c r="U211" s="33"/>
      <c r="V211" s="33"/>
      <c r="W211" s="33"/>
      <c r="X211" s="33"/>
      <c r="Z211" s="9"/>
      <c r="AA211" s="9"/>
      <c r="AB211" s="9"/>
    </row>
    <row r="212" spans="1:28" s="15" customFormat="1" ht="15.6">
      <c r="A212" s="9"/>
      <c r="B212" s="3"/>
      <c r="C212" s="9"/>
      <c r="D212" s="11"/>
      <c r="E212" s="25"/>
      <c r="F212" s="65"/>
      <c r="G212" s="65"/>
      <c r="H212" s="72"/>
      <c r="I212" s="1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3"/>
      <c r="U212" s="33"/>
      <c r="V212" s="33"/>
      <c r="W212" s="33"/>
      <c r="X212" s="33"/>
      <c r="Z212" s="9"/>
      <c r="AA212" s="9"/>
      <c r="AB212" s="9"/>
    </row>
    <row r="213" spans="1:28" s="15" customFormat="1" ht="15.6">
      <c r="A213" s="9"/>
      <c r="B213" s="3"/>
      <c r="C213" s="9"/>
      <c r="D213" s="11"/>
      <c r="E213" s="25"/>
      <c r="F213" s="65"/>
      <c r="G213" s="65"/>
      <c r="H213" s="72"/>
      <c r="I213" s="1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3"/>
      <c r="U213" s="33"/>
      <c r="V213" s="33"/>
      <c r="W213" s="33"/>
      <c r="X213" s="33"/>
      <c r="Z213" s="9"/>
      <c r="AA213" s="9"/>
      <c r="AB213" s="9"/>
    </row>
    <row r="214" spans="1:28" s="15" customFormat="1" ht="15.6">
      <c r="A214" s="9"/>
      <c r="B214" s="3"/>
      <c r="C214" s="9"/>
      <c r="D214" s="11"/>
      <c r="E214" s="25"/>
      <c r="F214" s="65"/>
      <c r="G214" s="65"/>
      <c r="H214" s="72"/>
      <c r="I214" s="1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3"/>
      <c r="U214" s="33"/>
      <c r="V214" s="33"/>
      <c r="W214" s="33"/>
      <c r="X214" s="33"/>
      <c r="Z214" s="9"/>
      <c r="AA214" s="9"/>
      <c r="AB214" s="9"/>
    </row>
    <row r="215" spans="1:28" s="15" customFormat="1" ht="15.6">
      <c r="A215" s="9"/>
      <c r="B215" s="3"/>
      <c r="C215" s="9"/>
      <c r="D215" s="11"/>
      <c r="E215" s="25"/>
      <c r="F215" s="65"/>
      <c r="G215" s="65"/>
      <c r="H215" s="72"/>
      <c r="I215" s="1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3"/>
      <c r="U215" s="33"/>
      <c r="V215" s="33"/>
      <c r="W215" s="33"/>
      <c r="X215" s="33"/>
      <c r="Z215" s="9"/>
      <c r="AA215" s="9"/>
      <c r="AB215" s="9"/>
    </row>
    <row r="216" spans="1:28" s="15" customFormat="1" ht="15.6">
      <c r="A216" s="9"/>
      <c r="B216" s="3"/>
      <c r="C216" s="9"/>
      <c r="D216" s="11"/>
      <c r="E216" s="25"/>
      <c r="F216" s="65"/>
      <c r="G216" s="65"/>
      <c r="H216" s="72"/>
      <c r="I216" s="1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3"/>
      <c r="U216" s="33"/>
      <c r="V216" s="33"/>
      <c r="W216" s="33"/>
      <c r="X216" s="33"/>
      <c r="Z216" s="9"/>
      <c r="AA216" s="9"/>
      <c r="AB216" s="9"/>
    </row>
    <row r="217" spans="1:28" s="15" customFormat="1" ht="15.6">
      <c r="A217" s="9"/>
      <c r="B217" s="3"/>
      <c r="C217" s="9"/>
      <c r="D217" s="11"/>
      <c r="E217" s="25"/>
      <c r="F217" s="65"/>
      <c r="G217" s="65"/>
      <c r="H217" s="72"/>
      <c r="I217" s="1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3"/>
      <c r="U217" s="33"/>
      <c r="V217" s="33"/>
      <c r="W217" s="33"/>
      <c r="X217" s="33"/>
      <c r="Z217" s="9"/>
      <c r="AA217" s="9"/>
      <c r="AB217" s="9"/>
    </row>
    <row r="218" spans="1:28" s="15" customFormat="1" ht="15.6">
      <c r="A218" s="9"/>
      <c r="B218" s="3"/>
      <c r="C218" s="9"/>
      <c r="D218" s="11"/>
      <c r="E218" s="11"/>
      <c r="F218" s="11"/>
      <c r="G218" s="26"/>
      <c r="H218" s="11"/>
      <c r="I218" s="2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3"/>
      <c r="U218" s="33"/>
      <c r="V218" s="33"/>
      <c r="W218" s="33"/>
      <c r="X218" s="33"/>
      <c r="Z218" s="9"/>
      <c r="AA218" s="9"/>
      <c r="AB218" s="9"/>
    </row>
    <row r="219" spans="1:28" s="15" customFormat="1" ht="15.6">
      <c r="A219" s="9"/>
      <c r="B219" s="3"/>
      <c r="C219" s="9"/>
      <c r="D219" s="11"/>
      <c r="E219" s="11"/>
      <c r="F219" s="11"/>
      <c r="G219" s="26"/>
      <c r="H219" s="11"/>
      <c r="I219" s="2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3"/>
      <c r="U219" s="33"/>
      <c r="V219" s="33"/>
      <c r="W219" s="33"/>
      <c r="X219" s="33"/>
      <c r="Z219" s="9"/>
      <c r="AA219" s="9"/>
      <c r="AB219" s="9"/>
    </row>
    <row r="220" spans="1:28" s="15" customFormat="1" ht="15.6">
      <c r="A220" s="9"/>
      <c r="B220" s="3"/>
      <c r="C220" s="9"/>
      <c r="D220" s="11"/>
      <c r="E220" s="11"/>
      <c r="F220" s="11"/>
      <c r="G220" s="26"/>
      <c r="H220" s="11"/>
      <c r="I220" s="2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3"/>
      <c r="U220" s="33"/>
      <c r="V220" s="33"/>
      <c r="W220" s="33"/>
      <c r="X220" s="33"/>
      <c r="Z220" s="9"/>
      <c r="AA220" s="9"/>
      <c r="AB220" s="9"/>
    </row>
    <row r="221" spans="1:28" s="15" customFormat="1" ht="15.6">
      <c r="A221" s="9"/>
      <c r="B221" s="3"/>
      <c r="C221" s="9"/>
      <c r="D221" s="11"/>
      <c r="E221" s="11"/>
      <c r="F221" s="11"/>
      <c r="G221" s="26"/>
      <c r="H221" s="11"/>
      <c r="I221" s="2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3"/>
      <c r="U221" s="33"/>
      <c r="V221" s="33"/>
      <c r="W221" s="33"/>
      <c r="X221" s="33"/>
      <c r="Z221" s="9"/>
      <c r="AA221" s="9"/>
      <c r="AB221" s="9"/>
    </row>
    <row r="222" spans="1:28" s="15" customFormat="1" ht="15.6">
      <c r="A222" s="9"/>
      <c r="B222" s="3"/>
      <c r="C222" s="9"/>
      <c r="D222" s="11"/>
      <c r="E222" s="11"/>
      <c r="F222" s="11"/>
      <c r="G222" s="26"/>
      <c r="H222" s="11"/>
      <c r="I222" s="2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3"/>
      <c r="U222" s="33"/>
      <c r="V222" s="33"/>
      <c r="W222" s="33"/>
      <c r="X222" s="33"/>
      <c r="Z222" s="9"/>
      <c r="AA222" s="9"/>
      <c r="AB222" s="9"/>
    </row>
    <row r="223" spans="1:28" s="15" customFormat="1" ht="15.6">
      <c r="A223" s="9"/>
      <c r="B223" s="3"/>
      <c r="C223" s="9"/>
      <c r="D223" s="11"/>
      <c r="E223" s="11"/>
      <c r="F223" s="11"/>
      <c r="G223" s="26"/>
      <c r="H223" s="11"/>
      <c r="I223" s="2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3"/>
      <c r="U223" s="33"/>
      <c r="V223" s="33"/>
      <c r="W223" s="33"/>
      <c r="X223" s="33"/>
      <c r="Z223" s="9"/>
      <c r="AA223" s="9"/>
      <c r="AB223" s="9"/>
    </row>
    <row r="224" spans="1:28" s="15" customFormat="1" ht="15.6">
      <c r="A224" s="9"/>
      <c r="B224" s="3"/>
      <c r="C224" s="9"/>
      <c r="D224" s="11"/>
      <c r="E224" s="11"/>
      <c r="F224" s="11"/>
      <c r="G224" s="26"/>
      <c r="H224" s="11"/>
      <c r="I224" s="2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3"/>
      <c r="U224" s="33"/>
      <c r="V224" s="33"/>
      <c r="W224" s="33"/>
      <c r="X224" s="33"/>
      <c r="Z224" s="9"/>
      <c r="AA224" s="9"/>
      <c r="AB224" s="9"/>
    </row>
    <row r="225" spans="1:28" s="15" customFormat="1" ht="15.6">
      <c r="A225" s="9"/>
      <c r="B225" s="3"/>
      <c r="C225" s="9"/>
      <c r="D225" s="11"/>
      <c r="E225" s="11"/>
      <c r="F225" s="11"/>
      <c r="G225" s="26"/>
      <c r="H225" s="11"/>
      <c r="I225" s="2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3"/>
      <c r="U225" s="33"/>
      <c r="V225" s="33"/>
      <c r="W225" s="33"/>
      <c r="X225" s="33"/>
      <c r="Z225" s="9"/>
      <c r="AA225" s="9"/>
      <c r="AB225" s="9"/>
    </row>
    <row r="226" spans="1:28" s="15" customFormat="1" ht="15.6">
      <c r="A226" s="9"/>
      <c r="B226" s="3"/>
      <c r="C226" s="9"/>
      <c r="D226" s="11"/>
      <c r="E226" s="11"/>
      <c r="F226" s="11"/>
      <c r="G226" s="26"/>
      <c r="H226" s="11"/>
      <c r="I226" s="2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3"/>
      <c r="U226" s="33"/>
      <c r="V226" s="33"/>
      <c r="W226" s="33"/>
      <c r="X226" s="33"/>
      <c r="Z226" s="9"/>
      <c r="AA226" s="9"/>
      <c r="AB226" s="9"/>
    </row>
    <row r="227" spans="1:28" s="15" customFormat="1" ht="15.6">
      <c r="A227" s="9"/>
      <c r="B227" s="3"/>
      <c r="C227" s="9"/>
      <c r="D227" s="65"/>
      <c r="E227" s="25"/>
      <c r="F227" s="65"/>
      <c r="G227" s="65"/>
      <c r="H227" s="72"/>
      <c r="I227" s="1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3"/>
      <c r="U227" s="33"/>
      <c r="V227" s="33"/>
      <c r="W227" s="33"/>
      <c r="X227" s="33"/>
      <c r="Z227" s="9"/>
      <c r="AA227" s="9"/>
      <c r="AB227" s="9"/>
    </row>
    <row r="228" spans="1:28" s="15" customFormat="1" ht="15.6">
      <c r="A228" s="9"/>
      <c r="B228" s="3"/>
      <c r="C228" s="9"/>
      <c r="D228" s="65"/>
      <c r="E228" s="25"/>
      <c r="F228" s="65"/>
      <c r="G228" s="65"/>
      <c r="H228" s="72"/>
      <c r="I228" s="1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3"/>
      <c r="U228" s="33"/>
      <c r="V228" s="33"/>
      <c r="W228" s="33"/>
      <c r="X228" s="33"/>
      <c r="Z228" s="9"/>
      <c r="AA228" s="9"/>
      <c r="AB228" s="9"/>
    </row>
    <row r="229" spans="1:28" s="15" customFormat="1" ht="15.6">
      <c r="A229" s="9"/>
      <c r="B229" s="3"/>
      <c r="C229" s="9"/>
      <c r="D229" s="65"/>
      <c r="E229" s="25"/>
      <c r="F229" s="65"/>
      <c r="G229" s="65"/>
      <c r="H229" s="72"/>
      <c r="I229" s="1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3"/>
      <c r="U229" s="33"/>
      <c r="V229" s="33"/>
      <c r="W229" s="33"/>
      <c r="X229" s="33"/>
      <c r="Z229" s="9"/>
      <c r="AA229" s="9"/>
      <c r="AB229" s="9"/>
    </row>
    <row r="230" spans="1:28" s="15" customFormat="1" ht="15.6">
      <c r="A230" s="9"/>
      <c r="B230" s="3"/>
      <c r="C230" s="9"/>
      <c r="D230" s="11"/>
      <c r="E230" s="11"/>
      <c r="F230" s="11"/>
      <c r="G230" s="26"/>
      <c r="H230" s="11"/>
      <c r="I230" s="2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3"/>
      <c r="U230" s="33"/>
      <c r="V230" s="33"/>
      <c r="W230" s="33"/>
      <c r="X230" s="33"/>
      <c r="Z230" s="9"/>
      <c r="AA230" s="9"/>
      <c r="AB230" s="9"/>
    </row>
    <row r="231" spans="1:28" s="15" customFormat="1" ht="15.6">
      <c r="A231" s="9"/>
      <c r="B231" s="3"/>
      <c r="C231" s="9"/>
      <c r="D231" s="11"/>
      <c r="E231" s="11"/>
      <c r="F231" s="11"/>
      <c r="G231" s="26"/>
      <c r="H231" s="11"/>
      <c r="I231" s="2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3"/>
      <c r="U231" s="33"/>
      <c r="V231" s="33"/>
      <c r="W231" s="33"/>
      <c r="X231" s="33"/>
      <c r="Z231" s="9"/>
      <c r="AA231" s="9"/>
      <c r="AB231" s="9"/>
    </row>
    <row r="232" spans="1:28" s="15" customFormat="1" ht="15.6">
      <c r="A232" s="9"/>
      <c r="B232" s="3"/>
      <c r="C232" s="9"/>
      <c r="D232" s="11"/>
      <c r="E232" s="11"/>
      <c r="F232" s="11"/>
      <c r="G232" s="26"/>
      <c r="H232" s="11"/>
      <c r="I232" s="2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3"/>
      <c r="U232" s="33"/>
      <c r="V232" s="33"/>
      <c r="W232" s="33"/>
      <c r="X232" s="33"/>
      <c r="Z232" s="9"/>
      <c r="AA232" s="9"/>
      <c r="AB232" s="9"/>
    </row>
    <row r="233" spans="1:28" s="15" customFormat="1" ht="15.6">
      <c r="A233" s="9"/>
      <c r="B233" s="3"/>
      <c r="C233" s="11"/>
      <c r="D233" s="65"/>
      <c r="E233" s="25"/>
      <c r="F233" s="65"/>
      <c r="G233" s="65"/>
      <c r="H233" s="65"/>
      <c r="I233" s="1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3"/>
      <c r="U233" s="33"/>
      <c r="V233" s="33"/>
      <c r="W233" s="33"/>
      <c r="X233" s="33"/>
      <c r="Z233" s="9"/>
      <c r="AA233" s="9"/>
      <c r="AB233" s="9"/>
    </row>
    <row r="234" spans="1:28" s="15" customFormat="1" ht="15.6">
      <c r="A234" s="9"/>
      <c r="B234" s="3"/>
      <c r="C234" s="11"/>
      <c r="D234" s="65"/>
      <c r="E234" s="25"/>
      <c r="F234" s="65"/>
      <c r="G234" s="65"/>
      <c r="H234" s="65"/>
      <c r="I234" s="1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3"/>
      <c r="U234" s="33"/>
      <c r="V234" s="33"/>
      <c r="W234" s="33"/>
      <c r="X234" s="33"/>
      <c r="Z234" s="9"/>
      <c r="AA234" s="9"/>
      <c r="AB234" s="9"/>
    </row>
    <row r="235" spans="1:28" s="15" customFormat="1" ht="15.6">
      <c r="A235" s="9"/>
      <c r="B235" s="3"/>
      <c r="C235" s="11"/>
      <c r="D235" s="11"/>
      <c r="E235" s="31"/>
      <c r="F235" s="11"/>
      <c r="G235" s="11"/>
      <c r="H235" s="11"/>
      <c r="I235" s="3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3"/>
      <c r="U235" s="33"/>
      <c r="V235" s="33"/>
      <c r="W235" s="33"/>
      <c r="X235" s="33"/>
      <c r="Z235" s="9"/>
      <c r="AA235" s="9"/>
      <c r="AB235" s="9"/>
    </row>
    <row r="236" spans="1:28" s="15" customFormat="1" ht="15.6">
      <c r="A236" s="9"/>
      <c r="B236" s="3"/>
      <c r="C236" s="11"/>
      <c r="D236" s="11"/>
      <c r="E236" s="31"/>
      <c r="F236" s="11"/>
      <c r="G236" s="11"/>
      <c r="H236" s="11"/>
      <c r="I236" s="3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3"/>
      <c r="U236" s="33"/>
      <c r="V236" s="33"/>
      <c r="W236" s="33"/>
      <c r="X236" s="33"/>
      <c r="Z236" s="9"/>
      <c r="AA236" s="9"/>
      <c r="AB236" s="9"/>
    </row>
    <row r="237" spans="1:28" s="15" customFormat="1" ht="15.6">
      <c r="A237" s="9"/>
      <c r="B237" s="3"/>
      <c r="C237" s="11"/>
      <c r="D237" s="11"/>
      <c r="E237" s="31"/>
      <c r="F237" s="11"/>
      <c r="G237" s="11"/>
      <c r="H237" s="11"/>
      <c r="I237" s="3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3"/>
      <c r="U237" s="33"/>
      <c r="V237" s="33"/>
      <c r="W237" s="33"/>
      <c r="X237" s="33"/>
      <c r="Z237" s="9"/>
      <c r="AA237" s="9"/>
      <c r="AB237" s="9"/>
    </row>
    <row r="238" spans="1:28" s="15" customFormat="1" ht="15.6">
      <c r="A238" s="9"/>
      <c r="B238" s="3"/>
      <c r="C238" s="11"/>
      <c r="D238" s="11"/>
      <c r="E238" s="11"/>
      <c r="F238" s="11"/>
      <c r="G238" s="11"/>
      <c r="H238" s="11"/>
      <c r="I238" s="3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3"/>
      <c r="U238" s="33"/>
      <c r="V238" s="33"/>
      <c r="W238" s="33"/>
      <c r="X238" s="33"/>
      <c r="Z238" s="9"/>
      <c r="AA238" s="9"/>
      <c r="AB238" s="9"/>
    </row>
    <row r="239" spans="1:28" s="15" customFormat="1" ht="15.6">
      <c r="A239" s="9"/>
      <c r="B239" s="3"/>
      <c r="C239" s="11"/>
      <c r="D239" s="11"/>
      <c r="E239" s="11"/>
      <c r="F239" s="11"/>
      <c r="G239" s="11"/>
      <c r="H239" s="11"/>
      <c r="I239" s="3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3"/>
      <c r="U239" s="33"/>
      <c r="V239" s="33"/>
      <c r="W239" s="33"/>
      <c r="X239" s="33"/>
      <c r="Z239" s="9"/>
      <c r="AA239" s="9"/>
      <c r="AB239" s="9"/>
    </row>
    <row r="240" spans="1:28" s="15" customFormat="1" ht="15.6">
      <c r="A240" s="9"/>
      <c r="B240" s="3"/>
      <c r="C240" s="11"/>
      <c r="D240" s="11"/>
      <c r="E240" s="11"/>
      <c r="F240" s="11"/>
      <c r="G240" s="11"/>
      <c r="H240" s="11"/>
      <c r="I240" s="3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3"/>
      <c r="U240" s="33"/>
      <c r="V240" s="33"/>
      <c r="W240" s="33"/>
      <c r="X240" s="33"/>
      <c r="Z240" s="9"/>
      <c r="AA240" s="9"/>
      <c r="AB240" s="9"/>
    </row>
    <row r="241" spans="1:28" s="15" customFormat="1" ht="15.6">
      <c r="A241" s="9"/>
      <c r="B241" s="3"/>
      <c r="C241" s="11"/>
      <c r="D241" s="11"/>
      <c r="E241" s="31"/>
      <c r="F241" s="11"/>
      <c r="G241" s="11"/>
      <c r="H241" s="11"/>
      <c r="I241" s="3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3"/>
      <c r="U241" s="33"/>
      <c r="V241" s="33"/>
      <c r="W241" s="33"/>
      <c r="X241" s="33"/>
      <c r="Z241" s="9"/>
      <c r="AA241" s="9"/>
      <c r="AB241" s="9"/>
    </row>
    <row r="242" spans="1:28" s="15" customFormat="1" ht="15.6">
      <c r="A242" s="9"/>
      <c r="B242" s="3"/>
      <c r="C242" s="11"/>
      <c r="D242" s="11"/>
      <c r="E242" s="31"/>
      <c r="F242" s="11"/>
      <c r="G242" s="11"/>
      <c r="H242" s="11"/>
      <c r="I242" s="3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3"/>
      <c r="U242" s="33"/>
      <c r="V242" s="33"/>
      <c r="W242" s="33"/>
      <c r="X242" s="33"/>
      <c r="Z242" s="9"/>
      <c r="AA242" s="9"/>
      <c r="AB242" s="9"/>
    </row>
    <row r="243" spans="1:28" s="15" customFormat="1" ht="15.6">
      <c r="A243" s="9"/>
      <c r="B243" s="3"/>
      <c r="C243" s="11"/>
      <c r="D243" s="11"/>
      <c r="E243" s="31"/>
      <c r="F243" s="11"/>
      <c r="G243" s="11"/>
      <c r="H243" s="11"/>
      <c r="I243" s="3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3"/>
      <c r="U243" s="33"/>
      <c r="V243" s="33"/>
      <c r="W243" s="33"/>
      <c r="X243" s="33"/>
      <c r="Z243" s="9"/>
      <c r="AA243" s="9"/>
      <c r="AB243" s="9"/>
    </row>
    <row r="244" spans="1:28" s="15" customFormat="1" ht="15.6">
      <c r="A244" s="9"/>
      <c r="B244" s="3"/>
      <c r="C244" s="11"/>
      <c r="D244" s="11"/>
      <c r="E244" s="31"/>
      <c r="F244" s="11"/>
      <c r="G244" s="11"/>
      <c r="H244" s="11"/>
      <c r="I244" s="3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3"/>
      <c r="U244" s="33"/>
      <c r="V244" s="33"/>
      <c r="W244" s="33"/>
      <c r="X244" s="33"/>
      <c r="Z244" s="9"/>
      <c r="AA244" s="9"/>
      <c r="AB244" s="9"/>
    </row>
    <row r="245" spans="1:28" s="15" customFormat="1" ht="15.6">
      <c r="A245" s="9"/>
      <c r="B245" s="3"/>
      <c r="C245" s="11"/>
      <c r="D245" s="11"/>
      <c r="E245" s="31"/>
      <c r="F245" s="11"/>
      <c r="G245" s="11"/>
      <c r="H245" s="11"/>
      <c r="I245" s="3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3"/>
      <c r="U245" s="33"/>
      <c r="V245" s="33"/>
      <c r="W245" s="33"/>
      <c r="X245" s="33"/>
      <c r="Z245" s="9"/>
      <c r="AA245" s="9"/>
      <c r="AB245" s="9"/>
    </row>
    <row r="246" spans="1:28" s="15" customFormat="1" ht="15.6">
      <c r="A246" s="9"/>
      <c r="B246" s="3"/>
      <c r="C246" s="11"/>
      <c r="D246" s="11"/>
      <c r="E246" s="31"/>
      <c r="F246" s="11"/>
      <c r="G246" s="11"/>
      <c r="H246" s="11"/>
      <c r="I246" s="3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3"/>
      <c r="U246" s="33"/>
      <c r="V246" s="33"/>
      <c r="W246" s="33"/>
      <c r="X246" s="33"/>
      <c r="Z246" s="9"/>
      <c r="AA246" s="9"/>
      <c r="AB246" s="9"/>
    </row>
    <row r="247" spans="1:28" s="15" customFormat="1" ht="15.6">
      <c r="A247" s="9"/>
      <c r="B247" s="3"/>
      <c r="C247" s="11"/>
      <c r="D247" s="11"/>
      <c r="E247" s="31"/>
      <c r="F247" s="11"/>
      <c r="G247" s="11"/>
      <c r="H247" s="11"/>
      <c r="I247" s="3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3"/>
      <c r="U247" s="33"/>
      <c r="V247" s="33"/>
      <c r="W247" s="33"/>
      <c r="X247" s="33"/>
      <c r="Z247" s="9"/>
      <c r="AA247" s="9"/>
      <c r="AB247" s="9"/>
    </row>
    <row r="248" spans="1:28" s="15" customFormat="1" ht="15.6">
      <c r="A248" s="9"/>
      <c r="B248" s="3"/>
      <c r="C248" s="11"/>
      <c r="D248" s="11"/>
      <c r="E248" s="31"/>
      <c r="F248" s="11"/>
      <c r="G248" s="11"/>
      <c r="H248" s="11"/>
      <c r="I248" s="3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3"/>
      <c r="U248" s="33"/>
      <c r="V248" s="33"/>
      <c r="W248" s="33"/>
      <c r="X248" s="33"/>
      <c r="Z248" s="9"/>
      <c r="AA248" s="9"/>
      <c r="AB248" s="9"/>
    </row>
    <row r="249" spans="1:28" s="15" customFormat="1" ht="15.6">
      <c r="A249" s="9"/>
      <c r="B249" s="3"/>
      <c r="C249" s="11"/>
      <c r="D249" s="11"/>
      <c r="E249" s="73"/>
      <c r="F249" s="11"/>
      <c r="G249" s="11"/>
      <c r="H249" s="11"/>
      <c r="I249" s="3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3"/>
      <c r="U249" s="33"/>
      <c r="V249" s="33"/>
      <c r="W249" s="33"/>
      <c r="X249" s="33"/>
      <c r="Z249" s="9"/>
      <c r="AA249" s="9"/>
      <c r="AB249" s="9"/>
    </row>
    <row r="250" spans="1:28" s="15" customFormat="1" ht="15.6">
      <c r="A250" s="9"/>
      <c r="B250" s="3"/>
      <c r="C250" s="11"/>
      <c r="D250" s="11"/>
      <c r="E250" s="73"/>
      <c r="F250" s="11"/>
      <c r="G250" s="11"/>
      <c r="H250" s="11"/>
      <c r="I250" s="3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3"/>
      <c r="U250" s="33"/>
      <c r="V250" s="33"/>
      <c r="W250" s="33"/>
      <c r="X250" s="33"/>
      <c r="Z250" s="9"/>
      <c r="AA250" s="9"/>
      <c r="AB250" s="9"/>
    </row>
    <row r="251" spans="1:28" s="15" customFormat="1" ht="15.6">
      <c r="A251" s="9"/>
      <c r="B251" s="3"/>
      <c r="C251" s="11"/>
      <c r="D251" s="11"/>
      <c r="E251" s="73"/>
      <c r="F251" s="11"/>
      <c r="G251" s="11"/>
      <c r="H251" s="11"/>
      <c r="I251" s="3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3"/>
      <c r="U251" s="33"/>
      <c r="V251" s="33"/>
      <c r="W251" s="33"/>
      <c r="X251" s="33"/>
      <c r="Z251" s="9"/>
      <c r="AA251" s="9"/>
      <c r="AB251" s="9"/>
    </row>
    <row r="252" spans="1:28" s="15" customFormat="1" ht="15.6">
      <c r="A252" s="9"/>
      <c r="B252" s="3"/>
      <c r="C252" s="11"/>
      <c r="D252" s="11"/>
      <c r="E252" s="73"/>
      <c r="F252" s="11"/>
      <c r="G252" s="11"/>
      <c r="H252" s="11"/>
      <c r="I252" s="3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3"/>
      <c r="U252" s="33"/>
      <c r="V252" s="33"/>
      <c r="W252" s="33"/>
      <c r="X252" s="33"/>
      <c r="Z252" s="9"/>
      <c r="AA252" s="9"/>
      <c r="AB252" s="9"/>
    </row>
    <row r="253" spans="1:28" s="15" customFormat="1" ht="15.6">
      <c r="A253" s="9"/>
      <c r="B253" s="3"/>
      <c r="C253" s="11"/>
      <c r="D253" s="11"/>
      <c r="E253" s="73"/>
      <c r="F253" s="11"/>
      <c r="G253" s="11"/>
      <c r="H253" s="11"/>
      <c r="I253" s="3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3"/>
      <c r="U253" s="33"/>
      <c r="V253" s="33"/>
      <c r="W253" s="33"/>
      <c r="X253" s="33"/>
      <c r="Z253" s="9"/>
      <c r="AA253" s="9"/>
      <c r="AB253" s="9"/>
    </row>
    <row r="254" spans="1:28" s="15" customFormat="1" ht="15.6">
      <c r="A254" s="9"/>
      <c r="B254" s="3"/>
      <c r="C254" s="11"/>
      <c r="D254" s="11"/>
      <c r="E254" s="73"/>
      <c r="F254" s="11"/>
      <c r="G254" s="11"/>
      <c r="H254" s="11"/>
      <c r="I254" s="3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3"/>
      <c r="U254" s="33"/>
      <c r="V254" s="33"/>
      <c r="W254" s="33"/>
      <c r="X254" s="33"/>
      <c r="Z254" s="9"/>
      <c r="AA254" s="9"/>
      <c r="AB254" s="9"/>
    </row>
    <row r="255" spans="1:28" s="15" customFormat="1" ht="15.6">
      <c r="A255" s="9"/>
      <c r="B255" s="3"/>
      <c r="C255" s="11"/>
      <c r="D255" s="11"/>
      <c r="E255" s="73"/>
      <c r="F255" s="11"/>
      <c r="G255" s="11"/>
      <c r="H255" s="11"/>
      <c r="I255" s="3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3"/>
      <c r="U255" s="33"/>
      <c r="V255" s="33"/>
      <c r="W255" s="33"/>
      <c r="X255" s="33"/>
      <c r="Z255" s="9"/>
      <c r="AA255" s="9"/>
      <c r="AB255" s="9"/>
    </row>
    <row r="256" spans="1:28" s="15" customFormat="1" ht="15.6">
      <c r="A256" s="9"/>
      <c r="B256" s="3"/>
      <c r="C256" s="11"/>
      <c r="D256" s="11"/>
      <c r="E256" s="73"/>
      <c r="F256" s="11"/>
      <c r="G256" s="11"/>
      <c r="H256" s="11"/>
      <c r="I256" s="3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3"/>
      <c r="U256" s="33"/>
      <c r="V256" s="33"/>
      <c r="W256" s="33"/>
      <c r="X256" s="33"/>
      <c r="Z256" s="9"/>
      <c r="AA256" s="9"/>
      <c r="AB256" s="9"/>
    </row>
    <row r="257" spans="1:28" s="15" customFormat="1" ht="15.6">
      <c r="A257" s="9"/>
      <c r="B257" s="3"/>
      <c r="C257" s="11"/>
      <c r="D257" s="11"/>
      <c r="E257" s="73"/>
      <c r="F257" s="11"/>
      <c r="G257" s="11"/>
      <c r="H257" s="11"/>
      <c r="I257" s="3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3"/>
      <c r="U257" s="33"/>
      <c r="V257" s="33"/>
      <c r="W257" s="33"/>
      <c r="X257" s="33"/>
      <c r="Z257" s="9"/>
      <c r="AA257" s="9"/>
      <c r="AB257" s="9"/>
    </row>
    <row r="258" spans="1:28" s="15" customFormat="1" ht="15.6">
      <c r="A258" s="9"/>
      <c r="B258" s="3"/>
      <c r="C258" s="11"/>
      <c r="D258" s="11"/>
      <c r="E258" s="73"/>
      <c r="F258" s="11"/>
      <c r="G258" s="11"/>
      <c r="H258" s="11"/>
      <c r="I258" s="3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3"/>
      <c r="U258" s="33"/>
      <c r="V258" s="33"/>
      <c r="W258" s="33"/>
      <c r="X258" s="33"/>
      <c r="Z258" s="9"/>
      <c r="AA258" s="9"/>
      <c r="AB258" s="9"/>
    </row>
    <row r="259" spans="1:28" s="15" customFormat="1" ht="15.6">
      <c r="A259" s="9"/>
      <c r="B259" s="3"/>
      <c r="C259" s="11"/>
      <c r="D259" s="11"/>
      <c r="E259" s="73"/>
      <c r="F259" s="11"/>
      <c r="G259" s="11"/>
      <c r="H259" s="11"/>
      <c r="I259" s="3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3"/>
      <c r="U259" s="33"/>
      <c r="V259" s="33"/>
      <c r="W259" s="33"/>
      <c r="X259" s="33"/>
      <c r="Z259" s="9"/>
      <c r="AA259" s="9"/>
      <c r="AB259" s="9"/>
    </row>
    <row r="260" spans="1:28" s="15" customFormat="1" ht="15.6">
      <c r="A260" s="9"/>
      <c r="B260" s="3"/>
      <c r="C260" s="11"/>
      <c r="D260" s="11"/>
      <c r="E260" s="73"/>
      <c r="F260" s="11"/>
      <c r="G260" s="11"/>
      <c r="H260" s="11"/>
      <c r="I260" s="3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3"/>
      <c r="U260" s="33"/>
      <c r="V260" s="33"/>
      <c r="W260" s="33"/>
      <c r="X260" s="33"/>
      <c r="Z260" s="9"/>
      <c r="AA260" s="9"/>
      <c r="AB260" s="9"/>
    </row>
    <row r="261" spans="1:28" s="15" customFormat="1" ht="15.6">
      <c r="A261" s="9"/>
      <c r="B261" s="3"/>
      <c r="C261" s="11"/>
      <c r="D261" s="11"/>
      <c r="E261" s="31"/>
      <c r="F261" s="11"/>
      <c r="G261" s="11"/>
      <c r="H261" s="11"/>
      <c r="I261" s="3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3"/>
      <c r="U261" s="33"/>
      <c r="V261" s="33"/>
      <c r="W261" s="33"/>
      <c r="X261" s="33"/>
      <c r="Z261" s="9"/>
      <c r="AA261" s="9"/>
      <c r="AB261" s="9"/>
    </row>
    <row r="262" spans="1:28" s="15" customFormat="1" ht="15.6">
      <c r="A262" s="9"/>
      <c r="B262" s="3"/>
      <c r="C262" s="11"/>
      <c r="D262" s="11"/>
      <c r="E262" s="31"/>
      <c r="F262" s="11"/>
      <c r="G262" s="11"/>
      <c r="H262" s="11"/>
      <c r="I262" s="3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3"/>
      <c r="U262" s="33"/>
      <c r="V262" s="33"/>
      <c r="W262" s="33"/>
      <c r="X262" s="33"/>
      <c r="Z262" s="9"/>
      <c r="AA262" s="9"/>
      <c r="AB262" s="9"/>
    </row>
    <row r="263" spans="1:28" s="15" customFormat="1" ht="15.6">
      <c r="A263" s="9"/>
      <c r="B263" s="3"/>
      <c r="C263" s="11"/>
      <c r="D263" s="11"/>
      <c r="E263" s="31"/>
      <c r="F263" s="11"/>
      <c r="G263" s="11"/>
      <c r="H263" s="11"/>
      <c r="I263" s="3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3"/>
      <c r="U263" s="33"/>
      <c r="V263" s="33"/>
      <c r="W263" s="33"/>
      <c r="X263" s="33"/>
      <c r="Z263" s="9"/>
      <c r="AA263" s="9"/>
      <c r="AB263" s="9"/>
    </row>
    <row r="264" spans="1:28" s="15" customFormat="1" ht="15.6">
      <c r="A264" s="9"/>
      <c r="B264" s="3"/>
      <c r="C264" s="11"/>
      <c r="D264" s="11"/>
      <c r="E264" s="31"/>
      <c r="F264" s="11"/>
      <c r="G264" s="11"/>
      <c r="H264" s="11"/>
      <c r="I264" s="3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3"/>
      <c r="U264" s="33"/>
      <c r="V264" s="33"/>
      <c r="W264" s="33"/>
      <c r="X264" s="33"/>
      <c r="Z264" s="9"/>
      <c r="AA264" s="9"/>
      <c r="AB264" s="9"/>
    </row>
    <row r="265" spans="1:28" s="15" customFormat="1" ht="15.6">
      <c r="A265" s="9"/>
      <c r="B265" s="3"/>
      <c r="C265" s="11"/>
      <c r="D265" s="11"/>
      <c r="E265" s="31"/>
      <c r="F265" s="11"/>
      <c r="G265" s="11"/>
      <c r="H265" s="11"/>
      <c r="I265" s="3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3"/>
      <c r="U265" s="33"/>
      <c r="V265" s="33"/>
      <c r="W265" s="33"/>
      <c r="X265" s="33"/>
      <c r="Z265" s="9"/>
      <c r="AA265" s="9"/>
      <c r="AB265" s="9"/>
    </row>
    <row r="266" spans="1:28" s="15" customFormat="1" ht="15.6">
      <c r="A266" s="9"/>
      <c r="B266" s="3"/>
      <c r="C266" s="11"/>
      <c r="D266" s="11"/>
      <c r="E266" s="31"/>
      <c r="F266" s="11"/>
      <c r="G266" s="11"/>
      <c r="H266" s="11"/>
      <c r="I266" s="3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3"/>
      <c r="U266" s="33"/>
      <c r="V266" s="33"/>
      <c r="W266" s="33"/>
      <c r="X266" s="33"/>
      <c r="Z266" s="9"/>
      <c r="AA266" s="9"/>
      <c r="AB266" s="9"/>
    </row>
    <row r="267" spans="1:28" s="15" customFormat="1" ht="15.6">
      <c r="A267" s="9"/>
      <c r="B267" s="3"/>
      <c r="C267" s="11"/>
      <c r="D267" s="11"/>
      <c r="E267" s="31"/>
      <c r="F267" s="11"/>
      <c r="G267" s="11"/>
      <c r="H267" s="11"/>
      <c r="I267" s="3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3"/>
      <c r="U267" s="33"/>
      <c r="V267" s="33"/>
      <c r="W267" s="33"/>
      <c r="X267" s="33"/>
      <c r="Z267" s="9"/>
      <c r="AA267" s="9"/>
      <c r="AB267" s="9"/>
    </row>
    <row r="268" spans="1:28" s="15" customFormat="1" ht="15.6">
      <c r="A268" s="9"/>
      <c r="B268" s="3"/>
      <c r="C268" s="11"/>
      <c r="D268" s="11"/>
      <c r="E268" s="31"/>
      <c r="F268" s="11"/>
      <c r="G268" s="11"/>
      <c r="H268" s="11"/>
      <c r="I268" s="3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3"/>
      <c r="U268" s="33"/>
      <c r="V268" s="33"/>
      <c r="W268" s="33"/>
      <c r="X268" s="33"/>
      <c r="Z268" s="9"/>
      <c r="AA268" s="9"/>
      <c r="AB268" s="9"/>
    </row>
    <row r="269" spans="1:28" s="15" customFormat="1" ht="15.6">
      <c r="A269" s="9"/>
      <c r="B269" s="3"/>
      <c r="C269" s="11"/>
      <c r="D269" s="11"/>
      <c r="E269" s="31"/>
      <c r="F269" s="11"/>
      <c r="G269" s="11"/>
      <c r="H269" s="11"/>
      <c r="I269" s="3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3"/>
      <c r="U269" s="33"/>
      <c r="V269" s="33"/>
      <c r="W269" s="33"/>
      <c r="X269" s="33"/>
      <c r="Z269" s="9"/>
      <c r="AA269" s="9"/>
      <c r="AB269" s="9"/>
    </row>
    <row r="270" spans="1:28" s="15" customFormat="1" ht="15.6">
      <c r="A270" s="9"/>
      <c r="B270" s="3"/>
      <c r="C270" s="11"/>
      <c r="D270" s="11"/>
      <c r="E270" s="11"/>
      <c r="F270" s="11"/>
      <c r="G270" s="11"/>
      <c r="H270" s="11"/>
      <c r="I270" s="3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3"/>
      <c r="U270" s="33"/>
      <c r="V270" s="33"/>
      <c r="W270" s="33"/>
      <c r="X270" s="33"/>
      <c r="Z270" s="9"/>
      <c r="AA270" s="9"/>
      <c r="AB270" s="9"/>
    </row>
    <row r="271" spans="1:28" s="15" customFormat="1" ht="15.6">
      <c r="A271" s="9"/>
      <c r="B271" s="3"/>
      <c r="C271" s="11"/>
      <c r="D271" s="11"/>
      <c r="E271" s="11"/>
      <c r="F271" s="11"/>
      <c r="G271" s="11"/>
      <c r="H271" s="11"/>
      <c r="I271" s="3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3"/>
      <c r="U271" s="33"/>
      <c r="V271" s="33"/>
      <c r="W271" s="33"/>
      <c r="X271" s="33"/>
      <c r="Z271" s="9"/>
      <c r="AA271" s="9"/>
      <c r="AB271" s="9"/>
    </row>
    <row r="272" spans="1:28" s="15" customFormat="1" ht="15.6">
      <c r="A272" s="9"/>
      <c r="B272" s="3"/>
      <c r="C272" s="11"/>
      <c r="D272" s="11"/>
      <c r="E272" s="11"/>
      <c r="F272" s="11"/>
      <c r="G272" s="11"/>
      <c r="H272" s="11"/>
      <c r="I272" s="3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3"/>
      <c r="U272" s="33"/>
      <c r="V272" s="33"/>
      <c r="W272" s="33"/>
      <c r="X272" s="33"/>
      <c r="Z272" s="9"/>
      <c r="AA272" s="9"/>
      <c r="AB272" s="9"/>
    </row>
    <row r="273" spans="1:28" s="15" customFormat="1" ht="15.6">
      <c r="A273" s="9"/>
      <c r="B273" s="3"/>
      <c r="C273" s="11"/>
      <c r="D273" s="11"/>
      <c r="E273" s="31"/>
      <c r="F273" s="11"/>
      <c r="G273" s="11"/>
      <c r="H273" s="11"/>
      <c r="I273" s="3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3"/>
      <c r="U273" s="33"/>
      <c r="V273" s="33"/>
      <c r="W273" s="33"/>
      <c r="X273" s="33"/>
      <c r="Z273" s="9"/>
      <c r="AA273" s="9"/>
      <c r="AB273" s="9"/>
    </row>
    <row r="274" spans="1:28" s="15" customFormat="1" ht="15.6">
      <c r="A274" s="9"/>
      <c r="B274" s="3"/>
      <c r="C274" s="11"/>
      <c r="D274" s="11"/>
      <c r="E274" s="31"/>
      <c r="F274" s="11"/>
      <c r="G274" s="11"/>
      <c r="H274" s="11"/>
      <c r="I274" s="3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3"/>
      <c r="U274" s="33"/>
      <c r="V274" s="33"/>
      <c r="W274" s="33"/>
      <c r="X274" s="33"/>
      <c r="Z274" s="9"/>
      <c r="AA274" s="9"/>
      <c r="AB274" s="9"/>
    </row>
    <row r="275" spans="1:28" s="15" customFormat="1" ht="15.6">
      <c r="A275" s="9"/>
      <c r="B275" s="3"/>
      <c r="C275" s="11"/>
      <c r="D275" s="11"/>
      <c r="E275" s="31"/>
      <c r="F275" s="11"/>
      <c r="G275" s="11"/>
      <c r="H275" s="11"/>
      <c r="I275" s="3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3"/>
      <c r="U275" s="33"/>
      <c r="V275" s="33"/>
      <c r="W275" s="33"/>
      <c r="X275" s="33"/>
      <c r="Z275" s="9"/>
      <c r="AA275" s="9"/>
      <c r="AB275" s="9"/>
    </row>
    <row r="276" spans="1:28" s="15" customFormat="1" ht="15.6">
      <c r="A276" s="9"/>
      <c r="B276" s="3"/>
      <c r="C276" s="11"/>
      <c r="D276" s="65"/>
      <c r="E276" s="25"/>
      <c r="F276" s="65"/>
      <c r="G276" s="65"/>
      <c r="H276" s="65"/>
      <c r="I276" s="1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3"/>
      <c r="U276" s="33"/>
      <c r="V276" s="33"/>
      <c r="W276" s="33"/>
      <c r="X276" s="33"/>
      <c r="Z276" s="9"/>
      <c r="AA276" s="9"/>
      <c r="AB276" s="9"/>
    </row>
    <row r="277" spans="1:28" s="15" customFormat="1" ht="15.6">
      <c r="A277" s="9"/>
      <c r="B277" s="3"/>
      <c r="C277" s="11"/>
      <c r="D277" s="65"/>
      <c r="E277" s="25"/>
      <c r="F277" s="65"/>
      <c r="G277" s="65"/>
      <c r="H277" s="65"/>
      <c r="I277" s="1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3"/>
      <c r="U277" s="33"/>
      <c r="V277" s="33"/>
      <c r="W277" s="33"/>
      <c r="X277" s="33"/>
      <c r="Z277" s="9"/>
      <c r="AA277" s="9"/>
      <c r="AB277" s="9"/>
    </row>
    <row r="278" spans="1:28" s="15" customFormat="1" ht="15.6">
      <c r="A278" s="9"/>
      <c r="B278" s="3"/>
      <c r="C278" s="11"/>
      <c r="D278" s="65"/>
      <c r="E278" s="25"/>
      <c r="F278" s="65"/>
      <c r="G278" s="65"/>
      <c r="H278" s="65"/>
      <c r="I278" s="1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3"/>
      <c r="U278" s="33"/>
      <c r="V278" s="33"/>
      <c r="W278" s="33"/>
      <c r="X278" s="33"/>
      <c r="Z278" s="9"/>
      <c r="AA278" s="9"/>
      <c r="AB278" s="9"/>
    </row>
    <row r="279" spans="1:28" s="15" customFormat="1" ht="15.6">
      <c r="A279" s="9"/>
      <c r="B279" s="3"/>
      <c r="C279" s="11"/>
      <c r="D279" s="65"/>
      <c r="E279" s="25"/>
      <c r="F279" s="65"/>
      <c r="G279" s="65"/>
      <c r="H279" s="65"/>
      <c r="I279" s="1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3"/>
      <c r="U279" s="33"/>
      <c r="V279" s="33"/>
      <c r="W279" s="33"/>
      <c r="X279" s="33"/>
      <c r="Z279" s="9"/>
      <c r="AA279" s="9"/>
      <c r="AB279" s="9"/>
    </row>
    <row r="280" spans="1:28" s="15" customFormat="1" ht="15.6">
      <c r="A280" s="9"/>
      <c r="B280" s="3"/>
      <c r="C280" s="11"/>
      <c r="D280" s="65"/>
      <c r="E280" s="25"/>
      <c r="F280" s="65"/>
      <c r="G280" s="65"/>
      <c r="H280" s="65"/>
      <c r="I280" s="1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3"/>
      <c r="U280" s="33"/>
      <c r="V280" s="33"/>
      <c r="W280" s="33"/>
      <c r="X280" s="33"/>
      <c r="Z280" s="9"/>
      <c r="AA280" s="9"/>
      <c r="AB280" s="9"/>
    </row>
    <row r="281" spans="1:28" s="15" customFormat="1" ht="15.6">
      <c r="A281" s="9"/>
      <c r="B281" s="3"/>
      <c r="C281" s="11"/>
      <c r="D281" s="65"/>
      <c r="E281" s="25"/>
      <c r="F281" s="65"/>
      <c r="G281" s="65"/>
      <c r="H281" s="65"/>
      <c r="I281" s="1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3"/>
      <c r="U281" s="33"/>
      <c r="V281" s="33"/>
      <c r="W281" s="33"/>
      <c r="X281" s="33"/>
      <c r="Z281" s="9"/>
      <c r="AA281" s="9"/>
      <c r="AB281" s="9"/>
    </row>
    <row r="282" spans="1:28" s="15" customFormat="1" ht="15.6">
      <c r="A282" s="9"/>
      <c r="B282" s="3"/>
      <c r="C282" s="11"/>
      <c r="D282" s="65"/>
      <c r="E282" s="25"/>
      <c r="F282" s="65"/>
      <c r="G282" s="65"/>
      <c r="H282" s="65"/>
      <c r="I282" s="1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3"/>
      <c r="U282" s="33"/>
      <c r="V282" s="33"/>
      <c r="W282" s="33"/>
      <c r="X282" s="33"/>
      <c r="Z282" s="9"/>
      <c r="AA282" s="9"/>
      <c r="AB282" s="9"/>
    </row>
    <row r="283" spans="1:28" s="15" customFormat="1" ht="15.6">
      <c r="A283" s="9"/>
      <c r="B283" s="3"/>
      <c r="C283" s="11"/>
      <c r="D283" s="11"/>
      <c r="E283" s="11"/>
      <c r="F283" s="11"/>
      <c r="G283" s="11"/>
      <c r="H283" s="11"/>
      <c r="I283" s="3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3"/>
      <c r="U283" s="33"/>
      <c r="V283" s="33"/>
      <c r="W283" s="33"/>
      <c r="X283" s="33"/>
      <c r="Z283" s="9"/>
      <c r="AA283" s="9"/>
      <c r="AB283" s="9"/>
    </row>
    <row r="284" spans="1:28" s="15" customFormat="1" ht="15.6">
      <c r="A284" s="9"/>
      <c r="B284" s="3"/>
      <c r="C284" s="11"/>
      <c r="D284" s="11"/>
      <c r="E284" s="11"/>
      <c r="F284" s="11"/>
      <c r="G284" s="11"/>
      <c r="H284" s="11"/>
      <c r="I284" s="3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3"/>
      <c r="U284" s="33"/>
      <c r="V284" s="33"/>
      <c r="W284" s="33"/>
      <c r="X284" s="33"/>
      <c r="Z284" s="9"/>
      <c r="AA284" s="9"/>
      <c r="AB284" s="9"/>
    </row>
    <row r="285" spans="1:28" s="15" customFormat="1" ht="15.6">
      <c r="A285" s="9"/>
      <c r="B285" s="3"/>
      <c r="C285" s="11"/>
      <c r="D285" s="11"/>
      <c r="E285" s="11"/>
      <c r="F285" s="11"/>
      <c r="G285" s="11"/>
      <c r="H285" s="11"/>
      <c r="I285" s="3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3"/>
      <c r="U285" s="33"/>
      <c r="V285" s="33"/>
      <c r="W285" s="33"/>
      <c r="X285" s="33"/>
      <c r="Z285" s="9"/>
      <c r="AA285" s="9"/>
      <c r="AB285" s="9"/>
    </row>
    <row r="286" spans="1:28" s="15" customFormat="1" ht="15.6">
      <c r="A286" s="9"/>
      <c r="B286" s="3"/>
      <c r="C286" s="11"/>
      <c r="D286" s="11"/>
      <c r="E286" s="31"/>
      <c r="F286" s="11"/>
      <c r="G286" s="11"/>
      <c r="H286" s="11"/>
      <c r="I286" s="3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3"/>
      <c r="U286" s="33"/>
      <c r="V286" s="33"/>
      <c r="W286" s="33"/>
      <c r="X286" s="33"/>
      <c r="Z286" s="9"/>
      <c r="AA286" s="9"/>
      <c r="AB286" s="9"/>
    </row>
    <row r="287" spans="1:28" s="15" customFormat="1" ht="15.6">
      <c r="A287" s="9"/>
      <c r="B287" s="3"/>
      <c r="C287" s="11"/>
      <c r="D287" s="11"/>
      <c r="E287" s="31"/>
      <c r="F287" s="11"/>
      <c r="G287" s="11"/>
      <c r="H287" s="11"/>
      <c r="I287" s="3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3"/>
      <c r="U287" s="33"/>
      <c r="V287" s="33"/>
      <c r="W287" s="33"/>
      <c r="X287" s="33"/>
      <c r="Z287" s="9"/>
      <c r="AA287" s="9"/>
      <c r="AB287" s="9"/>
    </row>
    <row r="288" spans="1:28" s="15" customFormat="1" ht="15.6">
      <c r="A288" s="9"/>
      <c r="B288" s="3"/>
      <c r="C288" s="11"/>
      <c r="D288" s="11"/>
      <c r="E288" s="31"/>
      <c r="F288" s="11"/>
      <c r="G288" s="11"/>
      <c r="H288" s="11"/>
      <c r="I288" s="3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3"/>
      <c r="U288" s="33"/>
      <c r="V288" s="33"/>
      <c r="W288" s="33"/>
      <c r="X288" s="33"/>
      <c r="Z288" s="9"/>
      <c r="AA288" s="9"/>
      <c r="AB288" s="9"/>
    </row>
    <row r="289" spans="1:28" s="15" customFormat="1" ht="15.6">
      <c r="A289" s="9"/>
      <c r="B289" s="3"/>
      <c r="C289" s="9"/>
      <c r="D289" s="9"/>
      <c r="E289" s="9"/>
      <c r="F289" s="9"/>
      <c r="G289" s="9"/>
      <c r="H289" s="74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3"/>
      <c r="U289" s="33"/>
      <c r="V289" s="33"/>
      <c r="W289" s="33"/>
      <c r="X289" s="33"/>
      <c r="Z289" s="9"/>
      <c r="AA289" s="9"/>
      <c r="AB289" s="9"/>
    </row>
    <row r="290" spans="1:28" s="15" customFormat="1" ht="15.6">
      <c r="A290" s="9"/>
      <c r="B290" s="3"/>
      <c r="C290" s="9"/>
      <c r="D290" s="9"/>
      <c r="E290" s="9"/>
      <c r="F290" s="9"/>
      <c r="G290" s="9"/>
      <c r="H290" s="74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3"/>
      <c r="U290" s="33"/>
      <c r="V290" s="33"/>
      <c r="W290" s="33"/>
      <c r="X290" s="33"/>
      <c r="Z290" s="9"/>
      <c r="AA290" s="9"/>
      <c r="AB290" s="9"/>
    </row>
    <row r="291" spans="1:28" s="15" customFormat="1" ht="15.6">
      <c r="A291" s="9"/>
      <c r="B291" s="3"/>
      <c r="C291" s="9"/>
      <c r="D291" s="9"/>
      <c r="E291" s="9"/>
      <c r="F291" s="9"/>
      <c r="G291" s="9"/>
      <c r="H291" s="74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3"/>
      <c r="U291" s="33"/>
      <c r="V291" s="33"/>
      <c r="W291" s="33"/>
      <c r="X291" s="33"/>
      <c r="Z291" s="9"/>
      <c r="AA291" s="9"/>
      <c r="AB291" s="9"/>
    </row>
    <row r="292" spans="1:28" s="15" customFormat="1" ht="15.6">
      <c r="A292" s="9"/>
      <c r="B292" s="3"/>
      <c r="C292" s="9"/>
      <c r="D292" s="9"/>
      <c r="E292" s="9"/>
      <c r="F292" s="9"/>
      <c r="G292" s="9"/>
      <c r="H292" s="74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3"/>
      <c r="U292" s="33"/>
      <c r="V292" s="33"/>
      <c r="W292" s="33"/>
      <c r="X292" s="33"/>
      <c r="Z292" s="9"/>
      <c r="AA292" s="9"/>
      <c r="AB292" s="9"/>
    </row>
    <row r="293" spans="1:28" s="15" customFormat="1" ht="15.6">
      <c r="A293" s="9"/>
      <c r="B293" s="3"/>
      <c r="C293" s="9"/>
      <c r="D293" s="9"/>
      <c r="E293" s="9"/>
      <c r="F293" s="9"/>
      <c r="G293" s="9"/>
      <c r="H293" s="74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3"/>
      <c r="U293" s="33"/>
      <c r="V293" s="33"/>
      <c r="W293" s="33"/>
      <c r="X293" s="33"/>
      <c r="Z293" s="9"/>
      <c r="AA293" s="9"/>
      <c r="AB293" s="9"/>
    </row>
    <row r="310" spans="2:27">
      <c r="Y310" s="33"/>
      <c r="Z310" s="33"/>
      <c r="AA310" s="33"/>
    </row>
    <row r="311" spans="2:27">
      <c r="Y311" s="33"/>
      <c r="Z311" s="33"/>
      <c r="AA311" s="33"/>
    </row>
    <row r="312" spans="2:27">
      <c r="Y312" s="33"/>
      <c r="Z312" s="33"/>
      <c r="AA312" s="33"/>
    </row>
    <row r="315" spans="2:27" ht="15.6">
      <c r="B315" s="3"/>
    </row>
    <row r="316" spans="2:27" ht="15.6">
      <c r="B316" s="75"/>
    </row>
  </sheetData>
  <phoneticPr fontId="2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B566-F484-1447-86A6-7FC19BA26B74}">
  <dimension ref="A1:J50"/>
  <sheetViews>
    <sheetView topLeftCell="A30" zoomScale="143" workbookViewId="0">
      <selection activeCell="M38" sqref="M38"/>
    </sheetView>
  </sheetViews>
  <sheetFormatPr defaultColWidth="11.19921875" defaultRowHeight="15.6"/>
  <sheetData>
    <row r="1" spans="1:4">
      <c r="A1" s="76" t="s">
        <v>118</v>
      </c>
      <c r="B1" s="77" t="s">
        <v>119</v>
      </c>
      <c r="C1" s="78" t="s">
        <v>120</v>
      </c>
      <c r="D1" s="79" t="s">
        <v>121</v>
      </c>
    </row>
    <row r="16" spans="1:4">
      <c r="B16" s="76"/>
      <c r="D16">
        <v>24</v>
      </c>
    </row>
    <row r="33" spans="9:10">
      <c r="I33" s="76"/>
      <c r="J33" s="76"/>
    </row>
    <row r="50" spans="4:4">
      <c r="D50" s="7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1E2A-5B14-E04C-BCD6-A53D17ABC23D}">
  <dimension ref="A1:AB254"/>
  <sheetViews>
    <sheetView topLeftCell="F167" zoomScale="75" workbookViewId="0">
      <selection activeCell="O189" activeCellId="2" sqref="A189:A220 C189:H220 O189:T220"/>
    </sheetView>
  </sheetViews>
  <sheetFormatPr defaultColWidth="10.796875" defaultRowHeight="13.2"/>
  <cols>
    <col min="1" max="1" width="35.796875" style="9" customWidth="1"/>
    <col min="2" max="2" width="29.296875" style="9" customWidth="1"/>
    <col min="3" max="3" width="17.5" style="9" customWidth="1"/>
    <col min="4" max="4" width="20.19921875" style="9" customWidth="1"/>
    <col min="5" max="7" width="10.796875" style="9"/>
    <col min="8" max="8" width="25.5" style="9" customWidth="1"/>
    <col min="9" max="9" width="10.796875" style="9"/>
    <col min="10" max="10" width="16.5" style="9" customWidth="1"/>
    <col min="11" max="11" width="28.5" style="9" customWidth="1"/>
    <col min="12" max="12" width="22" style="9" customWidth="1"/>
    <col min="13" max="18" width="10.796875" style="9"/>
    <col min="19" max="19" width="14.296875" style="9" customWidth="1"/>
    <col min="20" max="20" width="29.19921875" style="9" customWidth="1"/>
    <col min="21" max="16384" width="10.796875" style="9"/>
  </cols>
  <sheetData>
    <row r="1" spans="1:28">
      <c r="A1" s="8"/>
      <c r="H1" s="8"/>
      <c r="K1" s="161" t="s">
        <v>157</v>
      </c>
      <c r="N1" s="8"/>
    </row>
    <row r="2" spans="1:28">
      <c r="A2" s="162" t="s">
        <v>84</v>
      </c>
      <c r="B2" s="161" t="s">
        <v>157</v>
      </c>
      <c r="C2" s="81"/>
      <c r="D2" s="80" t="s">
        <v>85</v>
      </c>
      <c r="E2" s="81"/>
      <c r="F2" s="81"/>
      <c r="G2" s="81"/>
      <c r="H2" s="81"/>
      <c r="I2" s="81"/>
      <c r="J2" s="81"/>
      <c r="K2" s="80" t="s">
        <v>86</v>
      </c>
      <c r="L2" s="81"/>
      <c r="M2" s="81"/>
      <c r="N2" s="86"/>
      <c r="O2" s="81"/>
      <c r="P2" s="81"/>
      <c r="Q2" s="86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>
      <c r="A3" s="82" t="s">
        <v>8</v>
      </c>
      <c r="B3" s="82" t="s">
        <v>87</v>
      </c>
      <c r="C3" s="82" t="s">
        <v>88</v>
      </c>
      <c r="D3" s="119" t="s">
        <v>52</v>
      </c>
      <c r="E3" s="120" t="s">
        <v>32</v>
      </c>
      <c r="F3" s="119" t="s">
        <v>72</v>
      </c>
      <c r="G3" s="119" t="s">
        <v>15</v>
      </c>
      <c r="H3" s="119" t="s">
        <v>73</v>
      </c>
      <c r="I3" s="119" t="s">
        <v>74</v>
      </c>
      <c r="J3" s="82" t="s">
        <v>89</v>
      </c>
      <c r="K3" s="82" t="s">
        <v>90</v>
      </c>
      <c r="L3" s="82" t="s">
        <v>91</v>
      </c>
      <c r="M3" s="119" t="s">
        <v>92</v>
      </c>
      <c r="N3" s="87" t="s">
        <v>93</v>
      </c>
      <c r="O3" s="82" t="s">
        <v>94</v>
      </c>
      <c r="P3" s="82" t="s">
        <v>95</v>
      </c>
      <c r="Q3" s="87" t="s">
        <v>96</v>
      </c>
      <c r="R3" s="82" t="s">
        <v>97</v>
      </c>
      <c r="S3" s="82" t="s">
        <v>98</v>
      </c>
      <c r="T3" s="82" t="s">
        <v>99</v>
      </c>
      <c r="U3" s="82" t="s">
        <v>100</v>
      </c>
      <c r="V3" s="82" t="s">
        <v>101</v>
      </c>
      <c r="W3" s="87" t="s">
        <v>102</v>
      </c>
      <c r="X3" s="82" t="s">
        <v>103</v>
      </c>
      <c r="Y3" s="82" t="s">
        <v>104</v>
      </c>
      <c r="Z3" s="82" t="s">
        <v>105</v>
      </c>
      <c r="AA3" s="82" t="s">
        <v>106</v>
      </c>
      <c r="AB3" s="82" t="s">
        <v>107</v>
      </c>
    </row>
    <row r="4" spans="1:28" ht="15.6">
      <c r="A4" s="121">
        <v>45551</v>
      </c>
      <c r="B4" s="121" t="s">
        <v>173</v>
      </c>
      <c r="C4" s="85" t="s">
        <v>108</v>
      </c>
      <c r="D4" s="122">
        <v>1E-3</v>
      </c>
      <c r="E4" s="123">
        <v>1E-3</v>
      </c>
      <c r="F4" s="122">
        <v>1E-3</v>
      </c>
      <c r="G4" s="85">
        <v>0</v>
      </c>
      <c r="H4" s="122">
        <v>1E-3</v>
      </c>
      <c r="I4" s="122">
        <v>1E-3</v>
      </c>
      <c r="J4" s="85">
        <v>100</v>
      </c>
      <c r="K4" s="83">
        <v>1.6618E-3</v>
      </c>
      <c r="L4" s="83">
        <v>0.31302000000000002</v>
      </c>
      <c r="M4" s="83">
        <v>1.4848999999999999E-2</v>
      </c>
      <c r="N4" s="83">
        <v>4.4943999999999997E-6</v>
      </c>
      <c r="O4" s="83">
        <v>4.6665999999999998E-4</v>
      </c>
      <c r="P4" s="83">
        <v>3.2602E-3</v>
      </c>
      <c r="Q4" s="83">
        <v>1.0577999999999999E-4</v>
      </c>
      <c r="R4" s="83">
        <v>6.0807000000000005E-4</v>
      </c>
      <c r="S4" s="83">
        <v>9.8778999999999997E-5</v>
      </c>
      <c r="T4" s="83">
        <v>5.1896999999999996E-6</v>
      </c>
      <c r="U4" s="83">
        <v>7.5883000000000005E-5</v>
      </c>
      <c r="V4" s="83">
        <v>1.1251000000000001E-4</v>
      </c>
      <c r="W4" s="83">
        <f>2*Q4</f>
        <v>2.1155999999999999E-4</v>
      </c>
      <c r="X4" s="83">
        <f t="shared" ref="X4:AB4" si="0">2*R4</f>
        <v>1.2161400000000001E-3</v>
      </c>
      <c r="Y4" s="83">
        <f t="shared" si="0"/>
        <v>1.9755799999999999E-4</v>
      </c>
      <c r="Z4" s="83">
        <f t="shared" si="0"/>
        <v>1.0379399999999999E-5</v>
      </c>
      <c r="AA4" s="83">
        <f t="shared" si="0"/>
        <v>1.5176600000000001E-4</v>
      </c>
      <c r="AB4" s="83">
        <f t="shared" si="0"/>
        <v>2.2502000000000001E-4</v>
      </c>
    </row>
    <row r="5" spans="1:28" ht="15.6">
      <c r="A5" s="121"/>
      <c r="B5" s="121"/>
      <c r="C5" s="85" t="s">
        <v>108</v>
      </c>
      <c r="D5" s="122">
        <v>1E-3</v>
      </c>
      <c r="E5" s="123">
        <v>1E-3</v>
      </c>
      <c r="F5" s="122">
        <v>1E-3</v>
      </c>
      <c r="G5" s="85">
        <v>0</v>
      </c>
      <c r="H5" s="122">
        <v>1E-3</v>
      </c>
      <c r="I5" s="122">
        <v>1E-3</v>
      </c>
      <c r="J5" s="85">
        <v>100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 spans="1:28" ht="15.6">
      <c r="A6" s="121"/>
      <c r="B6" s="121"/>
      <c r="C6" s="85" t="s">
        <v>108</v>
      </c>
      <c r="D6" s="122">
        <v>1E-3</v>
      </c>
      <c r="E6" s="123">
        <v>1E-3</v>
      </c>
      <c r="F6" s="122">
        <v>1E-3</v>
      </c>
      <c r="G6" s="85">
        <v>0</v>
      </c>
      <c r="H6" s="122">
        <v>1E-3</v>
      </c>
      <c r="I6" s="122">
        <v>1E-3</v>
      </c>
      <c r="J6" s="85">
        <v>100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 spans="1:28" ht="15.6">
      <c r="A7" s="168"/>
      <c r="B7" s="168"/>
      <c r="C7" s="85" t="s">
        <v>108</v>
      </c>
      <c r="D7" s="122">
        <v>1E-3</v>
      </c>
      <c r="E7" s="123">
        <v>1E-3</v>
      </c>
      <c r="F7" s="122">
        <v>1E-3</v>
      </c>
      <c r="G7" s="85">
        <v>0</v>
      </c>
      <c r="H7" s="122">
        <v>1E-3</v>
      </c>
      <c r="I7" s="122">
        <v>1E-3</v>
      </c>
      <c r="J7" s="85">
        <v>100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3"/>
      <c r="X7" s="83"/>
      <c r="Y7" s="83"/>
      <c r="Z7" s="83"/>
      <c r="AA7" s="83"/>
      <c r="AB7" s="83"/>
    </row>
    <row r="8" spans="1:28" ht="15.6">
      <c r="A8" s="168"/>
      <c r="B8" s="168"/>
      <c r="C8" s="85" t="s">
        <v>108</v>
      </c>
      <c r="D8" s="122">
        <v>1E-3</v>
      </c>
      <c r="E8" s="123">
        <v>1E-3</v>
      </c>
      <c r="F8" s="122">
        <v>1E-3</v>
      </c>
      <c r="G8" s="85">
        <v>0</v>
      </c>
      <c r="H8" s="122">
        <v>1E-3</v>
      </c>
      <c r="I8" s="122">
        <v>1E-3</v>
      </c>
      <c r="J8" s="85">
        <v>100</v>
      </c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3"/>
      <c r="X8" s="83"/>
      <c r="Y8" s="83"/>
      <c r="Z8" s="83"/>
      <c r="AA8" s="83"/>
      <c r="AB8" s="83"/>
    </row>
    <row r="9" spans="1:28">
      <c r="A9" s="81"/>
      <c r="B9" s="168"/>
      <c r="C9" s="85" t="s">
        <v>108</v>
      </c>
      <c r="D9" s="122">
        <v>1E-3</v>
      </c>
      <c r="E9" s="123">
        <v>1E-3</v>
      </c>
      <c r="F9" s="122">
        <v>1E-3</v>
      </c>
      <c r="G9" s="85">
        <v>0</v>
      </c>
      <c r="H9" s="122">
        <v>1E-3</v>
      </c>
      <c r="I9" s="122">
        <v>1E-3</v>
      </c>
      <c r="J9" s="85">
        <v>100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1"/>
      <c r="X9" s="81"/>
      <c r="Y9" s="81"/>
      <c r="Z9" s="81"/>
      <c r="AA9" s="81"/>
      <c r="AB9" s="81"/>
    </row>
    <row r="10" spans="1:28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0" t="s">
        <v>147</v>
      </c>
      <c r="L10" s="81"/>
      <c r="M10" s="81"/>
      <c r="N10" s="86"/>
      <c r="O10" s="81"/>
      <c r="P10" s="81"/>
      <c r="Q10" s="86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28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2" t="s">
        <v>90</v>
      </c>
      <c r="L11" s="82" t="s">
        <v>91</v>
      </c>
      <c r="M11" s="119" t="s">
        <v>92</v>
      </c>
      <c r="N11" s="87" t="s">
        <v>93</v>
      </c>
      <c r="O11" s="82" t="s">
        <v>94</v>
      </c>
      <c r="P11" s="82" t="s">
        <v>95</v>
      </c>
      <c r="Q11" s="87" t="s">
        <v>96</v>
      </c>
      <c r="R11" s="82" t="s">
        <v>97</v>
      </c>
      <c r="S11" s="82" t="s">
        <v>98</v>
      </c>
      <c r="T11" s="82" t="s">
        <v>99</v>
      </c>
      <c r="U11" s="82" t="s">
        <v>100</v>
      </c>
      <c r="V11" s="82" t="s">
        <v>101</v>
      </c>
      <c r="W11" s="87" t="s">
        <v>102</v>
      </c>
      <c r="X11" s="82" t="s">
        <v>103</v>
      </c>
      <c r="Y11" s="82" t="s">
        <v>104</v>
      </c>
      <c r="Z11" s="82" t="s">
        <v>105</v>
      </c>
      <c r="AA11" s="82" t="s">
        <v>106</v>
      </c>
      <c r="AB11" s="82" t="s">
        <v>107</v>
      </c>
    </row>
    <row r="12" spans="1:28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4">
        <f t="shared" ref="K12:V12" si="1">K4*$J4</f>
        <v>0.16617999999999999</v>
      </c>
      <c r="L12" s="84">
        <f t="shared" si="1"/>
        <v>31.302000000000003</v>
      </c>
      <c r="M12" s="84">
        <f t="shared" si="1"/>
        <v>1.4848999999999999</v>
      </c>
      <c r="N12" s="84">
        <f t="shared" si="1"/>
        <v>4.4943999999999995E-4</v>
      </c>
      <c r="O12" s="84">
        <f t="shared" si="1"/>
        <v>4.6665999999999999E-2</v>
      </c>
      <c r="P12" s="84">
        <f t="shared" si="1"/>
        <v>0.32601999999999998</v>
      </c>
      <c r="Q12" s="84">
        <f t="shared" si="1"/>
        <v>1.0577999999999999E-2</v>
      </c>
      <c r="R12" s="84">
        <f t="shared" si="1"/>
        <v>6.0807000000000007E-2</v>
      </c>
      <c r="S12" s="84">
        <f t="shared" si="1"/>
        <v>9.8779000000000002E-3</v>
      </c>
      <c r="T12" s="84">
        <f t="shared" si="1"/>
        <v>5.1897E-4</v>
      </c>
      <c r="U12" s="84">
        <f t="shared" si="1"/>
        <v>7.5883000000000009E-3</v>
      </c>
      <c r="V12" s="84">
        <f t="shared" si="1"/>
        <v>1.1251000000000001E-2</v>
      </c>
      <c r="W12" s="84">
        <f>2*Q12</f>
        <v>2.1155999999999998E-2</v>
      </c>
      <c r="X12" s="84">
        <f t="shared" ref="X12:AB12" si="2">2*R12</f>
        <v>0.12161400000000001</v>
      </c>
      <c r="Y12" s="84">
        <f t="shared" si="2"/>
        <v>1.97558E-2</v>
      </c>
      <c r="Z12" s="84">
        <f t="shared" si="2"/>
        <v>1.03794E-3</v>
      </c>
      <c r="AA12" s="84">
        <f t="shared" si="2"/>
        <v>1.5176600000000002E-2</v>
      </c>
      <c r="AB12" s="84">
        <f t="shared" si="2"/>
        <v>2.2502000000000001E-2</v>
      </c>
    </row>
    <row r="13" spans="1:28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</row>
    <row r="15" spans="1:28">
      <c r="A15" s="81"/>
      <c r="B15" s="81"/>
      <c r="C15" s="81"/>
      <c r="D15" s="81"/>
      <c r="E15" s="81"/>
      <c r="F15" s="81"/>
      <c r="G15" s="81"/>
      <c r="H15" s="81"/>
      <c r="I15" s="81"/>
      <c r="J15" s="85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</row>
    <row r="17" spans="1:28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 spans="1:28">
      <c r="A18" s="81"/>
      <c r="B18" s="81"/>
      <c r="C18" s="81"/>
      <c r="D18" s="81"/>
      <c r="E18" s="81"/>
      <c r="F18" s="81"/>
      <c r="G18" s="81"/>
      <c r="H18" s="81"/>
      <c r="I18" s="81"/>
      <c r="J18" s="82" t="s">
        <v>109</v>
      </c>
      <c r="K18" s="84">
        <f>AVERAGE(K12:K17)</f>
        <v>0.16617999999999999</v>
      </c>
      <c r="L18" s="84">
        <f t="shared" ref="L18:P18" si="3">AVERAGE(L12:L17)</f>
        <v>31.302000000000003</v>
      </c>
      <c r="M18" s="84">
        <f t="shared" si="3"/>
        <v>1.4848999999999999</v>
      </c>
      <c r="N18" s="84">
        <f t="shared" si="3"/>
        <v>4.4943999999999995E-4</v>
      </c>
      <c r="O18" s="84">
        <f t="shared" si="3"/>
        <v>4.6665999999999999E-2</v>
      </c>
      <c r="P18" s="84">
        <f t="shared" si="3"/>
        <v>0.32601999999999998</v>
      </c>
      <c r="Q18" s="81"/>
      <c r="R18" s="81"/>
      <c r="S18" s="81"/>
      <c r="T18" s="81"/>
      <c r="U18" s="81"/>
      <c r="V18" s="81"/>
      <c r="W18" s="81"/>
      <c r="X18" s="81"/>
      <c r="Y18" s="125"/>
      <c r="Z18" s="81"/>
      <c r="AA18" s="81"/>
      <c r="AB18" s="81"/>
    </row>
    <row r="19" spans="1:28">
      <c r="J19" s="82" t="s">
        <v>110</v>
      </c>
      <c r="K19" s="84">
        <f>Q12</f>
        <v>1.0577999999999999E-2</v>
      </c>
      <c r="L19" s="84">
        <f t="shared" ref="L19:P19" si="4">R12</f>
        <v>6.0807000000000007E-2</v>
      </c>
      <c r="M19" s="84">
        <f t="shared" si="4"/>
        <v>9.8779000000000002E-3</v>
      </c>
      <c r="N19" s="84">
        <f t="shared" si="4"/>
        <v>5.1897E-4</v>
      </c>
      <c r="O19" s="84">
        <f t="shared" si="4"/>
        <v>7.5883000000000009E-3</v>
      </c>
      <c r="P19" s="84">
        <f t="shared" si="4"/>
        <v>1.1251000000000001E-2</v>
      </c>
    </row>
    <row r="21" spans="1:28">
      <c r="A21" s="103" t="s">
        <v>158</v>
      </c>
      <c r="B21" s="161" t="s">
        <v>157</v>
      </c>
      <c r="C21" s="104"/>
      <c r="D21" s="103" t="s">
        <v>85</v>
      </c>
      <c r="E21" s="104"/>
      <c r="F21" s="104"/>
      <c r="G21" s="104"/>
      <c r="H21" s="104"/>
      <c r="I21" s="104"/>
      <c r="J21" s="104"/>
      <c r="K21" s="103" t="s">
        <v>86</v>
      </c>
      <c r="L21" s="104"/>
      <c r="M21" s="104"/>
      <c r="N21" s="105"/>
      <c r="O21" s="104"/>
      <c r="P21" s="104"/>
      <c r="Q21" s="105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 spans="1:28">
      <c r="A22" s="106" t="s">
        <v>8</v>
      </c>
      <c r="B22" s="106" t="s">
        <v>87</v>
      </c>
      <c r="C22" s="106" t="s">
        <v>88</v>
      </c>
      <c r="D22" s="107" t="s">
        <v>52</v>
      </c>
      <c r="E22" s="108" t="s">
        <v>32</v>
      </c>
      <c r="F22" s="107" t="s">
        <v>72</v>
      </c>
      <c r="G22" s="107" t="s">
        <v>15</v>
      </c>
      <c r="H22" s="107" t="s">
        <v>73</v>
      </c>
      <c r="I22" s="107" t="s">
        <v>74</v>
      </c>
      <c r="J22" s="106" t="s">
        <v>89</v>
      </c>
      <c r="K22" s="106" t="s">
        <v>90</v>
      </c>
      <c r="L22" s="106" t="s">
        <v>91</v>
      </c>
      <c r="M22" s="107" t="s">
        <v>92</v>
      </c>
      <c r="N22" s="109" t="s">
        <v>93</v>
      </c>
      <c r="O22" s="106" t="s">
        <v>94</v>
      </c>
      <c r="P22" s="106" t="s">
        <v>95</v>
      </c>
      <c r="Q22" s="109" t="s">
        <v>96</v>
      </c>
      <c r="R22" s="106" t="s">
        <v>97</v>
      </c>
      <c r="S22" s="106" t="s">
        <v>98</v>
      </c>
      <c r="T22" s="106" t="s">
        <v>99</v>
      </c>
      <c r="U22" s="106" t="s">
        <v>100</v>
      </c>
      <c r="V22" s="106" t="s">
        <v>101</v>
      </c>
      <c r="W22" s="109" t="s">
        <v>102</v>
      </c>
      <c r="X22" s="106" t="s">
        <v>103</v>
      </c>
      <c r="Y22" s="106" t="s">
        <v>104</v>
      </c>
      <c r="Z22" s="106" t="s">
        <v>105</v>
      </c>
      <c r="AA22" s="106" t="s">
        <v>106</v>
      </c>
      <c r="AB22" s="106" t="s">
        <v>107</v>
      </c>
    </row>
    <row r="23" spans="1:28" ht="15.6">
      <c r="A23" s="110">
        <v>45551</v>
      </c>
      <c r="B23" s="110" t="s">
        <v>212</v>
      </c>
      <c r="C23" s="111" t="s">
        <v>148</v>
      </c>
      <c r="D23" s="112">
        <v>1E-3</v>
      </c>
      <c r="E23" s="113">
        <v>1E-3</v>
      </c>
      <c r="F23" s="112">
        <v>1E-3</v>
      </c>
      <c r="G23" s="111">
        <v>0</v>
      </c>
      <c r="H23" s="112">
        <v>1E-3</v>
      </c>
      <c r="I23" s="112"/>
      <c r="J23" s="111">
        <v>100</v>
      </c>
      <c r="K23" s="114">
        <v>1.4965E-3</v>
      </c>
      <c r="L23" s="114">
        <v>0.28358</v>
      </c>
      <c r="M23" s="114">
        <v>1.5578E-2</v>
      </c>
      <c r="N23" s="114">
        <v>7.2701000000000001E-6</v>
      </c>
      <c r="O23" s="114">
        <v>2.7001E-4</v>
      </c>
      <c r="P23" s="114">
        <v>2.4083000000000001</v>
      </c>
      <c r="Q23" s="114">
        <v>5.7756000000000001E-5</v>
      </c>
      <c r="R23" s="114">
        <v>3.4014000000000001E-4</v>
      </c>
      <c r="S23" s="114">
        <v>6.4150999999999998E-4</v>
      </c>
      <c r="T23" s="114">
        <v>5.9679000000000001E-6</v>
      </c>
      <c r="U23" s="114">
        <v>7.7544000000000002E-5</v>
      </c>
      <c r="V23" s="114">
        <v>5.8637000000000003E-3</v>
      </c>
      <c r="W23" s="114">
        <f>2*Q23</f>
        <v>1.15512E-4</v>
      </c>
      <c r="X23" s="114">
        <f t="shared" ref="X23:AB25" si="5">2*R23</f>
        <v>6.8028000000000001E-4</v>
      </c>
      <c r="Y23" s="114">
        <f t="shared" si="5"/>
        <v>1.28302E-3</v>
      </c>
      <c r="Z23" s="114">
        <f t="shared" si="5"/>
        <v>1.19358E-5</v>
      </c>
      <c r="AA23" s="114">
        <f t="shared" si="5"/>
        <v>1.55088E-4</v>
      </c>
      <c r="AB23" s="114">
        <f t="shared" si="5"/>
        <v>1.1727400000000001E-2</v>
      </c>
    </row>
    <row r="24" spans="1:28" ht="15.6">
      <c r="A24" s="110">
        <v>45551</v>
      </c>
      <c r="B24" s="110" t="s">
        <v>213</v>
      </c>
      <c r="C24" s="111" t="s">
        <v>148</v>
      </c>
      <c r="D24" s="112">
        <v>1E-3</v>
      </c>
      <c r="E24" s="113">
        <v>1E-3</v>
      </c>
      <c r="F24" s="112">
        <v>1E-3</v>
      </c>
      <c r="G24" s="111">
        <v>0</v>
      </c>
      <c r="H24" s="112">
        <v>1E-3</v>
      </c>
      <c r="I24" s="112"/>
      <c r="J24" s="111">
        <v>100</v>
      </c>
      <c r="K24" s="114">
        <v>1.8232999999999999E-3</v>
      </c>
      <c r="L24" s="114">
        <v>0.28737000000000001</v>
      </c>
      <c r="M24" s="114">
        <v>1.4494999999999999E-2</v>
      </c>
      <c r="N24" s="114">
        <v>3.0338999999999999E-5</v>
      </c>
      <c r="O24" s="114">
        <v>5.1371999999999995E-4</v>
      </c>
      <c r="P24" s="114">
        <v>2.3683000000000001</v>
      </c>
      <c r="Q24" s="114">
        <v>5.0667999999999997E-5</v>
      </c>
      <c r="R24" s="114">
        <v>2.3574999999999998E-3</v>
      </c>
      <c r="S24" s="114">
        <v>3.2164999999999998E-4</v>
      </c>
      <c r="T24" s="114">
        <v>7.5239000000000003E-8</v>
      </c>
      <c r="U24" s="114">
        <v>2.8858999999999999E-5</v>
      </c>
      <c r="V24" s="114">
        <v>6.2566999999999996E-3</v>
      </c>
      <c r="W24" s="114">
        <f t="shared" ref="W24:W25" si="6">2*Q24</f>
        <v>1.0133599999999999E-4</v>
      </c>
      <c r="X24" s="114">
        <f t="shared" si="5"/>
        <v>4.7149999999999996E-3</v>
      </c>
      <c r="Y24" s="114">
        <f t="shared" si="5"/>
        <v>6.4329999999999997E-4</v>
      </c>
      <c r="Z24" s="114">
        <f t="shared" si="5"/>
        <v>1.5047800000000001E-7</v>
      </c>
      <c r="AA24" s="114">
        <f t="shared" si="5"/>
        <v>5.7717999999999999E-5</v>
      </c>
      <c r="AB24" s="114">
        <f t="shared" si="5"/>
        <v>1.2513399999999999E-2</v>
      </c>
    </row>
    <row r="25" spans="1:28" ht="15.6">
      <c r="A25" s="110">
        <v>45551</v>
      </c>
      <c r="B25" s="110" t="s">
        <v>223</v>
      </c>
      <c r="C25" s="111" t="s">
        <v>148</v>
      </c>
      <c r="D25" s="112">
        <v>1E-3</v>
      </c>
      <c r="E25" s="113">
        <v>1E-3</v>
      </c>
      <c r="F25" s="112">
        <v>1E-3</v>
      </c>
      <c r="G25" s="111">
        <v>0</v>
      </c>
      <c r="H25" s="112">
        <v>1E-3</v>
      </c>
      <c r="I25" s="112"/>
      <c r="J25" s="111">
        <v>100</v>
      </c>
      <c r="K25" s="114">
        <v>1.7811000000000001E-3</v>
      </c>
      <c r="L25" s="114">
        <v>0.30381999999999998</v>
      </c>
      <c r="M25" s="114">
        <v>1.5696000000000002E-2</v>
      </c>
      <c r="N25" s="114">
        <v>1.4076E-5</v>
      </c>
      <c r="O25" s="114">
        <v>4.3007000000000001E-4</v>
      </c>
      <c r="P25" s="114">
        <v>2.4054000000000002</v>
      </c>
      <c r="Q25" s="114">
        <v>5.0253000000000001E-5</v>
      </c>
      <c r="R25" s="114">
        <v>9.8503000000000002E-4</v>
      </c>
      <c r="S25" s="114">
        <v>2.6714000000000002E-4</v>
      </c>
      <c r="T25" s="114">
        <v>7.0110000000000003E-6</v>
      </c>
      <c r="U25" s="114">
        <v>9.3875999999999994E-5</v>
      </c>
      <c r="V25" s="114">
        <v>6.1284E-3</v>
      </c>
      <c r="W25" s="114">
        <f t="shared" si="6"/>
        <v>1.00506E-4</v>
      </c>
      <c r="X25" s="114">
        <f t="shared" si="5"/>
        <v>1.97006E-3</v>
      </c>
      <c r="Y25" s="114">
        <f t="shared" si="5"/>
        <v>5.3428000000000004E-4</v>
      </c>
      <c r="Z25" s="114">
        <f t="shared" si="5"/>
        <v>1.4022000000000001E-5</v>
      </c>
      <c r="AA25" s="114">
        <f t="shared" si="5"/>
        <v>1.8775199999999999E-4</v>
      </c>
      <c r="AB25" s="114">
        <f t="shared" si="5"/>
        <v>1.22568E-2</v>
      </c>
    </row>
    <row r="26" spans="1:28" ht="15.6">
      <c r="A26" s="110">
        <v>45551</v>
      </c>
      <c r="B26" s="143" t="s">
        <v>224</v>
      </c>
      <c r="C26" s="111" t="s">
        <v>148</v>
      </c>
      <c r="D26" s="112">
        <v>1E-3</v>
      </c>
      <c r="E26" s="113">
        <v>1E-3</v>
      </c>
      <c r="F26" s="112">
        <v>1E-3</v>
      </c>
      <c r="G26" s="111">
        <v>0</v>
      </c>
      <c r="H26" s="112">
        <v>1E-3</v>
      </c>
      <c r="I26" s="112"/>
      <c r="J26" s="111">
        <v>100</v>
      </c>
      <c r="K26" s="116">
        <v>1.4028999999999999E-3</v>
      </c>
      <c r="L26" s="116">
        <v>0.30484</v>
      </c>
      <c r="M26" s="116">
        <v>1.5502E-2</v>
      </c>
      <c r="N26" s="116">
        <v>1.4455E-5</v>
      </c>
      <c r="O26" s="116">
        <v>4.6998E-4</v>
      </c>
      <c r="P26" s="116">
        <v>2.4226999999999999</v>
      </c>
      <c r="Q26" s="116">
        <v>9.9283999999999993E-5</v>
      </c>
      <c r="R26" s="116">
        <v>1.5767999999999999E-3</v>
      </c>
      <c r="S26" s="116">
        <v>2.6410000000000002E-4</v>
      </c>
      <c r="T26" s="116">
        <v>7.2029000000000001E-6</v>
      </c>
      <c r="U26" s="116">
        <v>1.5227E-5</v>
      </c>
      <c r="V26" s="116">
        <v>8.2153E-3</v>
      </c>
      <c r="W26" s="114">
        <f t="shared" ref="W26:W31" si="7">2*Q26</f>
        <v>1.9856799999999999E-4</v>
      </c>
      <c r="X26" s="114">
        <f t="shared" ref="X26:X31" si="8">2*R26</f>
        <v>3.1535999999999999E-3</v>
      </c>
      <c r="Y26" s="114">
        <f t="shared" ref="Y26:Y31" si="9">2*S26</f>
        <v>5.2820000000000005E-4</v>
      </c>
      <c r="Z26" s="114">
        <f t="shared" ref="Z26:Z31" si="10">2*T26</f>
        <v>1.44058E-5</v>
      </c>
      <c r="AA26" s="114">
        <f t="shared" ref="AA26:AA31" si="11">2*U26</f>
        <v>3.0454E-5</v>
      </c>
      <c r="AB26" s="114">
        <f t="shared" ref="AB26:AB31" si="12">2*V26</f>
        <v>1.64306E-2</v>
      </c>
    </row>
    <row r="27" spans="1:28" ht="15.6">
      <c r="A27" s="110">
        <v>45551</v>
      </c>
      <c r="B27" s="143" t="s">
        <v>234</v>
      </c>
      <c r="C27" s="111" t="s">
        <v>148</v>
      </c>
      <c r="D27" s="112">
        <v>1E-3</v>
      </c>
      <c r="E27" s="113">
        <v>1E-3</v>
      </c>
      <c r="F27" s="112">
        <v>1E-3</v>
      </c>
      <c r="G27" s="111">
        <v>0</v>
      </c>
      <c r="H27" s="112">
        <v>1E-3</v>
      </c>
      <c r="I27" s="112"/>
      <c r="J27" s="111">
        <v>100</v>
      </c>
      <c r="K27" s="116">
        <v>1.3429E-3</v>
      </c>
      <c r="L27" s="116">
        <v>0.29055999999999998</v>
      </c>
      <c r="M27" s="116">
        <v>1.5022000000000001E-2</v>
      </c>
      <c r="N27" s="116">
        <v>1.6462E-6</v>
      </c>
      <c r="O27" s="116">
        <v>3.6242000000000002E-4</v>
      </c>
      <c r="P27" s="116">
        <v>2.3936999999999999</v>
      </c>
      <c r="Q27" s="116">
        <v>7.1186999999999995E-5</v>
      </c>
      <c r="R27" s="116">
        <v>1.8667E-3</v>
      </c>
      <c r="S27" s="116">
        <v>3.1244999999999998E-4</v>
      </c>
      <c r="T27" s="116">
        <v>1.9009000000000001E-6</v>
      </c>
      <c r="U27" s="116">
        <v>4.5235999999999999E-5</v>
      </c>
      <c r="V27" s="116">
        <v>1.1455999999999999E-2</v>
      </c>
      <c r="W27" s="114">
        <f t="shared" si="7"/>
        <v>1.4237399999999999E-4</v>
      </c>
      <c r="X27" s="114">
        <f t="shared" si="8"/>
        <v>3.7334E-3</v>
      </c>
      <c r="Y27" s="114">
        <f t="shared" si="9"/>
        <v>6.2489999999999996E-4</v>
      </c>
      <c r="Z27" s="114">
        <f t="shared" si="10"/>
        <v>3.8018000000000002E-6</v>
      </c>
      <c r="AA27" s="114">
        <f t="shared" si="11"/>
        <v>9.0471999999999997E-5</v>
      </c>
      <c r="AB27" s="114">
        <f t="shared" si="12"/>
        <v>2.2911999999999998E-2</v>
      </c>
    </row>
    <row r="28" spans="1:28" ht="15.6">
      <c r="A28" s="110">
        <v>45551</v>
      </c>
      <c r="B28" s="143" t="s">
        <v>243</v>
      </c>
      <c r="C28" s="111" t="s">
        <v>148</v>
      </c>
      <c r="D28" s="112">
        <v>1E-3</v>
      </c>
      <c r="E28" s="113">
        <v>1E-3</v>
      </c>
      <c r="F28" s="112">
        <v>1E-3</v>
      </c>
      <c r="G28" s="111">
        <v>0</v>
      </c>
      <c r="H28" s="112">
        <v>1E-3</v>
      </c>
      <c r="I28" s="112"/>
      <c r="J28" s="111">
        <v>100</v>
      </c>
      <c r="K28" s="116">
        <v>9.8953999999999991E-4</v>
      </c>
      <c r="L28" s="116">
        <v>0.29276000000000002</v>
      </c>
      <c r="M28" s="116">
        <v>1.5620999999999999E-2</v>
      </c>
      <c r="N28" s="116">
        <v>0</v>
      </c>
      <c r="O28" s="116">
        <v>4.9220999999999998E-4</v>
      </c>
      <c r="P28" s="116">
        <v>2.4260999999999999</v>
      </c>
      <c r="Q28" s="116">
        <v>5.3860000000000003E-5</v>
      </c>
      <c r="R28" s="116">
        <v>7.1212000000000001E-4</v>
      </c>
      <c r="S28" s="116">
        <v>1.4423999999999999E-4</v>
      </c>
      <c r="T28" s="116">
        <v>0</v>
      </c>
      <c r="U28" s="116">
        <v>7.3005999999999999E-5</v>
      </c>
      <c r="V28" s="116">
        <v>2.5894999999999998E-3</v>
      </c>
      <c r="W28" s="114">
        <f t="shared" si="7"/>
        <v>1.0772000000000001E-4</v>
      </c>
      <c r="X28" s="114">
        <f t="shared" si="8"/>
        <v>1.42424E-3</v>
      </c>
      <c r="Y28" s="114">
        <f t="shared" si="9"/>
        <v>2.8847999999999998E-4</v>
      </c>
      <c r="Z28" s="114">
        <f t="shared" si="10"/>
        <v>0</v>
      </c>
      <c r="AA28" s="114">
        <f t="shared" si="11"/>
        <v>1.46012E-4</v>
      </c>
      <c r="AB28" s="114">
        <f t="shared" si="12"/>
        <v>5.1789999999999996E-3</v>
      </c>
    </row>
    <row r="29" spans="1:28" ht="15.6">
      <c r="A29" s="110">
        <v>45551</v>
      </c>
      <c r="B29" s="143" t="s">
        <v>244</v>
      </c>
      <c r="C29" s="111" t="s">
        <v>148</v>
      </c>
      <c r="D29" s="112">
        <v>1E-3</v>
      </c>
      <c r="E29" s="113">
        <v>1E-3</v>
      </c>
      <c r="F29" s="112">
        <v>1E-3</v>
      </c>
      <c r="G29" s="111">
        <v>0</v>
      </c>
      <c r="H29" s="112">
        <v>1E-3</v>
      </c>
      <c r="I29" s="112"/>
      <c r="J29" s="111">
        <v>100</v>
      </c>
      <c r="K29" s="116">
        <v>1.2894E-3</v>
      </c>
      <c r="L29" s="116">
        <v>0.29776000000000002</v>
      </c>
      <c r="M29" s="116">
        <v>1.4777999999999999E-2</v>
      </c>
      <c r="N29" s="116">
        <v>7.5986999999999998E-6</v>
      </c>
      <c r="O29" s="116">
        <v>4.4978999999999999E-4</v>
      </c>
      <c r="P29" s="116">
        <v>2.4161999999999999</v>
      </c>
      <c r="Q29" s="116">
        <v>4.6372999999999998E-5</v>
      </c>
      <c r="R29" s="116">
        <v>1.1132E-3</v>
      </c>
      <c r="S29" s="116">
        <v>4.8598000000000001E-4</v>
      </c>
      <c r="T29" s="116">
        <v>6.2429E-6</v>
      </c>
      <c r="U29" s="116">
        <v>8.3891E-5</v>
      </c>
      <c r="V29" s="116">
        <v>7.1789000000000002E-3</v>
      </c>
      <c r="W29" s="114">
        <f t="shared" si="7"/>
        <v>9.2745999999999996E-5</v>
      </c>
      <c r="X29" s="114">
        <f t="shared" si="8"/>
        <v>2.2263999999999999E-3</v>
      </c>
      <c r="Y29" s="114">
        <f t="shared" si="9"/>
        <v>9.7196000000000001E-4</v>
      </c>
      <c r="Z29" s="114">
        <f t="shared" si="10"/>
        <v>1.24858E-5</v>
      </c>
      <c r="AA29" s="114">
        <f t="shared" si="11"/>
        <v>1.67782E-4</v>
      </c>
      <c r="AB29" s="114">
        <f t="shared" si="12"/>
        <v>1.43578E-2</v>
      </c>
    </row>
    <row r="30" spans="1:28" ht="15.6">
      <c r="A30" s="110">
        <v>45551</v>
      </c>
      <c r="B30" s="143" t="s">
        <v>253</v>
      </c>
      <c r="C30" s="111" t="s">
        <v>148</v>
      </c>
      <c r="D30" s="112">
        <v>1E-3</v>
      </c>
      <c r="E30" s="113">
        <v>1E-3</v>
      </c>
      <c r="F30" s="112">
        <v>1E-3</v>
      </c>
      <c r="G30" s="111">
        <v>0</v>
      </c>
      <c r="H30" s="112">
        <v>1E-3</v>
      </c>
      <c r="I30" s="112"/>
      <c r="J30" s="111">
        <v>100</v>
      </c>
      <c r="K30" s="116">
        <v>7.8118000000000003E-4</v>
      </c>
      <c r="L30" s="116">
        <v>0.28754000000000002</v>
      </c>
      <c r="M30" s="116">
        <v>1.4952999999999999E-2</v>
      </c>
      <c r="N30" s="116">
        <v>0</v>
      </c>
      <c r="O30" s="116">
        <v>3.6018999999999998E-4</v>
      </c>
      <c r="P30" s="116">
        <v>2.4079999999999999</v>
      </c>
      <c r="Q30" s="116">
        <v>7.1747000000000003E-5</v>
      </c>
      <c r="R30" s="116">
        <v>4.5043999999999998E-4</v>
      </c>
      <c r="S30" s="116">
        <v>1.9600999999999999E-4</v>
      </c>
      <c r="T30" s="116">
        <v>0</v>
      </c>
      <c r="U30" s="116">
        <v>4.5834999999999997E-5</v>
      </c>
      <c r="V30" s="116">
        <v>1.5855000000000001E-2</v>
      </c>
      <c r="W30" s="114">
        <f t="shared" si="7"/>
        <v>1.4349400000000001E-4</v>
      </c>
      <c r="X30" s="114">
        <f t="shared" si="8"/>
        <v>9.0087999999999995E-4</v>
      </c>
      <c r="Y30" s="114">
        <f t="shared" si="9"/>
        <v>3.9201999999999998E-4</v>
      </c>
      <c r="Z30" s="114">
        <f t="shared" si="10"/>
        <v>0</v>
      </c>
      <c r="AA30" s="114">
        <f t="shared" si="11"/>
        <v>9.1669999999999995E-5</v>
      </c>
      <c r="AB30" s="114">
        <f t="shared" si="12"/>
        <v>3.1710000000000002E-2</v>
      </c>
    </row>
    <row r="31" spans="1:28" ht="15.6">
      <c r="A31" s="110">
        <v>45551</v>
      </c>
      <c r="B31" s="143" t="s">
        <v>261</v>
      </c>
      <c r="C31" s="111" t="s">
        <v>148</v>
      </c>
      <c r="D31" s="112">
        <v>1E-3</v>
      </c>
      <c r="E31" s="113">
        <v>1E-3</v>
      </c>
      <c r="F31" s="112">
        <v>1E-3</v>
      </c>
      <c r="G31" s="111">
        <v>0</v>
      </c>
      <c r="H31" s="112">
        <v>1E-3</v>
      </c>
      <c r="I31" s="112"/>
      <c r="J31" s="111">
        <v>100</v>
      </c>
      <c r="K31" s="116">
        <v>8.8957999999999995E-4</v>
      </c>
      <c r="L31" s="116">
        <v>0.21978</v>
      </c>
      <c r="M31" s="116">
        <v>1.3298000000000001E-2</v>
      </c>
      <c r="N31" s="116">
        <v>0</v>
      </c>
      <c r="O31" s="116">
        <v>4.5634000000000001E-4</v>
      </c>
      <c r="P31" s="116">
        <v>2.3437000000000001</v>
      </c>
      <c r="Q31" s="116">
        <v>2.1293000000000001E-5</v>
      </c>
      <c r="R31" s="116">
        <v>4.5883E-3</v>
      </c>
      <c r="S31" s="116">
        <v>3.0217999999999998E-4</v>
      </c>
      <c r="T31" s="116">
        <v>0</v>
      </c>
      <c r="U31" s="116">
        <v>3.0651000000000002E-5</v>
      </c>
      <c r="V31" s="116">
        <v>9.8422000000000006E-3</v>
      </c>
      <c r="W31" s="114">
        <f t="shared" si="7"/>
        <v>4.2586000000000002E-5</v>
      </c>
      <c r="X31" s="114">
        <f t="shared" si="8"/>
        <v>9.1766E-3</v>
      </c>
      <c r="Y31" s="114">
        <f t="shared" si="9"/>
        <v>6.0435999999999997E-4</v>
      </c>
      <c r="Z31" s="114">
        <f t="shared" si="10"/>
        <v>0</v>
      </c>
      <c r="AA31" s="114">
        <f t="shared" si="11"/>
        <v>6.1302000000000004E-5</v>
      </c>
      <c r="AB31" s="114">
        <f t="shared" si="12"/>
        <v>1.9684400000000001E-2</v>
      </c>
    </row>
    <row r="32" spans="1:28" ht="15.6">
      <c r="A32" s="110"/>
      <c r="B32" s="143"/>
      <c r="C32" s="111"/>
      <c r="D32" s="112"/>
      <c r="E32" s="113"/>
      <c r="F32" s="112"/>
      <c r="G32" s="111"/>
      <c r="H32" s="112"/>
      <c r="I32" s="112"/>
      <c r="J32" s="111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04"/>
      <c r="X32" s="104"/>
      <c r="Y32" s="104"/>
      <c r="Z32" s="104"/>
      <c r="AA32" s="104"/>
      <c r="AB32" s="104"/>
    </row>
    <row r="33" spans="1:28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</row>
    <row r="34" spans="1:28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3" t="s">
        <v>147</v>
      </c>
      <c r="L34" s="104"/>
      <c r="M34" s="104"/>
      <c r="N34" s="105"/>
      <c r="O34" s="104"/>
      <c r="P34" s="104"/>
      <c r="Q34" s="105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</row>
    <row r="35" spans="1:28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6" t="s">
        <v>90</v>
      </c>
      <c r="L35" s="106" t="s">
        <v>91</v>
      </c>
      <c r="M35" s="107" t="s">
        <v>92</v>
      </c>
      <c r="N35" s="109" t="s">
        <v>93</v>
      </c>
      <c r="O35" s="106" t="s">
        <v>94</v>
      </c>
      <c r="P35" s="106" t="s">
        <v>95</v>
      </c>
      <c r="Q35" s="109" t="s">
        <v>96</v>
      </c>
      <c r="R35" s="106" t="s">
        <v>97</v>
      </c>
      <c r="S35" s="106" t="s">
        <v>98</v>
      </c>
      <c r="T35" s="106" t="s">
        <v>99</v>
      </c>
      <c r="U35" s="106" t="s">
        <v>100</v>
      </c>
      <c r="V35" s="106" t="s">
        <v>101</v>
      </c>
      <c r="W35" s="109" t="s">
        <v>102</v>
      </c>
      <c r="X35" s="106" t="s">
        <v>103</v>
      </c>
      <c r="Y35" s="106" t="s">
        <v>104</v>
      </c>
      <c r="Z35" s="106" t="s">
        <v>105</v>
      </c>
      <c r="AA35" s="106" t="s">
        <v>106</v>
      </c>
      <c r="AB35" s="106" t="s">
        <v>107</v>
      </c>
    </row>
    <row r="36" spans="1:28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16">
        <f t="shared" ref="K36:V36" si="13">K23*$J23</f>
        <v>0.14965000000000001</v>
      </c>
      <c r="L36" s="116">
        <f t="shared" si="13"/>
        <v>28.358000000000001</v>
      </c>
      <c r="M36" s="116">
        <f t="shared" si="13"/>
        <v>1.5578000000000001</v>
      </c>
      <c r="N36" s="116">
        <f t="shared" si="13"/>
        <v>7.2701000000000005E-4</v>
      </c>
      <c r="O36" s="116">
        <f t="shared" si="13"/>
        <v>2.7001000000000001E-2</v>
      </c>
      <c r="P36" s="116">
        <f t="shared" si="13"/>
        <v>240.83</v>
      </c>
      <c r="Q36" s="116">
        <f t="shared" si="13"/>
        <v>5.7755999999999997E-3</v>
      </c>
      <c r="R36" s="116">
        <f t="shared" si="13"/>
        <v>3.4014000000000003E-2</v>
      </c>
      <c r="S36" s="116">
        <f t="shared" si="13"/>
        <v>6.4151E-2</v>
      </c>
      <c r="T36" s="116">
        <f t="shared" si="13"/>
        <v>5.9679000000000004E-4</v>
      </c>
      <c r="U36" s="116">
        <f t="shared" si="13"/>
        <v>7.7543999999999998E-3</v>
      </c>
      <c r="V36" s="116">
        <f t="shared" si="13"/>
        <v>0.58637000000000006</v>
      </c>
      <c r="W36" s="116">
        <f>2*Q36</f>
        <v>1.1551199999999999E-2</v>
      </c>
      <c r="X36" s="116">
        <f t="shared" ref="X36:AB37" si="14">2*R36</f>
        <v>6.8028000000000005E-2</v>
      </c>
      <c r="Y36" s="116">
        <f t="shared" si="14"/>
        <v>0.128302</v>
      </c>
      <c r="Z36" s="116">
        <f t="shared" si="14"/>
        <v>1.1935800000000001E-3</v>
      </c>
      <c r="AA36" s="116">
        <f t="shared" si="14"/>
        <v>1.55088E-2</v>
      </c>
      <c r="AB36" s="116">
        <f t="shared" si="14"/>
        <v>1.1727400000000001</v>
      </c>
    </row>
    <row r="37" spans="1:28">
      <c r="A37" s="106"/>
      <c r="B37" s="109"/>
      <c r="C37" s="109"/>
      <c r="D37" s="109"/>
      <c r="E37" s="109"/>
      <c r="F37" s="116"/>
      <c r="G37" s="116"/>
      <c r="H37" s="116"/>
      <c r="I37" s="116"/>
      <c r="J37" s="111"/>
      <c r="K37" s="116">
        <f t="shared" ref="K37:V37" si="15">K24*$J24</f>
        <v>0.18232999999999999</v>
      </c>
      <c r="L37" s="116">
        <f t="shared" si="15"/>
        <v>28.737000000000002</v>
      </c>
      <c r="M37" s="116">
        <f t="shared" si="15"/>
        <v>1.4495</v>
      </c>
      <c r="N37" s="111">
        <f t="shared" si="15"/>
        <v>3.0339E-3</v>
      </c>
      <c r="O37" s="116">
        <f t="shared" si="15"/>
        <v>5.1371999999999994E-2</v>
      </c>
      <c r="P37" s="116">
        <f t="shared" si="15"/>
        <v>236.83</v>
      </c>
      <c r="Q37" s="116">
        <f t="shared" si="15"/>
        <v>5.0667999999999998E-3</v>
      </c>
      <c r="R37" s="116">
        <f t="shared" si="15"/>
        <v>0.23574999999999999</v>
      </c>
      <c r="S37" s="116">
        <f t="shared" si="15"/>
        <v>3.2164999999999999E-2</v>
      </c>
      <c r="T37" s="116">
        <f t="shared" si="15"/>
        <v>7.5239000000000001E-6</v>
      </c>
      <c r="U37" s="116">
        <f t="shared" si="15"/>
        <v>2.8858999999999998E-3</v>
      </c>
      <c r="V37" s="116">
        <f t="shared" si="15"/>
        <v>0.62566999999999995</v>
      </c>
      <c r="W37" s="116">
        <f t="shared" ref="W37" si="16">2*Q37</f>
        <v>1.01336E-2</v>
      </c>
      <c r="X37" s="116">
        <f t="shared" si="14"/>
        <v>0.47149999999999997</v>
      </c>
      <c r="Y37" s="116">
        <f t="shared" si="14"/>
        <v>6.4329999999999998E-2</v>
      </c>
      <c r="Z37" s="116">
        <f t="shared" si="14"/>
        <v>1.50478E-5</v>
      </c>
      <c r="AA37" s="116">
        <f t="shared" si="14"/>
        <v>5.7717999999999997E-3</v>
      </c>
      <c r="AB37" s="116">
        <f t="shared" si="14"/>
        <v>1.2513399999999999</v>
      </c>
    </row>
    <row r="38" spans="1:28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16">
        <f t="shared" ref="K38:V38" si="17">K25*$J25</f>
        <v>0.17811000000000002</v>
      </c>
      <c r="L38" s="116">
        <f t="shared" si="17"/>
        <v>30.381999999999998</v>
      </c>
      <c r="M38" s="116">
        <f t="shared" si="17"/>
        <v>1.5696000000000001</v>
      </c>
      <c r="N38" s="111">
        <f t="shared" si="17"/>
        <v>1.4076E-3</v>
      </c>
      <c r="O38" s="116">
        <f t="shared" si="17"/>
        <v>4.3007000000000004E-2</v>
      </c>
      <c r="P38" s="116">
        <f t="shared" si="17"/>
        <v>240.54000000000002</v>
      </c>
      <c r="Q38" s="116">
        <f t="shared" si="17"/>
        <v>5.0252999999999999E-3</v>
      </c>
      <c r="R38" s="116">
        <f t="shared" si="17"/>
        <v>9.8503000000000007E-2</v>
      </c>
      <c r="S38" s="116">
        <f t="shared" si="17"/>
        <v>2.6714000000000002E-2</v>
      </c>
      <c r="T38" s="116">
        <f t="shared" si="17"/>
        <v>7.0110000000000007E-4</v>
      </c>
      <c r="U38" s="116">
        <f t="shared" si="17"/>
        <v>9.3875999999999994E-3</v>
      </c>
      <c r="V38" s="116">
        <f t="shared" si="17"/>
        <v>0.61284000000000005</v>
      </c>
      <c r="W38" s="116">
        <f t="shared" ref="W38:W44" si="18">2*Q38</f>
        <v>1.00506E-2</v>
      </c>
      <c r="X38" s="116">
        <f t="shared" ref="X38:X44" si="19">2*R38</f>
        <v>0.19700600000000001</v>
      </c>
      <c r="Y38" s="116">
        <f t="shared" ref="Y38:Y44" si="20">2*S38</f>
        <v>5.3428000000000003E-2</v>
      </c>
      <c r="Z38" s="116">
        <f t="shared" ref="Z38:Z44" si="21">2*T38</f>
        <v>1.4022000000000001E-3</v>
      </c>
      <c r="AA38" s="116">
        <f t="shared" ref="AA38:AA44" si="22">2*U38</f>
        <v>1.8775199999999999E-2</v>
      </c>
      <c r="AB38" s="116">
        <f t="shared" ref="AB38:AB44" si="23">2*V38</f>
        <v>1.2256800000000001</v>
      </c>
    </row>
    <row r="39" spans="1:28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16">
        <f t="shared" ref="K39:V39" si="24">K26*$J26</f>
        <v>0.14029</v>
      </c>
      <c r="L39" s="116">
        <f t="shared" si="24"/>
        <v>30.484000000000002</v>
      </c>
      <c r="M39" s="116">
        <f t="shared" si="24"/>
        <v>1.5502</v>
      </c>
      <c r="N39" s="111">
        <f t="shared" si="24"/>
        <v>1.4455E-3</v>
      </c>
      <c r="O39" s="116">
        <f t="shared" si="24"/>
        <v>4.6997999999999998E-2</v>
      </c>
      <c r="P39" s="116">
        <f t="shared" si="24"/>
        <v>242.26999999999998</v>
      </c>
      <c r="Q39" s="116">
        <f t="shared" si="24"/>
        <v>9.9283999999999987E-3</v>
      </c>
      <c r="R39" s="116">
        <f t="shared" si="24"/>
        <v>0.15767999999999999</v>
      </c>
      <c r="S39" s="116">
        <f t="shared" si="24"/>
        <v>2.6410000000000003E-2</v>
      </c>
      <c r="T39" s="116">
        <f t="shared" si="24"/>
        <v>7.2029000000000006E-4</v>
      </c>
      <c r="U39" s="116">
        <f t="shared" si="24"/>
        <v>1.5227000000000001E-3</v>
      </c>
      <c r="V39" s="116">
        <f t="shared" si="24"/>
        <v>0.82152999999999998</v>
      </c>
      <c r="W39" s="116">
        <f t="shared" si="18"/>
        <v>1.9856799999999997E-2</v>
      </c>
      <c r="X39" s="116">
        <f t="shared" si="19"/>
        <v>0.31535999999999997</v>
      </c>
      <c r="Y39" s="116">
        <f t="shared" si="20"/>
        <v>5.2820000000000006E-2</v>
      </c>
      <c r="Z39" s="116">
        <f t="shared" si="21"/>
        <v>1.4405800000000001E-3</v>
      </c>
      <c r="AA39" s="116">
        <f t="shared" si="22"/>
        <v>3.0454000000000002E-3</v>
      </c>
      <c r="AB39" s="116">
        <f t="shared" si="23"/>
        <v>1.64306</v>
      </c>
    </row>
    <row r="40" spans="1:28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16">
        <f t="shared" ref="K40:V40" si="25">K27*$J27</f>
        <v>0.13428999999999999</v>
      </c>
      <c r="L40" s="116">
        <f t="shared" si="25"/>
        <v>29.055999999999997</v>
      </c>
      <c r="M40" s="116">
        <f t="shared" si="25"/>
        <v>1.5022</v>
      </c>
      <c r="N40" s="111">
        <f t="shared" si="25"/>
        <v>1.6462000000000001E-4</v>
      </c>
      <c r="O40" s="116">
        <f t="shared" si="25"/>
        <v>3.6242000000000003E-2</v>
      </c>
      <c r="P40" s="116">
        <f t="shared" si="25"/>
        <v>239.37</v>
      </c>
      <c r="Q40" s="116">
        <f t="shared" si="25"/>
        <v>7.1186999999999995E-3</v>
      </c>
      <c r="R40" s="116">
        <f t="shared" si="25"/>
        <v>0.18667</v>
      </c>
      <c r="S40" s="116">
        <f t="shared" si="25"/>
        <v>3.1244999999999998E-2</v>
      </c>
      <c r="T40" s="116">
        <f t="shared" si="25"/>
        <v>1.9009000000000002E-4</v>
      </c>
      <c r="U40" s="116">
        <f t="shared" si="25"/>
        <v>4.5236E-3</v>
      </c>
      <c r="V40" s="116">
        <f t="shared" si="25"/>
        <v>1.1456</v>
      </c>
      <c r="W40" s="116">
        <f t="shared" si="18"/>
        <v>1.4237399999999999E-2</v>
      </c>
      <c r="X40" s="116">
        <f t="shared" si="19"/>
        <v>0.37334000000000001</v>
      </c>
      <c r="Y40" s="116">
        <f t="shared" si="20"/>
        <v>6.2489999999999997E-2</v>
      </c>
      <c r="Z40" s="116">
        <f t="shared" si="21"/>
        <v>3.8018000000000004E-4</v>
      </c>
      <c r="AA40" s="116">
        <f t="shared" si="22"/>
        <v>9.0472E-3</v>
      </c>
      <c r="AB40" s="116">
        <f t="shared" si="23"/>
        <v>2.2911999999999999</v>
      </c>
    </row>
    <row r="41" spans="1:28">
      <c r="A41" s="104"/>
      <c r="B41" s="116"/>
      <c r="C41" s="116"/>
      <c r="D41" s="116"/>
      <c r="E41" s="104"/>
      <c r="F41" s="116"/>
      <c r="G41" s="116"/>
      <c r="H41" s="116"/>
      <c r="I41" s="116"/>
      <c r="J41" s="116"/>
      <c r="K41" s="116">
        <f t="shared" ref="K41:V41" si="26">K28*$J28</f>
        <v>9.8953999999999986E-2</v>
      </c>
      <c r="L41" s="116">
        <f t="shared" si="26"/>
        <v>29.276000000000003</v>
      </c>
      <c r="M41" s="116">
        <f t="shared" si="26"/>
        <v>1.5621</v>
      </c>
      <c r="N41" s="111">
        <f t="shared" si="26"/>
        <v>0</v>
      </c>
      <c r="O41" s="116">
        <f t="shared" si="26"/>
        <v>4.9221000000000001E-2</v>
      </c>
      <c r="P41" s="116">
        <f t="shared" si="26"/>
        <v>242.60999999999999</v>
      </c>
      <c r="Q41" s="116">
        <f t="shared" si="26"/>
        <v>5.3860000000000002E-3</v>
      </c>
      <c r="R41" s="116">
        <f t="shared" si="26"/>
        <v>7.1211999999999998E-2</v>
      </c>
      <c r="S41" s="116">
        <f t="shared" si="26"/>
        <v>1.4423999999999999E-2</v>
      </c>
      <c r="T41" s="116">
        <f t="shared" si="26"/>
        <v>0</v>
      </c>
      <c r="U41" s="116">
        <f t="shared" si="26"/>
        <v>7.3006E-3</v>
      </c>
      <c r="V41" s="116">
        <f t="shared" si="26"/>
        <v>0.25894999999999996</v>
      </c>
      <c r="W41" s="116">
        <f t="shared" si="18"/>
        <v>1.0772E-2</v>
      </c>
      <c r="X41" s="116">
        <f t="shared" si="19"/>
        <v>0.142424</v>
      </c>
      <c r="Y41" s="116">
        <f t="shared" si="20"/>
        <v>2.8847999999999999E-2</v>
      </c>
      <c r="Z41" s="116">
        <f t="shared" si="21"/>
        <v>0</v>
      </c>
      <c r="AA41" s="116">
        <f t="shared" si="22"/>
        <v>1.46012E-2</v>
      </c>
      <c r="AB41" s="116">
        <f t="shared" si="23"/>
        <v>0.51789999999999992</v>
      </c>
    </row>
    <row r="42" spans="1:28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16">
        <f t="shared" ref="K42:V42" si="27">K29*$J29</f>
        <v>0.12894</v>
      </c>
      <c r="L42" s="116">
        <f t="shared" si="27"/>
        <v>29.776000000000003</v>
      </c>
      <c r="M42" s="116">
        <f t="shared" si="27"/>
        <v>1.4778</v>
      </c>
      <c r="N42" s="111">
        <f t="shared" si="27"/>
        <v>7.5986999999999995E-4</v>
      </c>
      <c r="O42" s="116">
        <f t="shared" si="27"/>
        <v>4.4978999999999998E-2</v>
      </c>
      <c r="P42" s="116">
        <f t="shared" si="27"/>
        <v>241.62</v>
      </c>
      <c r="Q42" s="116">
        <f t="shared" si="27"/>
        <v>4.6372999999999996E-3</v>
      </c>
      <c r="R42" s="116">
        <f t="shared" si="27"/>
        <v>0.11132</v>
      </c>
      <c r="S42" s="116">
        <f t="shared" si="27"/>
        <v>4.8598000000000002E-2</v>
      </c>
      <c r="T42" s="116">
        <f t="shared" si="27"/>
        <v>6.2429E-4</v>
      </c>
      <c r="U42" s="116">
        <f t="shared" si="27"/>
        <v>8.3891E-3</v>
      </c>
      <c r="V42" s="116">
        <f t="shared" si="27"/>
        <v>0.71789000000000003</v>
      </c>
      <c r="W42" s="116">
        <f t="shared" si="18"/>
        <v>9.2745999999999992E-3</v>
      </c>
      <c r="X42" s="116">
        <f t="shared" si="19"/>
        <v>0.22264</v>
      </c>
      <c r="Y42" s="116">
        <f t="shared" si="20"/>
        <v>9.7196000000000005E-2</v>
      </c>
      <c r="Z42" s="116">
        <f t="shared" si="21"/>
        <v>1.24858E-3</v>
      </c>
      <c r="AA42" s="116">
        <f t="shared" si="22"/>
        <v>1.67782E-2</v>
      </c>
      <c r="AB42" s="116">
        <f t="shared" si="23"/>
        <v>1.4357800000000001</v>
      </c>
    </row>
    <row r="43" spans="1:28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16">
        <f t="shared" ref="K43:V43" si="28">K30*$J30</f>
        <v>7.8118000000000007E-2</v>
      </c>
      <c r="L43" s="116">
        <f t="shared" si="28"/>
        <v>28.754000000000001</v>
      </c>
      <c r="M43" s="116">
        <f t="shared" si="28"/>
        <v>1.4952999999999999</v>
      </c>
      <c r="N43" s="111">
        <f t="shared" si="28"/>
        <v>0</v>
      </c>
      <c r="O43" s="116">
        <f t="shared" si="28"/>
        <v>3.6018999999999995E-2</v>
      </c>
      <c r="P43" s="116">
        <f t="shared" si="28"/>
        <v>240.79999999999998</v>
      </c>
      <c r="Q43" s="116">
        <f t="shared" si="28"/>
        <v>7.1747E-3</v>
      </c>
      <c r="R43" s="116">
        <f t="shared" si="28"/>
        <v>4.5044000000000001E-2</v>
      </c>
      <c r="S43" s="116">
        <f t="shared" si="28"/>
        <v>1.9601E-2</v>
      </c>
      <c r="T43" s="116">
        <f t="shared" si="28"/>
        <v>0</v>
      </c>
      <c r="U43" s="116">
        <f t="shared" si="28"/>
        <v>4.5834999999999999E-3</v>
      </c>
      <c r="V43" s="116">
        <f t="shared" si="28"/>
        <v>1.5855000000000001</v>
      </c>
      <c r="W43" s="116">
        <f t="shared" si="18"/>
        <v>1.43494E-2</v>
      </c>
      <c r="X43" s="116">
        <f t="shared" si="19"/>
        <v>9.0088000000000001E-2</v>
      </c>
      <c r="Y43" s="116">
        <f t="shared" si="20"/>
        <v>3.9202000000000001E-2</v>
      </c>
      <c r="Z43" s="116">
        <f t="shared" si="21"/>
        <v>0</v>
      </c>
      <c r="AA43" s="116">
        <f t="shared" si="22"/>
        <v>9.1669999999999998E-3</v>
      </c>
      <c r="AB43" s="116">
        <f t="shared" si="23"/>
        <v>3.1710000000000003</v>
      </c>
    </row>
    <row r="44" spans="1:28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16">
        <f t="shared" ref="K44:V44" si="29">K31*$J31</f>
        <v>8.8957999999999995E-2</v>
      </c>
      <c r="L44" s="116">
        <f t="shared" si="29"/>
        <v>21.978000000000002</v>
      </c>
      <c r="M44" s="116">
        <f t="shared" si="29"/>
        <v>1.3298000000000001</v>
      </c>
      <c r="N44" s="111">
        <f t="shared" si="29"/>
        <v>0</v>
      </c>
      <c r="O44" s="116">
        <f t="shared" si="29"/>
        <v>4.5634000000000001E-2</v>
      </c>
      <c r="P44" s="116">
        <f t="shared" si="29"/>
        <v>234.37</v>
      </c>
      <c r="Q44" s="116">
        <f t="shared" si="29"/>
        <v>2.1293000000000002E-3</v>
      </c>
      <c r="R44" s="116">
        <f t="shared" si="29"/>
        <v>0.45883000000000002</v>
      </c>
      <c r="S44" s="116">
        <f t="shared" si="29"/>
        <v>3.0217999999999998E-2</v>
      </c>
      <c r="T44" s="116">
        <f t="shared" si="29"/>
        <v>0</v>
      </c>
      <c r="U44" s="116">
        <f t="shared" si="29"/>
        <v>3.0651000000000003E-3</v>
      </c>
      <c r="V44" s="116">
        <f t="shared" si="29"/>
        <v>0.98422000000000009</v>
      </c>
      <c r="W44" s="116">
        <f t="shared" si="18"/>
        <v>4.2586000000000004E-3</v>
      </c>
      <c r="X44" s="116">
        <f t="shared" si="19"/>
        <v>0.91766000000000003</v>
      </c>
      <c r="Y44" s="116">
        <f t="shared" si="20"/>
        <v>6.0435999999999997E-2</v>
      </c>
      <c r="Z44" s="116">
        <f t="shared" si="21"/>
        <v>0</v>
      </c>
      <c r="AA44" s="116">
        <f t="shared" si="22"/>
        <v>6.1302000000000006E-3</v>
      </c>
      <c r="AB44" s="116">
        <f t="shared" si="23"/>
        <v>1.9684400000000002</v>
      </c>
    </row>
    <row r="45" spans="1:2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16"/>
      <c r="L45" s="116"/>
      <c r="M45" s="116"/>
      <c r="N45" s="111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</row>
    <row r="46" spans="1:28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16"/>
      <c r="L46" s="116"/>
      <c r="M46" s="116"/>
      <c r="N46" s="111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</row>
    <row r="47" spans="1:2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16"/>
      <c r="L47" s="116"/>
      <c r="M47" s="116"/>
      <c r="N47" s="111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</row>
    <row r="48" spans="1:28">
      <c r="A48" s="104"/>
      <c r="B48" s="104"/>
      <c r="C48" s="104"/>
      <c r="D48" s="104"/>
      <c r="E48" s="104"/>
      <c r="F48" s="104"/>
      <c r="G48" s="104"/>
      <c r="H48" s="104"/>
      <c r="I48" s="104"/>
      <c r="J48" s="106" t="s">
        <v>109</v>
      </c>
      <c r="K48" s="116">
        <f>AVERAGE(K39:K44)</f>
        <v>0.11159166666666666</v>
      </c>
      <c r="L48" s="116">
        <f>AVERAGE(L36:L45)</f>
        <v>28.533444444444442</v>
      </c>
      <c r="M48" s="116">
        <f t="shared" ref="M48:P48" si="30">AVERAGE(M36:M45)</f>
        <v>1.499366666666667</v>
      </c>
      <c r="N48" s="116">
        <f t="shared" si="30"/>
        <v>8.3761111111111113E-4</v>
      </c>
      <c r="O48" s="116">
        <f t="shared" si="30"/>
        <v>4.2274777777777779E-2</v>
      </c>
      <c r="P48" s="116">
        <f t="shared" si="30"/>
        <v>239.91555555555558</v>
      </c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</row>
    <row r="49" spans="1:28">
      <c r="A49" s="104"/>
      <c r="B49" s="104"/>
      <c r="C49" s="104"/>
      <c r="D49" s="104"/>
      <c r="E49" s="104"/>
      <c r="F49" s="104"/>
      <c r="G49" s="104"/>
      <c r="H49" s="104"/>
      <c r="I49" s="104"/>
      <c r="J49" s="106" t="s">
        <v>110</v>
      </c>
      <c r="K49" s="116">
        <f>STDEV(K39:K44)</f>
        <v>2.6200203004302564E-2</v>
      </c>
      <c r="L49" s="116">
        <f t="shared" ref="L49:P49" si="31">STDEV(L36:L45)</f>
        <v>2.5662456581118218</v>
      </c>
      <c r="M49" s="116">
        <f t="shared" si="31"/>
        <v>7.6318330039381752E-2</v>
      </c>
      <c r="N49" s="116">
        <f t="shared" si="31"/>
        <v>1.0058622893001365E-3</v>
      </c>
      <c r="O49" s="116">
        <f t="shared" si="31"/>
        <v>7.7561997424282656E-3</v>
      </c>
      <c r="P49" s="116">
        <f t="shared" si="31"/>
        <v>2.6992689339481801</v>
      </c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4" spans="1:28">
      <c r="V54" s="10"/>
      <c r="W54" s="10"/>
      <c r="X54" s="145"/>
      <c r="Y54" s="95"/>
      <c r="Z54" s="10"/>
      <c r="AA54" s="10"/>
    </row>
    <row r="55" spans="1:28">
      <c r="V55" s="88"/>
      <c r="W55" s="88"/>
      <c r="X55" s="88"/>
      <c r="Y55" s="88"/>
      <c r="Z55" s="88"/>
      <c r="AA55" s="88"/>
    </row>
    <row r="56" spans="1:28">
      <c r="V56" s="88"/>
      <c r="W56" s="88"/>
      <c r="X56" s="88"/>
      <c r="Y56" s="88"/>
      <c r="Z56" s="88"/>
      <c r="AA56" s="88"/>
    </row>
    <row r="57" spans="1:28">
      <c r="V57" s="88"/>
      <c r="W57" s="88"/>
      <c r="X57" s="88"/>
      <c r="Y57" s="88"/>
      <c r="Z57" s="88"/>
      <c r="AA57" s="88"/>
    </row>
    <row r="58" spans="1:28">
      <c r="V58" s="88"/>
      <c r="W58" s="88"/>
      <c r="X58" s="88"/>
      <c r="Y58" s="88"/>
      <c r="Z58" s="88"/>
      <c r="AA58" s="88"/>
    </row>
    <row r="59" spans="1:28">
      <c r="V59" s="88"/>
      <c r="W59" s="88"/>
      <c r="X59" s="88"/>
      <c r="Y59" s="88"/>
      <c r="Z59" s="88"/>
      <c r="AA59" s="88"/>
    </row>
    <row r="60" spans="1:28">
      <c r="V60" s="88"/>
      <c r="W60" s="88"/>
      <c r="X60" s="88"/>
      <c r="Y60" s="88"/>
      <c r="Z60" s="88"/>
      <c r="AA60" s="88"/>
    </row>
    <row r="61" spans="1:28">
      <c r="V61" s="88"/>
      <c r="W61" s="88"/>
      <c r="X61" s="88"/>
      <c r="Y61" s="88"/>
      <c r="Z61" s="88"/>
      <c r="AA61" s="88"/>
    </row>
    <row r="62" spans="1:28">
      <c r="V62" s="88"/>
      <c r="W62" s="88"/>
      <c r="X62" s="88"/>
      <c r="Y62" s="88"/>
      <c r="Z62" s="88"/>
      <c r="AA62" s="88"/>
    </row>
    <row r="63" spans="1:28">
      <c r="A63" s="10" t="s">
        <v>163</v>
      </c>
      <c r="V63" s="88"/>
      <c r="W63" s="88"/>
      <c r="X63" s="88"/>
      <c r="Y63" s="88"/>
      <c r="Z63" s="88"/>
      <c r="AA63" s="88"/>
    </row>
    <row r="64" spans="1:28">
      <c r="A64" s="146" t="s">
        <v>153</v>
      </c>
      <c r="B64" s="147" t="s">
        <v>152</v>
      </c>
      <c r="C64" s="148"/>
      <c r="D64" s="148"/>
      <c r="E64" s="163" t="s">
        <v>161</v>
      </c>
      <c r="F64" s="150"/>
      <c r="G64" s="150"/>
      <c r="H64" s="148"/>
      <c r="I64" s="14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</row>
    <row r="65" spans="1:21">
      <c r="A65" s="146" t="s">
        <v>8</v>
      </c>
      <c r="B65" s="146" t="s">
        <v>87</v>
      </c>
      <c r="C65" s="146" t="s">
        <v>89</v>
      </c>
      <c r="D65" s="146"/>
      <c r="E65" s="146" t="s">
        <v>91</v>
      </c>
      <c r="F65" s="149"/>
      <c r="G65" s="150"/>
      <c r="H65" s="146"/>
      <c r="I65" s="146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</row>
    <row r="66" spans="1:21">
      <c r="A66" s="152"/>
      <c r="B66" s="152" t="s">
        <v>182</v>
      </c>
      <c r="C66" s="153">
        <v>49.1</v>
      </c>
      <c r="D66" s="141"/>
      <c r="E66" s="141">
        <v>20.351556333333331</v>
      </c>
      <c r="F66" s="141"/>
      <c r="G66" s="141"/>
      <c r="H66" s="141"/>
      <c r="I66" s="141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</row>
    <row r="67" spans="1:21">
      <c r="A67" s="152"/>
      <c r="B67" s="152" t="s">
        <v>183</v>
      </c>
      <c r="C67" s="153">
        <v>49.1</v>
      </c>
      <c r="D67" s="141"/>
      <c r="E67" s="141">
        <v>20.289199333333332</v>
      </c>
      <c r="F67" s="141"/>
      <c r="G67" s="141"/>
      <c r="H67" s="141"/>
      <c r="I67" s="141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</row>
    <row r="68" spans="1:21">
      <c r="A68" s="152"/>
      <c r="B68" s="152" t="s">
        <v>202</v>
      </c>
      <c r="C68" s="153">
        <v>49.1</v>
      </c>
      <c r="D68" s="141"/>
      <c r="E68" s="141">
        <v>20.834700333333334</v>
      </c>
      <c r="F68" s="141"/>
      <c r="G68" s="141"/>
      <c r="H68" s="141"/>
      <c r="I68" s="141"/>
    </row>
    <row r="69" spans="1:21">
      <c r="A69" s="152"/>
      <c r="B69" s="152" t="s">
        <v>209</v>
      </c>
      <c r="C69" s="153">
        <v>49.1</v>
      </c>
      <c r="D69" s="141"/>
      <c r="E69" s="141">
        <v>20.781672333333333</v>
      </c>
      <c r="F69" s="141"/>
      <c r="G69" s="141"/>
      <c r="H69" s="141"/>
      <c r="I69" s="141"/>
      <c r="J69" s="88"/>
      <c r="L69" s="88"/>
      <c r="M69" s="88"/>
      <c r="N69" s="88"/>
      <c r="O69" s="88"/>
      <c r="P69" s="88"/>
      <c r="R69" s="88"/>
      <c r="S69" s="88"/>
    </row>
    <row r="70" spans="1:21">
      <c r="A70" s="152"/>
      <c r="B70" s="151"/>
      <c r="C70" s="153">
        <v>49.1</v>
      </c>
      <c r="D70" s="141"/>
      <c r="E70" s="141"/>
      <c r="F70" s="141"/>
      <c r="G70" s="141"/>
      <c r="H70" s="141"/>
      <c r="I70" s="141"/>
      <c r="J70" s="88"/>
      <c r="L70" s="88"/>
      <c r="M70" s="88"/>
      <c r="N70" s="88"/>
      <c r="O70" s="88"/>
      <c r="P70" s="88"/>
      <c r="R70" s="88"/>
      <c r="S70" s="88"/>
    </row>
    <row r="71" spans="1:21">
      <c r="A71" s="152"/>
      <c r="B71" s="151"/>
      <c r="C71" s="154">
        <v>49.1</v>
      </c>
      <c r="D71" s="141"/>
      <c r="E71" s="141"/>
      <c r="F71" s="141"/>
      <c r="G71" s="141"/>
      <c r="H71" s="141"/>
      <c r="I71" s="141"/>
      <c r="J71" s="88"/>
      <c r="L71" s="88"/>
      <c r="M71" s="88"/>
      <c r="N71" s="88"/>
      <c r="O71" s="88"/>
      <c r="P71" s="88"/>
      <c r="R71" s="88"/>
      <c r="S71" s="88"/>
    </row>
    <row r="72" spans="1:21">
      <c r="A72" s="152"/>
      <c r="B72" s="151"/>
      <c r="C72" s="154">
        <v>49.1</v>
      </c>
      <c r="D72" s="148"/>
      <c r="E72" s="141"/>
      <c r="F72" s="148"/>
      <c r="G72" s="148"/>
      <c r="H72" s="148"/>
      <c r="I72" s="148"/>
      <c r="J72" s="88"/>
      <c r="L72" s="88"/>
      <c r="M72" s="88"/>
      <c r="N72" s="88"/>
      <c r="O72" s="88"/>
      <c r="P72" s="88"/>
      <c r="R72" s="88"/>
      <c r="S72" s="88"/>
    </row>
    <row r="73" spans="1:21">
      <c r="A73" s="152"/>
      <c r="B73" s="152"/>
      <c r="C73" s="154"/>
      <c r="D73" s="140"/>
      <c r="E73" s="141"/>
      <c r="F73" s="140"/>
      <c r="G73" s="140"/>
      <c r="H73" s="140"/>
      <c r="I73" s="140"/>
      <c r="J73" s="88"/>
      <c r="L73" s="88"/>
      <c r="M73" s="88"/>
      <c r="N73" s="88"/>
      <c r="O73" s="88"/>
      <c r="P73" s="88"/>
      <c r="R73" s="88"/>
      <c r="S73" s="88"/>
    </row>
    <row r="74" spans="1:21">
      <c r="A74" s="100"/>
      <c r="B74" s="100"/>
      <c r="C74" s="155" t="s">
        <v>154</v>
      </c>
      <c r="D74" s="156"/>
      <c r="E74" s="156">
        <f>AVERAGE(E66:E72)</f>
        <v>20.564282083333332</v>
      </c>
      <c r="F74" s="88"/>
      <c r="G74" s="88"/>
      <c r="H74" s="88"/>
      <c r="I74" s="88"/>
      <c r="J74" s="88"/>
      <c r="L74" s="88"/>
      <c r="M74" s="88"/>
      <c r="N74" s="88"/>
      <c r="O74" s="88"/>
      <c r="P74" s="88"/>
      <c r="R74" s="88"/>
      <c r="S74" s="88"/>
    </row>
    <row r="75" spans="1:21">
      <c r="C75" s="157" t="s">
        <v>110</v>
      </c>
      <c r="D75" s="158"/>
      <c r="E75" s="158">
        <f>STDEV(E66:E72)</f>
        <v>0.2836120089069758</v>
      </c>
      <c r="J75" s="10"/>
      <c r="L75" s="88"/>
      <c r="M75" s="88"/>
      <c r="N75" s="88"/>
      <c r="O75" s="88"/>
      <c r="P75" s="88"/>
      <c r="R75" s="88"/>
    </row>
    <row r="76" spans="1:21">
      <c r="C76" s="155" t="s">
        <v>165</v>
      </c>
      <c r="D76" s="158"/>
      <c r="E76" s="158">
        <f>E75/E74*100</f>
        <v>1.3791486022107911</v>
      </c>
      <c r="J76" s="10"/>
      <c r="K76" s="10"/>
      <c r="L76" s="10"/>
      <c r="M76" s="10"/>
      <c r="N76" s="10"/>
      <c r="O76" s="145"/>
      <c r="P76" s="95"/>
      <c r="Q76" s="10"/>
      <c r="R76" s="10"/>
      <c r="S76" s="10"/>
      <c r="T76" s="10"/>
      <c r="U76" s="10"/>
    </row>
    <row r="77" spans="1:21" ht="15.6">
      <c r="J77" s="100"/>
      <c r="K77" s="5"/>
      <c r="L77" s="12"/>
      <c r="M77" s="88"/>
      <c r="N77" s="88"/>
      <c r="O77" s="88"/>
      <c r="P77" s="88"/>
      <c r="Q77" s="88"/>
      <c r="R77" s="88"/>
      <c r="S77" s="165"/>
      <c r="T77" s="5"/>
      <c r="U77" s="12"/>
    </row>
    <row r="78" spans="1:21" ht="15.6">
      <c r="A78" s="159" t="s">
        <v>155</v>
      </c>
      <c r="B78" s="160" t="s">
        <v>157</v>
      </c>
      <c r="D78" s="160" t="s">
        <v>157</v>
      </c>
      <c r="J78" s="100"/>
      <c r="K78" s="5"/>
      <c r="L78" s="12"/>
      <c r="M78" s="88"/>
      <c r="N78" s="88"/>
      <c r="O78" s="88"/>
      <c r="P78" s="88"/>
      <c r="Q78" s="88"/>
      <c r="R78" s="88"/>
      <c r="S78" s="165"/>
      <c r="T78" s="5"/>
      <c r="U78" s="12"/>
    </row>
    <row r="79" spans="1:21" ht="15.6">
      <c r="A79" s="59" t="s">
        <v>8</v>
      </c>
      <c r="B79" s="59" t="s">
        <v>87</v>
      </c>
      <c r="C79" s="59" t="s">
        <v>89</v>
      </c>
      <c r="D79" s="59" t="s">
        <v>91</v>
      </c>
      <c r="E79" s="164" t="s">
        <v>162</v>
      </c>
      <c r="F79" s="60"/>
      <c r="G79" s="62"/>
      <c r="H79" s="59" t="s">
        <v>164</v>
      </c>
      <c r="I79" s="59"/>
      <c r="J79" s="100"/>
      <c r="K79" s="5"/>
      <c r="L79" s="12"/>
      <c r="M79" s="88"/>
      <c r="N79" s="88"/>
      <c r="O79" s="88"/>
      <c r="P79" s="88"/>
      <c r="Q79" s="88"/>
      <c r="R79" s="88"/>
      <c r="S79" s="165"/>
      <c r="T79" s="5"/>
      <c r="U79" s="12"/>
    </row>
    <row r="80" spans="1:21" ht="15.6">
      <c r="A80" s="64"/>
      <c r="B80" s="179" t="s">
        <v>210</v>
      </c>
      <c r="C80" s="102">
        <v>49.1</v>
      </c>
      <c r="D80" s="91">
        <v>1.0165</v>
      </c>
      <c r="E80" s="91">
        <f>D80*C80</f>
        <v>49.910150000000002</v>
      </c>
      <c r="F80" s="88"/>
      <c r="G80" s="88"/>
      <c r="H80" s="88"/>
      <c r="I80" s="88"/>
      <c r="J80" s="100"/>
      <c r="K80" s="5"/>
      <c r="L80" s="12"/>
      <c r="M80" s="88"/>
      <c r="N80" s="88"/>
      <c r="O80" s="88"/>
      <c r="P80" s="88"/>
      <c r="Q80" s="88"/>
      <c r="R80" s="88"/>
      <c r="S80" s="165"/>
      <c r="T80" s="5"/>
      <c r="U80" s="12"/>
    </row>
    <row r="81" spans="1:21" ht="15.6">
      <c r="A81" s="64"/>
      <c r="B81" s="101" t="s">
        <v>211</v>
      </c>
      <c r="C81" s="102">
        <v>49.1</v>
      </c>
      <c r="D81" s="91">
        <v>1.0073000000000001</v>
      </c>
      <c r="E81" s="91">
        <f t="shared" ref="E81:E90" si="32">D81*C81</f>
        <v>49.458430000000007</v>
      </c>
      <c r="F81" s="88"/>
      <c r="G81" s="88"/>
      <c r="H81" s="88"/>
      <c r="I81" s="88"/>
      <c r="J81" s="100"/>
      <c r="K81" s="5"/>
      <c r="L81" s="12"/>
      <c r="M81" s="88"/>
      <c r="N81" s="88"/>
      <c r="O81" s="88"/>
      <c r="P81" s="88"/>
      <c r="Q81" s="88"/>
      <c r="R81" s="88"/>
      <c r="S81" s="165"/>
      <c r="T81" s="5"/>
      <c r="U81" s="12"/>
    </row>
    <row r="82" spans="1:21" ht="15.6">
      <c r="A82" s="64"/>
      <c r="B82" s="64" t="s">
        <v>221</v>
      </c>
      <c r="C82" s="102">
        <v>49.1</v>
      </c>
      <c r="D82" s="91">
        <v>1.0136000000000001</v>
      </c>
      <c r="E82" s="91">
        <f t="shared" si="32"/>
        <v>49.767760000000003</v>
      </c>
      <c r="F82" s="88"/>
      <c r="G82" s="88"/>
      <c r="H82" s="88"/>
      <c r="I82" s="88"/>
      <c r="J82" s="100"/>
      <c r="K82" s="5"/>
      <c r="L82" s="12"/>
      <c r="M82" s="88"/>
      <c r="N82" s="88"/>
      <c r="O82" s="88"/>
      <c r="P82" s="88"/>
      <c r="Q82" s="88"/>
      <c r="R82" s="88"/>
      <c r="S82" s="165"/>
      <c r="T82" s="5"/>
      <c r="U82" s="12"/>
    </row>
    <row r="83" spans="1:21" ht="15.6">
      <c r="A83" s="64"/>
      <c r="B83" s="64" t="s">
        <v>222</v>
      </c>
      <c r="C83" s="102">
        <v>49.1</v>
      </c>
      <c r="D83" s="91">
        <v>1.0064</v>
      </c>
      <c r="E83" s="91">
        <f t="shared" si="32"/>
        <v>49.414239999999999</v>
      </c>
      <c r="F83" s="88"/>
      <c r="G83" s="88"/>
      <c r="H83" s="88"/>
      <c r="I83" s="88"/>
      <c r="J83" s="100"/>
      <c r="K83" s="5"/>
      <c r="L83" s="12"/>
      <c r="M83" s="88"/>
      <c r="N83" s="88"/>
      <c r="O83" s="88"/>
      <c r="P83" s="88"/>
      <c r="Q83" s="88"/>
      <c r="R83" s="88"/>
      <c r="S83" s="165"/>
      <c r="T83" s="5"/>
      <c r="U83" s="12"/>
    </row>
    <row r="84" spans="1:21" ht="15.6">
      <c r="A84" s="64"/>
      <c r="B84" s="64" t="s">
        <v>232</v>
      </c>
      <c r="C84" s="102">
        <v>49.1</v>
      </c>
      <c r="D84" s="91">
        <v>0.97504000000000002</v>
      </c>
      <c r="E84" s="91">
        <f t="shared" si="32"/>
        <v>47.874464000000003</v>
      </c>
      <c r="F84" s="88"/>
      <c r="G84" s="88"/>
      <c r="H84" s="88"/>
      <c r="I84" s="88"/>
      <c r="J84" s="100"/>
      <c r="K84" s="5"/>
      <c r="L84" s="12"/>
      <c r="M84" s="88"/>
      <c r="N84" s="88"/>
      <c r="O84" s="88"/>
      <c r="P84" s="88"/>
      <c r="Q84" s="88"/>
      <c r="R84" s="88"/>
      <c r="S84" s="165"/>
      <c r="T84" s="5"/>
      <c r="U84" s="12"/>
    </row>
    <row r="85" spans="1:21" ht="15.6">
      <c r="A85" s="64"/>
      <c r="B85" s="64" t="s">
        <v>233</v>
      </c>
      <c r="C85" s="102">
        <v>49.1</v>
      </c>
      <c r="D85" s="91">
        <v>0.96514</v>
      </c>
      <c r="E85" s="91">
        <f t="shared" si="32"/>
        <v>47.388373999999999</v>
      </c>
      <c r="F85" s="88"/>
      <c r="G85" s="88"/>
      <c r="H85" s="88"/>
      <c r="I85" s="88"/>
      <c r="J85" s="100"/>
      <c r="K85" s="5"/>
      <c r="L85" s="12"/>
      <c r="M85" s="88"/>
      <c r="N85" s="88"/>
      <c r="O85" s="88"/>
      <c r="P85" s="88"/>
      <c r="Q85" s="88"/>
      <c r="R85" s="88"/>
      <c r="S85" s="165"/>
      <c r="T85" s="5"/>
      <c r="U85" s="12"/>
    </row>
    <row r="86" spans="1:21" ht="15.6">
      <c r="A86" s="64"/>
      <c r="B86" s="64" t="s">
        <v>242</v>
      </c>
      <c r="C86" s="102">
        <v>49.1</v>
      </c>
      <c r="D86" s="91">
        <v>1.0099</v>
      </c>
      <c r="E86" s="91">
        <f t="shared" si="32"/>
        <v>49.586090000000006</v>
      </c>
      <c r="F86" s="88"/>
      <c r="G86" s="88"/>
      <c r="H86" s="88"/>
      <c r="I86" s="88"/>
      <c r="J86" s="88"/>
      <c r="L86" s="88"/>
      <c r="M86" s="88"/>
      <c r="N86" s="88"/>
      <c r="O86" s="88"/>
      <c r="P86" s="88"/>
      <c r="R86" s="88"/>
      <c r="S86" s="165"/>
      <c r="T86" s="5"/>
    </row>
    <row r="87" spans="1:21" ht="15.6">
      <c r="A87" s="64"/>
      <c r="B87" s="64" t="s">
        <v>251</v>
      </c>
      <c r="C87" s="102">
        <v>49.1</v>
      </c>
      <c r="D87" s="91">
        <v>0.96118000000000003</v>
      </c>
      <c r="E87" s="91">
        <f t="shared" si="32"/>
        <v>47.193938000000003</v>
      </c>
      <c r="F87" s="59" t="s">
        <v>154</v>
      </c>
      <c r="G87" s="166">
        <f>AVERAGE(E80:E90)</f>
        <v>49.563325454545456</v>
      </c>
      <c r="H87" s="88"/>
      <c r="I87" s="88"/>
      <c r="J87" s="88"/>
      <c r="L87" s="88"/>
      <c r="M87" s="88"/>
      <c r="N87" s="88"/>
      <c r="O87" s="88"/>
      <c r="P87" s="88"/>
      <c r="R87" s="88"/>
      <c r="S87" s="165"/>
      <c r="T87" s="5"/>
    </row>
    <row r="88" spans="1:21" ht="15.6">
      <c r="A88" s="64"/>
      <c r="B88" s="64" t="s">
        <v>252</v>
      </c>
      <c r="C88" s="102">
        <v>49.1</v>
      </c>
      <c r="D88" s="91">
        <v>0.95313999999999999</v>
      </c>
      <c r="E88" s="91">
        <f t="shared" si="32"/>
        <v>46.799174000000001</v>
      </c>
      <c r="F88" s="62" t="s">
        <v>110</v>
      </c>
      <c r="G88" s="91">
        <f>STDEV(E80:E90)</f>
        <v>3.0183015907570381</v>
      </c>
      <c r="H88" s="88"/>
      <c r="I88" s="88"/>
      <c r="J88" s="88"/>
      <c r="L88" s="88"/>
      <c r="M88" s="88"/>
      <c r="N88" s="88"/>
      <c r="O88" s="88"/>
      <c r="P88" s="88"/>
      <c r="R88" s="88"/>
      <c r="S88" s="165"/>
      <c r="T88" s="5"/>
    </row>
    <row r="89" spans="1:21" ht="15.6">
      <c r="A89" s="89"/>
      <c r="B89" s="64" t="s">
        <v>259</v>
      </c>
      <c r="C89" s="102">
        <v>49.1</v>
      </c>
      <c r="D89" s="91">
        <v>1.1798</v>
      </c>
      <c r="E89" s="91">
        <f t="shared" si="32"/>
        <v>57.928179999999998</v>
      </c>
      <c r="F89" s="59" t="s">
        <v>165</v>
      </c>
      <c r="G89" s="91">
        <f>G88/G87*100</f>
        <v>6.0897882922023134</v>
      </c>
      <c r="J89" s="88"/>
      <c r="L89" s="88"/>
      <c r="M89" s="88"/>
      <c r="N89" s="88"/>
      <c r="O89" s="88"/>
      <c r="P89" s="88"/>
      <c r="R89" s="88"/>
      <c r="S89" s="165"/>
      <c r="T89" s="5"/>
    </row>
    <row r="90" spans="1:21" ht="15.6">
      <c r="A90" s="89"/>
      <c r="B90" s="64" t="s">
        <v>262</v>
      </c>
      <c r="C90" s="102">
        <v>49.1</v>
      </c>
      <c r="D90" s="91">
        <v>1.0158</v>
      </c>
      <c r="E90" s="91">
        <f t="shared" si="32"/>
        <v>49.875780000000006</v>
      </c>
      <c r="J90" s="88"/>
      <c r="L90" s="88"/>
      <c r="M90" s="88"/>
      <c r="N90" s="88"/>
      <c r="O90" s="88"/>
      <c r="P90" s="88"/>
      <c r="R90" s="88"/>
      <c r="S90" s="165"/>
      <c r="T90" s="5"/>
    </row>
    <row r="91" spans="1:21" ht="15.6">
      <c r="A91" s="11"/>
      <c r="B91" s="88"/>
      <c r="F91" s="37" t="s">
        <v>166</v>
      </c>
      <c r="G91" s="129">
        <f>G87-E74</f>
        <v>28.999043371212124</v>
      </c>
      <c r="J91" s="88"/>
      <c r="L91" s="88"/>
      <c r="M91" s="88"/>
      <c r="N91" s="88"/>
      <c r="O91" s="88"/>
      <c r="P91" s="88"/>
      <c r="R91" s="88"/>
      <c r="S91" s="165"/>
      <c r="T91" s="5"/>
    </row>
    <row r="92" spans="1:21" ht="15.6">
      <c r="F92" s="37" t="s">
        <v>110</v>
      </c>
      <c r="G92" s="41">
        <f>SQRT(G88^2+E75^2)</f>
        <v>3.0315969825098317</v>
      </c>
      <c r="S92" s="165"/>
      <c r="T92" s="5"/>
    </row>
    <row r="93" spans="1:21">
      <c r="F93" s="37" t="s">
        <v>167</v>
      </c>
      <c r="G93" s="129">
        <f>G92/G91*100</f>
        <v>10.454127550701735</v>
      </c>
    </row>
    <row r="95" spans="1:21">
      <c r="A95" s="138" t="s">
        <v>156</v>
      </c>
      <c r="B95" s="139"/>
      <c r="C95" s="57"/>
      <c r="D95" s="57"/>
      <c r="E95" s="89"/>
      <c r="F95" s="57"/>
      <c r="G95" s="89"/>
      <c r="H95" s="89"/>
      <c r="I95" s="59" t="s">
        <v>123</v>
      </c>
      <c r="J95" s="89"/>
      <c r="K95" s="89"/>
      <c r="L95" s="57"/>
      <c r="M95" s="89"/>
      <c r="N95" s="89"/>
      <c r="O95" s="59" t="s">
        <v>124</v>
      </c>
      <c r="P95" s="89"/>
      <c r="Q95" s="89"/>
      <c r="R95" s="57"/>
      <c r="S95" s="89"/>
      <c r="T95" s="89"/>
    </row>
    <row r="96" spans="1:21">
      <c r="A96" s="59" t="s">
        <v>35</v>
      </c>
      <c r="B96" s="59" t="s">
        <v>151</v>
      </c>
      <c r="C96" s="59" t="s">
        <v>1</v>
      </c>
      <c r="D96" s="59" t="s">
        <v>125</v>
      </c>
      <c r="E96" s="59" t="s">
        <v>3</v>
      </c>
      <c r="F96" s="59" t="s">
        <v>9</v>
      </c>
      <c r="G96" s="59" t="s">
        <v>4</v>
      </c>
      <c r="H96" s="59" t="s">
        <v>5</v>
      </c>
      <c r="I96" s="59" t="s">
        <v>1</v>
      </c>
      <c r="J96" s="59" t="s">
        <v>125</v>
      </c>
      <c r="K96" s="59" t="s">
        <v>3</v>
      </c>
      <c r="L96" s="59" t="s">
        <v>9</v>
      </c>
      <c r="M96" s="59" t="s">
        <v>4</v>
      </c>
      <c r="N96" s="59" t="s">
        <v>5</v>
      </c>
      <c r="O96" s="59" t="s">
        <v>1</v>
      </c>
      <c r="P96" s="59" t="s">
        <v>125</v>
      </c>
      <c r="Q96" s="59" t="s">
        <v>3</v>
      </c>
      <c r="R96" s="59" t="s">
        <v>9</v>
      </c>
      <c r="S96" s="59" t="s">
        <v>4</v>
      </c>
      <c r="T96" s="59" t="s">
        <v>5</v>
      </c>
    </row>
    <row r="97" spans="1:20" ht="15.6">
      <c r="A97" s="101" t="s">
        <v>214</v>
      </c>
      <c r="B97" s="102">
        <v>50</v>
      </c>
      <c r="C97" s="90">
        <v>5.9371E-2</v>
      </c>
      <c r="D97" s="90">
        <v>3.8304</v>
      </c>
      <c r="E97" s="90">
        <v>2.3574999999999999</v>
      </c>
      <c r="F97" s="90">
        <v>0.23577999999999999</v>
      </c>
      <c r="G97" s="90">
        <v>3.4177</v>
      </c>
      <c r="H97" s="90">
        <v>0.87204999999999999</v>
      </c>
      <c r="I97" s="90">
        <v>6.7117000000000001E-4</v>
      </c>
      <c r="J97" s="90">
        <v>1.1032999999999999E-2</v>
      </c>
      <c r="K97" s="90">
        <v>7.2814999999999998E-3</v>
      </c>
      <c r="L97" s="90">
        <v>1.0824000000000001E-3</v>
      </c>
      <c r="M97" s="90">
        <v>8.6932999999999993E-3</v>
      </c>
      <c r="N97" s="90">
        <v>3.6932000000000002E-3</v>
      </c>
      <c r="O97" s="91">
        <f t="shared" ref="O97:T103" si="33">2*I97</f>
        <v>1.34234E-3</v>
      </c>
      <c r="P97" s="91">
        <f t="shared" si="33"/>
        <v>2.2065999999999999E-2</v>
      </c>
      <c r="Q97" s="91">
        <f t="shared" si="33"/>
        <v>1.4563E-2</v>
      </c>
      <c r="R97" s="91">
        <f t="shared" si="33"/>
        <v>2.1648000000000001E-3</v>
      </c>
      <c r="S97" s="91">
        <f t="shared" si="33"/>
        <v>1.7386599999999999E-2</v>
      </c>
      <c r="T97" s="91">
        <f t="shared" si="33"/>
        <v>7.3864000000000004E-3</v>
      </c>
    </row>
    <row r="98" spans="1:20" ht="15.6">
      <c r="A98" s="101" t="s">
        <v>215</v>
      </c>
      <c r="B98" s="102">
        <v>50</v>
      </c>
      <c r="C98" s="90">
        <v>6.2630000000000005E-2</v>
      </c>
      <c r="D98" s="90">
        <v>4.2049000000000003</v>
      </c>
      <c r="E98" s="90">
        <v>2.8780000000000001</v>
      </c>
      <c r="F98" s="90">
        <v>0.27348</v>
      </c>
      <c r="G98" s="90">
        <v>3.6347</v>
      </c>
      <c r="H98" s="90">
        <v>0.59701000000000004</v>
      </c>
      <c r="I98" s="90">
        <v>2.5488000000000003E-4</v>
      </c>
      <c r="J98" s="90">
        <v>2.3935000000000001E-2</v>
      </c>
      <c r="K98" s="90">
        <v>1.2947E-2</v>
      </c>
      <c r="L98" s="90">
        <v>1.4358000000000001E-3</v>
      </c>
      <c r="M98" s="90">
        <v>1.0385999999999999E-2</v>
      </c>
      <c r="N98" s="90">
        <v>2.9331000000000001E-3</v>
      </c>
      <c r="O98" s="91">
        <f t="shared" si="33"/>
        <v>5.0976000000000005E-4</v>
      </c>
      <c r="P98" s="91">
        <f t="shared" si="33"/>
        <v>4.7870000000000003E-2</v>
      </c>
      <c r="Q98" s="91">
        <f t="shared" si="33"/>
        <v>2.5894E-2</v>
      </c>
      <c r="R98" s="91">
        <f t="shared" si="33"/>
        <v>2.8716000000000002E-3</v>
      </c>
      <c r="S98" s="91">
        <f t="shared" si="33"/>
        <v>2.0771999999999999E-2</v>
      </c>
      <c r="T98" s="91">
        <f t="shared" si="33"/>
        <v>5.8662000000000002E-3</v>
      </c>
    </row>
    <row r="99" spans="1:20" ht="15.6">
      <c r="A99" s="101" t="s">
        <v>216</v>
      </c>
      <c r="B99" s="102">
        <v>50</v>
      </c>
      <c r="C99" s="90">
        <v>1.5119E-2</v>
      </c>
      <c r="D99" s="90">
        <v>1.9188000000000001</v>
      </c>
      <c r="E99" s="90">
        <v>1.2151000000000001</v>
      </c>
      <c r="F99" s="90">
        <v>0.19098999999999999</v>
      </c>
      <c r="G99" s="90">
        <v>2.2351999999999999</v>
      </c>
      <c r="H99" s="90">
        <v>0.34005999999999997</v>
      </c>
      <c r="I99" s="90">
        <v>4.0949000000000003E-3</v>
      </c>
      <c r="J99" s="90">
        <v>1.2526E-3</v>
      </c>
      <c r="K99" s="90">
        <v>2.4104E-3</v>
      </c>
      <c r="L99" s="90">
        <v>7.2501E-4</v>
      </c>
      <c r="M99" s="90">
        <v>7.0720999999999996E-3</v>
      </c>
      <c r="N99" s="90">
        <v>6.3778000000000001E-4</v>
      </c>
      <c r="O99" s="91">
        <f t="shared" si="33"/>
        <v>8.1898000000000006E-3</v>
      </c>
      <c r="P99" s="91">
        <f t="shared" si="33"/>
        <v>2.5052E-3</v>
      </c>
      <c r="Q99" s="91">
        <f t="shared" si="33"/>
        <v>4.8208000000000001E-3</v>
      </c>
      <c r="R99" s="91">
        <f t="shared" si="33"/>
        <v>1.45002E-3</v>
      </c>
      <c r="S99" s="91">
        <f t="shared" si="33"/>
        <v>1.4144199999999999E-2</v>
      </c>
      <c r="T99" s="91">
        <f t="shared" si="33"/>
        <v>1.27556E-3</v>
      </c>
    </row>
    <row r="100" spans="1:20" ht="15.6">
      <c r="A100" s="101" t="s">
        <v>217</v>
      </c>
      <c r="B100" s="102">
        <v>50</v>
      </c>
      <c r="C100" s="90">
        <v>2.2065000000000001E-3</v>
      </c>
      <c r="D100" s="90">
        <v>0.65578999999999998</v>
      </c>
      <c r="E100" s="90">
        <v>1.9390000000000001E-2</v>
      </c>
      <c r="F100" s="90">
        <v>0.40634999999999999</v>
      </c>
      <c r="G100" s="90">
        <v>0.15365999999999999</v>
      </c>
      <c r="H100" s="90">
        <v>9.5793000000000007E-3</v>
      </c>
      <c r="I100" s="90">
        <v>6.0624000000000001E-5</v>
      </c>
      <c r="J100" s="90">
        <v>2.0771000000000001E-3</v>
      </c>
      <c r="K100" s="90">
        <v>4.6684E-4</v>
      </c>
      <c r="L100" s="90">
        <v>2.3140999999999999E-3</v>
      </c>
      <c r="M100" s="90">
        <v>1.5305E-3</v>
      </c>
      <c r="N100" s="90">
        <v>3.6223000000000001E-4</v>
      </c>
      <c r="O100" s="91">
        <f t="shared" si="33"/>
        <v>1.21248E-4</v>
      </c>
      <c r="P100" s="91">
        <f t="shared" si="33"/>
        <v>4.1542000000000003E-3</v>
      </c>
      <c r="Q100" s="91">
        <f t="shared" si="33"/>
        <v>9.3367999999999999E-4</v>
      </c>
      <c r="R100" s="91">
        <f t="shared" si="33"/>
        <v>4.6281999999999998E-3</v>
      </c>
      <c r="S100" s="91">
        <f t="shared" si="33"/>
        <v>3.0609999999999999E-3</v>
      </c>
      <c r="T100" s="91">
        <f t="shared" si="33"/>
        <v>7.2446000000000001E-4</v>
      </c>
    </row>
    <row r="101" spans="1:20" ht="15.6">
      <c r="A101" s="101" t="s">
        <v>218</v>
      </c>
      <c r="B101" s="102">
        <v>50</v>
      </c>
      <c r="C101" s="90">
        <v>7.7174000000000001E-3</v>
      </c>
      <c r="D101" s="90">
        <v>1.7725</v>
      </c>
      <c r="E101" s="90">
        <v>1.5476000000000001</v>
      </c>
      <c r="F101" s="90">
        <v>0.2487</v>
      </c>
      <c r="G101" s="90">
        <v>2.1248999999999998</v>
      </c>
      <c r="H101" s="90">
        <v>0.98038999999999998</v>
      </c>
      <c r="I101" s="90">
        <v>2.2321E-4</v>
      </c>
      <c r="J101" s="90">
        <v>4.7647000000000002E-3</v>
      </c>
      <c r="K101" s="90">
        <v>5.6435000000000001E-3</v>
      </c>
      <c r="L101" s="90">
        <v>1.4816E-3</v>
      </c>
      <c r="M101" s="90">
        <v>8.1989999999999997E-3</v>
      </c>
      <c r="N101" s="90">
        <v>5.5951999999999998E-3</v>
      </c>
      <c r="O101" s="91">
        <f t="shared" si="33"/>
        <v>4.4642E-4</v>
      </c>
      <c r="P101" s="91">
        <f t="shared" si="33"/>
        <v>9.5294000000000004E-3</v>
      </c>
      <c r="Q101" s="91">
        <f t="shared" si="33"/>
        <v>1.1287E-2</v>
      </c>
      <c r="R101" s="91">
        <f t="shared" si="33"/>
        <v>2.9632E-3</v>
      </c>
      <c r="S101" s="91">
        <f t="shared" si="33"/>
        <v>1.6397999999999999E-2</v>
      </c>
      <c r="T101" s="91">
        <f t="shared" si="33"/>
        <v>1.11904E-2</v>
      </c>
    </row>
    <row r="102" spans="1:20" ht="15.6">
      <c r="A102" s="101" t="s">
        <v>219</v>
      </c>
      <c r="B102" s="102">
        <v>50</v>
      </c>
      <c r="C102" s="90">
        <v>5.7375999999999998E-3</v>
      </c>
      <c r="D102" s="90">
        <v>1.8909</v>
      </c>
      <c r="E102" s="90">
        <v>1.3935999999999999</v>
      </c>
      <c r="F102" s="90">
        <v>0.29409000000000002</v>
      </c>
      <c r="G102" s="90">
        <v>2.5518999999999998</v>
      </c>
      <c r="H102" s="90">
        <v>1.3318000000000001</v>
      </c>
      <c r="I102" s="90">
        <v>2.2332E-4</v>
      </c>
      <c r="J102" s="90">
        <v>1.8089000000000001E-2</v>
      </c>
      <c r="K102" s="90">
        <v>1.0683E-2</v>
      </c>
      <c r="L102" s="90">
        <v>3.2805E-3</v>
      </c>
      <c r="M102" s="90">
        <v>1.8121000000000002E-2</v>
      </c>
      <c r="N102" s="90">
        <v>1.3528999999999999E-2</v>
      </c>
      <c r="O102" s="91">
        <f t="shared" si="33"/>
        <v>4.4663999999999999E-4</v>
      </c>
      <c r="P102" s="91">
        <f t="shared" si="33"/>
        <v>3.6178000000000002E-2</v>
      </c>
      <c r="Q102" s="91">
        <f t="shared" si="33"/>
        <v>2.1366E-2</v>
      </c>
      <c r="R102" s="91">
        <f t="shared" si="33"/>
        <v>6.561E-3</v>
      </c>
      <c r="S102" s="91">
        <f t="shared" si="33"/>
        <v>3.6242000000000003E-2</v>
      </c>
      <c r="T102" s="91">
        <f t="shared" si="33"/>
        <v>2.7057999999999999E-2</v>
      </c>
    </row>
    <row r="103" spans="1:20" ht="15.6">
      <c r="A103" s="101" t="s">
        <v>220</v>
      </c>
      <c r="B103" s="102">
        <v>50</v>
      </c>
      <c r="C103" s="90">
        <v>6.2489000000000003E-2</v>
      </c>
      <c r="D103" s="90">
        <v>3.8611</v>
      </c>
      <c r="E103" s="90">
        <v>2.3456999999999999</v>
      </c>
      <c r="F103" s="90">
        <v>0.23604</v>
      </c>
      <c r="G103" s="90">
        <v>3.3803000000000001</v>
      </c>
      <c r="H103" s="90">
        <v>0.85911000000000004</v>
      </c>
      <c r="I103" s="90">
        <v>8.4993999999999998E-4</v>
      </c>
      <c r="J103" s="90">
        <v>3.3736999999999999E-3</v>
      </c>
      <c r="K103" s="90">
        <v>5.3457000000000001E-3</v>
      </c>
      <c r="L103" s="90">
        <v>1.5627E-3</v>
      </c>
      <c r="M103" s="90">
        <v>4.4684E-3</v>
      </c>
      <c r="N103" s="90">
        <v>1.5361999999999999E-3</v>
      </c>
      <c r="O103" s="91">
        <f t="shared" si="33"/>
        <v>1.69988E-3</v>
      </c>
      <c r="P103" s="91">
        <f t="shared" si="33"/>
        <v>6.7473999999999998E-3</v>
      </c>
      <c r="Q103" s="91">
        <f t="shared" si="33"/>
        <v>1.06914E-2</v>
      </c>
      <c r="R103" s="91">
        <f t="shared" si="33"/>
        <v>3.1254E-3</v>
      </c>
      <c r="S103" s="91">
        <f t="shared" si="33"/>
        <v>8.9368E-3</v>
      </c>
      <c r="T103" s="91">
        <f t="shared" si="33"/>
        <v>3.0723999999999999E-3</v>
      </c>
    </row>
    <row r="104" spans="1:20" ht="15.6">
      <c r="A104" s="101" t="s">
        <v>225</v>
      </c>
      <c r="B104" s="102">
        <v>50</v>
      </c>
      <c r="C104" s="90">
        <v>4.0405999999999997E-2</v>
      </c>
      <c r="D104" s="90">
        <v>4.5147000000000004</v>
      </c>
      <c r="E104" s="90">
        <v>3.2825000000000002</v>
      </c>
      <c r="F104" s="90">
        <v>0.36903000000000002</v>
      </c>
      <c r="G104" s="90">
        <v>4.7805999999999997</v>
      </c>
      <c r="H104" s="90">
        <v>0.68700000000000006</v>
      </c>
      <c r="I104" s="90">
        <v>2.5857000000000001E-4</v>
      </c>
      <c r="J104" s="90">
        <v>3.3877999999999998E-2</v>
      </c>
      <c r="K104" s="90">
        <v>1.4031E-2</v>
      </c>
      <c r="L104" s="90">
        <v>3.5888999999999999E-3</v>
      </c>
      <c r="M104" s="90">
        <v>3.6532000000000002E-2</v>
      </c>
      <c r="N104" s="90">
        <v>3.7230000000000002E-3</v>
      </c>
      <c r="O104" s="91">
        <f t="shared" ref="O104:O115" si="34">2*I104</f>
        <v>5.1714000000000003E-4</v>
      </c>
      <c r="P104" s="91">
        <f t="shared" ref="P104:P115" si="35">2*J104</f>
        <v>6.7755999999999997E-2</v>
      </c>
      <c r="Q104" s="91">
        <f t="shared" ref="Q104:Q115" si="36">2*K104</f>
        <v>2.8062E-2</v>
      </c>
      <c r="R104" s="91">
        <f t="shared" ref="R104:R115" si="37">2*L104</f>
        <v>7.1777999999999998E-3</v>
      </c>
      <c r="S104" s="91">
        <f t="shared" ref="S104:S115" si="38">2*M104</f>
        <v>7.3064000000000004E-2</v>
      </c>
      <c r="T104" s="91">
        <f t="shared" ref="T104:T115" si="39">2*N104</f>
        <v>7.4460000000000004E-3</v>
      </c>
    </row>
    <row r="105" spans="1:20" ht="15.6">
      <c r="A105" s="101" t="s">
        <v>226</v>
      </c>
      <c r="B105" s="102">
        <v>50</v>
      </c>
      <c r="C105" s="90">
        <v>0.10093000000000001</v>
      </c>
      <c r="D105" s="90">
        <v>3.9098999999999999</v>
      </c>
      <c r="E105" s="90">
        <v>2.6926000000000001</v>
      </c>
      <c r="F105" s="90">
        <v>0.53300000000000003</v>
      </c>
      <c r="G105" s="90">
        <v>7.0206</v>
      </c>
      <c r="H105" s="90">
        <v>1.3652</v>
      </c>
      <c r="I105" s="90">
        <v>3.4255000000000001E-4</v>
      </c>
      <c r="J105" s="90">
        <v>8.9128000000000002E-3</v>
      </c>
      <c r="K105" s="90">
        <v>5.3270000000000001E-3</v>
      </c>
      <c r="L105" s="90">
        <v>1.8943E-3</v>
      </c>
      <c r="M105" s="90">
        <v>1.3782000000000001E-2</v>
      </c>
      <c r="N105" s="90">
        <v>4.3568000000000001E-3</v>
      </c>
      <c r="O105" s="91">
        <f t="shared" si="34"/>
        <v>6.8510000000000001E-4</v>
      </c>
      <c r="P105" s="91">
        <f t="shared" si="35"/>
        <v>1.78256E-2</v>
      </c>
      <c r="Q105" s="91">
        <f t="shared" si="36"/>
        <v>1.0654E-2</v>
      </c>
      <c r="R105" s="91">
        <f t="shared" si="37"/>
        <v>3.7886E-3</v>
      </c>
      <c r="S105" s="91">
        <f t="shared" si="38"/>
        <v>2.7564000000000002E-2</v>
      </c>
      <c r="T105" s="91">
        <f t="shared" si="39"/>
        <v>8.7136000000000002E-3</v>
      </c>
    </row>
    <row r="106" spans="1:20" ht="15.6">
      <c r="A106" s="101" t="s">
        <v>227</v>
      </c>
      <c r="B106" s="102">
        <v>50</v>
      </c>
      <c r="C106" s="90">
        <v>0.10582</v>
      </c>
      <c r="D106" s="90">
        <v>3.7723</v>
      </c>
      <c r="E106" s="90">
        <v>2.5804</v>
      </c>
      <c r="F106" s="90">
        <v>0.33606000000000003</v>
      </c>
      <c r="G106" s="90">
        <v>4.9393000000000002</v>
      </c>
      <c r="H106" s="90">
        <v>0.56493000000000004</v>
      </c>
      <c r="I106" s="90">
        <v>3.1861999999999998E-4</v>
      </c>
      <c r="J106" s="90">
        <v>1.8755999999999998E-2</v>
      </c>
      <c r="K106" s="90">
        <v>1.2305999999999999E-2</v>
      </c>
      <c r="L106" s="90">
        <v>2.0200000000000001E-3</v>
      </c>
      <c r="M106" s="90">
        <v>3.0304000000000001E-2</v>
      </c>
      <c r="N106" s="90">
        <v>4.1425000000000003E-3</v>
      </c>
      <c r="O106" s="91">
        <f t="shared" si="34"/>
        <v>6.3723999999999996E-4</v>
      </c>
      <c r="P106" s="91">
        <f t="shared" si="35"/>
        <v>3.7511999999999997E-2</v>
      </c>
      <c r="Q106" s="91">
        <f t="shared" si="36"/>
        <v>2.4611999999999998E-2</v>
      </c>
      <c r="R106" s="91">
        <f t="shared" si="37"/>
        <v>4.0400000000000002E-3</v>
      </c>
      <c r="S106" s="91">
        <f t="shared" si="38"/>
        <v>6.0608000000000002E-2</v>
      </c>
      <c r="T106" s="91">
        <f t="shared" si="39"/>
        <v>8.2850000000000007E-3</v>
      </c>
    </row>
    <row r="107" spans="1:20" ht="15.6">
      <c r="A107" s="101" t="s">
        <v>228</v>
      </c>
      <c r="B107" s="102">
        <v>50</v>
      </c>
      <c r="C107" s="90">
        <v>5.2965999999999999E-2</v>
      </c>
      <c r="D107" s="90">
        <v>3.5727000000000002</v>
      </c>
      <c r="E107" s="90">
        <v>1.8943000000000001</v>
      </c>
      <c r="F107" s="90">
        <v>0.23769999999999999</v>
      </c>
      <c r="G107" s="90">
        <v>2.4020000000000001</v>
      </c>
      <c r="H107" s="90">
        <v>0.49375999999999998</v>
      </c>
      <c r="I107" s="90">
        <v>9.1419E-5</v>
      </c>
      <c r="J107" s="90">
        <v>1.6132000000000001E-2</v>
      </c>
      <c r="K107" s="90">
        <v>6.2848000000000001E-3</v>
      </c>
      <c r="L107" s="90">
        <v>1.8144000000000001E-3</v>
      </c>
      <c r="M107" s="90">
        <v>6.6134000000000002E-3</v>
      </c>
      <c r="N107" s="90">
        <v>2.5173999999999999E-3</v>
      </c>
      <c r="O107" s="91">
        <f t="shared" si="34"/>
        <v>1.82838E-4</v>
      </c>
      <c r="P107" s="91">
        <f t="shared" si="35"/>
        <v>3.2264000000000001E-2</v>
      </c>
      <c r="Q107" s="91">
        <f t="shared" si="36"/>
        <v>1.25696E-2</v>
      </c>
      <c r="R107" s="91">
        <f t="shared" si="37"/>
        <v>3.6288000000000002E-3</v>
      </c>
      <c r="S107" s="91">
        <f t="shared" si="38"/>
        <v>1.32268E-2</v>
      </c>
      <c r="T107" s="91">
        <f t="shared" si="39"/>
        <v>5.0347999999999999E-3</v>
      </c>
    </row>
    <row r="108" spans="1:20" ht="15.6">
      <c r="A108" s="101" t="s">
        <v>229</v>
      </c>
      <c r="B108" s="102">
        <v>50</v>
      </c>
      <c r="C108" s="90">
        <v>2.0208E-2</v>
      </c>
      <c r="D108" s="90">
        <v>3.9396</v>
      </c>
      <c r="E108" s="90">
        <v>2.6230000000000002</v>
      </c>
      <c r="F108" s="90">
        <v>0.36249999999999999</v>
      </c>
      <c r="G108" s="90">
        <v>4.399</v>
      </c>
      <c r="H108" s="90">
        <v>1.1887000000000001</v>
      </c>
      <c r="I108" s="90">
        <v>3.0257E-4</v>
      </c>
      <c r="J108" s="90">
        <v>6.0718999999999999E-3</v>
      </c>
      <c r="K108" s="90">
        <v>1.0296E-2</v>
      </c>
      <c r="L108" s="90">
        <v>8.8968999999999995E-4</v>
      </c>
      <c r="M108" s="90">
        <v>1.3683000000000001E-2</v>
      </c>
      <c r="N108" s="90">
        <v>3.666E-3</v>
      </c>
      <c r="O108" s="91">
        <f t="shared" si="34"/>
        <v>6.0514E-4</v>
      </c>
      <c r="P108" s="91">
        <f t="shared" si="35"/>
        <v>1.21438E-2</v>
      </c>
      <c r="Q108" s="91">
        <f t="shared" si="36"/>
        <v>2.0591999999999999E-2</v>
      </c>
      <c r="R108" s="91">
        <f t="shared" si="37"/>
        <v>1.7793799999999999E-3</v>
      </c>
      <c r="S108" s="91">
        <f t="shared" si="38"/>
        <v>2.7366000000000001E-2</v>
      </c>
      <c r="T108" s="91">
        <f t="shared" si="39"/>
        <v>7.332E-3</v>
      </c>
    </row>
    <row r="109" spans="1:20" ht="15.6">
      <c r="A109" s="101" t="s">
        <v>230</v>
      </c>
      <c r="B109" s="102">
        <v>50</v>
      </c>
      <c r="C109" s="90">
        <v>5.9323000000000001E-2</v>
      </c>
      <c r="D109" s="90">
        <v>3.5247000000000002</v>
      </c>
      <c r="E109" s="90">
        <v>3.0278</v>
      </c>
      <c r="F109" s="90">
        <v>1.1254999999999999</v>
      </c>
      <c r="G109" s="90">
        <v>8.7523</v>
      </c>
      <c r="H109" s="90">
        <v>1.6086</v>
      </c>
      <c r="I109" s="90">
        <v>6.2779999999999997E-4</v>
      </c>
      <c r="J109" s="90">
        <v>1.3917000000000001E-2</v>
      </c>
      <c r="K109" s="90">
        <v>1.1499000000000001E-2</v>
      </c>
      <c r="L109" s="90">
        <v>3.8295999999999998E-3</v>
      </c>
      <c r="M109" s="90">
        <v>2.4358000000000001E-2</v>
      </c>
      <c r="N109" s="90">
        <v>6.2072999999999998E-3</v>
      </c>
      <c r="O109" s="91">
        <f t="shared" si="34"/>
        <v>1.2555999999999999E-3</v>
      </c>
      <c r="P109" s="91">
        <f t="shared" si="35"/>
        <v>2.7834000000000001E-2</v>
      </c>
      <c r="Q109" s="91">
        <f t="shared" si="36"/>
        <v>2.2998000000000001E-2</v>
      </c>
      <c r="R109" s="91">
        <f t="shared" si="37"/>
        <v>7.6591999999999997E-3</v>
      </c>
      <c r="S109" s="91">
        <f t="shared" si="38"/>
        <v>4.8716000000000002E-2</v>
      </c>
      <c r="T109" s="91">
        <f t="shared" si="39"/>
        <v>1.24146E-2</v>
      </c>
    </row>
    <row r="110" spans="1:20" ht="15.6">
      <c r="A110" s="101" t="s">
        <v>231</v>
      </c>
      <c r="B110" s="102">
        <v>50</v>
      </c>
      <c r="C110" s="90">
        <v>9.7755999999999996E-2</v>
      </c>
      <c r="D110" s="90">
        <v>3.3416000000000001</v>
      </c>
      <c r="E110" s="90">
        <v>2.7808999999999999</v>
      </c>
      <c r="F110" s="90">
        <v>0.46038000000000001</v>
      </c>
      <c r="G110" s="90">
        <v>5.9516</v>
      </c>
      <c r="H110" s="90">
        <v>1.1776</v>
      </c>
      <c r="I110" s="90">
        <v>2.7467000000000002E-4</v>
      </c>
      <c r="J110" s="90">
        <v>1.5176E-2</v>
      </c>
      <c r="K110" s="90">
        <v>7.4139000000000002E-3</v>
      </c>
      <c r="L110" s="90">
        <v>7.1843999999999999E-4</v>
      </c>
      <c r="M110" s="90">
        <v>1.3596E-2</v>
      </c>
      <c r="N110" s="90">
        <v>1.6123999999999999E-3</v>
      </c>
      <c r="O110" s="91">
        <f t="shared" si="34"/>
        <v>5.4934000000000005E-4</v>
      </c>
      <c r="P110" s="91">
        <f t="shared" si="35"/>
        <v>3.0352000000000001E-2</v>
      </c>
      <c r="Q110" s="91">
        <f t="shared" si="36"/>
        <v>1.48278E-2</v>
      </c>
      <c r="R110" s="91">
        <f t="shared" si="37"/>
        <v>1.43688E-3</v>
      </c>
      <c r="S110" s="91">
        <f t="shared" si="38"/>
        <v>2.7192000000000001E-2</v>
      </c>
      <c r="T110" s="91">
        <f t="shared" si="39"/>
        <v>3.2247999999999999E-3</v>
      </c>
    </row>
    <row r="111" spans="1:20" ht="15.6">
      <c r="A111" s="101" t="s">
        <v>235</v>
      </c>
      <c r="B111" s="102">
        <v>50</v>
      </c>
      <c r="C111" s="90">
        <v>1.5699000000000001E-2</v>
      </c>
      <c r="D111" s="90">
        <v>1.7512000000000001</v>
      </c>
      <c r="E111" s="90">
        <v>1.1035999999999999</v>
      </c>
      <c r="F111" s="90">
        <v>0.23735000000000001</v>
      </c>
      <c r="G111" s="90">
        <v>2.5133000000000001</v>
      </c>
      <c r="H111" s="90">
        <v>0.48544999999999999</v>
      </c>
      <c r="I111" s="90">
        <v>2.4248E-4</v>
      </c>
      <c r="J111" s="90">
        <v>2.7501999999999999E-2</v>
      </c>
      <c r="K111" s="90">
        <v>2.0393000000000001E-2</v>
      </c>
      <c r="L111" s="90">
        <v>3.8922000000000002E-3</v>
      </c>
      <c r="M111" s="90">
        <v>3.9621999999999997E-2</v>
      </c>
      <c r="N111" s="90">
        <v>7.4031000000000001E-3</v>
      </c>
      <c r="O111" s="91">
        <f t="shared" si="34"/>
        <v>4.8495999999999999E-4</v>
      </c>
      <c r="P111" s="91">
        <f t="shared" si="35"/>
        <v>5.5003999999999997E-2</v>
      </c>
      <c r="Q111" s="91">
        <f t="shared" si="36"/>
        <v>4.0786000000000003E-2</v>
      </c>
      <c r="R111" s="91">
        <f t="shared" si="37"/>
        <v>7.7844000000000003E-3</v>
      </c>
      <c r="S111" s="91">
        <f t="shared" si="38"/>
        <v>7.9243999999999995E-2</v>
      </c>
      <c r="T111" s="91">
        <f t="shared" si="39"/>
        <v>1.48062E-2</v>
      </c>
    </row>
    <row r="112" spans="1:20">
      <c r="A112" s="64" t="s">
        <v>236</v>
      </c>
      <c r="B112" s="102">
        <v>50</v>
      </c>
      <c r="C112" s="91">
        <v>1.8806999999999999E-3</v>
      </c>
      <c r="D112" s="91">
        <v>0.60863</v>
      </c>
      <c r="E112" s="91">
        <v>1.8799E-2</v>
      </c>
      <c r="F112" s="91">
        <v>0.43583</v>
      </c>
      <c r="G112" s="91">
        <v>0.14985999999999999</v>
      </c>
      <c r="H112" s="91">
        <v>8.7773999999999994E-3</v>
      </c>
      <c r="I112" s="91">
        <v>1.8144E-4</v>
      </c>
      <c r="J112" s="91">
        <v>7.8083000000000004E-4</v>
      </c>
      <c r="K112" s="91">
        <v>4.0436999999999998E-4</v>
      </c>
      <c r="L112" s="91">
        <v>1.2316E-3</v>
      </c>
      <c r="M112" s="91">
        <v>7.2088999999999996E-4</v>
      </c>
      <c r="N112" s="91">
        <v>2.6349000000000001E-4</v>
      </c>
      <c r="O112" s="91">
        <f t="shared" si="34"/>
        <v>3.6288E-4</v>
      </c>
      <c r="P112" s="91">
        <f t="shared" si="35"/>
        <v>1.5616600000000001E-3</v>
      </c>
      <c r="Q112" s="91">
        <f t="shared" si="36"/>
        <v>8.0873999999999996E-4</v>
      </c>
      <c r="R112" s="91">
        <f t="shared" si="37"/>
        <v>2.4632E-3</v>
      </c>
      <c r="S112" s="91">
        <f t="shared" si="38"/>
        <v>1.4417799999999999E-3</v>
      </c>
      <c r="T112" s="91">
        <f t="shared" si="39"/>
        <v>5.2698000000000003E-4</v>
      </c>
    </row>
    <row r="113" spans="1:20">
      <c r="A113" s="64" t="s">
        <v>237</v>
      </c>
      <c r="B113" s="102">
        <v>50</v>
      </c>
      <c r="C113" s="91">
        <v>2.4837000000000001E-3</v>
      </c>
      <c r="D113" s="91">
        <v>1.8446</v>
      </c>
      <c r="E113" s="91">
        <v>1.4481999999999999</v>
      </c>
      <c r="F113" s="91">
        <v>1.2434000000000001</v>
      </c>
      <c r="G113" s="91">
        <v>1.3612</v>
      </c>
      <c r="H113" s="91">
        <v>0.78786</v>
      </c>
      <c r="I113" s="91">
        <v>1.0143E-4</v>
      </c>
      <c r="J113" s="91">
        <v>6.3061000000000002E-3</v>
      </c>
      <c r="K113" s="91">
        <v>3.7923000000000002E-3</v>
      </c>
      <c r="L113" s="91">
        <v>5.5453000000000004E-3</v>
      </c>
      <c r="M113" s="91">
        <v>5.4416999999999998E-3</v>
      </c>
      <c r="N113" s="91">
        <v>1.3454000000000001E-3</v>
      </c>
      <c r="O113" s="91">
        <f t="shared" si="34"/>
        <v>2.0285999999999999E-4</v>
      </c>
      <c r="P113" s="91">
        <f t="shared" si="35"/>
        <v>1.26122E-2</v>
      </c>
      <c r="Q113" s="91">
        <f t="shared" si="36"/>
        <v>7.5846000000000004E-3</v>
      </c>
      <c r="R113" s="91">
        <f t="shared" si="37"/>
        <v>1.1090600000000001E-2</v>
      </c>
      <c r="S113" s="91">
        <f t="shared" si="38"/>
        <v>1.08834E-2</v>
      </c>
      <c r="T113" s="91">
        <f t="shared" si="39"/>
        <v>2.6908000000000001E-3</v>
      </c>
    </row>
    <row r="114" spans="1:20">
      <c r="A114" s="64" t="s">
        <v>238</v>
      </c>
      <c r="B114" s="102">
        <v>50</v>
      </c>
      <c r="C114" s="91">
        <v>9.0107999999999994E-3</v>
      </c>
      <c r="D114" s="91">
        <v>1.6890000000000001</v>
      </c>
      <c r="E114" s="91">
        <v>0.90356000000000003</v>
      </c>
      <c r="F114" s="91">
        <v>0.36165000000000003</v>
      </c>
      <c r="G114" s="91">
        <v>1.6765000000000001</v>
      </c>
      <c r="H114" s="91">
        <v>0.20244999999999999</v>
      </c>
      <c r="I114" s="91">
        <v>6.4072999999999995E-5</v>
      </c>
      <c r="J114" s="91">
        <v>4.4127000000000003E-3</v>
      </c>
      <c r="K114" s="91">
        <v>5.7815000000000002E-3</v>
      </c>
      <c r="L114" s="91">
        <v>6.1218999999999998E-4</v>
      </c>
      <c r="M114" s="91">
        <v>3.6543999999999999E-3</v>
      </c>
      <c r="N114" s="91">
        <v>1.8958E-3</v>
      </c>
      <c r="O114" s="91">
        <f t="shared" si="34"/>
        <v>1.2814599999999999E-4</v>
      </c>
      <c r="P114" s="91">
        <f t="shared" si="35"/>
        <v>8.8254000000000006E-3</v>
      </c>
      <c r="Q114" s="91">
        <f t="shared" si="36"/>
        <v>1.1563E-2</v>
      </c>
      <c r="R114" s="91">
        <f t="shared" si="37"/>
        <v>1.22438E-3</v>
      </c>
      <c r="S114" s="91">
        <f t="shared" si="38"/>
        <v>7.3087999999999998E-3</v>
      </c>
      <c r="T114" s="91">
        <f t="shared" si="39"/>
        <v>3.7916E-3</v>
      </c>
    </row>
    <row r="115" spans="1:20">
      <c r="A115" s="64" t="s">
        <v>239</v>
      </c>
      <c r="B115" s="102">
        <v>50</v>
      </c>
      <c r="C115" s="91">
        <v>4.8672999999999998E-3</v>
      </c>
      <c r="D115" s="91">
        <v>1.7455000000000001</v>
      </c>
      <c r="E115" s="91">
        <v>1.1384000000000001</v>
      </c>
      <c r="F115" s="91">
        <v>0.25079000000000001</v>
      </c>
      <c r="G115" s="91">
        <v>4.9413999999999998</v>
      </c>
      <c r="H115" s="91">
        <v>0.78032999999999997</v>
      </c>
      <c r="I115" s="91">
        <v>9.5927000000000005E-5</v>
      </c>
      <c r="J115" s="91">
        <v>1.2642E-2</v>
      </c>
      <c r="K115" s="91">
        <v>7.8414999999999995E-3</v>
      </c>
      <c r="L115" s="91">
        <v>7.2820999999999997E-4</v>
      </c>
      <c r="M115" s="91">
        <v>1.9999</v>
      </c>
      <c r="N115" s="91">
        <v>6.0552999999999996E-3</v>
      </c>
      <c r="O115" s="91">
        <f t="shared" si="34"/>
        <v>1.9185400000000001E-4</v>
      </c>
      <c r="P115" s="91">
        <f t="shared" si="35"/>
        <v>2.5284000000000001E-2</v>
      </c>
      <c r="Q115" s="91">
        <f t="shared" si="36"/>
        <v>1.5682999999999999E-2</v>
      </c>
      <c r="R115" s="91">
        <f t="shared" si="37"/>
        <v>1.4564199999999999E-3</v>
      </c>
      <c r="S115" s="91">
        <f t="shared" si="38"/>
        <v>3.9998</v>
      </c>
      <c r="T115" s="91">
        <f t="shared" si="39"/>
        <v>1.2110599999999999E-2</v>
      </c>
    </row>
    <row r="116" spans="1:20">
      <c r="A116" s="64" t="s">
        <v>240</v>
      </c>
      <c r="B116" s="102">
        <v>50</v>
      </c>
      <c r="C116" s="91">
        <v>13.981</v>
      </c>
      <c r="D116" s="91">
        <v>1.8824000000000001</v>
      </c>
      <c r="E116" s="91">
        <v>0.98638000000000003</v>
      </c>
      <c r="F116" s="91">
        <v>0.24210999999999999</v>
      </c>
      <c r="G116" s="91">
        <v>1.2436</v>
      </c>
      <c r="H116" s="91">
        <v>0.70525000000000004</v>
      </c>
      <c r="I116" s="91">
        <v>0.18199000000000001</v>
      </c>
      <c r="J116" s="91">
        <v>7.3667999999999997E-3</v>
      </c>
      <c r="K116" s="91">
        <v>3.5945E-3</v>
      </c>
      <c r="L116" s="91">
        <v>2.4274000000000001E-3</v>
      </c>
      <c r="M116" s="91">
        <v>1.0451999999999999E-2</v>
      </c>
      <c r="N116" s="91">
        <v>6.7608E-3</v>
      </c>
      <c r="O116" s="91">
        <f t="shared" ref="O116:O128" si="40">2*I116</f>
        <v>0.36398000000000003</v>
      </c>
      <c r="P116" s="91">
        <f t="shared" ref="P116:P128" si="41">2*J116</f>
        <v>1.4733599999999999E-2</v>
      </c>
      <c r="Q116" s="91">
        <f t="shared" ref="Q116:Q128" si="42">2*K116</f>
        <v>7.1890000000000001E-3</v>
      </c>
      <c r="R116" s="91">
        <f t="shared" ref="R116:R128" si="43">2*L116</f>
        <v>4.8548000000000003E-3</v>
      </c>
      <c r="S116" s="91">
        <f t="shared" ref="S116:S128" si="44">2*M116</f>
        <v>2.0903999999999999E-2</v>
      </c>
      <c r="T116" s="91">
        <f t="shared" ref="T116:T128" si="45">2*N116</f>
        <v>1.35216E-2</v>
      </c>
    </row>
    <row r="117" spans="1:20">
      <c r="A117" s="64" t="s">
        <v>241</v>
      </c>
      <c r="B117" s="102">
        <v>50</v>
      </c>
      <c r="C117" s="91">
        <v>7.0889000000000004E-3</v>
      </c>
      <c r="D117" s="91">
        <v>1.8268</v>
      </c>
      <c r="E117" s="91">
        <v>1.3441000000000001</v>
      </c>
      <c r="F117" s="91">
        <v>0.74358000000000002</v>
      </c>
      <c r="G117" s="91">
        <v>2.7627999999999999</v>
      </c>
      <c r="H117" s="91">
        <v>0.58115000000000006</v>
      </c>
      <c r="I117" s="91">
        <v>1.3860000000000001E-4</v>
      </c>
      <c r="J117" s="91">
        <v>3.7414000000000002E-3</v>
      </c>
      <c r="K117" s="91">
        <v>1.4798999999999999E-3</v>
      </c>
      <c r="L117" s="91">
        <v>2.2523E-3</v>
      </c>
      <c r="M117" s="91">
        <v>8.6149999999999994E-3</v>
      </c>
      <c r="N117" s="91">
        <v>3.8076E-3</v>
      </c>
      <c r="O117" s="91">
        <f t="shared" si="40"/>
        <v>2.7720000000000002E-4</v>
      </c>
      <c r="P117" s="91">
        <f t="shared" si="41"/>
        <v>7.4828000000000004E-3</v>
      </c>
      <c r="Q117" s="91">
        <f t="shared" si="42"/>
        <v>2.9597999999999998E-3</v>
      </c>
      <c r="R117" s="91">
        <f t="shared" si="43"/>
        <v>4.5046000000000001E-3</v>
      </c>
      <c r="S117" s="91">
        <f t="shared" si="44"/>
        <v>1.7229999999999999E-2</v>
      </c>
      <c r="T117" s="91">
        <f t="shared" si="45"/>
        <v>7.6151999999999999E-3</v>
      </c>
    </row>
    <row r="118" spans="1:20">
      <c r="A118" s="64" t="s">
        <v>245</v>
      </c>
      <c r="B118" s="102">
        <v>50</v>
      </c>
      <c r="C118" s="91">
        <v>8.0312999999999999E-3</v>
      </c>
      <c r="D118" s="91">
        <v>1.7972999999999999</v>
      </c>
      <c r="E118" s="91">
        <v>1.1476999999999999</v>
      </c>
      <c r="F118" s="91">
        <v>0.42032999999999998</v>
      </c>
      <c r="G118" s="91">
        <v>2.5036</v>
      </c>
      <c r="H118" s="91">
        <v>0.71169000000000004</v>
      </c>
      <c r="I118" s="91">
        <v>1.1255E-4</v>
      </c>
      <c r="J118" s="91">
        <v>8.5982000000000003E-3</v>
      </c>
      <c r="K118" s="91">
        <v>2.6012000000000001E-3</v>
      </c>
      <c r="L118" s="91">
        <v>7.3729999999999998E-4</v>
      </c>
      <c r="M118" s="91">
        <v>1.4229E-2</v>
      </c>
      <c r="N118" s="91">
        <v>5.8301000000000004E-3</v>
      </c>
      <c r="O118" s="91">
        <f t="shared" si="40"/>
        <v>2.251E-4</v>
      </c>
      <c r="P118" s="91">
        <f t="shared" si="41"/>
        <v>1.7196400000000001E-2</v>
      </c>
      <c r="Q118" s="91">
        <f t="shared" si="42"/>
        <v>5.2024000000000003E-3</v>
      </c>
      <c r="R118" s="91">
        <f t="shared" si="43"/>
        <v>1.4746E-3</v>
      </c>
      <c r="S118" s="91">
        <f t="shared" si="44"/>
        <v>2.8458000000000001E-2</v>
      </c>
      <c r="T118" s="91">
        <f t="shared" si="45"/>
        <v>1.1660200000000001E-2</v>
      </c>
    </row>
    <row r="119" spans="1:20">
      <c r="A119" s="64" t="s">
        <v>246</v>
      </c>
      <c r="B119" s="102">
        <v>50</v>
      </c>
      <c r="C119" s="91">
        <v>6.9972999999999997E-3</v>
      </c>
      <c r="D119" s="91">
        <v>1.6308</v>
      </c>
      <c r="E119" s="91">
        <v>1.502</v>
      </c>
      <c r="F119" s="91">
        <v>0.23676</v>
      </c>
      <c r="G119" s="91">
        <v>2.1739999999999999</v>
      </c>
      <c r="H119" s="91">
        <v>0.97775000000000001</v>
      </c>
      <c r="I119" s="91">
        <v>1.4051999999999999E-4</v>
      </c>
      <c r="J119" s="91">
        <v>2.7672E-3</v>
      </c>
      <c r="K119" s="91">
        <v>2.7247E-3</v>
      </c>
      <c r="L119" s="91">
        <v>1.6662999999999999E-3</v>
      </c>
      <c r="M119" s="91">
        <v>5.9319000000000004E-3</v>
      </c>
      <c r="N119" s="91">
        <v>3.1635000000000001E-3</v>
      </c>
      <c r="O119" s="91">
        <f t="shared" si="40"/>
        <v>2.8103999999999998E-4</v>
      </c>
      <c r="P119" s="91">
        <f t="shared" si="41"/>
        <v>5.5344000000000001E-3</v>
      </c>
      <c r="Q119" s="91">
        <f t="shared" si="42"/>
        <v>5.4494000000000001E-3</v>
      </c>
      <c r="R119" s="91">
        <f t="shared" si="43"/>
        <v>3.3325999999999998E-3</v>
      </c>
      <c r="S119" s="91">
        <f t="shared" si="44"/>
        <v>1.1863800000000001E-2</v>
      </c>
      <c r="T119" s="91">
        <f t="shared" si="45"/>
        <v>6.3270000000000002E-3</v>
      </c>
    </row>
    <row r="120" spans="1:20">
      <c r="A120" s="64" t="s">
        <v>247</v>
      </c>
      <c r="B120" s="102">
        <v>50</v>
      </c>
      <c r="C120" s="91">
        <v>6.1079999999999997E-3</v>
      </c>
      <c r="D120" s="91">
        <v>1.6427</v>
      </c>
      <c r="E120" s="91">
        <v>1.0914999999999999</v>
      </c>
      <c r="F120" s="91">
        <v>0.25957000000000002</v>
      </c>
      <c r="G120" s="91">
        <v>2.3348</v>
      </c>
      <c r="H120" s="91">
        <v>0.84209999999999996</v>
      </c>
      <c r="I120" s="91">
        <v>8.4190000000000005E-5</v>
      </c>
      <c r="J120" s="91">
        <v>5.1907000000000003E-3</v>
      </c>
      <c r="K120" s="91">
        <v>1.884E-3</v>
      </c>
      <c r="L120" s="91">
        <v>2.7256999999999997E-4</v>
      </c>
      <c r="M120" s="91">
        <v>7.6942E-3</v>
      </c>
      <c r="N120" s="91">
        <v>1.7633E-3</v>
      </c>
      <c r="O120" s="91">
        <f t="shared" si="40"/>
        <v>1.6838000000000001E-4</v>
      </c>
      <c r="P120" s="91">
        <f t="shared" si="41"/>
        <v>1.0381400000000001E-2</v>
      </c>
      <c r="Q120" s="91">
        <f t="shared" si="42"/>
        <v>3.7680000000000001E-3</v>
      </c>
      <c r="R120" s="91">
        <f t="shared" si="43"/>
        <v>5.4513999999999995E-4</v>
      </c>
      <c r="S120" s="91">
        <f t="shared" si="44"/>
        <v>1.53884E-2</v>
      </c>
      <c r="T120" s="91">
        <f t="shared" si="45"/>
        <v>3.5266E-3</v>
      </c>
    </row>
    <row r="121" spans="1:20">
      <c r="A121" s="64" t="s">
        <v>248</v>
      </c>
      <c r="B121" s="102">
        <v>50</v>
      </c>
      <c r="C121" s="91">
        <v>4.4332E-3</v>
      </c>
      <c r="D121" s="91">
        <v>1.7092000000000001</v>
      </c>
      <c r="E121" s="91">
        <v>1.3531</v>
      </c>
      <c r="F121" s="91">
        <v>0.30919999999999997</v>
      </c>
      <c r="G121" s="91">
        <v>2.5112999999999999</v>
      </c>
      <c r="H121" s="91">
        <v>1.2092000000000001</v>
      </c>
      <c r="I121" s="91">
        <v>1.5525000000000001E-4</v>
      </c>
      <c r="J121" s="91">
        <v>3.0008000000000001E-3</v>
      </c>
      <c r="K121" s="91">
        <v>1.9422E-3</v>
      </c>
      <c r="L121" s="91">
        <v>1.5038E-3</v>
      </c>
      <c r="M121" s="91">
        <v>5.7606999999999997E-3</v>
      </c>
      <c r="N121" s="91">
        <v>3.4786999999999999E-3</v>
      </c>
      <c r="O121" s="91">
        <f t="shared" si="40"/>
        <v>3.1050000000000001E-4</v>
      </c>
      <c r="P121" s="91">
        <f t="shared" si="41"/>
        <v>6.0016000000000002E-3</v>
      </c>
      <c r="Q121" s="91">
        <f t="shared" si="42"/>
        <v>3.8844000000000001E-3</v>
      </c>
      <c r="R121" s="91">
        <f t="shared" si="43"/>
        <v>3.0076E-3</v>
      </c>
      <c r="S121" s="91">
        <f t="shared" si="44"/>
        <v>1.1521399999999999E-2</v>
      </c>
      <c r="T121" s="91">
        <f t="shared" si="45"/>
        <v>6.9573999999999999E-3</v>
      </c>
    </row>
    <row r="122" spans="1:20">
      <c r="A122" s="64" t="s">
        <v>249</v>
      </c>
      <c r="B122" s="102">
        <v>50</v>
      </c>
      <c r="C122" s="91">
        <v>1.5428000000000001E-2</v>
      </c>
      <c r="D122" s="91">
        <v>1.7235</v>
      </c>
      <c r="E122" s="91">
        <v>1.3964000000000001</v>
      </c>
      <c r="F122" s="91">
        <v>0.32501000000000002</v>
      </c>
      <c r="G122" s="91">
        <v>2.4075000000000002</v>
      </c>
      <c r="H122" s="91">
        <v>0.79564999999999997</v>
      </c>
      <c r="I122" s="91">
        <v>9.1614999999999996E-5</v>
      </c>
      <c r="J122" s="91">
        <v>5.4688000000000002E-3</v>
      </c>
      <c r="K122" s="91">
        <v>4.6693999999999998E-3</v>
      </c>
      <c r="L122" s="91">
        <v>7.5244000000000005E-4</v>
      </c>
      <c r="M122" s="91">
        <v>4.9516999999999999E-3</v>
      </c>
      <c r="N122" s="91">
        <v>2.1429999999999999E-3</v>
      </c>
      <c r="O122" s="91">
        <f t="shared" si="40"/>
        <v>1.8322999999999999E-4</v>
      </c>
      <c r="P122" s="91">
        <f t="shared" si="41"/>
        <v>1.09376E-2</v>
      </c>
      <c r="Q122" s="91">
        <f t="shared" si="42"/>
        <v>9.3387999999999995E-3</v>
      </c>
      <c r="R122" s="91">
        <f t="shared" si="43"/>
        <v>1.5048800000000001E-3</v>
      </c>
      <c r="S122" s="91">
        <f t="shared" si="44"/>
        <v>9.9033999999999997E-3</v>
      </c>
      <c r="T122" s="91">
        <f t="shared" si="45"/>
        <v>4.2859999999999999E-3</v>
      </c>
    </row>
    <row r="123" spans="1:20">
      <c r="A123" s="64" t="s">
        <v>250</v>
      </c>
      <c r="B123" s="102">
        <v>50</v>
      </c>
      <c r="C123" s="91">
        <v>4.8401E-3</v>
      </c>
      <c r="D123" s="91">
        <v>1.7614000000000001</v>
      </c>
      <c r="E123" s="91">
        <v>1.6445000000000001</v>
      </c>
      <c r="F123" s="91">
        <v>0.21424000000000001</v>
      </c>
      <c r="G123" s="91">
        <v>2.5423</v>
      </c>
      <c r="H123" s="91">
        <v>7.5058999999999996</v>
      </c>
      <c r="I123" s="91">
        <v>6.9938999999999996E-5</v>
      </c>
      <c r="J123" s="91">
        <v>3.4659999999999999E-3</v>
      </c>
      <c r="K123" s="91">
        <v>3.4711E-3</v>
      </c>
      <c r="L123" s="91">
        <v>4.3431999999999998E-4</v>
      </c>
      <c r="M123" s="91">
        <v>2.9740000000000001E-3</v>
      </c>
      <c r="N123" s="91">
        <v>6.1041000000000003E-3</v>
      </c>
      <c r="O123" s="91">
        <f t="shared" si="40"/>
        <v>1.3987799999999999E-4</v>
      </c>
      <c r="P123" s="91">
        <f t="shared" si="41"/>
        <v>6.9319999999999998E-3</v>
      </c>
      <c r="Q123" s="91">
        <f t="shared" si="42"/>
        <v>6.9421999999999999E-3</v>
      </c>
      <c r="R123" s="91">
        <f t="shared" si="43"/>
        <v>8.6863999999999995E-4</v>
      </c>
      <c r="S123" s="91">
        <f t="shared" si="44"/>
        <v>5.9480000000000002E-3</v>
      </c>
      <c r="T123" s="91">
        <f t="shared" si="45"/>
        <v>1.2208200000000001E-2</v>
      </c>
    </row>
    <row r="124" spans="1:20">
      <c r="A124" s="64" t="s">
        <v>254</v>
      </c>
      <c r="B124" s="102">
        <v>50</v>
      </c>
      <c r="C124" s="91">
        <v>5.5123000000000004E-3</v>
      </c>
      <c r="D124" s="91">
        <v>1.8136000000000001</v>
      </c>
      <c r="E124" s="91">
        <v>1.3625</v>
      </c>
      <c r="F124" s="91">
        <v>0.30104999999999998</v>
      </c>
      <c r="G124" s="91">
        <v>2.5931000000000002</v>
      </c>
      <c r="H124" s="91">
        <v>1.3591</v>
      </c>
      <c r="I124" s="91">
        <v>9.7707999999999994E-5</v>
      </c>
      <c r="J124" s="91">
        <v>7.9617999999999998E-3</v>
      </c>
      <c r="K124" s="91">
        <v>2.3614999999999999E-3</v>
      </c>
      <c r="L124" s="91">
        <v>1.0568000000000001E-3</v>
      </c>
      <c r="M124" s="91">
        <v>7.5201E-3</v>
      </c>
      <c r="N124" s="91">
        <v>5.0390000000000001E-3</v>
      </c>
      <c r="O124" s="91">
        <f t="shared" si="40"/>
        <v>1.9541599999999999E-4</v>
      </c>
      <c r="P124" s="91">
        <f t="shared" si="41"/>
        <v>1.59236E-2</v>
      </c>
      <c r="Q124" s="91">
        <f t="shared" si="42"/>
        <v>4.7229999999999998E-3</v>
      </c>
      <c r="R124" s="91">
        <f t="shared" si="43"/>
        <v>2.1136000000000002E-3</v>
      </c>
      <c r="S124" s="91">
        <f t="shared" si="44"/>
        <v>1.50402E-2</v>
      </c>
      <c r="T124" s="91">
        <f t="shared" si="45"/>
        <v>1.0078E-2</v>
      </c>
    </row>
    <row r="125" spans="1:20">
      <c r="A125" s="64" t="s">
        <v>255</v>
      </c>
      <c r="B125" s="102">
        <v>50</v>
      </c>
      <c r="C125" s="91">
        <v>7.0914999999999997E-3</v>
      </c>
      <c r="D125" s="91">
        <v>0.60516999999999999</v>
      </c>
      <c r="E125" s="91">
        <v>0.81811999999999996</v>
      </c>
      <c r="F125" s="91">
        <v>0.29887999999999998</v>
      </c>
      <c r="G125" s="91">
        <v>1.0399</v>
      </c>
      <c r="H125" s="91">
        <v>0.12939999999999999</v>
      </c>
      <c r="I125" s="91">
        <v>2.4644000000000001E-4</v>
      </c>
      <c r="J125" s="91">
        <v>2.1013999999999998E-3</v>
      </c>
      <c r="K125" s="91">
        <v>1.9425E-3</v>
      </c>
      <c r="L125" s="91">
        <v>1.8947E-3</v>
      </c>
      <c r="M125" s="91">
        <v>1.9536000000000002E-3</v>
      </c>
      <c r="N125" s="91">
        <v>4.8636000000000003E-4</v>
      </c>
      <c r="O125" s="91">
        <f t="shared" si="40"/>
        <v>4.9288000000000001E-4</v>
      </c>
      <c r="P125" s="91">
        <f t="shared" si="41"/>
        <v>4.2027999999999996E-3</v>
      </c>
      <c r="Q125" s="91">
        <f t="shared" si="42"/>
        <v>3.885E-3</v>
      </c>
      <c r="R125" s="91">
        <f t="shared" si="43"/>
        <v>3.7894000000000001E-3</v>
      </c>
      <c r="S125" s="91">
        <f t="shared" si="44"/>
        <v>3.9072000000000004E-3</v>
      </c>
      <c r="T125" s="91">
        <f t="shared" si="45"/>
        <v>9.7272000000000005E-4</v>
      </c>
    </row>
    <row r="126" spans="1:20">
      <c r="A126" s="64" t="s">
        <v>256</v>
      </c>
      <c r="B126" s="102">
        <v>50</v>
      </c>
      <c r="C126" s="91">
        <v>2.8726000000000002E-2</v>
      </c>
      <c r="D126" s="91">
        <v>0.81147999999999998</v>
      </c>
      <c r="E126" s="91">
        <v>0.86011000000000004</v>
      </c>
      <c r="F126" s="91">
        <v>0.29916999999999999</v>
      </c>
      <c r="G126" s="91">
        <v>0.86467000000000005</v>
      </c>
      <c r="H126" s="91">
        <v>0.12271</v>
      </c>
      <c r="I126" s="91">
        <v>2.7505999999999999E-4</v>
      </c>
      <c r="J126" s="91">
        <v>1.0268E-3</v>
      </c>
      <c r="K126" s="91">
        <v>3.0038999999999999E-3</v>
      </c>
      <c r="L126" s="91">
        <v>1.665E-3</v>
      </c>
      <c r="M126" s="91">
        <v>2.9608999999999998E-3</v>
      </c>
      <c r="N126" s="91">
        <v>5.5486000000000001E-4</v>
      </c>
      <c r="O126" s="91">
        <f t="shared" si="40"/>
        <v>5.5011999999999997E-4</v>
      </c>
      <c r="P126" s="91">
        <f t="shared" si="41"/>
        <v>2.0536E-3</v>
      </c>
      <c r="Q126" s="91">
        <f t="shared" si="42"/>
        <v>6.0077999999999998E-3</v>
      </c>
      <c r="R126" s="91">
        <f t="shared" si="43"/>
        <v>3.3300000000000001E-3</v>
      </c>
      <c r="S126" s="91">
        <f t="shared" si="44"/>
        <v>5.9217999999999996E-3</v>
      </c>
      <c r="T126" s="91">
        <f t="shared" si="45"/>
        <v>1.10972E-3</v>
      </c>
    </row>
    <row r="127" spans="1:20">
      <c r="A127" s="64" t="s">
        <v>257</v>
      </c>
      <c r="B127" s="102">
        <v>50</v>
      </c>
      <c r="C127" s="91">
        <v>2.5236000000000001E-2</v>
      </c>
      <c r="D127" s="91">
        <v>0.74521000000000004</v>
      </c>
      <c r="E127" s="91">
        <v>0.85909000000000002</v>
      </c>
      <c r="F127" s="91">
        <v>0.30254999999999999</v>
      </c>
      <c r="G127" s="91">
        <v>0.96736999999999995</v>
      </c>
      <c r="H127" s="91">
        <v>0.16877</v>
      </c>
      <c r="I127" s="91">
        <v>1.7767E-4</v>
      </c>
      <c r="J127" s="91">
        <v>2.6342000000000002E-3</v>
      </c>
      <c r="K127" s="91">
        <v>3.1966E-3</v>
      </c>
      <c r="L127" s="91">
        <v>1.4262999999999999E-3</v>
      </c>
      <c r="M127" s="91">
        <v>2.049E-3</v>
      </c>
      <c r="N127" s="91">
        <v>5.5528999999999995E-4</v>
      </c>
      <c r="O127" s="91">
        <f t="shared" si="40"/>
        <v>3.5534E-4</v>
      </c>
      <c r="P127" s="91">
        <f t="shared" si="41"/>
        <v>5.2684000000000003E-3</v>
      </c>
      <c r="Q127" s="91">
        <f t="shared" si="42"/>
        <v>6.3931999999999999E-3</v>
      </c>
      <c r="R127" s="91">
        <f t="shared" si="43"/>
        <v>2.8525999999999998E-3</v>
      </c>
      <c r="S127" s="91">
        <f t="shared" si="44"/>
        <v>4.0980000000000001E-3</v>
      </c>
      <c r="T127" s="91">
        <f t="shared" si="45"/>
        <v>1.1105799999999999E-3</v>
      </c>
    </row>
    <row r="128" spans="1:20">
      <c r="A128" s="64" t="s">
        <v>258</v>
      </c>
      <c r="B128" s="102">
        <v>50</v>
      </c>
      <c r="C128" s="91">
        <v>6.1934000000000003E-2</v>
      </c>
      <c r="D128" s="91">
        <v>3.7871999999999999</v>
      </c>
      <c r="E128" s="91">
        <v>2.3338999999999999</v>
      </c>
      <c r="F128" s="91">
        <v>0.23166</v>
      </c>
      <c r="G128" s="91">
        <v>3.3500999999999999</v>
      </c>
      <c r="H128" s="91">
        <v>0.85424</v>
      </c>
      <c r="I128" s="91">
        <v>4.3297000000000002E-4</v>
      </c>
      <c r="J128" s="91">
        <v>6.0993000000000002E-3</v>
      </c>
      <c r="K128" s="91">
        <v>3.0977999999999999E-3</v>
      </c>
      <c r="L128" s="91">
        <v>1.2469E-3</v>
      </c>
      <c r="M128" s="91">
        <v>9.7412000000000002E-3</v>
      </c>
      <c r="N128" s="91">
        <v>3.3040999999999999E-3</v>
      </c>
      <c r="O128" s="91">
        <f t="shared" si="40"/>
        <v>8.6594000000000005E-4</v>
      </c>
      <c r="P128" s="91">
        <f t="shared" si="41"/>
        <v>1.21986E-2</v>
      </c>
      <c r="Q128" s="91">
        <f t="shared" si="42"/>
        <v>6.1955999999999999E-3</v>
      </c>
      <c r="R128" s="91">
        <f t="shared" si="43"/>
        <v>2.4938E-3</v>
      </c>
      <c r="S128" s="91">
        <f t="shared" si="44"/>
        <v>1.94824E-2</v>
      </c>
      <c r="T128" s="91">
        <f t="shared" si="45"/>
        <v>6.6081999999999998E-3</v>
      </c>
    </row>
    <row r="129" spans="1:21">
      <c r="A129" s="64"/>
      <c r="B129" s="89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</row>
    <row r="130" spans="1:21">
      <c r="A130" s="64"/>
      <c r="B130" s="89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</row>
    <row r="131" spans="1:21">
      <c r="A131" s="64"/>
      <c r="B131" s="102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</row>
    <row r="132" spans="1:21">
      <c r="A132" s="64"/>
      <c r="B132" s="102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</row>
    <row r="133" spans="1:21">
      <c r="A133" s="64"/>
      <c r="B133" s="102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</row>
    <row r="134" spans="1:21">
      <c r="A134" s="64"/>
      <c r="B134" s="89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</row>
    <row r="135" spans="1:21">
      <c r="A135" s="64"/>
      <c r="B135" s="89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</row>
    <row r="136" spans="1:21">
      <c r="A136" s="64"/>
      <c r="B136" s="89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</row>
    <row r="137" spans="1:21" ht="13.8" thickBot="1">
      <c r="A137" s="64"/>
      <c r="B137" s="89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142"/>
    </row>
    <row r="138" spans="1:21">
      <c r="A138" s="64"/>
      <c r="B138" s="89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</row>
    <row r="139" spans="1:21">
      <c r="A139" s="11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</row>
    <row r="140" spans="1:21">
      <c r="A140" s="11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</row>
    <row r="141" spans="1:21">
      <c r="A141" s="56" t="s">
        <v>126</v>
      </c>
      <c r="B141" s="57"/>
      <c r="C141" s="56" t="s">
        <v>150</v>
      </c>
      <c r="D141" s="57"/>
      <c r="E141" s="89"/>
      <c r="F141" s="57"/>
      <c r="G141" s="89"/>
      <c r="H141" s="89"/>
      <c r="I141" s="59" t="s">
        <v>123</v>
      </c>
      <c r="J141" s="89"/>
      <c r="K141" s="89"/>
      <c r="L141" s="57"/>
      <c r="M141" s="89"/>
      <c r="N141" s="89"/>
      <c r="O141" s="59" t="s">
        <v>124</v>
      </c>
      <c r="P141" s="89"/>
      <c r="Q141" s="89"/>
      <c r="R141" s="57"/>
      <c r="S141" s="89"/>
      <c r="T141" s="89"/>
    </row>
    <row r="142" spans="1:21">
      <c r="A142" s="59" t="s">
        <v>35</v>
      </c>
      <c r="B142" s="59" t="s">
        <v>151</v>
      </c>
      <c r="C142" s="59" t="s">
        <v>1</v>
      </c>
      <c r="D142" s="59" t="s">
        <v>125</v>
      </c>
      <c r="E142" s="59" t="s">
        <v>3</v>
      </c>
      <c r="F142" s="59" t="s">
        <v>9</v>
      </c>
      <c r="G142" s="59" t="s">
        <v>4</v>
      </c>
      <c r="H142" s="59" t="s">
        <v>5</v>
      </c>
      <c r="I142" s="59" t="s">
        <v>1</v>
      </c>
      <c r="J142" s="59" t="s">
        <v>125</v>
      </c>
      <c r="K142" s="59" t="s">
        <v>3</v>
      </c>
      <c r="L142" s="59" t="s">
        <v>9</v>
      </c>
      <c r="M142" s="59" t="s">
        <v>4</v>
      </c>
      <c r="N142" s="59" t="s">
        <v>5</v>
      </c>
      <c r="O142" s="59" t="s">
        <v>1</v>
      </c>
      <c r="P142" s="59" t="s">
        <v>125</v>
      </c>
      <c r="Q142" s="59" t="s">
        <v>3</v>
      </c>
      <c r="R142" s="59" t="s">
        <v>9</v>
      </c>
      <c r="S142" s="59" t="s">
        <v>4</v>
      </c>
      <c r="T142" s="59" t="s">
        <v>5</v>
      </c>
    </row>
    <row r="143" spans="1:21">
      <c r="A143" s="64" t="str">
        <f>A97</f>
        <v>186-11-208-MIA@36</v>
      </c>
      <c r="B143" s="117">
        <f>B97</f>
        <v>50</v>
      </c>
      <c r="C143" s="91">
        <f t="shared" ref="C143:N143" si="46">C97*$B97</f>
        <v>2.96855</v>
      </c>
      <c r="D143" s="91">
        <f t="shared" si="46"/>
        <v>191.52</v>
      </c>
      <c r="E143" s="91">
        <f t="shared" si="46"/>
        <v>117.875</v>
      </c>
      <c r="F143" s="91">
        <f t="shared" si="46"/>
        <v>11.789</v>
      </c>
      <c r="G143" s="91">
        <f t="shared" si="46"/>
        <v>170.88499999999999</v>
      </c>
      <c r="H143" s="91">
        <f t="shared" si="46"/>
        <v>43.602499999999999</v>
      </c>
      <c r="I143" s="91">
        <f t="shared" si="46"/>
        <v>3.3558499999999998E-2</v>
      </c>
      <c r="J143" s="91">
        <f t="shared" si="46"/>
        <v>0.55164999999999997</v>
      </c>
      <c r="K143" s="91">
        <f t="shared" si="46"/>
        <v>0.36407499999999998</v>
      </c>
      <c r="L143" s="91">
        <f t="shared" si="46"/>
        <v>5.4120000000000001E-2</v>
      </c>
      <c r="M143" s="91">
        <f t="shared" si="46"/>
        <v>0.43466499999999997</v>
      </c>
      <c r="N143" s="91">
        <f t="shared" si="46"/>
        <v>0.18466000000000002</v>
      </c>
      <c r="O143" s="91">
        <f>2*I143</f>
        <v>6.7116999999999996E-2</v>
      </c>
      <c r="P143" s="91">
        <f t="shared" ref="P143:T143" si="47">2*J143</f>
        <v>1.1032999999999999</v>
      </c>
      <c r="Q143" s="91">
        <f t="shared" si="47"/>
        <v>0.72814999999999996</v>
      </c>
      <c r="R143" s="91">
        <f t="shared" si="47"/>
        <v>0.10824</v>
      </c>
      <c r="S143" s="91">
        <f t="shared" si="47"/>
        <v>0.86932999999999994</v>
      </c>
      <c r="T143" s="91">
        <f t="shared" si="47"/>
        <v>0.36932000000000004</v>
      </c>
    </row>
    <row r="144" spans="1:21">
      <c r="A144" s="64" t="str">
        <f t="shared" ref="A144:B161" si="48">A98</f>
        <v>186-11-218-MIA@37</v>
      </c>
      <c r="B144" s="117">
        <f t="shared" si="48"/>
        <v>50</v>
      </c>
      <c r="C144" s="91">
        <f t="shared" ref="C144:N144" si="49">C98*$B98</f>
        <v>3.1315000000000004</v>
      </c>
      <c r="D144" s="91">
        <f t="shared" si="49"/>
        <v>210.245</v>
      </c>
      <c r="E144" s="91">
        <f t="shared" si="49"/>
        <v>143.9</v>
      </c>
      <c r="F144" s="91">
        <f t="shared" si="49"/>
        <v>13.673999999999999</v>
      </c>
      <c r="G144" s="91">
        <f t="shared" si="49"/>
        <v>181.73500000000001</v>
      </c>
      <c r="H144" s="91">
        <f t="shared" si="49"/>
        <v>29.850500000000004</v>
      </c>
      <c r="I144" s="91">
        <f t="shared" si="49"/>
        <v>1.2744000000000002E-2</v>
      </c>
      <c r="J144" s="91">
        <f t="shared" si="49"/>
        <v>1.19675</v>
      </c>
      <c r="K144" s="91">
        <f t="shared" si="49"/>
        <v>0.64734999999999998</v>
      </c>
      <c r="L144" s="91">
        <f t="shared" si="49"/>
        <v>7.1790000000000007E-2</v>
      </c>
      <c r="M144" s="91">
        <f t="shared" si="49"/>
        <v>0.51929999999999998</v>
      </c>
      <c r="N144" s="91">
        <f t="shared" si="49"/>
        <v>0.14665500000000001</v>
      </c>
      <c r="O144" s="91">
        <f t="shared" ref="O144:O161" si="50">2*I144</f>
        <v>2.5488000000000004E-2</v>
      </c>
      <c r="P144" s="91">
        <f t="shared" ref="P144:P161" si="51">2*J144</f>
        <v>2.3935</v>
      </c>
      <c r="Q144" s="91">
        <f t="shared" ref="Q144:Q161" si="52">2*K144</f>
        <v>1.2947</v>
      </c>
      <c r="R144" s="91">
        <f t="shared" ref="R144:R161" si="53">2*L144</f>
        <v>0.14358000000000001</v>
      </c>
      <c r="S144" s="91">
        <f t="shared" ref="S144:S161" si="54">2*M144</f>
        <v>1.0386</v>
      </c>
      <c r="T144" s="91">
        <f t="shared" ref="T144:T161" si="55">2*N144</f>
        <v>0.29331000000000002</v>
      </c>
    </row>
    <row r="145" spans="1:20">
      <c r="A145" s="64" t="str">
        <f t="shared" si="48"/>
        <v>187-9-220-MIC@38</v>
      </c>
      <c r="B145" s="117">
        <f t="shared" si="48"/>
        <v>50</v>
      </c>
      <c r="C145" s="91">
        <f t="shared" ref="C145:N145" si="56">C99*$B99</f>
        <v>0.75595000000000001</v>
      </c>
      <c r="D145" s="91">
        <f t="shared" si="56"/>
        <v>95.94</v>
      </c>
      <c r="E145" s="91">
        <f t="shared" si="56"/>
        <v>60.755000000000003</v>
      </c>
      <c r="F145" s="91">
        <f t="shared" si="56"/>
        <v>9.5495000000000001</v>
      </c>
      <c r="G145" s="91">
        <f t="shared" si="56"/>
        <v>111.75999999999999</v>
      </c>
      <c r="H145" s="91">
        <f t="shared" si="56"/>
        <v>17.003</v>
      </c>
      <c r="I145" s="91">
        <f t="shared" si="56"/>
        <v>0.20474500000000001</v>
      </c>
      <c r="J145" s="91">
        <f t="shared" si="56"/>
        <v>6.2630000000000005E-2</v>
      </c>
      <c r="K145" s="91">
        <f t="shared" si="56"/>
        <v>0.12052</v>
      </c>
      <c r="L145" s="91">
        <f t="shared" si="56"/>
        <v>3.6250499999999998E-2</v>
      </c>
      <c r="M145" s="91">
        <f t="shared" si="56"/>
        <v>0.353605</v>
      </c>
      <c r="N145" s="91">
        <f t="shared" si="56"/>
        <v>3.1889000000000001E-2</v>
      </c>
      <c r="O145" s="91">
        <f t="shared" si="50"/>
        <v>0.40949000000000002</v>
      </c>
      <c r="P145" s="91">
        <f t="shared" si="51"/>
        <v>0.12526000000000001</v>
      </c>
      <c r="Q145" s="91">
        <f t="shared" si="52"/>
        <v>0.24104</v>
      </c>
      <c r="R145" s="91">
        <f t="shared" si="53"/>
        <v>7.2500999999999996E-2</v>
      </c>
      <c r="S145" s="91">
        <f t="shared" si="54"/>
        <v>0.70721000000000001</v>
      </c>
      <c r="T145" s="91">
        <f t="shared" si="55"/>
        <v>6.3778000000000001E-2</v>
      </c>
    </row>
    <row r="146" spans="1:20">
      <c r="A146" s="64" t="str">
        <f t="shared" si="48"/>
        <v>187-9-219-MIB@39</v>
      </c>
      <c r="B146" s="117">
        <f t="shared" si="48"/>
        <v>50</v>
      </c>
      <c r="C146" s="91">
        <f t="shared" ref="C146:N146" si="57">C100*$B100</f>
        <v>0.11032500000000001</v>
      </c>
      <c r="D146" s="91">
        <f t="shared" si="57"/>
        <v>32.789499999999997</v>
      </c>
      <c r="E146" s="91">
        <f t="shared" si="57"/>
        <v>0.96950000000000003</v>
      </c>
      <c r="F146" s="91">
        <f t="shared" si="57"/>
        <v>20.317499999999999</v>
      </c>
      <c r="G146" s="91">
        <f t="shared" si="57"/>
        <v>7.6829999999999998</v>
      </c>
      <c r="H146" s="91">
        <f t="shared" si="57"/>
        <v>0.47896500000000003</v>
      </c>
      <c r="I146" s="91">
        <f t="shared" si="57"/>
        <v>3.0312E-3</v>
      </c>
      <c r="J146" s="91">
        <f t="shared" si="57"/>
        <v>0.103855</v>
      </c>
      <c r="K146" s="91">
        <f t="shared" si="57"/>
        <v>2.3341999999999998E-2</v>
      </c>
      <c r="L146" s="91">
        <f t="shared" si="57"/>
        <v>0.115705</v>
      </c>
      <c r="M146" s="91">
        <f t="shared" si="57"/>
        <v>7.6524999999999996E-2</v>
      </c>
      <c r="N146" s="91">
        <f t="shared" si="57"/>
        <v>1.8111499999999999E-2</v>
      </c>
      <c r="O146" s="91">
        <f t="shared" si="50"/>
        <v>6.0623999999999999E-3</v>
      </c>
      <c r="P146" s="91">
        <f t="shared" si="51"/>
        <v>0.20771000000000001</v>
      </c>
      <c r="Q146" s="91">
        <f t="shared" si="52"/>
        <v>4.6683999999999996E-2</v>
      </c>
      <c r="R146" s="91">
        <f t="shared" si="53"/>
        <v>0.23141</v>
      </c>
      <c r="S146" s="91">
        <f t="shared" si="54"/>
        <v>0.15304999999999999</v>
      </c>
      <c r="T146" s="91">
        <f t="shared" si="55"/>
        <v>3.6222999999999998E-2</v>
      </c>
    </row>
    <row r="147" spans="1:20">
      <c r="A147" s="64" t="str">
        <f t="shared" si="48"/>
        <v>187-9-203a-MIA@40</v>
      </c>
      <c r="B147" s="117">
        <f t="shared" si="48"/>
        <v>50</v>
      </c>
      <c r="C147" s="91">
        <f t="shared" ref="C147:N147" si="58">C101*$B101</f>
        <v>0.38586999999999999</v>
      </c>
      <c r="D147" s="91">
        <f t="shared" si="58"/>
        <v>88.625</v>
      </c>
      <c r="E147" s="91">
        <f t="shared" si="58"/>
        <v>77.38000000000001</v>
      </c>
      <c r="F147" s="91">
        <f t="shared" si="58"/>
        <v>12.435</v>
      </c>
      <c r="G147" s="91">
        <f t="shared" si="58"/>
        <v>106.24499999999999</v>
      </c>
      <c r="H147" s="91">
        <f t="shared" si="58"/>
        <v>49.019500000000001</v>
      </c>
      <c r="I147" s="91">
        <f t="shared" si="58"/>
        <v>1.11605E-2</v>
      </c>
      <c r="J147" s="91">
        <f t="shared" si="58"/>
        <v>0.238235</v>
      </c>
      <c r="K147" s="91">
        <f t="shared" si="58"/>
        <v>0.28217500000000001</v>
      </c>
      <c r="L147" s="91">
        <f t="shared" si="58"/>
        <v>7.4080000000000007E-2</v>
      </c>
      <c r="M147" s="91">
        <f t="shared" si="58"/>
        <v>0.40994999999999998</v>
      </c>
      <c r="N147" s="91">
        <f t="shared" si="58"/>
        <v>0.27976000000000001</v>
      </c>
      <c r="O147" s="91">
        <f t="shared" si="50"/>
        <v>2.2321000000000001E-2</v>
      </c>
      <c r="P147" s="91">
        <f t="shared" si="51"/>
        <v>0.47647</v>
      </c>
      <c r="Q147" s="91">
        <f t="shared" si="52"/>
        <v>0.56435000000000002</v>
      </c>
      <c r="R147" s="91">
        <f t="shared" si="53"/>
        <v>0.14816000000000001</v>
      </c>
      <c r="S147" s="91">
        <f t="shared" si="54"/>
        <v>0.81989999999999996</v>
      </c>
      <c r="T147" s="91">
        <f t="shared" si="55"/>
        <v>0.55952000000000002</v>
      </c>
    </row>
    <row r="148" spans="1:20">
      <c r="A148" s="64" t="str">
        <f t="shared" si="48"/>
        <v>187-9-207-MIA@41</v>
      </c>
      <c r="B148" s="117">
        <f t="shared" si="48"/>
        <v>50</v>
      </c>
      <c r="C148" s="91">
        <f t="shared" ref="C148:N148" si="59">C102*$B102</f>
        <v>0.28687999999999997</v>
      </c>
      <c r="D148" s="91">
        <f t="shared" si="59"/>
        <v>94.545000000000002</v>
      </c>
      <c r="E148" s="91">
        <f t="shared" si="59"/>
        <v>69.679999999999993</v>
      </c>
      <c r="F148" s="91">
        <f t="shared" si="59"/>
        <v>14.704500000000001</v>
      </c>
      <c r="G148" s="91">
        <f t="shared" si="59"/>
        <v>127.595</v>
      </c>
      <c r="H148" s="91">
        <f t="shared" si="59"/>
        <v>66.59</v>
      </c>
      <c r="I148" s="91">
        <f t="shared" si="59"/>
        <v>1.1166000000000001E-2</v>
      </c>
      <c r="J148" s="91">
        <f t="shared" si="59"/>
        <v>0.90445000000000009</v>
      </c>
      <c r="K148" s="91">
        <f t="shared" si="59"/>
        <v>0.53415000000000001</v>
      </c>
      <c r="L148" s="91">
        <f t="shared" si="59"/>
        <v>0.164025</v>
      </c>
      <c r="M148" s="91">
        <f t="shared" si="59"/>
        <v>0.90605000000000013</v>
      </c>
      <c r="N148" s="91">
        <f t="shared" si="59"/>
        <v>0.67645</v>
      </c>
      <c r="O148" s="91">
        <f t="shared" si="50"/>
        <v>2.2332000000000001E-2</v>
      </c>
      <c r="P148" s="91">
        <f t="shared" si="51"/>
        <v>1.8089000000000002</v>
      </c>
      <c r="Q148" s="91">
        <f t="shared" si="52"/>
        <v>1.0683</v>
      </c>
      <c r="R148" s="91">
        <f t="shared" si="53"/>
        <v>0.32805000000000001</v>
      </c>
      <c r="S148" s="91">
        <f t="shared" si="54"/>
        <v>1.8121000000000003</v>
      </c>
      <c r="T148" s="91">
        <f t="shared" si="55"/>
        <v>1.3529</v>
      </c>
    </row>
    <row r="149" spans="1:20">
      <c r="A149" s="64" t="str">
        <f t="shared" si="48"/>
        <v>186-11-208-MIA@42</v>
      </c>
      <c r="B149" s="117">
        <f t="shared" si="48"/>
        <v>50</v>
      </c>
      <c r="C149" s="91">
        <f t="shared" ref="C149:N149" si="60">C103*$B103</f>
        <v>3.1244499999999999</v>
      </c>
      <c r="D149" s="91">
        <f t="shared" si="60"/>
        <v>193.05500000000001</v>
      </c>
      <c r="E149" s="91">
        <f t="shared" si="60"/>
        <v>117.285</v>
      </c>
      <c r="F149" s="91">
        <f t="shared" si="60"/>
        <v>11.802</v>
      </c>
      <c r="G149" s="91">
        <f t="shared" si="60"/>
        <v>169.01500000000001</v>
      </c>
      <c r="H149" s="91">
        <f t="shared" si="60"/>
        <v>42.955500000000001</v>
      </c>
      <c r="I149" s="91">
        <f t="shared" si="60"/>
        <v>4.2497E-2</v>
      </c>
      <c r="J149" s="91">
        <f t="shared" si="60"/>
        <v>0.168685</v>
      </c>
      <c r="K149" s="91">
        <f t="shared" si="60"/>
        <v>0.26728499999999999</v>
      </c>
      <c r="L149" s="91">
        <f t="shared" si="60"/>
        <v>7.8134999999999996E-2</v>
      </c>
      <c r="M149" s="91">
        <f t="shared" si="60"/>
        <v>0.22342000000000001</v>
      </c>
      <c r="N149" s="91">
        <f t="shared" si="60"/>
        <v>7.6810000000000003E-2</v>
      </c>
      <c r="O149" s="91">
        <f t="shared" si="50"/>
        <v>8.4994E-2</v>
      </c>
      <c r="P149" s="91">
        <f t="shared" si="51"/>
        <v>0.33737</v>
      </c>
      <c r="Q149" s="91">
        <f t="shared" si="52"/>
        <v>0.53456999999999999</v>
      </c>
      <c r="R149" s="91">
        <f t="shared" si="53"/>
        <v>0.15626999999999999</v>
      </c>
      <c r="S149" s="91">
        <f t="shared" si="54"/>
        <v>0.44684000000000001</v>
      </c>
      <c r="T149" s="91">
        <f t="shared" si="55"/>
        <v>0.15362000000000001</v>
      </c>
    </row>
    <row r="150" spans="1:20">
      <c r="A150" s="64" t="str">
        <f t="shared" si="48"/>
        <v>186-11-214-MIA@47</v>
      </c>
      <c r="B150" s="117">
        <f t="shared" si="48"/>
        <v>50</v>
      </c>
      <c r="C150" s="91">
        <f t="shared" ref="C150:N150" si="61">C104*$B104</f>
        <v>2.0202999999999998</v>
      </c>
      <c r="D150" s="91">
        <f t="shared" si="61"/>
        <v>225.73500000000001</v>
      </c>
      <c r="E150" s="91">
        <f t="shared" si="61"/>
        <v>164.125</v>
      </c>
      <c r="F150" s="91">
        <f t="shared" si="61"/>
        <v>18.451500000000003</v>
      </c>
      <c r="G150" s="91">
        <f t="shared" si="61"/>
        <v>239.02999999999997</v>
      </c>
      <c r="H150" s="91">
        <f t="shared" si="61"/>
        <v>34.35</v>
      </c>
      <c r="I150" s="91">
        <f t="shared" si="61"/>
        <v>1.2928500000000001E-2</v>
      </c>
      <c r="J150" s="91">
        <f t="shared" si="61"/>
        <v>1.6939</v>
      </c>
      <c r="K150" s="91">
        <f t="shared" si="61"/>
        <v>0.70155000000000001</v>
      </c>
      <c r="L150" s="91">
        <f t="shared" si="61"/>
        <v>0.17944499999999999</v>
      </c>
      <c r="M150" s="91">
        <f t="shared" si="61"/>
        <v>1.8266</v>
      </c>
      <c r="N150" s="91">
        <f t="shared" si="61"/>
        <v>0.18615000000000001</v>
      </c>
      <c r="O150" s="91">
        <f t="shared" si="50"/>
        <v>2.5857000000000002E-2</v>
      </c>
      <c r="P150" s="91">
        <f t="shared" si="51"/>
        <v>3.3877999999999999</v>
      </c>
      <c r="Q150" s="91">
        <f t="shared" si="52"/>
        <v>1.4031</v>
      </c>
      <c r="R150" s="91">
        <f t="shared" si="53"/>
        <v>0.35888999999999999</v>
      </c>
      <c r="S150" s="91">
        <f t="shared" si="54"/>
        <v>3.6532</v>
      </c>
      <c r="T150" s="91">
        <f t="shared" si="55"/>
        <v>0.37230000000000002</v>
      </c>
    </row>
    <row r="151" spans="1:20">
      <c r="A151" s="64" t="str">
        <f t="shared" si="48"/>
        <v>186-11-212-MIC@48</v>
      </c>
      <c r="B151" s="117">
        <f t="shared" si="48"/>
        <v>50</v>
      </c>
      <c r="C151" s="91">
        <f t="shared" ref="C151:N151" si="62">C105*$B105</f>
        <v>5.0465</v>
      </c>
      <c r="D151" s="91">
        <f t="shared" si="62"/>
        <v>195.495</v>
      </c>
      <c r="E151" s="91">
        <f t="shared" si="62"/>
        <v>134.63</v>
      </c>
      <c r="F151" s="91">
        <f t="shared" si="62"/>
        <v>26.650000000000002</v>
      </c>
      <c r="G151" s="91">
        <f t="shared" si="62"/>
        <v>351.03</v>
      </c>
      <c r="H151" s="91">
        <f t="shared" si="62"/>
        <v>68.260000000000005</v>
      </c>
      <c r="I151" s="91">
        <f t="shared" si="62"/>
        <v>1.71275E-2</v>
      </c>
      <c r="J151" s="91">
        <f t="shared" si="62"/>
        <v>0.44564000000000004</v>
      </c>
      <c r="K151" s="91">
        <f t="shared" si="62"/>
        <v>0.26635000000000003</v>
      </c>
      <c r="L151" s="91">
        <f t="shared" si="62"/>
        <v>9.4715000000000008E-2</v>
      </c>
      <c r="M151" s="91">
        <f t="shared" si="62"/>
        <v>0.68910000000000005</v>
      </c>
      <c r="N151" s="91">
        <f t="shared" si="62"/>
        <v>0.21784000000000001</v>
      </c>
      <c r="O151" s="91">
        <f t="shared" si="50"/>
        <v>3.4255000000000001E-2</v>
      </c>
      <c r="P151" s="91">
        <f t="shared" si="51"/>
        <v>0.89128000000000007</v>
      </c>
      <c r="Q151" s="91">
        <f t="shared" si="52"/>
        <v>0.53270000000000006</v>
      </c>
      <c r="R151" s="91">
        <f t="shared" si="53"/>
        <v>0.18943000000000002</v>
      </c>
      <c r="S151" s="91">
        <f t="shared" si="54"/>
        <v>1.3782000000000001</v>
      </c>
      <c r="T151" s="91">
        <f t="shared" si="55"/>
        <v>0.43568000000000001</v>
      </c>
    </row>
    <row r="152" spans="1:20">
      <c r="A152" s="64" t="str">
        <f t="shared" si="48"/>
        <v>186-11-212-MIA@49</v>
      </c>
      <c r="B152" s="117">
        <f t="shared" si="48"/>
        <v>50</v>
      </c>
      <c r="C152" s="91">
        <f t="shared" ref="C152:N152" si="63">C106*$B106</f>
        <v>5.2909999999999995</v>
      </c>
      <c r="D152" s="91">
        <f t="shared" si="63"/>
        <v>188.61500000000001</v>
      </c>
      <c r="E152" s="91">
        <f t="shared" si="63"/>
        <v>129.02000000000001</v>
      </c>
      <c r="F152" s="91">
        <f t="shared" si="63"/>
        <v>16.803000000000001</v>
      </c>
      <c r="G152" s="91">
        <f t="shared" si="63"/>
        <v>246.965</v>
      </c>
      <c r="H152" s="91">
        <f t="shared" si="63"/>
        <v>28.246500000000001</v>
      </c>
      <c r="I152" s="91">
        <f t="shared" si="63"/>
        <v>1.5931000000000001E-2</v>
      </c>
      <c r="J152" s="91">
        <f t="shared" si="63"/>
        <v>0.93779999999999997</v>
      </c>
      <c r="K152" s="91">
        <f t="shared" si="63"/>
        <v>0.61529999999999996</v>
      </c>
      <c r="L152" s="91">
        <f t="shared" si="63"/>
        <v>0.10100000000000001</v>
      </c>
      <c r="M152" s="91">
        <f t="shared" si="63"/>
        <v>1.5152000000000001</v>
      </c>
      <c r="N152" s="91">
        <f t="shared" si="63"/>
        <v>0.207125</v>
      </c>
      <c r="O152" s="91">
        <f t="shared" si="50"/>
        <v>3.1862000000000001E-2</v>
      </c>
      <c r="P152" s="91">
        <f t="shared" si="51"/>
        <v>1.8755999999999999</v>
      </c>
      <c r="Q152" s="91">
        <f t="shared" si="52"/>
        <v>1.2305999999999999</v>
      </c>
      <c r="R152" s="91">
        <f t="shared" si="53"/>
        <v>0.20200000000000001</v>
      </c>
      <c r="S152" s="91">
        <f t="shared" si="54"/>
        <v>3.0304000000000002</v>
      </c>
      <c r="T152" s="91">
        <f t="shared" si="55"/>
        <v>0.41425000000000001</v>
      </c>
    </row>
    <row r="153" spans="1:20">
      <c r="A153" s="64" t="str">
        <f t="shared" si="48"/>
        <v>186-11-213-MIB@50</v>
      </c>
      <c r="B153" s="117">
        <f t="shared" si="48"/>
        <v>50</v>
      </c>
      <c r="C153" s="91">
        <f t="shared" ref="C153:N153" si="64">C107*$B107</f>
        <v>2.6482999999999999</v>
      </c>
      <c r="D153" s="91">
        <f t="shared" si="64"/>
        <v>178.63500000000002</v>
      </c>
      <c r="E153" s="91">
        <f t="shared" si="64"/>
        <v>94.715000000000003</v>
      </c>
      <c r="F153" s="91">
        <f t="shared" si="64"/>
        <v>11.885</v>
      </c>
      <c r="G153" s="91">
        <f t="shared" si="64"/>
        <v>120.10000000000001</v>
      </c>
      <c r="H153" s="91">
        <f t="shared" si="64"/>
        <v>24.687999999999999</v>
      </c>
      <c r="I153" s="91">
        <f t="shared" si="64"/>
        <v>4.5709499999999998E-3</v>
      </c>
      <c r="J153" s="91">
        <f t="shared" si="64"/>
        <v>0.80659999999999998</v>
      </c>
      <c r="K153" s="91">
        <f t="shared" si="64"/>
        <v>0.31424000000000002</v>
      </c>
      <c r="L153" s="91">
        <f t="shared" si="64"/>
        <v>9.0720000000000009E-2</v>
      </c>
      <c r="M153" s="91">
        <f t="shared" si="64"/>
        <v>0.33067000000000002</v>
      </c>
      <c r="N153" s="91">
        <f t="shared" si="64"/>
        <v>0.12587000000000001</v>
      </c>
      <c r="O153" s="91">
        <f t="shared" si="50"/>
        <v>9.1418999999999997E-3</v>
      </c>
      <c r="P153" s="91">
        <f t="shared" si="51"/>
        <v>1.6132</v>
      </c>
      <c r="Q153" s="91">
        <f t="shared" si="52"/>
        <v>0.62848000000000004</v>
      </c>
      <c r="R153" s="91">
        <f t="shared" si="53"/>
        <v>0.18144000000000002</v>
      </c>
      <c r="S153" s="91">
        <f t="shared" si="54"/>
        <v>0.66134000000000004</v>
      </c>
      <c r="T153" s="91">
        <f t="shared" si="55"/>
        <v>0.25174000000000002</v>
      </c>
    </row>
    <row r="154" spans="1:20">
      <c r="A154" s="64" t="str">
        <f t="shared" si="48"/>
        <v>186-11-209-MIA@51</v>
      </c>
      <c r="B154" s="117">
        <f t="shared" si="48"/>
        <v>50</v>
      </c>
      <c r="C154" s="91">
        <f t="shared" ref="C154:N154" si="65">C108*$B108</f>
        <v>1.0104</v>
      </c>
      <c r="D154" s="91">
        <f t="shared" si="65"/>
        <v>196.98</v>
      </c>
      <c r="E154" s="91">
        <f t="shared" si="65"/>
        <v>131.15</v>
      </c>
      <c r="F154" s="91">
        <f t="shared" si="65"/>
        <v>18.125</v>
      </c>
      <c r="G154" s="91">
        <f t="shared" si="65"/>
        <v>219.95</v>
      </c>
      <c r="H154" s="91">
        <f t="shared" si="65"/>
        <v>59.435000000000002</v>
      </c>
      <c r="I154" s="91">
        <f t="shared" si="65"/>
        <v>1.51285E-2</v>
      </c>
      <c r="J154" s="91">
        <f t="shared" si="65"/>
        <v>0.303595</v>
      </c>
      <c r="K154" s="91">
        <f t="shared" si="65"/>
        <v>0.51479999999999992</v>
      </c>
      <c r="L154" s="91">
        <f t="shared" si="65"/>
        <v>4.4484499999999996E-2</v>
      </c>
      <c r="M154" s="91">
        <f t="shared" si="65"/>
        <v>0.68415000000000004</v>
      </c>
      <c r="N154" s="91">
        <f t="shared" si="65"/>
        <v>0.18329999999999999</v>
      </c>
      <c r="O154" s="91">
        <f t="shared" si="50"/>
        <v>3.0256999999999999E-2</v>
      </c>
      <c r="P154" s="91">
        <f t="shared" si="51"/>
        <v>0.60719000000000001</v>
      </c>
      <c r="Q154" s="91">
        <f t="shared" si="52"/>
        <v>1.0295999999999998</v>
      </c>
      <c r="R154" s="91">
        <f t="shared" si="53"/>
        <v>8.8968999999999993E-2</v>
      </c>
      <c r="S154" s="91">
        <f t="shared" si="54"/>
        <v>1.3683000000000001</v>
      </c>
      <c r="T154" s="91">
        <f t="shared" si="55"/>
        <v>0.36659999999999998</v>
      </c>
    </row>
    <row r="155" spans="1:20">
      <c r="A155" s="64" t="str">
        <f t="shared" si="48"/>
        <v>186-11-210-MIB@52</v>
      </c>
      <c r="B155" s="117">
        <f t="shared" si="48"/>
        <v>50</v>
      </c>
      <c r="C155" s="91">
        <f t="shared" ref="C155:N155" si="66">C109*$B109</f>
        <v>2.9661499999999998</v>
      </c>
      <c r="D155" s="91">
        <f t="shared" si="66"/>
        <v>176.23500000000001</v>
      </c>
      <c r="E155" s="91">
        <f t="shared" si="66"/>
        <v>151.39000000000001</v>
      </c>
      <c r="F155" s="91">
        <f t="shared" si="66"/>
        <v>56.274999999999999</v>
      </c>
      <c r="G155" s="91">
        <f t="shared" si="66"/>
        <v>437.61500000000001</v>
      </c>
      <c r="H155" s="91">
        <f t="shared" si="66"/>
        <v>80.430000000000007</v>
      </c>
      <c r="I155" s="91">
        <f t="shared" si="66"/>
        <v>3.1390000000000001E-2</v>
      </c>
      <c r="J155" s="91">
        <f t="shared" si="66"/>
        <v>0.69585000000000008</v>
      </c>
      <c r="K155" s="91">
        <f t="shared" si="66"/>
        <v>0.57495000000000007</v>
      </c>
      <c r="L155" s="91">
        <f t="shared" si="66"/>
        <v>0.19147999999999998</v>
      </c>
      <c r="M155" s="91">
        <f t="shared" si="66"/>
        <v>1.2179</v>
      </c>
      <c r="N155" s="91">
        <f t="shared" si="66"/>
        <v>0.310365</v>
      </c>
      <c r="O155" s="91">
        <f t="shared" si="50"/>
        <v>6.2780000000000002E-2</v>
      </c>
      <c r="P155" s="91">
        <f t="shared" si="51"/>
        <v>1.3917000000000002</v>
      </c>
      <c r="Q155" s="91">
        <f t="shared" si="52"/>
        <v>1.1499000000000001</v>
      </c>
      <c r="R155" s="91">
        <f t="shared" si="53"/>
        <v>0.38295999999999997</v>
      </c>
      <c r="S155" s="91">
        <f t="shared" si="54"/>
        <v>2.4358</v>
      </c>
      <c r="T155" s="91">
        <f t="shared" si="55"/>
        <v>0.62073</v>
      </c>
    </row>
    <row r="156" spans="1:20">
      <c r="A156" s="64" t="str">
        <f t="shared" si="48"/>
        <v>186-11-207-MIA@53</v>
      </c>
      <c r="B156" s="117">
        <f t="shared" si="48"/>
        <v>50</v>
      </c>
      <c r="C156" s="91">
        <f t="shared" ref="C156:N156" si="67">C110*$B110</f>
        <v>4.8877999999999995</v>
      </c>
      <c r="D156" s="91">
        <f t="shared" si="67"/>
        <v>167.08</v>
      </c>
      <c r="E156" s="91">
        <f t="shared" si="67"/>
        <v>139.04499999999999</v>
      </c>
      <c r="F156" s="91">
        <f t="shared" si="67"/>
        <v>23.019000000000002</v>
      </c>
      <c r="G156" s="91">
        <f t="shared" si="67"/>
        <v>297.58</v>
      </c>
      <c r="H156" s="91">
        <f t="shared" si="67"/>
        <v>58.879999999999995</v>
      </c>
      <c r="I156" s="91">
        <f t="shared" si="67"/>
        <v>1.3733500000000001E-2</v>
      </c>
      <c r="J156" s="91">
        <f t="shared" si="67"/>
        <v>0.75880000000000003</v>
      </c>
      <c r="K156" s="91">
        <f t="shared" si="67"/>
        <v>0.370695</v>
      </c>
      <c r="L156" s="91">
        <f t="shared" si="67"/>
        <v>3.5922000000000003E-2</v>
      </c>
      <c r="M156" s="91">
        <f t="shared" si="67"/>
        <v>0.67980000000000007</v>
      </c>
      <c r="N156" s="91">
        <f t="shared" si="67"/>
        <v>8.0619999999999997E-2</v>
      </c>
      <c r="O156" s="91">
        <f t="shared" si="50"/>
        <v>2.7467000000000002E-2</v>
      </c>
      <c r="P156" s="91">
        <f t="shared" si="51"/>
        <v>1.5176000000000001</v>
      </c>
      <c r="Q156" s="91">
        <f t="shared" si="52"/>
        <v>0.74138999999999999</v>
      </c>
      <c r="R156" s="91">
        <f t="shared" si="53"/>
        <v>7.1844000000000005E-2</v>
      </c>
      <c r="S156" s="91">
        <f t="shared" si="54"/>
        <v>1.3596000000000001</v>
      </c>
      <c r="T156" s="91">
        <f t="shared" si="55"/>
        <v>0.16123999999999999</v>
      </c>
    </row>
    <row r="157" spans="1:20">
      <c r="A157" s="64" t="str">
        <f t="shared" si="48"/>
        <v>187-9-220-MIB@57</v>
      </c>
      <c r="B157" s="117">
        <f t="shared" si="48"/>
        <v>50</v>
      </c>
      <c r="C157" s="91">
        <f t="shared" ref="C157:N157" si="68">C111*$B111</f>
        <v>0.78495000000000004</v>
      </c>
      <c r="D157" s="91">
        <f t="shared" si="68"/>
        <v>87.56</v>
      </c>
      <c r="E157" s="91">
        <f t="shared" si="68"/>
        <v>55.179999999999993</v>
      </c>
      <c r="F157" s="91">
        <f t="shared" si="68"/>
        <v>11.8675</v>
      </c>
      <c r="G157" s="91">
        <f t="shared" si="68"/>
        <v>125.66500000000001</v>
      </c>
      <c r="H157" s="91">
        <f t="shared" si="68"/>
        <v>24.272500000000001</v>
      </c>
      <c r="I157" s="91">
        <f t="shared" si="68"/>
        <v>1.2123999999999999E-2</v>
      </c>
      <c r="J157" s="91">
        <f t="shared" si="68"/>
        <v>1.3751</v>
      </c>
      <c r="K157" s="91">
        <f t="shared" si="68"/>
        <v>1.0196500000000002</v>
      </c>
      <c r="L157" s="91">
        <f t="shared" si="68"/>
        <v>0.19461000000000001</v>
      </c>
      <c r="M157" s="91">
        <f t="shared" si="68"/>
        <v>1.9810999999999999</v>
      </c>
      <c r="N157" s="91">
        <f t="shared" si="68"/>
        <v>0.37015500000000001</v>
      </c>
      <c r="O157" s="91">
        <f t="shared" si="50"/>
        <v>2.4247999999999999E-2</v>
      </c>
      <c r="P157" s="91">
        <f t="shared" si="51"/>
        <v>2.7502</v>
      </c>
      <c r="Q157" s="91">
        <f t="shared" si="52"/>
        <v>2.0393000000000003</v>
      </c>
      <c r="R157" s="91">
        <f t="shared" si="53"/>
        <v>0.38922000000000001</v>
      </c>
      <c r="S157" s="91">
        <f t="shared" si="54"/>
        <v>3.9621999999999997</v>
      </c>
      <c r="T157" s="91">
        <f t="shared" si="55"/>
        <v>0.74031000000000002</v>
      </c>
    </row>
    <row r="158" spans="1:20">
      <c r="A158" s="64" t="str">
        <f t="shared" si="48"/>
        <v>187-9-220-MIB@58</v>
      </c>
      <c r="B158" s="117">
        <f t="shared" si="48"/>
        <v>50</v>
      </c>
      <c r="C158" s="91">
        <f t="shared" ref="C158:N158" si="69">C112*$B112</f>
        <v>9.4034999999999994E-2</v>
      </c>
      <c r="D158" s="91">
        <f t="shared" si="69"/>
        <v>30.4315</v>
      </c>
      <c r="E158" s="91">
        <f t="shared" si="69"/>
        <v>0.93994999999999995</v>
      </c>
      <c r="F158" s="91">
        <f t="shared" si="69"/>
        <v>21.791499999999999</v>
      </c>
      <c r="G158" s="91">
        <f t="shared" si="69"/>
        <v>7.4929999999999994</v>
      </c>
      <c r="H158" s="91">
        <f t="shared" si="69"/>
        <v>0.43886999999999998</v>
      </c>
      <c r="I158" s="91">
        <f t="shared" si="69"/>
        <v>9.0720000000000002E-3</v>
      </c>
      <c r="J158" s="91">
        <f t="shared" si="69"/>
        <v>3.90415E-2</v>
      </c>
      <c r="K158" s="91">
        <f t="shared" si="69"/>
        <v>2.02185E-2</v>
      </c>
      <c r="L158" s="91">
        <f t="shared" si="69"/>
        <v>6.1580000000000003E-2</v>
      </c>
      <c r="M158" s="91">
        <f t="shared" si="69"/>
        <v>3.60445E-2</v>
      </c>
      <c r="N158" s="91">
        <f t="shared" si="69"/>
        <v>1.31745E-2</v>
      </c>
      <c r="O158" s="91">
        <f t="shared" si="50"/>
        <v>1.8144E-2</v>
      </c>
      <c r="P158" s="91">
        <f t="shared" si="51"/>
        <v>7.8083E-2</v>
      </c>
      <c r="Q158" s="91">
        <f t="shared" si="52"/>
        <v>4.0437000000000001E-2</v>
      </c>
      <c r="R158" s="91">
        <f t="shared" si="53"/>
        <v>0.12316000000000001</v>
      </c>
      <c r="S158" s="91">
        <f t="shared" si="54"/>
        <v>7.2089E-2</v>
      </c>
      <c r="T158" s="91">
        <f t="shared" si="55"/>
        <v>2.6349000000000001E-2</v>
      </c>
    </row>
    <row r="159" spans="1:20">
      <c r="A159" s="64" t="str">
        <f t="shared" si="48"/>
        <v>187-9-214-MIA@59</v>
      </c>
      <c r="B159" s="117">
        <f t="shared" si="48"/>
        <v>50</v>
      </c>
      <c r="C159" s="91">
        <f t="shared" ref="C159:N159" si="70">C113*$B113</f>
        <v>0.124185</v>
      </c>
      <c r="D159" s="91">
        <f t="shared" si="70"/>
        <v>92.23</v>
      </c>
      <c r="E159" s="91">
        <f t="shared" si="70"/>
        <v>72.41</v>
      </c>
      <c r="F159" s="91">
        <f t="shared" si="70"/>
        <v>62.17</v>
      </c>
      <c r="G159" s="91">
        <f t="shared" si="70"/>
        <v>68.06</v>
      </c>
      <c r="H159" s="91">
        <f t="shared" si="70"/>
        <v>39.393000000000001</v>
      </c>
      <c r="I159" s="91">
        <f t="shared" si="70"/>
        <v>5.0714999999999996E-3</v>
      </c>
      <c r="J159" s="91">
        <f t="shared" si="70"/>
        <v>0.315305</v>
      </c>
      <c r="K159" s="91">
        <f t="shared" si="70"/>
        <v>0.18961500000000001</v>
      </c>
      <c r="L159" s="91">
        <f t="shared" si="70"/>
        <v>0.27726500000000004</v>
      </c>
      <c r="M159" s="91">
        <f t="shared" si="70"/>
        <v>0.27208499999999997</v>
      </c>
      <c r="N159" s="91">
        <f t="shared" si="70"/>
        <v>6.7269999999999996E-2</v>
      </c>
      <c r="O159" s="91">
        <f t="shared" si="50"/>
        <v>1.0142999999999999E-2</v>
      </c>
      <c r="P159" s="91">
        <f t="shared" si="51"/>
        <v>0.63061</v>
      </c>
      <c r="Q159" s="91">
        <f t="shared" si="52"/>
        <v>0.37923000000000001</v>
      </c>
      <c r="R159" s="91">
        <f t="shared" si="53"/>
        <v>0.55453000000000008</v>
      </c>
      <c r="S159" s="91">
        <f t="shared" si="54"/>
        <v>0.54416999999999993</v>
      </c>
      <c r="T159" s="91">
        <f t="shared" si="55"/>
        <v>0.13453999999999999</v>
      </c>
    </row>
    <row r="160" spans="1:20">
      <c r="A160" s="64" t="str">
        <f t="shared" si="48"/>
        <v>187-9-213-MIB@60</v>
      </c>
      <c r="B160" s="117">
        <f t="shared" si="48"/>
        <v>50</v>
      </c>
      <c r="C160" s="91">
        <f t="shared" ref="C160:N160" si="71">C114*$B114</f>
        <v>0.45053999999999994</v>
      </c>
      <c r="D160" s="91">
        <f t="shared" si="71"/>
        <v>84.45</v>
      </c>
      <c r="E160" s="91">
        <f t="shared" si="71"/>
        <v>45.178000000000004</v>
      </c>
      <c r="F160" s="91">
        <f t="shared" si="71"/>
        <v>18.082500000000003</v>
      </c>
      <c r="G160" s="91">
        <f t="shared" si="71"/>
        <v>83.825000000000003</v>
      </c>
      <c r="H160" s="91">
        <f t="shared" si="71"/>
        <v>10.122499999999999</v>
      </c>
      <c r="I160" s="91">
        <f t="shared" si="71"/>
        <v>3.2036499999999997E-3</v>
      </c>
      <c r="J160" s="91">
        <f t="shared" si="71"/>
        <v>0.22063500000000003</v>
      </c>
      <c r="K160" s="91">
        <f t="shared" si="71"/>
        <v>0.28907500000000003</v>
      </c>
      <c r="L160" s="91">
        <f t="shared" si="71"/>
        <v>3.0609499999999998E-2</v>
      </c>
      <c r="M160" s="91">
        <f t="shared" si="71"/>
        <v>0.18271999999999999</v>
      </c>
      <c r="N160" s="91">
        <f t="shared" si="71"/>
        <v>9.4789999999999999E-2</v>
      </c>
      <c r="O160" s="91">
        <f t="shared" si="50"/>
        <v>6.4072999999999995E-3</v>
      </c>
      <c r="P160" s="91">
        <f t="shared" si="51"/>
        <v>0.44127000000000005</v>
      </c>
      <c r="Q160" s="91">
        <f t="shared" si="52"/>
        <v>0.57815000000000005</v>
      </c>
      <c r="R160" s="91">
        <f t="shared" si="53"/>
        <v>6.1218999999999996E-2</v>
      </c>
      <c r="S160" s="91">
        <f t="shared" si="54"/>
        <v>0.36543999999999999</v>
      </c>
      <c r="T160" s="91">
        <f t="shared" si="55"/>
        <v>0.18958</v>
      </c>
    </row>
    <row r="161" spans="1:20">
      <c r="A161" s="64" t="str">
        <f t="shared" si="48"/>
        <v>187-9-203b-MID@61</v>
      </c>
      <c r="B161" s="117">
        <f t="shared" si="48"/>
        <v>50</v>
      </c>
      <c r="C161" s="91">
        <f t="shared" ref="C161:N161" si="72">C115*$B115</f>
        <v>0.243365</v>
      </c>
      <c r="D161" s="91">
        <f t="shared" si="72"/>
        <v>87.275000000000006</v>
      </c>
      <c r="E161" s="91">
        <f t="shared" si="72"/>
        <v>56.92</v>
      </c>
      <c r="F161" s="91">
        <f t="shared" si="72"/>
        <v>12.5395</v>
      </c>
      <c r="G161" s="91">
        <f t="shared" si="72"/>
        <v>247.07</v>
      </c>
      <c r="H161" s="91">
        <f t="shared" si="72"/>
        <v>39.016500000000001</v>
      </c>
      <c r="I161" s="91">
        <f t="shared" si="72"/>
        <v>4.7963500000000004E-3</v>
      </c>
      <c r="J161" s="91">
        <f t="shared" si="72"/>
        <v>0.6321</v>
      </c>
      <c r="K161" s="91">
        <f t="shared" si="72"/>
        <v>0.39207499999999995</v>
      </c>
      <c r="L161" s="91">
        <f t="shared" si="72"/>
        <v>3.6410499999999998E-2</v>
      </c>
      <c r="M161" s="91">
        <f t="shared" si="72"/>
        <v>99.995000000000005</v>
      </c>
      <c r="N161" s="91">
        <f t="shared" si="72"/>
        <v>0.30276499999999995</v>
      </c>
      <c r="O161" s="91">
        <f t="shared" si="50"/>
        <v>9.5927000000000009E-3</v>
      </c>
      <c r="P161" s="91">
        <f t="shared" si="51"/>
        <v>1.2642</v>
      </c>
      <c r="Q161" s="91">
        <f t="shared" si="52"/>
        <v>0.7841499999999999</v>
      </c>
      <c r="R161" s="91">
        <f t="shared" si="53"/>
        <v>7.2820999999999997E-2</v>
      </c>
      <c r="S161" s="91">
        <f t="shared" si="54"/>
        <v>199.99</v>
      </c>
      <c r="T161" s="91">
        <f t="shared" si="55"/>
        <v>0.6055299999999999</v>
      </c>
    </row>
    <row r="162" spans="1:20">
      <c r="A162" s="64" t="str">
        <f t="shared" ref="A162:B162" si="73">A116</f>
        <v>187-9-203b-MIC@62</v>
      </c>
      <c r="B162" s="117">
        <f t="shared" si="73"/>
        <v>50</v>
      </c>
      <c r="C162" s="91">
        <f t="shared" ref="C162:N162" si="74">C116*$B116</f>
        <v>699.05</v>
      </c>
      <c r="D162" s="91">
        <f t="shared" si="74"/>
        <v>94.12</v>
      </c>
      <c r="E162" s="91">
        <f t="shared" si="74"/>
        <v>49.319000000000003</v>
      </c>
      <c r="F162" s="91">
        <f t="shared" si="74"/>
        <v>12.105499999999999</v>
      </c>
      <c r="G162" s="91">
        <f t="shared" si="74"/>
        <v>62.18</v>
      </c>
      <c r="H162" s="91">
        <f t="shared" si="74"/>
        <v>35.262500000000003</v>
      </c>
      <c r="I162" s="91">
        <f t="shared" si="74"/>
        <v>9.0995000000000008</v>
      </c>
      <c r="J162" s="91">
        <f t="shared" si="74"/>
        <v>0.36834</v>
      </c>
      <c r="K162" s="91">
        <f t="shared" si="74"/>
        <v>0.179725</v>
      </c>
      <c r="L162" s="91">
        <f t="shared" si="74"/>
        <v>0.12137000000000001</v>
      </c>
      <c r="M162" s="91">
        <f t="shared" si="74"/>
        <v>0.52259999999999995</v>
      </c>
      <c r="N162" s="91">
        <f t="shared" si="74"/>
        <v>0.33804000000000001</v>
      </c>
      <c r="O162" s="91">
        <f t="shared" ref="O162:O174" si="75">2*I162</f>
        <v>18.199000000000002</v>
      </c>
      <c r="P162" s="91">
        <f t="shared" ref="P162:P174" si="76">2*J162</f>
        <v>0.73668</v>
      </c>
      <c r="Q162" s="91">
        <f t="shared" ref="Q162:Q174" si="77">2*K162</f>
        <v>0.35944999999999999</v>
      </c>
      <c r="R162" s="91">
        <f t="shared" ref="R162:R174" si="78">2*L162</f>
        <v>0.24274000000000001</v>
      </c>
      <c r="S162" s="91">
        <f t="shared" ref="S162:S174" si="79">2*M162</f>
        <v>1.0451999999999999</v>
      </c>
      <c r="T162" s="91">
        <f t="shared" ref="T162:T174" si="80">2*N162</f>
        <v>0.67608000000000001</v>
      </c>
    </row>
    <row r="163" spans="1:20">
      <c r="A163" s="64" t="str">
        <f t="shared" ref="A163:B163" si="81">A117</f>
        <v>187-9-204-MIA@63</v>
      </c>
      <c r="B163" s="117">
        <f t="shared" si="81"/>
        <v>50</v>
      </c>
      <c r="C163" s="91">
        <f t="shared" ref="C163:N163" si="82">C117*$B117</f>
        <v>0.35444500000000001</v>
      </c>
      <c r="D163" s="91">
        <f t="shared" si="82"/>
        <v>91.34</v>
      </c>
      <c r="E163" s="91">
        <f t="shared" si="82"/>
        <v>67.204999999999998</v>
      </c>
      <c r="F163" s="91">
        <f t="shared" si="82"/>
        <v>37.179000000000002</v>
      </c>
      <c r="G163" s="91">
        <f t="shared" si="82"/>
        <v>138.13999999999999</v>
      </c>
      <c r="H163" s="91">
        <f t="shared" si="82"/>
        <v>29.057500000000005</v>
      </c>
      <c r="I163" s="91">
        <f t="shared" si="82"/>
        <v>6.9300000000000004E-3</v>
      </c>
      <c r="J163" s="91">
        <f t="shared" si="82"/>
        <v>0.18707000000000001</v>
      </c>
      <c r="K163" s="91">
        <f t="shared" si="82"/>
        <v>7.3994999999999991E-2</v>
      </c>
      <c r="L163" s="91">
        <f t="shared" si="82"/>
        <v>0.11261500000000001</v>
      </c>
      <c r="M163" s="91">
        <f t="shared" si="82"/>
        <v>0.43074999999999997</v>
      </c>
      <c r="N163" s="91">
        <f t="shared" si="82"/>
        <v>0.19037999999999999</v>
      </c>
      <c r="O163" s="91">
        <f t="shared" si="75"/>
        <v>1.3860000000000001E-2</v>
      </c>
      <c r="P163" s="91">
        <f t="shared" si="76"/>
        <v>0.37414000000000003</v>
      </c>
      <c r="Q163" s="91">
        <f t="shared" si="77"/>
        <v>0.14798999999999998</v>
      </c>
      <c r="R163" s="91">
        <f t="shared" si="78"/>
        <v>0.22523000000000001</v>
      </c>
      <c r="S163" s="91">
        <f t="shared" si="79"/>
        <v>0.86149999999999993</v>
      </c>
      <c r="T163" s="91">
        <f t="shared" si="80"/>
        <v>0.38075999999999999</v>
      </c>
    </row>
    <row r="164" spans="1:20">
      <c r="A164" s="64" t="str">
        <f t="shared" ref="A164:B164" si="83">A118</f>
        <v>187-9-204-MIB@67</v>
      </c>
      <c r="B164" s="117">
        <f t="shared" si="83"/>
        <v>50</v>
      </c>
      <c r="C164" s="91">
        <f t="shared" ref="C164:N164" si="84">C118*$B118</f>
        <v>0.40156500000000001</v>
      </c>
      <c r="D164" s="91">
        <f t="shared" si="84"/>
        <v>89.864999999999995</v>
      </c>
      <c r="E164" s="91">
        <f t="shared" si="84"/>
        <v>57.384999999999998</v>
      </c>
      <c r="F164" s="91">
        <f t="shared" si="84"/>
        <v>21.016500000000001</v>
      </c>
      <c r="G164" s="91">
        <f t="shared" si="84"/>
        <v>125.18</v>
      </c>
      <c r="H164" s="91">
        <f t="shared" si="84"/>
        <v>35.584500000000006</v>
      </c>
      <c r="I164" s="91">
        <f t="shared" si="84"/>
        <v>5.6274999999999997E-3</v>
      </c>
      <c r="J164" s="91">
        <f t="shared" si="84"/>
        <v>0.42991000000000001</v>
      </c>
      <c r="K164" s="91">
        <f t="shared" si="84"/>
        <v>0.13006000000000001</v>
      </c>
      <c r="L164" s="91">
        <f t="shared" si="84"/>
        <v>3.6865000000000002E-2</v>
      </c>
      <c r="M164" s="91">
        <f t="shared" si="84"/>
        <v>0.71145000000000003</v>
      </c>
      <c r="N164" s="91">
        <f t="shared" si="84"/>
        <v>0.29150500000000001</v>
      </c>
      <c r="O164" s="91">
        <f t="shared" si="75"/>
        <v>1.1254999999999999E-2</v>
      </c>
      <c r="P164" s="91">
        <f t="shared" si="76"/>
        <v>0.85982000000000003</v>
      </c>
      <c r="Q164" s="91">
        <f t="shared" si="77"/>
        <v>0.26012000000000002</v>
      </c>
      <c r="R164" s="91">
        <f t="shared" si="78"/>
        <v>7.3730000000000004E-2</v>
      </c>
      <c r="S164" s="91">
        <f t="shared" si="79"/>
        <v>1.4229000000000001</v>
      </c>
      <c r="T164" s="91">
        <f t="shared" si="80"/>
        <v>0.58301000000000003</v>
      </c>
    </row>
    <row r="165" spans="1:20">
      <c r="A165" s="64" t="str">
        <f t="shared" ref="A165:B165" si="85">A119</f>
        <v>187-9-204-MIB@68</v>
      </c>
      <c r="B165" s="117">
        <f t="shared" si="85"/>
        <v>50</v>
      </c>
      <c r="C165" s="91">
        <f t="shared" ref="C165:N165" si="86">C119*$B119</f>
        <v>0.34986499999999998</v>
      </c>
      <c r="D165" s="91">
        <f t="shared" si="86"/>
        <v>81.540000000000006</v>
      </c>
      <c r="E165" s="91">
        <f t="shared" si="86"/>
        <v>75.099999999999994</v>
      </c>
      <c r="F165" s="91">
        <f t="shared" si="86"/>
        <v>11.837999999999999</v>
      </c>
      <c r="G165" s="91">
        <f t="shared" si="86"/>
        <v>108.7</v>
      </c>
      <c r="H165" s="91">
        <f t="shared" si="86"/>
        <v>48.887500000000003</v>
      </c>
      <c r="I165" s="91">
        <f t="shared" si="86"/>
        <v>7.0259999999999993E-3</v>
      </c>
      <c r="J165" s="91">
        <f t="shared" si="86"/>
        <v>0.13836000000000001</v>
      </c>
      <c r="K165" s="91">
        <f t="shared" si="86"/>
        <v>0.13623499999999999</v>
      </c>
      <c r="L165" s="91">
        <f t="shared" si="86"/>
        <v>8.3315E-2</v>
      </c>
      <c r="M165" s="91">
        <f t="shared" si="86"/>
        <v>0.296595</v>
      </c>
      <c r="N165" s="91">
        <f t="shared" si="86"/>
        <v>0.15817500000000001</v>
      </c>
      <c r="O165" s="91">
        <f t="shared" si="75"/>
        <v>1.4051999999999999E-2</v>
      </c>
      <c r="P165" s="91">
        <f t="shared" si="76"/>
        <v>0.27672000000000002</v>
      </c>
      <c r="Q165" s="91">
        <f t="shared" si="77"/>
        <v>0.27246999999999999</v>
      </c>
      <c r="R165" s="91">
        <f t="shared" si="78"/>
        <v>0.16663</v>
      </c>
      <c r="S165" s="91">
        <f t="shared" si="79"/>
        <v>0.59319</v>
      </c>
      <c r="T165" s="91">
        <f t="shared" si="80"/>
        <v>0.31635000000000002</v>
      </c>
    </row>
    <row r="166" spans="1:20">
      <c r="A166" s="64" t="str">
        <f t="shared" ref="A166:B166" si="87">A120</f>
        <v>187-9-202-MIA@69</v>
      </c>
      <c r="B166" s="117">
        <f t="shared" si="87"/>
        <v>50</v>
      </c>
      <c r="C166" s="91">
        <f t="shared" ref="C166:N166" si="88">C120*$B120</f>
        <v>0.3054</v>
      </c>
      <c r="D166" s="91">
        <f t="shared" si="88"/>
        <v>82.135000000000005</v>
      </c>
      <c r="E166" s="91">
        <f t="shared" si="88"/>
        <v>54.574999999999996</v>
      </c>
      <c r="F166" s="91">
        <f t="shared" si="88"/>
        <v>12.9785</v>
      </c>
      <c r="G166" s="91">
        <f t="shared" si="88"/>
        <v>116.74</v>
      </c>
      <c r="H166" s="91">
        <f t="shared" si="88"/>
        <v>42.104999999999997</v>
      </c>
      <c r="I166" s="91">
        <f t="shared" si="88"/>
        <v>4.2095000000000006E-3</v>
      </c>
      <c r="J166" s="91">
        <f t="shared" si="88"/>
        <v>0.25953500000000002</v>
      </c>
      <c r="K166" s="91">
        <f t="shared" si="88"/>
        <v>9.4200000000000006E-2</v>
      </c>
      <c r="L166" s="91">
        <f t="shared" si="88"/>
        <v>1.3628499999999998E-2</v>
      </c>
      <c r="M166" s="91">
        <f t="shared" si="88"/>
        <v>0.38471</v>
      </c>
      <c r="N166" s="91">
        <f t="shared" si="88"/>
        <v>8.8164999999999993E-2</v>
      </c>
      <c r="O166" s="91">
        <f t="shared" si="75"/>
        <v>8.4190000000000011E-3</v>
      </c>
      <c r="P166" s="91">
        <f t="shared" si="76"/>
        <v>0.51907000000000003</v>
      </c>
      <c r="Q166" s="91">
        <f t="shared" si="77"/>
        <v>0.18840000000000001</v>
      </c>
      <c r="R166" s="91">
        <f t="shared" si="78"/>
        <v>2.7256999999999997E-2</v>
      </c>
      <c r="S166" s="91">
        <f t="shared" si="79"/>
        <v>0.76941999999999999</v>
      </c>
      <c r="T166" s="91">
        <f t="shared" si="80"/>
        <v>0.17632999999999999</v>
      </c>
    </row>
    <row r="167" spans="1:20">
      <c r="A167" s="64" t="str">
        <f t="shared" ref="A167:B167" si="89">A121</f>
        <v>187-9-205-MIA@70</v>
      </c>
      <c r="B167" s="117">
        <f t="shared" si="89"/>
        <v>50</v>
      </c>
      <c r="C167" s="91">
        <f t="shared" ref="C167:N167" si="90">C121*$B121</f>
        <v>0.22166</v>
      </c>
      <c r="D167" s="91">
        <f t="shared" si="90"/>
        <v>85.460000000000008</v>
      </c>
      <c r="E167" s="91">
        <f t="shared" si="90"/>
        <v>67.655000000000001</v>
      </c>
      <c r="F167" s="91">
        <f t="shared" si="90"/>
        <v>15.459999999999999</v>
      </c>
      <c r="G167" s="91">
        <f t="shared" si="90"/>
        <v>125.565</v>
      </c>
      <c r="H167" s="91">
        <f t="shared" si="90"/>
        <v>60.46</v>
      </c>
      <c r="I167" s="91">
        <f t="shared" si="90"/>
        <v>7.7625000000000003E-3</v>
      </c>
      <c r="J167" s="91">
        <f t="shared" si="90"/>
        <v>0.15004000000000001</v>
      </c>
      <c r="K167" s="91">
        <f t="shared" si="90"/>
        <v>9.7110000000000002E-2</v>
      </c>
      <c r="L167" s="91">
        <f t="shared" si="90"/>
        <v>7.5190000000000007E-2</v>
      </c>
      <c r="M167" s="91">
        <f t="shared" si="90"/>
        <v>0.28803499999999999</v>
      </c>
      <c r="N167" s="91">
        <f t="shared" si="90"/>
        <v>0.17393500000000001</v>
      </c>
      <c r="O167" s="91">
        <f t="shared" si="75"/>
        <v>1.5525000000000001E-2</v>
      </c>
      <c r="P167" s="91">
        <f t="shared" si="76"/>
        <v>0.30008000000000001</v>
      </c>
      <c r="Q167" s="91">
        <f t="shared" si="77"/>
        <v>0.19422</v>
      </c>
      <c r="R167" s="91">
        <f t="shared" si="78"/>
        <v>0.15038000000000001</v>
      </c>
      <c r="S167" s="91">
        <f t="shared" si="79"/>
        <v>0.57606999999999997</v>
      </c>
      <c r="T167" s="91">
        <f t="shared" si="80"/>
        <v>0.34787000000000001</v>
      </c>
    </row>
    <row r="168" spans="1:20">
      <c r="A168" s="64" t="str">
        <f t="shared" ref="A168:B168" si="91">A122</f>
        <v>187-9-217-MIA@71</v>
      </c>
      <c r="B168" s="117">
        <f t="shared" si="91"/>
        <v>50</v>
      </c>
      <c r="C168" s="91">
        <f t="shared" ref="C168:N168" si="92">C122*$B122</f>
        <v>0.77140000000000009</v>
      </c>
      <c r="D168" s="91">
        <f t="shared" si="92"/>
        <v>86.174999999999997</v>
      </c>
      <c r="E168" s="91">
        <f t="shared" si="92"/>
        <v>69.820000000000007</v>
      </c>
      <c r="F168" s="91">
        <f t="shared" si="92"/>
        <v>16.250500000000002</v>
      </c>
      <c r="G168" s="91">
        <f t="shared" si="92"/>
        <v>120.37500000000001</v>
      </c>
      <c r="H168" s="91">
        <f t="shared" si="92"/>
        <v>39.782499999999999</v>
      </c>
      <c r="I168" s="91">
        <f t="shared" si="92"/>
        <v>4.5807499999999998E-3</v>
      </c>
      <c r="J168" s="91">
        <f t="shared" si="92"/>
        <v>0.27344000000000002</v>
      </c>
      <c r="K168" s="91">
        <f t="shared" si="92"/>
        <v>0.23346999999999998</v>
      </c>
      <c r="L168" s="91">
        <f t="shared" si="92"/>
        <v>3.7622000000000003E-2</v>
      </c>
      <c r="M168" s="91">
        <f t="shared" si="92"/>
        <v>0.247585</v>
      </c>
      <c r="N168" s="91">
        <f t="shared" si="92"/>
        <v>0.10715</v>
      </c>
      <c r="O168" s="91">
        <f t="shared" si="75"/>
        <v>9.1614999999999995E-3</v>
      </c>
      <c r="P168" s="91">
        <f t="shared" si="76"/>
        <v>0.54688000000000003</v>
      </c>
      <c r="Q168" s="91">
        <f t="shared" si="77"/>
        <v>0.46693999999999997</v>
      </c>
      <c r="R168" s="91">
        <f t="shared" si="78"/>
        <v>7.5244000000000005E-2</v>
      </c>
      <c r="S168" s="91">
        <f t="shared" si="79"/>
        <v>0.49517</v>
      </c>
      <c r="T168" s="91">
        <f t="shared" si="80"/>
        <v>0.21429999999999999</v>
      </c>
    </row>
    <row r="169" spans="1:20">
      <c r="A169" s="64" t="str">
        <f t="shared" ref="A169:B169" si="93">A123</f>
        <v>187-9-216-MIB@72</v>
      </c>
      <c r="B169" s="117">
        <f t="shared" si="93"/>
        <v>50</v>
      </c>
      <c r="C169" s="91">
        <f t="shared" ref="C169:N169" si="94">C123*$B123</f>
        <v>0.242005</v>
      </c>
      <c r="D169" s="91">
        <f t="shared" si="94"/>
        <v>88.070000000000007</v>
      </c>
      <c r="E169" s="91">
        <f t="shared" si="94"/>
        <v>82.225000000000009</v>
      </c>
      <c r="F169" s="91">
        <f t="shared" si="94"/>
        <v>10.712000000000002</v>
      </c>
      <c r="G169" s="91">
        <f t="shared" si="94"/>
        <v>127.11499999999999</v>
      </c>
      <c r="H169" s="91">
        <f t="shared" si="94"/>
        <v>375.29499999999996</v>
      </c>
      <c r="I169" s="91">
        <f t="shared" si="94"/>
        <v>3.49695E-3</v>
      </c>
      <c r="J169" s="91">
        <f t="shared" si="94"/>
        <v>0.17329999999999998</v>
      </c>
      <c r="K169" s="91">
        <f t="shared" si="94"/>
        <v>0.17355499999999999</v>
      </c>
      <c r="L169" s="91">
        <f t="shared" si="94"/>
        <v>2.1715999999999999E-2</v>
      </c>
      <c r="M169" s="91">
        <f t="shared" si="94"/>
        <v>0.1487</v>
      </c>
      <c r="N169" s="91">
        <f t="shared" si="94"/>
        <v>0.305205</v>
      </c>
      <c r="O169" s="91">
        <f t="shared" si="75"/>
        <v>6.9938999999999999E-3</v>
      </c>
      <c r="P169" s="91">
        <f t="shared" si="76"/>
        <v>0.34659999999999996</v>
      </c>
      <c r="Q169" s="91">
        <f t="shared" si="77"/>
        <v>0.34710999999999997</v>
      </c>
      <c r="R169" s="91">
        <f t="shared" si="78"/>
        <v>4.3431999999999998E-2</v>
      </c>
      <c r="S169" s="91">
        <f t="shared" si="79"/>
        <v>0.2974</v>
      </c>
      <c r="T169" s="91">
        <f t="shared" si="80"/>
        <v>0.61041000000000001</v>
      </c>
    </row>
    <row r="170" spans="1:20">
      <c r="A170" s="64" t="str">
        <f t="shared" ref="A170:B170" si="95">A124</f>
        <v>187-9-207-MIA@76</v>
      </c>
      <c r="B170" s="117">
        <f t="shared" si="95"/>
        <v>50</v>
      </c>
      <c r="C170" s="91">
        <f t="shared" ref="C170:N170" si="96">C124*$B124</f>
        <v>0.275615</v>
      </c>
      <c r="D170" s="91">
        <f t="shared" si="96"/>
        <v>90.68</v>
      </c>
      <c r="E170" s="91">
        <f t="shared" si="96"/>
        <v>68.125</v>
      </c>
      <c r="F170" s="91">
        <f t="shared" si="96"/>
        <v>15.052499999999998</v>
      </c>
      <c r="G170" s="91">
        <f t="shared" si="96"/>
        <v>129.655</v>
      </c>
      <c r="H170" s="91">
        <f t="shared" si="96"/>
        <v>67.954999999999998</v>
      </c>
      <c r="I170" s="91">
        <f t="shared" si="96"/>
        <v>4.8853999999999998E-3</v>
      </c>
      <c r="J170" s="91">
        <f t="shared" si="96"/>
        <v>0.39809</v>
      </c>
      <c r="K170" s="91">
        <f t="shared" si="96"/>
        <v>0.118075</v>
      </c>
      <c r="L170" s="91">
        <f t="shared" si="96"/>
        <v>5.2840000000000005E-2</v>
      </c>
      <c r="M170" s="91">
        <f t="shared" si="96"/>
        <v>0.37600499999999998</v>
      </c>
      <c r="N170" s="91">
        <f t="shared" si="96"/>
        <v>0.25195000000000001</v>
      </c>
      <c r="O170" s="91">
        <f t="shared" si="75"/>
        <v>9.7707999999999996E-3</v>
      </c>
      <c r="P170" s="91">
        <f t="shared" si="76"/>
        <v>0.79618</v>
      </c>
      <c r="Q170" s="91">
        <f t="shared" si="77"/>
        <v>0.23615</v>
      </c>
      <c r="R170" s="91">
        <f t="shared" si="78"/>
        <v>0.10568000000000001</v>
      </c>
      <c r="S170" s="91">
        <f t="shared" si="79"/>
        <v>0.75200999999999996</v>
      </c>
      <c r="T170" s="91">
        <f t="shared" si="80"/>
        <v>0.50390000000000001</v>
      </c>
    </row>
    <row r="171" spans="1:20">
      <c r="A171" s="64" t="str">
        <f t="shared" ref="A171:B171" si="97">A125</f>
        <v>AMG98_48g_C355@77</v>
      </c>
      <c r="B171" s="117">
        <f t="shared" si="97"/>
        <v>50</v>
      </c>
      <c r="C171" s="91">
        <f t="shared" ref="C171:N171" si="98">C125*$B125</f>
        <v>0.35457499999999997</v>
      </c>
      <c r="D171" s="91">
        <f t="shared" si="98"/>
        <v>30.258499999999998</v>
      </c>
      <c r="E171" s="91">
        <f t="shared" si="98"/>
        <v>40.905999999999999</v>
      </c>
      <c r="F171" s="91">
        <f t="shared" si="98"/>
        <v>14.943999999999999</v>
      </c>
      <c r="G171" s="91">
        <f t="shared" si="98"/>
        <v>51.995000000000005</v>
      </c>
      <c r="H171" s="91">
        <f t="shared" si="98"/>
        <v>6.47</v>
      </c>
      <c r="I171" s="91">
        <f t="shared" si="98"/>
        <v>1.2322E-2</v>
      </c>
      <c r="J171" s="91">
        <f t="shared" si="98"/>
        <v>0.10507</v>
      </c>
      <c r="K171" s="91">
        <f t="shared" si="98"/>
        <v>9.7125000000000003E-2</v>
      </c>
      <c r="L171" s="91">
        <f t="shared" si="98"/>
        <v>9.4735E-2</v>
      </c>
      <c r="M171" s="91">
        <f t="shared" si="98"/>
        <v>9.7680000000000017E-2</v>
      </c>
      <c r="N171" s="91">
        <f t="shared" si="98"/>
        <v>2.4318000000000003E-2</v>
      </c>
      <c r="O171" s="91">
        <f t="shared" si="75"/>
        <v>2.4643999999999999E-2</v>
      </c>
      <c r="P171" s="91">
        <f t="shared" si="76"/>
        <v>0.21013999999999999</v>
      </c>
      <c r="Q171" s="91">
        <f t="shared" si="77"/>
        <v>0.19425000000000001</v>
      </c>
      <c r="R171" s="91">
        <f t="shared" si="78"/>
        <v>0.18947</v>
      </c>
      <c r="S171" s="91">
        <f t="shared" si="79"/>
        <v>0.19536000000000003</v>
      </c>
      <c r="T171" s="91">
        <f t="shared" si="80"/>
        <v>4.8636000000000006E-2</v>
      </c>
    </row>
    <row r="172" spans="1:20">
      <c r="A172" s="64" t="str">
        <f t="shared" ref="A172:B172" si="99">A126</f>
        <v>AMG98_48g_C353_MIX@78</v>
      </c>
      <c r="B172" s="117">
        <f t="shared" si="99"/>
        <v>50</v>
      </c>
      <c r="C172" s="91">
        <f t="shared" ref="C172:N172" si="100">C126*$B126</f>
        <v>1.4363000000000001</v>
      </c>
      <c r="D172" s="91">
        <f t="shared" si="100"/>
        <v>40.573999999999998</v>
      </c>
      <c r="E172" s="91">
        <f t="shared" si="100"/>
        <v>43.005500000000005</v>
      </c>
      <c r="F172" s="91">
        <f t="shared" si="100"/>
        <v>14.958499999999999</v>
      </c>
      <c r="G172" s="91">
        <f t="shared" si="100"/>
        <v>43.233499999999999</v>
      </c>
      <c r="H172" s="91">
        <f t="shared" si="100"/>
        <v>6.1355000000000004</v>
      </c>
      <c r="I172" s="91">
        <f t="shared" si="100"/>
        <v>1.3753E-2</v>
      </c>
      <c r="J172" s="91">
        <f t="shared" si="100"/>
        <v>5.1340000000000004E-2</v>
      </c>
      <c r="K172" s="91">
        <f t="shared" si="100"/>
        <v>0.150195</v>
      </c>
      <c r="L172" s="91">
        <f t="shared" si="100"/>
        <v>8.3250000000000005E-2</v>
      </c>
      <c r="M172" s="91">
        <f t="shared" si="100"/>
        <v>0.14804499999999998</v>
      </c>
      <c r="N172" s="91">
        <f t="shared" si="100"/>
        <v>2.7743E-2</v>
      </c>
      <c r="O172" s="91">
        <f t="shared" si="75"/>
        <v>2.7505999999999999E-2</v>
      </c>
      <c r="P172" s="91">
        <f t="shared" si="76"/>
        <v>0.10268000000000001</v>
      </c>
      <c r="Q172" s="91">
        <f t="shared" si="77"/>
        <v>0.30038999999999999</v>
      </c>
      <c r="R172" s="91">
        <f t="shared" si="78"/>
        <v>0.16650000000000001</v>
      </c>
      <c r="S172" s="91">
        <f t="shared" si="79"/>
        <v>0.29608999999999996</v>
      </c>
      <c r="T172" s="91">
        <f t="shared" si="80"/>
        <v>5.5486000000000001E-2</v>
      </c>
    </row>
    <row r="173" spans="1:20">
      <c r="A173" s="64" t="str">
        <f t="shared" ref="A173:B173" si="101">A127</f>
        <v>AMG98_48g_C353_MIY@79</v>
      </c>
      <c r="B173" s="117">
        <f t="shared" si="101"/>
        <v>50</v>
      </c>
      <c r="C173" s="91">
        <f t="shared" ref="C173:N173" si="102">C127*$B127</f>
        <v>1.2618</v>
      </c>
      <c r="D173" s="91">
        <f t="shared" si="102"/>
        <v>37.2605</v>
      </c>
      <c r="E173" s="91">
        <f t="shared" si="102"/>
        <v>42.954500000000003</v>
      </c>
      <c r="F173" s="91">
        <f t="shared" si="102"/>
        <v>15.1275</v>
      </c>
      <c r="G173" s="91">
        <f t="shared" si="102"/>
        <v>48.368499999999997</v>
      </c>
      <c r="H173" s="91">
        <f t="shared" si="102"/>
        <v>8.4384999999999994</v>
      </c>
      <c r="I173" s="91">
        <f t="shared" si="102"/>
        <v>8.883499999999999E-3</v>
      </c>
      <c r="J173" s="91">
        <f t="shared" si="102"/>
        <v>0.13171000000000002</v>
      </c>
      <c r="K173" s="91">
        <f t="shared" si="102"/>
        <v>0.15983</v>
      </c>
      <c r="L173" s="91">
        <f t="shared" si="102"/>
        <v>7.131499999999999E-2</v>
      </c>
      <c r="M173" s="91">
        <f t="shared" si="102"/>
        <v>0.10245</v>
      </c>
      <c r="N173" s="91">
        <f t="shared" si="102"/>
        <v>2.7764499999999998E-2</v>
      </c>
      <c r="O173" s="91">
        <f t="shared" si="75"/>
        <v>1.7766999999999998E-2</v>
      </c>
      <c r="P173" s="91">
        <f t="shared" si="76"/>
        <v>0.26342000000000004</v>
      </c>
      <c r="Q173" s="91">
        <f t="shared" si="77"/>
        <v>0.31966</v>
      </c>
      <c r="R173" s="91">
        <f t="shared" si="78"/>
        <v>0.14262999999999998</v>
      </c>
      <c r="S173" s="91">
        <f t="shared" si="79"/>
        <v>0.2049</v>
      </c>
      <c r="T173" s="91">
        <f t="shared" si="80"/>
        <v>5.5528999999999995E-2</v>
      </c>
    </row>
    <row r="174" spans="1:20">
      <c r="A174" s="64" t="str">
        <f t="shared" ref="A174:B174" si="103">A128</f>
        <v>186-11-208-MIA@80</v>
      </c>
      <c r="B174" s="117">
        <f t="shared" si="103"/>
        <v>50</v>
      </c>
      <c r="C174" s="91">
        <f t="shared" ref="C174:N174" si="104">C128*$B128</f>
        <v>3.0967000000000002</v>
      </c>
      <c r="D174" s="91">
        <f t="shared" si="104"/>
        <v>189.35999999999999</v>
      </c>
      <c r="E174" s="91">
        <f t="shared" si="104"/>
        <v>116.69499999999999</v>
      </c>
      <c r="F174" s="91">
        <f t="shared" si="104"/>
        <v>11.583</v>
      </c>
      <c r="G174" s="91">
        <f t="shared" si="104"/>
        <v>167.505</v>
      </c>
      <c r="H174" s="91">
        <f t="shared" si="104"/>
        <v>42.712000000000003</v>
      </c>
      <c r="I174" s="91">
        <f t="shared" si="104"/>
        <v>2.1648500000000001E-2</v>
      </c>
      <c r="J174" s="91">
        <f t="shared" si="104"/>
        <v>0.30496499999999999</v>
      </c>
      <c r="K174" s="91">
        <f t="shared" si="104"/>
        <v>0.15489</v>
      </c>
      <c r="L174" s="91">
        <f t="shared" si="104"/>
        <v>6.2344999999999998E-2</v>
      </c>
      <c r="M174" s="91">
        <f t="shared" si="104"/>
        <v>0.48705999999999999</v>
      </c>
      <c r="N174" s="91">
        <f t="shared" si="104"/>
        <v>0.16520499999999999</v>
      </c>
      <c r="O174" s="91">
        <f t="shared" si="75"/>
        <v>4.3297000000000002E-2</v>
      </c>
      <c r="P174" s="91">
        <f t="shared" si="76"/>
        <v>0.60992999999999997</v>
      </c>
      <c r="Q174" s="91">
        <f t="shared" si="77"/>
        <v>0.30978</v>
      </c>
      <c r="R174" s="91">
        <f t="shared" si="78"/>
        <v>0.12469</v>
      </c>
      <c r="S174" s="91">
        <f t="shared" si="79"/>
        <v>0.97411999999999999</v>
      </c>
      <c r="T174" s="91">
        <f t="shared" si="80"/>
        <v>0.33040999999999998</v>
      </c>
    </row>
    <row r="175" spans="1:20">
      <c r="A175" s="64"/>
      <c r="B175" s="117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</row>
    <row r="176" spans="1:20">
      <c r="A176" s="64"/>
      <c r="B176" s="117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</row>
    <row r="177" spans="1:20">
      <c r="A177" s="64"/>
      <c r="B177" s="117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</row>
    <row r="178" spans="1:20">
      <c r="A178" s="64"/>
      <c r="B178" s="117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</row>
    <row r="179" spans="1:20">
      <c r="A179" s="64"/>
      <c r="B179" s="117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</row>
    <row r="180" spans="1:20">
      <c r="A180" s="64"/>
      <c r="B180" s="117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</row>
    <row r="181" spans="1:20">
      <c r="A181" s="64"/>
      <c r="B181" s="117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</row>
    <row r="182" spans="1:20">
      <c r="A182" s="64"/>
      <c r="B182" s="117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</row>
    <row r="183" spans="1:20">
      <c r="A183" s="64"/>
      <c r="B183" s="117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</row>
    <row r="184" spans="1:20">
      <c r="A184" s="64"/>
      <c r="B184" s="117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</row>
    <row r="185" spans="1:20">
      <c r="A185" s="100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</row>
    <row r="186" spans="1:20">
      <c r="A186" s="66" t="s">
        <v>117</v>
      </c>
      <c r="B186" s="41"/>
      <c r="C186" s="41"/>
      <c r="D186" s="41"/>
      <c r="E186" s="41"/>
      <c r="F186" s="41"/>
      <c r="G186" s="35"/>
      <c r="H186" s="41"/>
      <c r="I186" s="41"/>
      <c r="J186" s="41"/>
      <c r="K186" s="41"/>
      <c r="L186" s="41"/>
      <c r="M186" s="41"/>
      <c r="N186" s="36"/>
      <c r="O186" s="41"/>
      <c r="P186" s="41"/>
      <c r="Q186" s="44"/>
      <c r="R186" s="41"/>
      <c r="S186" s="41"/>
      <c r="T186" s="35"/>
    </row>
    <row r="187" spans="1:20">
      <c r="A187" s="34"/>
      <c r="B187" s="41"/>
      <c r="C187" s="37" t="s">
        <v>86</v>
      </c>
      <c r="D187" s="41"/>
      <c r="E187" s="41"/>
      <c r="F187" s="36"/>
      <c r="G187" s="41"/>
      <c r="H187" s="41"/>
      <c r="I187" s="44"/>
      <c r="J187" s="41"/>
      <c r="K187" s="41"/>
      <c r="L187" s="35"/>
      <c r="M187" s="41"/>
      <c r="N187" s="41"/>
      <c r="O187" s="41"/>
      <c r="P187" s="41"/>
      <c r="Q187" s="41"/>
      <c r="R187" s="35"/>
      <c r="S187" s="41"/>
      <c r="T187" s="41"/>
    </row>
    <row r="188" spans="1:20">
      <c r="A188" s="37" t="s">
        <v>115</v>
      </c>
      <c r="B188" s="37" t="s">
        <v>89</v>
      </c>
      <c r="C188" s="37" t="s">
        <v>90</v>
      </c>
      <c r="D188" s="37" t="s">
        <v>91</v>
      </c>
      <c r="E188" s="38" t="s">
        <v>92</v>
      </c>
      <c r="F188" s="38" t="s">
        <v>93</v>
      </c>
      <c r="G188" s="37" t="s">
        <v>94</v>
      </c>
      <c r="H188" s="37" t="s">
        <v>95</v>
      </c>
      <c r="I188" s="40" t="s">
        <v>96</v>
      </c>
      <c r="J188" s="37" t="s">
        <v>97</v>
      </c>
      <c r="K188" s="37" t="s">
        <v>98</v>
      </c>
      <c r="L188" s="38" t="s">
        <v>99</v>
      </c>
      <c r="M188" s="37" t="s">
        <v>100</v>
      </c>
      <c r="N188" s="37" t="s">
        <v>101</v>
      </c>
      <c r="O188" s="40" t="s">
        <v>102</v>
      </c>
      <c r="P188" s="37" t="s">
        <v>103</v>
      </c>
      <c r="Q188" s="37" t="s">
        <v>104</v>
      </c>
      <c r="R188" s="38" t="s">
        <v>105</v>
      </c>
      <c r="S188" s="37" t="s">
        <v>106</v>
      </c>
      <c r="T188" s="37" t="s">
        <v>107</v>
      </c>
    </row>
    <row r="189" spans="1:20">
      <c r="A189" s="130" t="str">
        <f>A143</f>
        <v>186-11-208-MIA@36</v>
      </c>
      <c r="B189" s="42">
        <f>B143</f>
        <v>50</v>
      </c>
      <c r="C189" s="44">
        <f>C143-K$48</f>
        <v>2.8569583333333335</v>
      </c>
      <c r="D189" s="44">
        <f t="shared" ref="D189:D207" si="105">D143-G$91</f>
        <v>162.52095662878787</v>
      </c>
      <c r="E189" s="44">
        <f t="shared" ref="E189:E207" si="106">E143-M$48</f>
        <v>116.37563333333333</v>
      </c>
      <c r="F189" s="44">
        <f t="shared" ref="F189:F207" si="107">F143-N$48</f>
        <v>11.788162388888889</v>
      </c>
      <c r="G189" s="44">
        <f t="shared" ref="G189:G207" si="108">G143-O$48</f>
        <v>170.84272522222221</v>
      </c>
      <c r="H189" s="44">
        <f t="shared" ref="H189:H207" si="109">H143-P$18</f>
        <v>43.276479999999999</v>
      </c>
      <c r="I189" s="44">
        <f>SQRT((I143^2+K$49^2))</f>
        <v>4.2574917025364416E-2</v>
      </c>
      <c r="J189" s="44">
        <f>SQRT((J143^2+G$92^2))</f>
        <v>3.0813792345089102</v>
      </c>
      <c r="K189" s="44">
        <f t="shared" ref="K189:K207" si="110">SQRT((K143^2+M$49^2))</f>
        <v>0.37198802820117743</v>
      </c>
      <c r="L189" s="44">
        <f t="shared" ref="L189:L207" si="111">SQRT((L143^2+N$49^2))</f>
        <v>5.4129346559376054E-2</v>
      </c>
      <c r="M189" s="44">
        <f t="shared" ref="M189:M207" si="112">SQRT((M143^2+O$49^2))</f>
        <v>0.43473419564078969</v>
      </c>
      <c r="N189" s="44">
        <f t="shared" ref="N189:N207" si="113">SQRT((N143^2+P$19^2))</f>
        <v>0.18500243404074446</v>
      </c>
      <c r="O189" s="44">
        <f>2*I189</f>
        <v>8.5149834050728831E-2</v>
      </c>
      <c r="P189" s="44">
        <f t="shared" ref="P189:T189" si="114">2*J189</f>
        <v>6.1627584690178203</v>
      </c>
      <c r="Q189" s="44">
        <f t="shared" si="114"/>
        <v>0.74397605640235487</v>
      </c>
      <c r="R189" s="44">
        <f t="shared" si="114"/>
        <v>0.10825869311875211</v>
      </c>
      <c r="S189" s="44">
        <f t="shared" si="114"/>
        <v>0.86946839128157938</v>
      </c>
      <c r="T189" s="44">
        <f t="shared" si="114"/>
        <v>0.37000486808148891</v>
      </c>
    </row>
    <row r="190" spans="1:20">
      <c r="A190" s="130" t="str">
        <f t="shared" ref="A190:B190" si="115">A144</f>
        <v>186-11-218-MIA@37</v>
      </c>
      <c r="B190" s="42">
        <f t="shared" si="115"/>
        <v>50</v>
      </c>
      <c r="C190" s="44">
        <f t="shared" ref="C190:C220" si="116">C144-K$48</f>
        <v>3.0199083333333339</v>
      </c>
      <c r="D190" s="44">
        <f t="shared" si="105"/>
        <v>181.24595662878789</v>
      </c>
      <c r="E190" s="44">
        <f t="shared" si="106"/>
        <v>142.40063333333333</v>
      </c>
      <c r="F190" s="44">
        <f t="shared" si="107"/>
        <v>13.673162388888889</v>
      </c>
      <c r="G190" s="44">
        <f t="shared" si="108"/>
        <v>181.69272522222224</v>
      </c>
      <c r="H190" s="44">
        <f t="shared" si="109"/>
        <v>29.524480000000004</v>
      </c>
      <c r="I190" s="44">
        <f t="shared" ref="I190:I207" si="117">SQRT((I144^2+K$19^2))</f>
        <v>1.6562113995501903E-2</v>
      </c>
      <c r="J190" s="44">
        <f t="shared" ref="J190:J207" si="118">SQRT((J144^2+L$49^2))</f>
        <v>2.831576829308676</v>
      </c>
      <c r="K190" s="44">
        <f t="shared" si="110"/>
        <v>0.65183319185202582</v>
      </c>
      <c r="L190" s="44">
        <f t="shared" si="111"/>
        <v>7.1797046310729501E-2</v>
      </c>
      <c r="M190" s="44">
        <f t="shared" si="112"/>
        <v>0.51935791958383037</v>
      </c>
      <c r="N190" s="44">
        <f t="shared" si="113"/>
        <v>0.14708594095290006</v>
      </c>
      <c r="O190" s="44">
        <f t="shared" ref="O190:O205" si="119">2*I190</f>
        <v>3.3124227991003806E-2</v>
      </c>
      <c r="P190" s="44">
        <f t="shared" ref="P190:P205" si="120">2*J190</f>
        <v>5.6631536586173521</v>
      </c>
      <c r="Q190" s="44">
        <f t="shared" ref="Q190:Q205" si="121">2*K190</f>
        <v>1.3036663837040516</v>
      </c>
      <c r="R190" s="44">
        <f t="shared" ref="R190:R205" si="122">2*L190</f>
        <v>0.143594092621459</v>
      </c>
      <c r="S190" s="44">
        <f t="shared" ref="S190:S205" si="123">2*M190</f>
        <v>1.0387158391676607</v>
      </c>
      <c r="T190" s="44">
        <f t="shared" ref="T190:T205" si="124">2*N190</f>
        <v>0.29417188190580013</v>
      </c>
    </row>
    <row r="191" spans="1:20">
      <c r="A191" s="130" t="str">
        <f t="shared" ref="A191:B191" si="125">A145</f>
        <v>187-9-220-MIC@38</v>
      </c>
      <c r="B191" s="42">
        <f t="shared" si="125"/>
        <v>50</v>
      </c>
      <c r="C191" s="44">
        <f t="shared" si="116"/>
        <v>0.64435833333333337</v>
      </c>
      <c r="D191" s="44">
        <f t="shared" si="105"/>
        <v>66.940956628787873</v>
      </c>
      <c r="E191" s="44">
        <f t="shared" si="106"/>
        <v>59.255633333333336</v>
      </c>
      <c r="F191" s="44">
        <f t="shared" si="107"/>
        <v>9.5486623888888893</v>
      </c>
      <c r="G191" s="44">
        <f t="shared" si="108"/>
        <v>111.71772522222221</v>
      </c>
      <c r="H191" s="44">
        <f t="shared" si="109"/>
        <v>16.67698</v>
      </c>
      <c r="I191" s="44">
        <f t="shared" si="117"/>
        <v>0.20501807020114107</v>
      </c>
      <c r="J191" s="44">
        <f t="shared" si="118"/>
        <v>2.5670097963735508</v>
      </c>
      <c r="K191" s="44">
        <f t="shared" si="110"/>
        <v>0.14265187660875689</v>
      </c>
      <c r="L191" s="44">
        <f t="shared" si="111"/>
        <v>3.6264452418243352E-2</v>
      </c>
      <c r="M191" s="44">
        <f t="shared" si="112"/>
        <v>0.3536900545102229</v>
      </c>
      <c r="N191" s="44">
        <f t="shared" si="113"/>
        <v>3.3815578096492743E-2</v>
      </c>
      <c r="O191" s="44">
        <f t="shared" si="119"/>
        <v>0.41003614040228215</v>
      </c>
      <c r="P191" s="44">
        <f t="shared" si="120"/>
        <v>5.1340195927471015</v>
      </c>
      <c r="Q191" s="44">
        <f t="shared" si="121"/>
        <v>0.28530375321751378</v>
      </c>
      <c r="R191" s="44">
        <f t="shared" si="122"/>
        <v>7.2528904836486704E-2</v>
      </c>
      <c r="S191" s="44">
        <f t="shared" si="123"/>
        <v>0.70738010902044579</v>
      </c>
      <c r="T191" s="44">
        <f t="shared" si="124"/>
        <v>6.7631156192985487E-2</v>
      </c>
    </row>
    <row r="192" spans="1:20">
      <c r="A192" s="180" t="str">
        <f t="shared" ref="A192:B192" si="126">A146</f>
        <v>187-9-219-MIB@39</v>
      </c>
      <c r="B192" s="42">
        <f t="shared" si="126"/>
        <v>50</v>
      </c>
      <c r="C192" s="44">
        <f t="shared" si="116"/>
        <v>-1.2666666666666521E-3</v>
      </c>
      <c r="D192" s="44">
        <f t="shared" si="105"/>
        <v>3.7904566287878723</v>
      </c>
      <c r="E192" s="44">
        <f t="shared" si="106"/>
        <v>-0.52986666666666693</v>
      </c>
      <c r="F192" s="44">
        <f t="shared" si="107"/>
        <v>20.316662388888886</v>
      </c>
      <c r="G192" s="44">
        <f t="shared" si="108"/>
        <v>7.6407252222222217</v>
      </c>
      <c r="H192" s="44">
        <f t="shared" si="109"/>
        <v>0.15294500000000005</v>
      </c>
      <c r="I192" s="44">
        <f t="shared" si="117"/>
        <v>1.1003738339309963E-2</v>
      </c>
      <c r="J192" s="44">
        <f t="shared" si="118"/>
        <v>2.5683462848305285</v>
      </c>
      <c r="K192" s="44">
        <f t="shared" si="110"/>
        <v>7.9808122794612829E-2</v>
      </c>
      <c r="L192" s="44">
        <f t="shared" si="111"/>
        <v>0.11570937206615996</v>
      </c>
      <c r="M192" s="44">
        <f t="shared" si="112"/>
        <v>7.6917060912676874E-2</v>
      </c>
      <c r="N192" s="44">
        <f t="shared" si="113"/>
        <v>2.1321618917192944E-2</v>
      </c>
      <c r="O192" s="44">
        <f t="shared" si="119"/>
        <v>2.2007476678619926E-2</v>
      </c>
      <c r="P192" s="44">
        <f t="shared" si="120"/>
        <v>5.136692569661057</v>
      </c>
      <c r="Q192" s="44">
        <f t="shared" si="121"/>
        <v>0.15961624558922566</v>
      </c>
      <c r="R192" s="44">
        <f t="shared" si="122"/>
        <v>0.23141874413231991</v>
      </c>
      <c r="S192" s="44">
        <f t="shared" si="123"/>
        <v>0.15383412182535375</v>
      </c>
      <c r="T192" s="44">
        <f t="shared" si="124"/>
        <v>4.2643237834385887E-2</v>
      </c>
    </row>
    <row r="193" spans="1:28">
      <c r="A193" s="130" t="str">
        <f t="shared" ref="A193:B193" si="127">A147</f>
        <v>187-9-203a-MIA@40</v>
      </c>
      <c r="B193" s="42">
        <f t="shared" si="127"/>
        <v>50</v>
      </c>
      <c r="C193" s="44">
        <f t="shared" si="116"/>
        <v>0.27427833333333335</v>
      </c>
      <c r="D193" s="44">
        <f t="shared" si="105"/>
        <v>59.625956628787876</v>
      </c>
      <c r="E193" s="44">
        <f t="shared" si="106"/>
        <v>75.88063333333335</v>
      </c>
      <c r="F193" s="44">
        <f t="shared" si="107"/>
        <v>12.43416238888889</v>
      </c>
      <c r="G193" s="44">
        <f t="shared" si="108"/>
        <v>106.20272522222221</v>
      </c>
      <c r="H193" s="44">
        <f t="shared" si="109"/>
        <v>48.693480000000001</v>
      </c>
      <c r="I193" s="44">
        <f t="shared" si="117"/>
        <v>1.5376958224889601E-2</v>
      </c>
      <c r="J193" s="44">
        <f t="shared" si="118"/>
        <v>2.5772800959544107</v>
      </c>
      <c r="K193" s="44">
        <f t="shared" si="110"/>
        <v>0.29231356130874259</v>
      </c>
      <c r="L193" s="44">
        <f t="shared" si="111"/>
        <v>7.4086828511855177E-2</v>
      </c>
      <c r="M193" s="44">
        <f t="shared" si="112"/>
        <v>0.41002336657127775</v>
      </c>
      <c r="N193" s="44">
        <f t="shared" si="113"/>
        <v>0.27998614715910503</v>
      </c>
      <c r="O193" s="44">
        <f t="shared" si="119"/>
        <v>3.0753916449779203E-2</v>
      </c>
      <c r="P193" s="44">
        <f t="shared" si="120"/>
        <v>5.1545601919088213</v>
      </c>
      <c r="Q193" s="44">
        <f t="shared" si="121"/>
        <v>0.58462712261748517</v>
      </c>
      <c r="R193" s="44">
        <f t="shared" si="122"/>
        <v>0.14817365702371035</v>
      </c>
      <c r="S193" s="44">
        <f t="shared" si="123"/>
        <v>0.8200467331425555</v>
      </c>
      <c r="T193" s="44">
        <f t="shared" si="124"/>
        <v>0.55997229431821005</v>
      </c>
    </row>
    <row r="194" spans="1:28">
      <c r="A194" s="130" t="str">
        <f t="shared" ref="A194:B194" si="128">A148</f>
        <v>187-9-207-MIA@41</v>
      </c>
      <c r="B194" s="42">
        <f t="shared" si="128"/>
        <v>50</v>
      </c>
      <c r="C194" s="44">
        <f t="shared" si="116"/>
        <v>0.17528833333333332</v>
      </c>
      <c r="D194" s="44">
        <f t="shared" si="105"/>
        <v>65.545956628787877</v>
      </c>
      <c r="E194" s="44">
        <f t="shared" si="106"/>
        <v>68.180633333333333</v>
      </c>
      <c r="F194" s="44">
        <f t="shared" si="107"/>
        <v>14.70366238888889</v>
      </c>
      <c r="G194" s="44">
        <f t="shared" si="108"/>
        <v>127.55272522222222</v>
      </c>
      <c r="H194" s="44">
        <f t="shared" si="109"/>
        <v>66.263980000000004</v>
      </c>
      <c r="I194" s="44">
        <f t="shared" si="117"/>
        <v>1.5380950555801159E-2</v>
      </c>
      <c r="J194" s="44">
        <f t="shared" si="118"/>
        <v>2.720964273980417</v>
      </c>
      <c r="K194" s="44">
        <f t="shared" si="110"/>
        <v>0.53957456389270242</v>
      </c>
      <c r="L194" s="44">
        <f t="shared" si="111"/>
        <v>0.16402808413178835</v>
      </c>
      <c r="M194" s="44">
        <f t="shared" si="112"/>
        <v>0.90608319768906687</v>
      </c>
      <c r="N194" s="44">
        <f t="shared" si="113"/>
        <v>0.67654355920443143</v>
      </c>
      <c r="O194" s="44">
        <f t="shared" si="119"/>
        <v>3.0761901111602319E-2</v>
      </c>
      <c r="P194" s="44">
        <f t="shared" si="120"/>
        <v>5.4419285479608339</v>
      </c>
      <c r="Q194" s="44">
        <f t="shared" si="121"/>
        <v>1.0791491277854048</v>
      </c>
      <c r="R194" s="44">
        <f t="shared" si="122"/>
        <v>0.3280561682635767</v>
      </c>
      <c r="S194" s="44">
        <f t="shared" si="123"/>
        <v>1.8121663953781337</v>
      </c>
      <c r="T194" s="44">
        <f t="shared" si="124"/>
        <v>1.3530871184088629</v>
      </c>
    </row>
    <row r="195" spans="1:28">
      <c r="A195" s="130" t="str">
        <f t="shared" ref="A195:B195" si="129">A149</f>
        <v>186-11-208-MIA@42</v>
      </c>
      <c r="B195" s="42">
        <f t="shared" si="129"/>
        <v>50</v>
      </c>
      <c r="C195" s="44">
        <f t="shared" si="116"/>
        <v>3.0128583333333334</v>
      </c>
      <c r="D195" s="44">
        <f t="shared" si="105"/>
        <v>164.0559566287879</v>
      </c>
      <c r="E195" s="44">
        <f t="shared" si="106"/>
        <v>115.78563333333332</v>
      </c>
      <c r="F195" s="44">
        <f t="shared" si="107"/>
        <v>11.801162388888889</v>
      </c>
      <c r="G195" s="44">
        <f t="shared" si="108"/>
        <v>168.97272522222224</v>
      </c>
      <c r="H195" s="44">
        <f t="shared" si="109"/>
        <v>42.629480000000001</v>
      </c>
      <c r="I195" s="44">
        <f t="shared" si="117"/>
        <v>4.379371065575513E-2</v>
      </c>
      <c r="J195" s="44">
        <f t="shared" si="118"/>
        <v>2.5717837014420124</v>
      </c>
      <c r="K195" s="44">
        <f t="shared" si="110"/>
        <v>0.27796719001529657</v>
      </c>
      <c r="L195" s="44">
        <f t="shared" si="111"/>
        <v>7.8141474160301302E-2</v>
      </c>
      <c r="M195" s="44">
        <f t="shared" si="112"/>
        <v>0.22355459072549697</v>
      </c>
      <c r="N195" s="44">
        <f t="shared" si="113"/>
        <v>7.7629640608468622E-2</v>
      </c>
      <c r="O195" s="44">
        <f t="shared" si="119"/>
        <v>8.7587421311510261E-2</v>
      </c>
      <c r="P195" s="44">
        <f t="shared" si="120"/>
        <v>5.1435674028840248</v>
      </c>
      <c r="Q195" s="44">
        <f t="shared" si="121"/>
        <v>0.55593438003059314</v>
      </c>
      <c r="R195" s="44">
        <f t="shared" si="122"/>
        <v>0.1562829483206026</v>
      </c>
      <c r="S195" s="44">
        <f t="shared" si="123"/>
        <v>0.44710918145099393</v>
      </c>
      <c r="T195" s="44">
        <f t="shared" si="124"/>
        <v>0.15525928121693724</v>
      </c>
    </row>
    <row r="196" spans="1:28">
      <c r="A196" s="130" t="str">
        <f t="shared" ref="A196:B196" si="130">A150</f>
        <v>186-11-214-MIA@47</v>
      </c>
      <c r="B196" s="42">
        <f t="shared" si="130"/>
        <v>50</v>
      </c>
      <c r="C196" s="44">
        <f t="shared" si="116"/>
        <v>1.908708333333333</v>
      </c>
      <c r="D196" s="44">
        <f t="shared" si="105"/>
        <v>196.7359566287879</v>
      </c>
      <c r="E196" s="44">
        <f t="shared" si="106"/>
        <v>162.62563333333333</v>
      </c>
      <c r="F196" s="44">
        <f t="shared" si="107"/>
        <v>18.45066238888889</v>
      </c>
      <c r="G196" s="44">
        <f t="shared" si="108"/>
        <v>238.9877252222222</v>
      </c>
      <c r="H196" s="44">
        <f t="shared" si="109"/>
        <v>34.023980000000002</v>
      </c>
      <c r="I196" s="44">
        <f t="shared" si="117"/>
        <v>1.6704496288424863E-2</v>
      </c>
      <c r="J196" s="44">
        <f t="shared" si="118"/>
        <v>3.0748843860831219</v>
      </c>
      <c r="K196" s="44">
        <f t="shared" si="110"/>
        <v>0.70568894705812135</v>
      </c>
      <c r="L196" s="44">
        <f t="shared" si="111"/>
        <v>0.17944781911169896</v>
      </c>
      <c r="M196" s="44">
        <f t="shared" si="112"/>
        <v>1.8266164673062719</v>
      </c>
      <c r="N196" s="44">
        <f t="shared" si="113"/>
        <v>0.18648969810957389</v>
      </c>
      <c r="O196" s="44">
        <f t="shared" si="119"/>
        <v>3.3408992576849726E-2</v>
      </c>
      <c r="P196" s="44">
        <f t="shared" si="120"/>
        <v>6.1497687721662437</v>
      </c>
      <c r="Q196" s="44">
        <f t="shared" si="121"/>
        <v>1.4113778941162427</v>
      </c>
      <c r="R196" s="44">
        <f t="shared" si="122"/>
        <v>0.35889563822339793</v>
      </c>
      <c r="S196" s="44">
        <f t="shared" si="123"/>
        <v>3.6532329346125438</v>
      </c>
      <c r="T196" s="44">
        <f t="shared" si="124"/>
        <v>0.37297939621914777</v>
      </c>
    </row>
    <row r="197" spans="1:28">
      <c r="A197" s="130" t="str">
        <f t="shared" ref="A197:B197" si="131">A151</f>
        <v>186-11-212-MIC@48</v>
      </c>
      <c r="B197" s="42">
        <f t="shared" si="131"/>
        <v>50</v>
      </c>
      <c r="C197" s="44">
        <f t="shared" si="116"/>
        <v>4.9349083333333335</v>
      </c>
      <c r="D197" s="44">
        <f t="shared" si="105"/>
        <v>166.49595662878789</v>
      </c>
      <c r="E197" s="44">
        <f t="shared" si="106"/>
        <v>133.13063333333332</v>
      </c>
      <c r="F197" s="44">
        <f t="shared" si="107"/>
        <v>26.64916238888889</v>
      </c>
      <c r="G197" s="44">
        <f t="shared" si="108"/>
        <v>350.9877252222222</v>
      </c>
      <c r="H197" s="44">
        <f t="shared" si="109"/>
        <v>67.933980000000005</v>
      </c>
      <c r="I197" s="44">
        <f t="shared" si="117"/>
        <v>2.0130706402160855E-2</v>
      </c>
      <c r="J197" s="44">
        <f t="shared" si="118"/>
        <v>2.6046519512936421</v>
      </c>
      <c r="K197" s="44">
        <f t="shared" si="110"/>
        <v>0.27706824069171121</v>
      </c>
      <c r="L197" s="44">
        <f t="shared" si="111"/>
        <v>9.4720340919704452E-2</v>
      </c>
      <c r="M197" s="44">
        <f t="shared" si="112"/>
        <v>0.68914364876594814</v>
      </c>
      <c r="N197" s="44">
        <f t="shared" si="113"/>
        <v>0.21813035231484865</v>
      </c>
      <c r="O197" s="44">
        <f t="shared" si="119"/>
        <v>4.026141280432171E-2</v>
      </c>
      <c r="P197" s="44">
        <f t="shared" si="120"/>
        <v>5.2093039025872843</v>
      </c>
      <c r="Q197" s="44">
        <f t="shared" si="121"/>
        <v>0.55413648138342242</v>
      </c>
      <c r="R197" s="44">
        <f t="shared" si="122"/>
        <v>0.1894406818394089</v>
      </c>
      <c r="S197" s="44">
        <f t="shared" si="123"/>
        <v>1.3782872975318963</v>
      </c>
      <c r="T197" s="44">
        <f t="shared" si="124"/>
        <v>0.43626070462969729</v>
      </c>
    </row>
    <row r="198" spans="1:28">
      <c r="A198" s="130" t="str">
        <f t="shared" ref="A198:B198" si="132">A152</f>
        <v>186-11-212-MIA@49</v>
      </c>
      <c r="B198" s="42">
        <f t="shared" si="132"/>
        <v>50</v>
      </c>
      <c r="C198" s="44">
        <f t="shared" si="116"/>
        <v>5.1794083333333329</v>
      </c>
      <c r="D198" s="44">
        <f t="shared" si="105"/>
        <v>159.6159566287879</v>
      </c>
      <c r="E198" s="44">
        <f t="shared" si="106"/>
        <v>127.52063333333334</v>
      </c>
      <c r="F198" s="44">
        <f t="shared" si="107"/>
        <v>16.802162388888888</v>
      </c>
      <c r="G198" s="44">
        <f t="shared" si="108"/>
        <v>246.92272522222223</v>
      </c>
      <c r="H198" s="44">
        <f t="shared" si="109"/>
        <v>27.920480000000001</v>
      </c>
      <c r="I198" s="44">
        <f t="shared" si="117"/>
        <v>1.9123044867384482E-2</v>
      </c>
      <c r="J198" s="44">
        <f t="shared" si="118"/>
        <v>2.7322308866158762</v>
      </c>
      <c r="K198" s="44">
        <f t="shared" si="110"/>
        <v>0.62001498167383018</v>
      </c>
      <c r="L198" s="44">
        <f t="shared" si="111"/>
        <v>0.10100500858346104</v>
      </c>
      <c r="M198" s="44">
        <f t="shared" si="112"/>
        <v>1.515219851584068</v>
      </c>
      <c r="N198" s="44">
        <f t="shared" si="113"/>
        <v>0.20743035126518974</v>
      </c>
      <c r="O198" s="44">
        <f t="shared" si="119"/>
        <v>3.8246089734768965E-2</v>
      </c>
      <c r="P198" s="44">
        <f t="shared" si="120"/>
        <v>5.4644617732317524</v>
      </c>
      <c r="Q198" s="44">
        <f t="shared" si="121"/>
        <v>1.2400299633476604</v>
      </c>
      <c r="R198" s="44">
        <f t="shared" si="122"/>
        <v>0.20201001716692207</v>
      </c>
      <c r="S198" s="44">
        <f t="shared" si="123"/>
        <v>3.030439703168136</v>
      </c>
      <c r="T198" s="44">
        <f t="shared" si="124"/>
        <v>0.41486070253037949</v>
      </c>
    </row>
    <row r="199" spans="1:28">
      <c r="A199" s="130" t="str">
        <f t="shared" ref="A199:B199" si="133">A153</f>
        <v>186-11-213-MIB@50</v>
      </c>
      <c r="B199" s="42">
        <f t="shared" si="133"/>
        <v>50</v>
      </c>
      <c r="C199" s="44">
        <f t="shared" si="116"/>
        <v>2.5367083333333333</v>
      </c>
      <c r="D199" s="44">
        <f t="shared" si="105"/>
        <v>149.63595662878788</v>
      </c>
      <c r="E199" s="44">
        <f t="shared" si="106"/>
        <v>93.215633333333329</v>
      </c>
      <c r="F199" s="44">
        <f t="shared" si="107"/>
        <v>11.884162388888889</v>
      </c>
      <c r="G199" s="44">
        <f t="shared" si="108"/>
        <v>120.05772522222223</v>
      </c>
      <c r="H199" s="44">
        <f t="shared" si="109"/>
        <v>24.361979999999999</v>
      </c>
      <c r="I199" s="44">
        <f t="shared" si="117"/>
        <v>1.1523353153596394E-2</v>
      </c>
      <c r="J199" s="44">
        <f t="shared" si="118"/>
        <v>2.6900223675236936</v>
      </c>
      <c r="K199" s="44">
        <f t="shared" si="110"/>
        <v>0.32337480591412809</v>
      </c>
      <c r="L199" s="44">
        <f t="shared" si="111"/>
        <v>9.0725576101477787E-2</v>
      </c>
      <c r="M199" s="44">
        <f t="shared" si="112"/>
        <v>0.33076095225168956</v>
      </c>
      <c r="N199" s="44">
        <f t="shared" si="113"/>
        <v>0.12637183982596756</v>
      </c>
      <c r="O199" s="44">
        <f t="shared" si="119"/>
        <v>2.3046706307192789E-2</v>
      </c>
      <c r="P199" s="44">
        <f t="shared" si="120"/>
        <v>5.3800447350473872</v>
      </c>
      <c r="Q199" s="44">
        <f t="shared" si="121"/>
        <v>0.64674961182825619</v>
      </c>
      <c r="R199" s="44">
        <f t="shared" si="122"/>
        <v>0.18145115220295557</v>
      </c>
      <c r="S199" s="44">
        <f t="shared" si="123"/>
        <v>0.66152190450337911</v>
      </c>
      <c r="T199" s="44">
        <f t="shared" si="124"/>
        <v>0.25274367965193512</v>
      </c>
    </row>
    <row r="200" spans="1:28">
      <c r="A200" s="130" t="str">
        <f t="shared" ref="A200:B200" si="134">A154</f>
        <v>186-11-209-MIA@51</v>
      </c>
      <c r="B200" s="42">
        <f t="shared" si="134"/>
        <v>50</v>
      </c>
      <c r="C200" s="44">
        <f t="shared" si="116"/>
        <v>0.89880833333333332</v>
      </c>
      <c r="D200" s="44">
        <f t="shared" si="105"/>
        <v>167.98095662878785</v>
      </c>
      <c r="E200" s="44">
        <f t="shared" si="106"/>
        <v>129.65063333333333</v>
      </c>
      <c r="F200" s="44">
        <f t="shared" si="107"/>
        <v>18.124162388888887</v>
      </c>
      <c r="G200" s="44">
        <f t="shared" si="108"/>
        <v>219.90772522222221</v>
      </c>
      <c r="H200" s="44">
        <f t="shared" si="109"/>
        <v>59.108980000000003</v>
      </c>
      <c r="I200" s="44">
        <f t="shared" si="117"/>
        <v>1.8459837384169991E-2</v>
      </c>
      <c r="J200" s="44">
        <f t="shared" si="118"/>
        <v>2.5841413857996969</v>
      </c>
      <c r="K200" s="44">
        <f t="shared" si="110"/>
        <v>0.52042629401289853</v>
      </c>
      <c r="L200" s="44">
        <f t="shared" si="111"/>
        <v>4.4495870585876118E-2</v>
      </c>
      <c r="M200" s="44">
        <f t="shared" si="112"/>
        <v>0.68419396455569859</v>
      </c>
      <c r="N200" s="44">
        <f t="shared" si="113"/>
        <v>0.18364496998556754</v>
      </c>
      <c r="O200" s="44">
        <f t="shared" si="119"/>
        <v>3.6919674768339981E-2</v>
      </c>
      <c r="P200" s="44">
        <f t="shared" si="120"/>
        <v>5.1682827715993938</v>
      </c>
      <c r="Q200" s="44">
        <f t="shared" si="121"/>
        <v>1.0408525880257971</v>
      </c>
      <c r="R200" s="44">
        <f t="shared" si="122"/>
        <v>8.8991741171752237E-2</v>
      </c>
      <c r="S200" s="44">
        <f t="shared" si="123"/>
        <v>1.3683879291113972</v>
      </c>
      <c r="T200" s="44">
        <f t="shared" si="124"/>
        <v>0.36728993997113507</v>
      </c>
    </row>
    <row r="201" spans="1:28">
      <c r="A201" s="130" t="str">
        <f t="shared" ref="A201:B201" si="135">A155</f>
        <v>186-11-210-MIB@52</v>
      </c>
      <c r="B201" s="42">
        <f t="shared" si="135"/>
        <v>50</v>
      </c>
      <c r="C201" s="44">
        <f t="shared" si="116"/>
        <v>2.8545583333333333</v>
      </c>
      <c r="D201" s="44">
        <f t="shared" si="105"/>
        <v>147.2359566287879</v>
      </c>
      <c r="E201" s="44">
        <f t="shared" si="106"/>
        <v>149.89063333333334</v>
      </c>
      <c r="F201" s="44">
        <f t="shared" si="107"/>
        <v>56.27416238888889</v>
      </c>
      <c r="G201" s="44">
        <f t="shared" si="108"/>
        <v>437.57272522222223</v>
      </c>
      <c r="H201" s="44">
        <f t="shared" si="109"/>
        <v>80.103980000000007</v>
      </c>
      <c r="I201" s="44">
        <f t="shared" si="117"/>
        <v>3.3124404658801038E-2</v>
      </c>
      <c r="J201" s="44">
        <f t="shared" si="118"/>
        <v>2.6589140641016922</v>
      </c>
      <c r="K201" s="44">
        <f t="shared" si="110"/>
        <v>0.57999309478648109</v>
      </c>
      <c r="L201" s="44">
        <f t="shared" si="111"/>
        <v>0.19148264192595899</v>
      </c>
      <c r="M201" s="44">
        <f t="shared" si="112"/>
        <v>1.2179246974400528</v>
      </c>
      <c r="N201" s="44">
        <f t="shared" si="113"/>
        <v>0.31056886229305092</v>
      </c>
      <c r="O201" s="44">
        <f t="shared" si="119"/>
        <v>6.6248809317602075E-2</v>
      </c>
      <c r="P201" s="44">
        <f t="shared" si="120"/>
        <v>5.3178281282033844</v>
      </c>
      <c r="Q201" s="44">
        <f t="shared" si="121"/>
        <v>1.1599861895729622</v>
      </c>
      <c r="R201" s="44">
        <f t="shared" si="122"/>
        <v>0.38296528385191797</v>
      </c>
      <c r="S201" s="44">
        <f t="shared" si="123"/>
        <v>2.4358493948801057</v>
      </c>
      <c r="T201" s="44">
        <f t="shared" si="124"/>
        <v>0.62113772458610184</v>
      </c>
    </row>
    <row r="202" spans="1:28">
      <c r="A202" s="130" t="str">
        <f t="shared" ref="A202:B202" si="136">A156</f>
        <v>186-11-207-MIA@53</v>
      </c>
      <c r="B202" s="42">
        <f t="shared" si="136"/>
        <v>50</v>
      </c>
      <c r="C202" s="44">
        <f t="shared" si="116"/>
        <v>4.7762083333333329</v>
      </c>
      <c r="D202" s="44">
        <f t="shared" si="105"/>
        <v>138.08095662878787</v>
      </c>
      <c r="E202" s="44">
        <f t="shared" si="106"/>
        <v>137.54563333333331</v>
      </c>
      <c r="F202" s="44">
        <f t="shared" si="107"/>
        <v>23.018162388888889</v>
      </c>
      <c r="G202" s="44">
        <f t="shared" si="108"/>
        <v>297.53772522222221</v>
      </c>
      <c r="H202" s="44">
        <f t="shared" si="109"/>
        <v>58.553979999999996</v>
      </c>
      <c r="I202" s="44">
        <f t="shared" si="117"/>
        <v>1.733502541821038E-2</v>
      </c>
      <c r="J202" s="44">
        <f t="shared" si="118"/>
        <v>2.6760781411942696</v>
      </c>
      <c r="K202" s="44">
        <f t="shared" si="110"/>
        <v>0.37846964280507361</v>
      </c>
      <c r="L202" s="44">
        <f t="shared" si="111"/>
        <v>3.5936079960744695E-2</v>
      </c>
      <c r="M202" s="44">
        <f t="shared" si="112"/>
        <v>0.67984424586403946</v>
      </c>
      <c r="N202" s="44">
        <f t="shared" si="113"/>
        <v>8.1401286236766554E-2</v>
      </c>
      <c r="O202" s="44">
        <f t="shared" si="119"/>
        <v>3.467005083642076E-2</v>
      </c>
      <c r="P202" s="44">
        <f t="shared" si="120"/>
        <v>5.3521562823885391</v>
      </c>
      <c r="Q202" s="44">
        <f t="shared" si="121"/>
        <v>0.75693928561014723</v>
      </c>
      <c r="R202" s="44">
        <f t="shared" si="122"/>
        <v>7.187215992148939E-2</v>
      </c>
      <c r="S202" s="44">
        <f t="shared" si="123"/>
        <v>1.3596884917280789</v>
      </c>
      <c r="T202" s="44">
        <f t="shared" si="124"/>
        <v>0.16280257247353311</v>
      </c>
    </row>
    <row r="203" spans="1:28">
      <c r="A203" s="130" t="str">
        <f t="shared" ref="A203:B203" si="137">A157</f>
        <v>187-9-220-MIB@57</v>
      </c>
      <c r="B203" s="42">
        <f t="shared" si="137"/>
        <v>50</v>
      </c>
      <c r="C203" s="44">
        <f t="shared" si="116"/>
        <v>0.67335833333333339</v>
      </c>
      <c r="D203" s="44">
        <f t="shared" si="105"/>
        <v>58.560956628787878</v>
      </c>
      <c r="E203" s="44">
        <f t="shared" si="106"/>
        <v>53.680633333333326</v>
      </c>
      <c r="F203" s="44">
        <f t="shared" si="107"/>
        <v>11.866662388888889</v>
      </c>
      <c r="G203" s="44">
        <f t="shared" si="108"/>
        <v>125.62272522222223</v>
      </c>
      <c r="H203" s="44">
        <f t="shared" si="109"/>
        <v>23.946480000000001</v>
      </c>
      <c r="I203" s="44">
        <f t="shared" si="117"/>
        <v>1.60899179612576E-2</v>
      </c>
      <c r="J203" s="44">
        <f t="shared" si="118"/>
        <v>2.9114458242903605</v>
      </c>
      <c r="K203" s="44">
        <f t="shared" si="110"/>
        <v>1.0225021320271173</v>
      </c>
      <c r="L203" s="44">
        <f t="shared" si="111"/>
        <v>0.19461259943524992</v>
      </c>
      <c r="M203" s="44">
        <f t="shared" si="112"/>
        <v>1.981115183081096</v>
      </c>
      <c r="N203" s="44">
        <f t="shared" si="113"/>
        <v>0.37032594970647142</v>
      </c>
      <c r="O203" s="44">
        <f t="shared" si="119"/>
        <v>3.21798359225152E-2</v>
      </c>
      <c r="P203" s="44">
        <f t="shared" si="120"/>
        <v>5.8228916485807209</v>
      </c>
      <c r="Q203" s="44">
        <f t="shared" si="121"/>
        <v>2.0450042640542345</v>
      </c>
      <c r="R203" s="44">
        <f t="shared" si="122"/>
        <v>0.38922519887049983</v>
      </c>
      <c r="S203" s="44">
        <f t="shared" si="123"/>
        <v>3.962230366162192</v>
      </c>
      <c r="T203" s="44">
        <f t="shared" si="124"/>
        <v>0.74065189941294285</v>
      </c>
    </row>
    <row r="204" spans="1:28">
      <c r="A204" s="180" t="str">
        <f t="shared" ref="A204:B204" si="138">A158</f>
        <v>187-9-220-MIB@58</v>
      </c>
      <c r="B204" s="42">
        <f t="shared" si="138"/>
        <v>50</v>
      </c>
      <c r="C204" s="44">
        <f>C158-K$48</f>
        <v>-1.7556666666666665E-2</v>
      </c>
      <c r="D204" s="44">
        <f t="shared" si="105"/>
        <v>1.4324566287878753</v>
      </c>
      <c r="E204" s="44">
        <f t="shared" si="106"/>
        <v>-0.55941666666666701</v>
      </c>
      <c r="F204" s="44">
        <f t="shared" si="107"/>
        <v>21.790662388888887</v>
      </c>
      <c r="G204" s="44">
        <f t="shared" si="108"/>
        <v>7.4507252222222213</v>
      </c>
      <c r="H204" s="44">
        <f t="shared" si="109"/>
        <v>0.11285000000000001</v>
      </c>
      <c r="I204" s="44">
        <f t="shared" si="117"/>
        <v>1.3935396226874928E-2</v>
      </c>
      <c r="J204" s="44">
        <f t="shared" si="118"/>
        <v>2.5665426192642946</v>
      </c>
      <c r="K204" s="44">
        <f t="shared" si="110"/>
        <v>7.8951093990203822E-2</v>
      </c>
      <c r="L204" s="44">
        <f t="shared" si="111"/>
        <v>6.1588214448423786E-2</v>
      </c>
      <c r="M204" s="44">
        <f t="shared" si="112"/>
        <v>3.6869562171179149E-2</v>
      </c>
      <c r="N204" s="44">
        <f t="shared" si="113"/>
        <v>1.7324908405241281E-2</v>
      </c>
      <c r="O204" s="44">
        <f t="shared" si="119"/>
        <v>2.7870792453749856E-2</v>
      </c>
      <c r="P204" s="44">
        <f t="shared" si="120"/>
        <v>5.1330852385285892</v>
      </c>
      <c r="Q204" s="44">
        <f t="shared" si="121"/>
        <v>0.15790218798040764</v>
      </c>
      <c r="R204" s="44">
        <f t="shared" si="122"/>
        <v>0.12317642889684757</v>
      </c>
      <c r="S204" s="44">
        <f t="shared" si="123"/>
        <v>7.3739124342358298E-2</v>
      </c>
      <c r="T204" s="44">
        <f t="shared" si="124"/>
        <v>3.4649816810482563E-2</v>
      </c>
    </row>
    <row r="205" spans="1:28">
      <c r="A205" s="130" t="str">
        <f t="shared" ref="A205:B205" si="139">A159</f>
        <v>187-9-214-MIA@59</v>
      </c>
      <c r="B205" s="42">
        <f t="shared" si="139"/>
        <v>50</v>
      </c>
      <c r="C205" s="44">
        <f t="shared" si="116"/>
        <v>1.2593333333333345E-2</v>
      </c>
      <c r="D205" s="44">
        <f t="shared" si="105"/>
        <v>63.230956628787879</v>
      </c>
      <c r="E205" s="44">
        <f t="shared" si="106"/>
        <v>70.910633333333323</v>
      </c>
      <c r="F205" s="44">
        <f t="shared" si="107"/>
        <v>62.169162388888893</v>
      </c>
      <c r="G205" s="44">
        <f t="shared" si="108"/>
        <v>68.017725222222225</v>
      </c>
      <c r="H205" s="44">
        <f t="shared" si="109"/>
        <v>39.066980000000001</v>
      </c>
      <c r="I205" s="44">
        <f t="shared" si="117"/>
        <v>1.1730907733419437E-2</v>
      </c>
      <c r="J205" s="44">
        <f t="shared" si="118"/>
        <v>2.5855432738213411</v>
      </c>
      <c r="K205" s="44">
        <f t="shared" si="110"/>
        <v>0.20439749441957453</v>
      </c>
      <c r="L205" s="44">
        <f t="shared" si="111"/>
        <v>0.27726682452818813</v>
      </c>
      <c r="M205" s="44">
        <f t="shared" si="112"/>
        <v>0.27219552872786951</v>
      </c>
      <c r="N205" s="44">
        <f t="shared" si="113"/>
        <v>6.8204383297556459E-2</v>
      </c>
      <c r="O205" s="44">
        <f t="shared" si="119"/>
        <v>2.3461815466838874E-2</v>
      </c>
      <c r="P205" s="44">
        <f t="shared" si="120"/>
        <v>5.1710865476426822</v>
      </c>
      <c r="Q205" s="44">
        <f t="shared" si="121"/>
        <v>0.40879498883914905</v>
      </c>
      <c r="R205" s="44">
        <f t="shared" si="122"/>
        <v>0.55453364905637625</v>
      </c>
      <c r="S205" s="44">
        <f t="shared" si="123"/>
        <v>0.54439105745573901</v>
      </c>
      <c r="T205" s="44">
        <f t="shared" si="124"/>
        <v>0.13640876659511292</v>
      </c>
    </row>
    <row r="206" spans="1:28">
      <c r="A206" s="130" t="str">
        <f t="shared" ref="A206:B206" si="140">A160</f>
        <v>187-9-213-MIB@60</v>
      </c>
      <c r="B206" s="42">
        <f t="shared" si="140"/>
        <v>50</v>
      </c>
      <c r="C206" s="44">
        <f t="shared" si="116"/>
        <v>0.3389483333333333</v>
      </c>
      <c r="D206" s="44">
        <f t="shared" si="105"/>
        <v>55.450956628787878</v>
      </c>
      <c r="E206" s="44">
        <f t="shared" si="106"/>
        <v>43.678633333333337</v>
      </c>
      <c r="F206" s="44">
        <f t="shared" si="107"/>
        <v>18.081662388888891</v>
      </c>
      <c r="G206" s="44">
        <f t="shared" si="108"/>
        <v>83.782725222222226</v>
      </c>
      <c r="H206" s="44">
        <f t="shared" si="109"/>
        <v>9.796479999999999</v>
      </c>
      <c r="I206" s="44">
        <f t="shared" si="117"/>
        <v>1.1052486476920023E-2</v>
      </c>
      <c r="J206" s="44">
        <f t="shared" si="118"/>
        <v>2.5757128296847802</v>
      </c>
      <c r="K206" s="44">
        <f t="shared" si="110"/>
        <v>0.29897967008644588</v>
      </c>
      <c r="L206" s="44">
        <f t="shared" si="111"/>
        <v>3.0626022418770545E-2</v>
      </c>
      <c r="M206" s="44">
        <f t="shared" si="112"/>
        <v>0.18288454564135384</v>
      </c>
      <c r="N206" s="44">
        <f t="shared" si="113"/>
        <v>9.5455377538407965E-2</v>
      </c>
      <c r="O206" s="44">
        <f t="shared" ref="O206:O207" si="141">2*I206</f>
        <v>2.2104972953840046E-2</v>
      </c>
      <c r="P206" s="44">
        <f t="shared" ref="P206:P207" si="142">2*J206</f>
        <v>5.1514256593695604</v>
      </c>
      <c r="Q206" s="44">
        <f t="shared" ref="Q206:Q207" si="143">2*K206</f>
        <v>0.59795934017289176</v>
      </c>
      <c r="R206" s="44">
        <f t="shared" ref="R206:R207" si="144">2*L206</f>
        <v>6.1252044837541091E-2</v>
      </c>
      <c r="S206" s="44">
        <f t="shared" ref="S206:S207" si="145">2*M206</f>
        <v>0.36576909128270768</v>
      </c>
      <c r="T206" s="44">
        <f t="shared" ref="T206:T207" si="146">2*N206</f>
        <v>0.19091075507681593</v>
      </c>
    </row>
    <row r="207" spans="1:28">
      <c r="A207" s="130" t="str">
        <f t="shared" ref="A207:B207" si="147">A161</f>
        <v>187-9-203b-MID@61</v>
      </c>
      <c r="B207" s="42">
        <f t="shared" si="147"/>
        <v>50</v>
      </c>
      <c r="C207" s="44">
        <f t="shared" si="116"/>
        <v>0.13177333333333335</v>
      </c>
      <c r="D207" s="44">
        <f t="shared" si="105"/>
        <v>58.275956628787881</v>
      </c>
      <c r="E207" s="44">
        <f t="shared" si="106"/>
        <v>55.420633333333335</v>
      </c>
      <c r="F207" s="44">
        <f t="shared" si="107"/>
        <v>12.53866238888889</v>
      </c>
      <c r="G207" s="44">
        <f t="shared" si="108"/>
        <v>247.02772522222222</v>
      </c>
      <c r="H207" s="44">
        <f t="shared" si="109"/>
        <v>38.690480000000001</v>
      </c>
      <c r="I207" s="44">
        <f t="shared" si="117"/>
        <v>1.1614605345103206E-2</v>
      </c>
      <c r="J207" s="44">
        <f t="shared" si="118"/>
        <v>2.642946686518246</v>
      </c>
      <c r="K207" s="44">
        <f t="shared" si="110"/>
        <v>0.3994337155586643</v>
      </c>
      <c r="L207" s="44">
        <f t="shared" si="111"/>
        <v>3.6424391130052344E-2</v>
      </c>
      <c r="M207" s="44">
        <f t="shared" si="112"/>
        <v>99.995000300808215</v>
      </c>
      <c r="N207" s="44">
        <f t="shared" si="113"/>
        <v>0.30297397615306826</v>
      </c>
      <c r="O207" s="44">
        <f t="shared" si="141"/>
        <v>2.3229210690206413E-2</v>
      </c>
      <c r="P207" s="44">
        <f t="shared" si="142"/>
        <v>5.2858933730364921</v>
      </c>
      <c r="Q207" s="44">
        <f t="shared" si="143"/>
        <v>0.79886743111732861</v>
      </c>
      <c r="R207" s="44">
        <f t="shared" si="144"/>
        <v>7.2848782260104689E-2</v>
      </c>
      <c r="S207" s="44">
        <f t="shared" si="145"/>
        <v>199.99000060161643</v>
      </c>
      <c r="T207" s="44">
        <f t="shared" si="146"/>
        <v>0.60594795230613652</v>
      </c>
      <c r="AB207" s="11"/>
    </row>
    <row r="208" spans="1:28">
      <c r="A208" s="130" t="str">
        <f t="shared" ref="A208:B208" si="148">A162</f>
        <v>187-9-203b-MIC@62</v>
      </c>
      <c r="B208" s="42">
        <f t="shared" si="148"/>
        <v>50</v>
      </c>
      <c r="C208" s="44">
        <f t="shared" si="116"/>
        <v>698.93840833333331</v>
      </c>
      <c r="D208" s="44">
        <f t="shared" ref="D208:D219" si="149">D162-G$91</f>
        <v>65.12095662878788</v>
      </c>
      <c r="E208" s="44">
        <f t="shared" ref="E208:G208" si="150">E162-M$48</f>
        <v>47.819633333333336</v>
      </c>
      <c r="F208" s="44">
        <f t="shared" si="150"/>
        <v>12.104662388888888</v>
      </c>
      <c r="G208" s="44">
        <f t="shared" si="150"/>
        <v>62.137725222222222</v>
      </c>
      <c r="H208" s="44">
        <f t="shared" ref="H208:H220" si="151">H162-P$18</f>
        <v>34.936480000000003</v>
      </c>
      <c r="I208" s="44">
        <f t="shared" ref="I208:I220" si="152">SQRT((I162^2+K$19^2))</f>
        <v>9.0995061483623392</v>
      </c>
      <c r="J208" s="44">
        <f t="shared" ref="J208:M208" si="153">SQRT((J162^2+L$49^2))</f>
        <v>2.5925453001592427</v>
      </c>
      <c r="K208" s="44">
        <f t="shared" si="153"/>
        <v>0.19525768390770182</v>
      </c>
      <c r="L208" s="44">
        <f t="shared" si="153"/>
        <v>0.12137416800516096</v>
      </c>
      <c r="M208" s="44">
        <f t="shared" si="153"/>
        <v>0.52265755388633228</v>
      </c>
      <c r="N208" s="44">
        <f t="shared" ref="N208:N220" si="154">SQRT((N162^2+P$19^2))</f>
        <v>0.33822718193693424</v>
      </c>
      <c r="O208" s="44">
        <f t="shared" ref="O208:O220" si="155">2*I208</f>
        <v>18.199012296724678</v>
      </c>
      <c r="P208" s="44">
        <f t="shared" ref="P208:P220" si="156">2*J208</f>
        <v>5.1850906003184853</v>
      </c>
      <c r="Q208" s="44">
        <f t="shared" ref="Q208:Q220" si="157">2*K208</f>
        <v>0.39051536781540364</v>
      </c>
      <c r="R208" s="44">
        <f t="shared" ref="R208:R220" si="158">2*L208</f>
        <v>0.24274833601032192</v>
      </c>
      <c r="S208" s="44">
        <f t="shared" ref="S208:S220" si="159">2*M208</f>
        <v>1.0453151077726646</v>
      </c>
      <c r="T208" s="44">
        <f t="shared" ref="T208:T220" si="160">2*N208</f>
        <v>0.67645436387386848</v>
      </c>
    </row>
    <row r="209" spans="1:27">
      <c r="A209" s="130" t="str">
        <f t="shared" ref="A209:B209" si="161">A163</f>
        <v>187-9-204-MIA@63</v>
      </c>
      <c r="B209" s="42">
        <f t="shared" si="161"/>
        <v>50</v>
      </c>
      <c r="C209" s="44">
        <f t="shared" si="116"/>
        <v>0.24285333333333337</v>
      </c>
      <c r="D209" s="44">
        <f t="shared" si="149"/>
        <v>62.340956628787879</v>
      </c>
      <c r="E209" s="44">
        <f t="shared" ref="E209:G209" si="162">E163-M$48</f>
        <v>65.705633333333338</v>
      </c>
      <c r="F209" s="44">
        <f t="shared" si="162"/>
        <v>37.178162388888893</v>
      </c>
      <c r="G209" s="44">
        <f t="shared" si="162"/>
        <v>138.09772522222221</v>
      </c>
      <c r="H209" s="44">
        <f t="shared" si="151"/>
        <v>28.731480000000005</v>
      </c>
      <c r="I209" s="44">
        <f t="shared" si="152"/>
        <v>1.2645907796595702E-2</v>
      </c>
      <c r="J209" s="44">
        <f t="shared" ref="J209:M209" si="163">SQRT((J163^2+L$49^2))</f>
        <v>2.5730549863300194</v>
      </c>
      <c r="K209" s="44">
        <f t="shared" si="163"/>
        <v>0.10630027057820689</v>
      </c>
      <c r="L209" s="44">
        <f t="shared" si="163"/>
        <v>0.11261949202489344</v>
      </c>
      <c r="M209" s="44">
        <f t="shared" si="163"/>
        <v>0.4308198244445634</v>
      </c>
      <c r="N209" s="44">
        <f t="shared" si="154"/>
        <v>0.190712163746836</v>
      </c>
      <c r="O209" s="44">
        <f t="shared" si="155"/>
        <v>2.5291815593191404E-2</v>
      </c>
      <c r="P209" s="44">
        <f t="shared" si="156"/>
        <v>5.1461099726600388</v>
      </c>
      <c r="Q209" s="44">
        <f t="shared" si="157"/>
        <v>0.21260054115641377</v>
      </c>
      <c r="R209" s="44">
        <f t="shared" si="158"/>
        <v>0.22523898404978687</v>
      </c>
      <c r="S209" s="44">
        <f t="shared" si="159"/>
        <v>0.86163964888912681</v>
      </c>
      <c r="T209" s="44">
        <f t="shared" si="160"/>
        <v>0.381424327493672</v>
      </c>
    </row>
    <row r="210" spans="1:27">
      <c r="A210" s="130" t="str">
        <f t="shared" ref="A210:B210" si="164">A164</f>
        <v>187-9-204-MIB@67</v>
      </c>
      <c r="B210" s="42">
        <f t="shared" si="164"/>
        <v>50</v>
      </c>
      <c r="C210" s="44">
        <f t="shared" si="116"/>
        <v>0.28997333333333336</v>
      </c>
      <c r="D210" s="44">
        <f t="shared" si="149"/>
        <v>60.86595662878787</v>
      </c>
      <c r="E210" s="44">
        <f t="shared" ref="E210:G210" si="165">E164-M$48</f>
        <v>55.885633333333331</v>
      </c>
      <c r="F210" s="44">
        <f t="shared" si="165"/>
        <v>21.015662388888888</v>
      </c>
      <c r="G210" s="44">
        <f t="shared" si="165"/>
        <v>125.13772522222223</v>
      </c>
      <c r="H210" s="44">
        <f t="shared" si="151"/>
        <v>35.258480000000006</v>
      </c>
      <c r="I210" s="44">
        <f t="shared" si="152"/>
        <v>1.1981771164982244E-2</v>
      </c>
      <c r="J210" s="44">
        <f t="shared" ref="J210:M210" si="166">SQRT((J164^2+L$49^2))</f>
        <v>2.6020067997370369</v>
      </c>
      <c r="K210" s="44">
        <f t="shared" si="166"/>
        <v>0.15079818002880541</v>
      </c>
      <c r="L210" s="44">
        <f t="shared" si="166"/>
        <v>3.6878719933655997E-2</v>
      </c>
      <c r="M210" s="44">
        <f t="shared" si="166"/>
        <v>0.71149227763514367</v>
      </c>
      <c r="N210" s="44">
        <f t="shared" si="154"/>
        <v>0.29172204240680888</v>
      </c>
      <c r="O210" s="44">
        <f t="shared" si="155"/>
        <v>2.3963542329964487E-2</v>
      </c>
      <c r="P210" s="44">
        <f t="shared" si="156"/>
        <v>5.2040135994740737</v>
      </c>
      <c r="Q210" s="44">
        <f t="shared" si="157"/>
        <v>0.30159636005761081</v>
      </c>
      <c r="R210" s="44">
        <f t="shared" si="158"/>
        <v>7.3757439867311994E-2</v>
      </c>
      <c r="S210" s="44">
        <f t="shared" si="159"/>
        <v>1.4229845552702873</v>
      </c>
      <c r="T210" s="44">
        <f t="shared" si="160"/>
        <v>0.58344408481361776</v>
      </c>
    </row>
    <row r="211" spans="1:27">
      <c r="A211" s="130" t="str">
        <f t="shared" ref="A211:B211" si="167">A165</f>
        <v>187-9-204-MIB@68</v>
      </c>
      <c r="B211" s="42">
        <f t="shared" si="167"/>
        <v>50</v>
      </c>
      <c r="C211" s="44">
        <f t="shared" si="116"/>
        <v>0.23827333333333334</v>
      </c>
      <c r="D211" s="44">
        <f t="shared" si="149"/>
        <v>52.540956628787882</v>
      </c>
      <c r="E211" s="44">
        <f t="shared" ref="E211:G211" si="168">E165-M$48</f>
        <v>73.60063333333332</v>
      </c>
      <c r="F211" s="44">
        <f t="shared" si="168"/>
        <v>11.837162388888888</v>
      </c>
      <c r="G211" s="44">
        <f t="shared" si="168"/>
        <v>108.65772522222223</v>
      </c>
      <c r="H211" s="44">
        <f t="shared" si="151"/>
        <v>48.561480000000003</v>
      </c>
      <c r="I211" s="44">
        <f t="shared" si="152"/>
        <v>1.2698770019179021E-2</v>
      </c>
      <c r="J211" s="44">
        <f t="shared" ref="J211:M211" si="169">SQRT((J165^2+L$49^2))</f>
        <v>2.5699728145211531</v>
      </c>
      <c r="K211" s="44">
        <f t="shared" si="169"/>
        <v>0.15615525199300853</v>
      </c>
      <c r="L211" s="44">
        <f t="shared" si="169"/>
        <v>8.3321071668246288E-2</v>
      </c>
      <c r="M211" s="44">
        <f t="shared" si="169"/>
        <v>0.29669639812347648</v>
      </c>
      <c r="N211" s="44">
        <f t="shared" si="154"/>
        <v>0.15857463739829267</v>
      </c>
      <c r="O211" s="44">
        <f t="shared" si="155"/>
        <v>2.5397540038358042E-2</v>
      </c>
      <c r="P211" s="44">
        <f t="shared" si="156"/>
        <v>5.1399456290423062</v>
      </c>
      <c r="Q211" s="44">
        <f t="shared" si="157"/>
        <v>0.31231050398601706</v>
      </c>
      <c r="R211" s="44">
        <f t="shared" si="158"/>
        <v>0.16664214333649258</v>
      </c>
      <c r="S211" s="44">
        <f t="shared" si="159"/>
        <v>0.59339279624695296</v>
      </c>
      <c r="T211" s="44">
        <f t="shared" si="160"/>
        <v>0.31714927479658533</v>
      </c>
    </row>
    <row r="212" spans="1:27">
      <c r="A212" s="130" t="str">
        <f t="shared" ref="A212:B212" si="170">A166</f>
        <v>187-9-202-MIA@69</v>
      </c>
      <c r="B212" s="42">
        <f t="shared" si="170"/>
        <v>50</v>
      </c>
      <c r="C212" s="44">
        <f t="shared" si="116"/>
        <v>0.19380833333333336</v>
      </c>
      <c r="D212" s="44">
        <f t="shared" si="149"/>
        <v>53.135956628787881</v>
      </c>
      <c r="E212" s="44">
        <f t="shared" ref="E212:G212" si="171">E166-M$48</f>
        <v>53.075633333333329</v>
      </c>
      <c r="F212" s="44">
        <f t="shared" si="171"/>
        <v>12.97766238888889</v>
      </c>
      <c r="G212" s="44">
        <f t="shared" si="171"/>
        <v>116.69772522222222</v>
      </c>
      <c r="H212" s="44">
        <f t="shared" si="151"/>
        <v>41.778979999999997</v>
      </c>
      <c r="I212" s="44">
        <f t="shared" si="152"/>
        <v>1.1384813316431675E-2</v>
      </c>
      <c r="J212" s="44">
        <f t="shared" ref="J212:M212" si="172">SQRT((J166^2+L$49^2))</f>
        <v>2.5793361925120921</v>
      </c>
      <c r="K212" s="44">
        <f t="shared" si="172"/>
        <v>0.12123583422404449</v>
      </c>
      <c r="L212" s="44">
        <f t="shared" si="172"/>
        <v>1.366556882076396E-2</v>
      </c>
      <c r="M212" s="44">
        <f t="shared" si="172"/>
        <v>0.38478817904717971</v>
      </c>
      <c r="N212" s="44">
        <f t="shared" si="154"/>
        <v>8.8879987770026148E-2</v>
      </c>
      <c r="O212" s="44">
        <f t="shared" si="155"/>
        <v>2.276962663286335E-2</v>
      </c>
      <c r="P212" s="44">
        <f t="shared" si="156"/>
        <v>5.1586723850241842</v>
      </c>
      <c r="Q212" s="44">
        <f t="shared" si="157"/>
        <v>0.24247166844808898</v>
      </c>
      <c r="R212" s="44">
        <f t="shared" si="158"/>
        <v>2.7331137641527919E-2</v>
      </c>
      <c r="S212" s="44">
        <f t="shared" si="159"/>
        <v>0.76957635809435943</v>
      </c>
      <c r="T212" s="44">
        <f t="shared" si="160"/>
        <v>0.1777599755400523</v>
      </c>
    </row>
    <row r="213" spans="1:27">
      <c r="A213" s="130" t="str">
        <f t="shared" ref="A213:B213" si="173">A167</f>
        <v>187-9-205-MIA@70</v>
      </c>
      <c r="B213" s="42">
        <f t="shared" si="173"/>
        <v>50</v>
      </c>
      <c r="C213" s="44">
        <f t="shared" si="116"/>
        <v>0.11006833333333334</v>
      </c>
      <c r="D213" s="44">
        <f t="shared" si="149"/>
        <v>56.460956628787883</v>
      </c>
      <c r="E213" s="44">
        <f t="shared" ref="E213:G213" si="174">E167-M$48</f>
        <v>66.155633333333327</v>
      </c>
      <c r="F213" s="44">
        <f t="shared" si="174"/>
        <v>15.459162388888888</v>
      </c>
      <c r="G213" s="44">
        <f t="shared" si="174"/>
        <v>125.52272522222222</v>
      </c>
      <c r="H213" s="44">
        <f t="shared" si="151"/>
        <v>60.133980000000001</v>
      </c>
      <c r="I213" s="44">
        <f t="shared" si="152"/>
        <v>1.3120613181174117E-2</v>
      </c>
      <c r="J213" s="44">
        <f t="shared" ref="J213:M213" si="175">SQRT((J167^2+L$49^2))</f>
        <v>2.5706280904436132</v>
      </c>
      <c r="K213" s="44">
        <f t="shared" si="175"/>
        <v>0.12351048376554923</v>
      </c>
      <c r="L213" s="44">
        <f t="shared" si="175"/>
        <v>7.5196727714342979E-2</v>
      </c>
      <c r="M213" s="44">
        <f t="shared" si="175"/>
        <v>0.28813941045862579</v>
      </c>
      <c r="N213" s="44">
        <f t="shared" si="154"/>
        <v>0.17429850609227837</v>
      </c>
      <c r="O213" s="44">
        <f t="shared" si="155"/>
        <v>2.6241226362348234E-2</v>
      </c>
      <c r="P213" s="44">
        <f t="shared" si="156"/>
        <v>5.1412561808872264</v>
      </c>
      <c r="Q213" s="44">
        <f t="shared" si="157"/>
        <v>0.24702096753109845</v>
      </c>
      <c r="R213" s="44">
        <f t="shared" si="158"/>
        <v>0.15039345542868596</v>
      </c>
      <c r="S213" s="44">
        <f t="shared" si="159"/>
        <v>0.57627882091725158</v>
      </c>
      <c r="T213" s="44">
        <f t="shared" si="160"/>
        <v>0.34859701218455674</v>
      </c>
    </row>
    <row r="214" spans="1:27">
      <c r="A214" s="130" t="str">
        <f t="shared" ref="A214:B214" si="176">A168</f>
        <v>187-9-217-MIA@71</v>
      </c>
      <c r="B214" s="42">
        <f t="shared" si="176"/>
        <v>50</v>
      </c>
      <c r="C214" s="44">
        <f t="shared" si="116"/>
        <v>0.65980833333333344</v>
      </c>
      <c r="D214" s="44">
        <f t="shared" si="149"/>
        <v>57.175956628787873</v>
      </c>
      <c r="E214" s="44">
        <f t="shared" ref="E214:G214" si="177">E168-M$48</f>
        <v>68.320633333333348</v>
      </c>
      <c r="F214" s="44">
        <f t="shared" si="177"/>
        <v>16.24966238888889</v>
      </c>
      <c r="G214" s="44">
        <f t="shared" si="177"/>
        <v>120.33272522222224</v>
      </c>
      <c r="H214" s="44">
        <f t="shared" si="151"/>
        <v>39.456479999999999</v>
      </c>
      <c r="I214" s="44">
        <f t="shared" si="152"/>
        <v>1.1527244014182226E-2</v>
      </c>
      <c r="J214" s="44">
        <f t="shared" ref="J214:M214" si="178">SQRT((J168^2+L$49^2))</f>
        <v>2.5807724059625592</v>
      </c>
      <c r="K214" s="44">
        <f t="shared" si="178"/>
        <v>0.24562721429027359</v>
      </c>
      <c r="L214" s="44">
        <f t="shared" si="178"/>
        <v>3.7635443971674315E-2</v>
      </c>
      <c r="M214" s="44">
        <f t="shared" si="178"/>
        <v>0.24770646107730909</v>
      </c>
      <c r="N214" s="44">
        <f t="shared" si="154"/>
        <v>0.10773907137617253</v>
      </c>
      <c r="O214" s="44">
        <f t="shared" si="155"/>
        <v>2.3054488028364451E-2</v>
      </c>
      <c r="P214" s="44">
        <f t="shared" si="156"/>
        <v>5.1615448119251184</v>
      </c>
      <c r="Q214" s="44">
        <f t="shared" si="157"/>
        <v>0.49125442858054719</v>
      </c>
      <c r="R214" s="44">
        <f t="shared" si="158"/>
        <v>7.527088794334863E-2</v>
      </c>
      <c r="S214" s="44">
        <f t="shared" si="159"/>
        <v>0.49541292215461818</v>
      </c>
      <c r="T214" s="44">
        <f t="shared" si="160"/>
        <v>0.21547814275234506</v>
      </c>
      <c r="V214" s="11"/>
      <c r="W214" s="11"/>
      <c r="X214" s="11"/>
      <c r="Y214" s="11"/>
      <c r="AA214" s="11"/>
    </row>
    <row r="215" spans="1:27">
      <c r="A215" s="130" t="str">
        <f t="shared" ref="A215:B215" si="179">A169</f>
        <v>187-9-216-MIB@72</v>
      </c>
      <c r="B215" s="42">
        <f t="shared" si="179"/>
        <v>50</v>
      </c>
      <c r="C215" s="44">
        <f t="shared" si="116"/>
        <v>0.13041333333333333</v>
      </c>
      <c r="D215" s="44">
        <f t="shared" si="149"/>
        <v>59.070956628787883</v>
      </c>
      <c r="E215" s="44">
        <f t="shared" ref="E215:G215" si="180">E169-M$48</f>
        <v>80.725633333333349</v>
      </c>
      <c r="F215" s="44">
        <f t="shared" si="180"/>
        <v>10.711162388888891</v>
      </c>
      <c r="G215" s="44">
        <f t="shared" si="180"/>
        <v>127.07272522222222</v>
      </c>
      <c r="H215" s="44">
        <f t="shared" si="151"/>
        <v>374.96897999999993</v>
      </c>
      <c r="I215" s="44">
        <f t="shared" si="152"/>
        <v>1.1141038699443603E-2</v>
      </c>
      <c r="J215" s="44">
        <f t="shared" ref="J215:M215" si="181">SQRT((J169^2+L$49^2))</f>
        <v>2.5720905248023014</v>
      </c>
      <c r="K215" s="44">
        <f t="shared" si="181"/>
        <v>0.18959384358412062</v>
      </c>
      <c r="L215" s="44">
        <f t="shared" si="181"/>
        <v>2.1739282760593462E-2</v>
      </c>
      <c r="M215" s="44">
        <f t="shared" si="181"/>
        <v>0.14890214449242981</v>
      </c>
      <c r="N215" s="44">
        <f t="shared" si="154"/>
        <v>0.30541230660534952</v>
      </c>
      <c r="O215" s="44">
        <f t="shared" si="155"/>
        <v>2.2282077398887205E-2</v>
      </c>
      <c r="P215" s="44">
        <f t="shared" si="156"/>
        <v>5.1441810496046028</v>
      </c>
      <c r="Q215" s="44">
        <f t="shared" si="157"/>
        <v>0.37918768716824125</v>
      </c>
      <c r="R215" s="44">
        <f t="shared" si="158"/>
        <v>4.3478565521186924E-2</v>
      </c>
      <c r="S215" s="44">
        <f t="shared" si="159"/>
        <v>0.29780428898485961</v>
      </c>
      <c r="T215" s="44">
        <f t="shared" si="160"/>
        <v>0.61082461321069903</v>
      </c>
    </row>
    <row r="216" spans="1:27">
      <c r="A216" s="130" t="str">
        <f t="shared" ref="A216:B216" si="182">A170</f>
        <v>187-9-207-MIA@76</v>
      </c>
      <c r="B216" s="42">
        <f t="shared" si="182"/>
        <v>50</v>
      </c>
      <c r="C216" s="44">
        <f t="shared" si="116"/>
        <v>0.16402333333333335</v>
      </c>
      <c r="D216" s="44">
        <f t="shared" si="149"/>
        <v>61.680956628787882</v>
      </c>
      <c r="E216" s="44">
        <f t="shared" ref="E216:G216" si="183">E170-M$48</f>
        <v>66.625633333333326</v>
      </c>
      <c r="F216" s="44">
        <f t="shared" si="183"/>
        <v>15.051662388888888</v>
      </c>
      <c r="G216" s="44">
        <f t="shared" si="183"/>
        <v>129.61272522222222</v>
      </c>
      <c r="H216" s="44">
        <f t="shared" si="151"/>
        <v>67.628979999999999</v>
      </c>
      <c r="I216" s="44">
        <f t="shared" si="152"/>
        <v>1.1651661562197898E-2</v>
      </c>
      <c r="J216" s="44">
        <f t="shared" ref="J216:M216" si="184">SQRT((J170^2+L$49^2))</f>
        <v>2.5969390493189817</v>
      </c>
      <c r="K216" s="44">
        <f t="shared" si="184"/>
        <v>0.14059229397445649</v>
      </c>
      <c r="L216" s="44">
        <f t="shared" si="184"/>
        <v>5.284957293058324E-2</v>
      </c>
      <c r="M216" s="44">
        <f t="shared" si="184"/>
        <v>0.37608498861220774</v>
      </c>
      <c r="N216" s="44">
        <f t="shared" si="154"/>
        <v>0.25220108544770381</v>
      </c>
      <c r="O216" s="44">
        <f t="shared" si="155"/>
        <v>2.3303323124395797E-2</v>
      </c>
      <c r="P216" s="44">
        <f t="shared" si="156"/>
        <v>5.1938780986379633</v>
      </c>
      <c r="Q216" s="44">
        <f t="shared" si="157"/>
        <v>0.28118458794891299</v>
      </c>
      <c r="R216" s="44">
        <f t="shared" si="158"/>
        <v>0.10569914586116648</v>
      </c>
      <c r="S216" s="44">
        <f t="shared" si="159"/>
        <v>0.75216997722441548</v>
      </c>
      <c r="T216" s="44">
        <f t="shared" si="160"/>
        <v>0.50440217089540762</v>
      </c>
    </row>
    <row r="217" spans="1:27">
      <c r="A217" s="130" t="str">
        <f t="shared" ref="A217:B217" si="185">A171</f>
        <v>AMG98_48g_C355@77</v>
      </c>
      <c r="B217" s="42">
        <f t="shared" si="185"/>
        <v>50</v>
      </c>
      <c r="C217" s="44">
        <f t="shared" si="116"/>
        <v>0.24298333333333333</v>
      </c>
      <c r="D217" s="44">
        <f t="shared" si="149"/>
        <v>1.2594566287878735</v>
      </c>
      <c r="E217" s="44">
        <f t="shared" ref="E217:G217" si="186">E171-M$48</f>
        <v>39.406633333333332</v>
      </c>
      <c r="F217" s="44">
        <f t="shared" si="186"/>
        <v>14.943162388888888</v>
      </c>
      <c r="G217" s="44">
        <f t="shared" si="186"/>
        <v>51.952725222222227</v>
      </c>
      <c r="H217" s="44">
        <f t="shared" si="151"/>
        <v>6.14398</v>
      </c>
      <c r="I217" s="44">
        <f t="shared" si="152"/>
        <v>1.6239635710199905E-2</v>
      </c>
      <c r="J217" s="44">
        <f t="shared" ref="J217:M217" si="187">SQRT((J171^2+L$49^2))</f>
        <v>2.5683957021218085</v>
      </c>
      <c r="K217" s="44">
        <f t="shared" si="187"/>
        <v>0.1235222778489775</v>
      </c>
      <c r="L217" s="44">
        <f t="shared" si="187"/>
        <v>9.4740339792218575E-2</v>
      </c>
      <c r="M217" s="44">
        <f t="shared" si="187"/>
        <v>9.7987453454227741E-2</v>
      </c>
      <c r="N217" s="44">
        <f t="shared" si="154"/>
        <v>2.6794591338551894E-2</v>
      </c>
      <c r="O217" s="44">
        <f t="shared" si="155"/>
        <v>3.2479271420399809E-2</v>
      </c>
      <c r="P217" s="44">
        <f t="shared" si="156"/>
        <v>5.1367914042436169</v>
      </c>
      <c r="Q217" s="44">
        <f t="shared" si="157"/>
        <v>0.247044555697955</v>
      </c>
      <c r="R217" s="44">
        <f t="shared" si="158"/>
        <v>0.18948067958443715</v>
      </c>
      <c r="S217" s="44">
        <f t="shared" si="159"/>
        <v>0.19597490690845548</v>
      </c>
      <c r="T217" s="44">
        <f t="shared" si="160"/>
        <v>5.3589182677103789E-2</v>
      </c>
      <c r="V217" s="88"/>
    </row>
    <row r="218" spans="1:27">
      <c r="A218" s="130" t="str">
        <f t="shared" ref="A218:B218" si="188">A172</f>
        <v>AMG98_48g_C353_MIX@78</v>
      </c>
      <c r="B218" s="42">
        <f t="shared" si="188"/>
        <v>50</v>
      </c>
      <c r="C218" s="44">
        <f t="shared" si="116"/>
        <v>1.3247083333333334</v>
      </c>
      <c r="D218" s="44">
        <f t="shared" si="149"/>
        <v>11.574956628787874</v>
      </c>
      <c r="E218" s="44">
        <f t="shared" ref="E218:G218" si="189">E172-M$48</f>
        <v>41.506133333333338</v>
      </c>
      <c r="F218" s="44">
        <f t="shared" si="189"/>
        <v>14.957662388888888</v>
      </c>
      <c r="G218" s="44">
        <f t="shared" si="189"/>
        <v>43.191225222222222</v>
      </c>
      <c r="H218" s="44">
        <f t="shared" si="151"/>
        <v>5.8094800000000006</v>
      </c>
      <c r="I218" s="44">
        <f t="shared" si="152"/>
        <v>1.7350478177848586E-2</v>
      </c>
      <c r="J218" s="44">
        <f t="shared" ref="J218:M218" si="190">SQRT((J172^2+L$49^2))</f>
        <v>2.5667591576495403</v>
      </c>
      <c r="K218" s="44">
        <f t="shared" si="190"/>
        <v>0.16847262544698471</v>
      </c>
      <c r="L218" s="44">
        <f t="shared" si="190"/>
        <v>8.3256076408542323E-2</v>
      </c>
      <c r="M218" s="44">
        <f t="shared" si="190"/>
        <v>0.14824803762426145</v>
      </c>
      <c r="N218" s="44">
        <f t="shared" si="154"/>
        <v>2.9937585908018705E-2</v>
      </c>
      <c r="O218" s="44">
        <f t="shared" si="155"/>
        <v>3.4700956355697171E-2</v>
      </c>
      <c r="P218" s="44">
        <f t="shared" si="156"/>
        <v>5.1335183152990806</v>
      </c>
      <c r="Q218" s="44">
        <f t="shared" si="157"/>
        <v>0.33694525089396943</v>
      </c>
      <c r="R218" s="44">
        <f t="shared" si="158"/>
        <v>0.16651215281708465</v>
      </c>
      <c r="S218" s="44">
        <f t="shared" si="159"/>
        <v>0.29649607524852289</v>
      </c>
      <c r="T218" s="44">
        <f t="shared" si="160"/>
        <v>5.9875171816037409E-2</v>
      </c>
      <c r="V218" s="88"/>
    </row>
    <row r="219" spans="1:27">
      <c r="A219" s="130" t="str">
        <f t="shared" ref="A219:B219" si="191">A173</f>
        <v>AMG98_48g_C353_MIY@79</v>
      </c>
      <c r="B219" s="42">
        <f t="shared" si="191"/>
        <v>50</v>
      </c>
      <c r="C219" s="44">
        <f t="shared" si="116"/>
        <v>1.1502083333333333</v>
      </c>
      <c r="D219" s="44">
        <f t="shared" si="149"/>
        <v>8.2614566287878759</v>
      </c>
      <c r="E219" s="44">
        <f t="shared" ref="E219:G219" si="192">E173-M$48</f>
        <v>41.455133333333336</v>
      </c>
      <c r="F219" s="44">
        <f t="shared" si="192"/>
        <v>15.126662388888889</v>
      </c>
      <c r="G219" s="44">
        <f t="shared" si="192"/>
        <v>48.32622522222222</v>
      </c>
      <c r="H219" s="44">
        <f t="shared" si="151"/>
        <v>8.1124799999999997</v>
      </c>
      <c r="I219" s="44">
        <f t="shared" si="152"/>
        <v>1.3813423046080938E-2</v>
      </c>
      <c r="J219" s="44">
        <f t="shared" ref="J219:M219" si="193">SQRT((J173^2+L$49^2))</f>
        <v>2.5696233774383703</v>
      </c>
      <c r="K219" s="44">
        <f t="shared" si="193"/>
        <v>0.17711610993921473</v>
      </c>
      <c r="L219" s="44">
        <f t="shared" si="193"/>
        <v>7.1322093238666479E-2</v>
      </c>
      <c r="M219" s="44">
        <f t="shared" si="193"/>
        <v>0.10274318047658659</v>
      </c>
      <c r="N219" s="44">
        <f t="shared" si="154"/>
        <v>2.9957510932151887E-2</v>
      </c>
      <c r="O219" s="44">
        <f t="shared" si="155"/>
        <v>2.7626846092161875E-2</v>
      </c>
      <c r="P219" s="44">
        <f t="shared" si="156"/>
        <v>5.1392467548767407</v>
      </c>
      <c r="Q219" s="44">
        <f t="shared" si="157"/>
        <v>0.35423221987842946</v>
      </c>
      <c r="R219" s="44">
        <f t="shared" si="158"/>
        <v>0.14264418647733296</v>
      </c>
      <c r="S219" s="44">
        <f t="shared" si="159"/>
        <v>0.20548636095317319</v>
      </c>
      <c r="T219" s="44">
        <f t="shared" si="160"/>
        <v>5.9915021864303773E-2</v>
      </c>
      <c r="V219" s="88"/>
    </row>
    <row r="220" spans="1:27">
      <c r="A220" s="130" t="str">
        <f t="shared" ref="A220:B220" si="194">A174</f>
        <v>186-11-208-MIA@80</v>
      </c>
      <c r="B220" s="42">
        <f t="shared" si="194"/>
        <v>50</v>
      </c>
      <c r="C220" s="44">
        <f t="shared" si="116"/>
        <v>2.9851083333333337</v>
      </c>
      <c r="D220" s="44">
        <f>D174-G$91</f>
        <v>160.36095662878785</v>
      </c>
      <c r="E220" s="44">
        <f t="shared" ref="E220:G220" si="195">E174-M$48</f>
        <v>115.19563333333332</v>
      </c>
      <c r="F220" s="44">
        <f t="shared" si="195"/>
        <v>11.582162388888889</v>
      </c>
      <c r="G220" s="44">
        <f t="shared" si="195"/>
        <v>167.46272522222222</v>
      </c>
      <c r="H220" s="44">
        <f t="shared" si="151"/>
        <v>42.385980000000004</v>
      </c>
      <c r="I220" s="44">
        <f t="shared" si="152"/>
        <v>2.4094639159987438E-2</v>
      </c>
      <c r="J220" s="44">
        <f t="shared" ref="J220:M220" si="196">SQRT((J174^2+L$49^2))</f>
        <v>2.5843026968609495</v>
      </c>
      <c r="K220" s="44">
        <f t="shared" si="196"/>
        <v>0.17267136299919567</v>
      </c>
      <c r="L220" s="44">
        <f t="shared" si="196"/>
        <v>6.2353113666801241E-2</v>
      </c>
      <c r="M220" s="44">
        <f t="shared" si="196"/>
        <v>0.48712175298835142</v>
      </c>
      <c r="N220" s="44">
        <f t="shared" si="154"/>
        <v>0.16558767172105535</v>
      </c>
      <c r="O220" s="44">
        <f t="shared" si="155"/>
        <v>4.8189278319974875E-2</v>
      </c>
      <c r="P220" s="44">
        <f t="shared" si="156"/>
        <v>5.168605393721899</v>
      </c>
      <c r="Q220" s="44">
        <f t="shared" si="157"/>
        <v>0.34534272599839133</v>
      </c>
      <c r="R220" s="44">
        <f t="shared" si="158"/>
        <v>0.12470622733360248</v>
      </c>
      <c r="S220" s="44">
        <f t="shared" si="159"/>
        <v>0.97424350597670284</v>
      </c>
      <c r="T220" s="44">
        <f t="shared" si="160"/>
        <v>0.33117534344211069</v>
      </c>
    </row>
    <row r="221" spans="1:27">
      <c r="A221" s="130"/>
      <c r="B221" s="42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</row>
    <row r="222" spans="1:27">
      <c r="A222" s="130"/>
      <c r="B222" s="42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</row>
    <row r="223" spans="1:27">
      <c r="A223" s="130"/>
      <c r="B223" s="42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</row>
    <row r="224" spans="1:27">
      <c r="A224" s="130"/>
      <c r="B224" s="42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</row>
    <row r="225" spans="1:20">
      <c r="A225" s="130"/>
      <c r="B225" s="42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</row>
    <row r="226" spans="1:20">
      <c r="A226" s="130"/>
      <c r="B226" s="42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</row>
    <row r="227" spans="1:20">
      <c r="A227" s="130"/>
      <c r="B227" s="42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</row>
    <row r="228" spans="1:20">
      <c r="A228" s="130"/>
      <c r="B228" s="42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</row>
    <row r="229" spans="1:20">
      <c r="A229" s="130"/>
      <c r="B229" s="42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</row>
    <row r="230" spans="1:20">
      <c r="A230" s="100"/>
      <c r="B230" s="65"/>
      <c r="C230" s="88"/>
      <c r="D230" s="88"/>
      <c r="E230" s="88"/>
      <c r="F230" s="88"/>
      <c r="G230" s="88"/>
      <c r="H230" s="88"/>
      <c r="I230" s="33"/>
      <c r="J230" s="33"/>
      <c r="K230" s="167"/>
      <c r="L230" s="88"/>
      <c r="M230" s="33"/>
      <c r="N230" s="33"/>
      <c r="O230" s="33"/>
      <c r="P230" s="33"/>
      <c r="Q230" s="33"/>
      <c r="R230" s="33"/>
      <c r="S230" s="33"/>
      <c r="T230" s="33"/>
    </row>
    <row r="231" spans="1:20">
      <c r="A231" s="100"/>
      <c r="B231" s="65"/>
      <c r="C231" s="88"/>
      <c r="D231" s="88"/>
      <c r="E231" s="88"/>
      <c r="F231" s="88"/>
      <c r="G231" s="88"/>
      <c r="H231" s="88"/>
      <c r="I231" s="33"/>
      <c r="J231" s="33"/>
      <c r="K231" s="167"/>
      <c r="L231" s="88"/>
      <c r="M231" s="33"/>
      <c r="N231" s="33"/>
      <c r="O231" s="33"/>
      <c r="P231" s="33"/>
      <c r="Q231" s="33"/>
      <c r="R231" s="33"/>
      <c r="S231" s="33"/>
      <c r="T231" s="33"/>
    </row>
    <row r="232" spans="1:20">
      <c r="A232" s="100"/>
      <c r="B232" s="65"/>
      <c r="C232" s="88"/>
      <c r="D232" s="88"/>
      <c r="E232" s="88"/>
      <c r="F232" s="88"/>
      <c r="G232" s="88"/>
      <c r="H232" s="88"/>
      <c r="I232" s="33"/>
      <c r="J232" s="33"/>
      <c r="K232" s="167"/>
      <c r="L232" s="88"/>
      <c r="M232" s="33"/>
      <c r="N232" s="33"/>
      <c r="O232" s="33"/>
      <c r="P232" s="33"/>
      <c r="Q232" s="33"/>
      <c r="R232" s="33"/>
      <c r="S232" s="33"/>
      <c r="T232" s="33"/>
    </row>
    <row r="233" spans="1:20">
      <c r="A233" s="100"/>
      <c r="B233" s="65"/>
      <c r="C233" s="88"/>
      <c r="D233" s="88"/>
      <c r="E233" s="88"/>
      <c r="F233" s="88"/>
      <c r="G233" s="88"/>
      <c r="H233" s="88"/>
      <c r="I233" s="33"/>
      <c r="J233" s="33"/>
      <c r="K233" s="167"/>
      <c r="L233" s="88"/>
      <c r="M233" s="33"/>
      <c r="N233" s="33"/>
      <c r="O233" s="33"/>
      <c r="P233" s="33"/>
      <c r="Q233" s="33"/>
      <c r="R233" s="33"/>
      <c r="S233" s="33"/>
      <c r="T233" s="33"/>
    </row>
    <row r="234" spans="1:20">
      <c r="A234" s="100"/>
      <c r="B234" s="65"/>
      <c r="C234" s="88"/>
      <c r="D234" s="88"/>
      <c r="E234" s="88"/>
      <c r="F234" s="88"/>
      <c r="G234" s="88"/>
      <c r="H234" s="88"/>
      <c r="I234" s="33"/>
      <c r="J234" s="33"/>
      <c r="K234" s="167"/>
      <c r="L234" s="88"/>
      <c r="M234" s="33"/>
      <c r="N234" s="33"/>
      <c r="O234" s="33"/>
      <c r="P234" s="33"/>
      <c r="Q234" s="33"/>
      <c r="R234" s="33"/>
      <c r="S234" s="33"/>
      <c r="T234" s="33"/>
    </row>
    <row r="235" spans="1:20">
      <c r="A235" s="100"/>
      <c r="B235" s="65"/>
      <c r="C235" s="88"/>
      <c r="D235" s="88"/>
      <c r="E235" s="88"/>
      <c r="F235" s="88"/>
      <c r="G235" s="88"/>
      <c r="H235" s="88"/>
      <c r="I235" s="33"/>
      <c r="J235" s="33"/>
      <c r="K235" s="167"/>
      <c r="L235" s="88"/>
      <c r="M235" s="33"/>
      <c r="N235" s="33"/>
      <c r="O235" s="33"/>
      <c r="P235" s="33"/>
      <c r="Q235" s="33"/>
      <c r="R235" s="33"/>
      <c r="S235" s="33"/>
      <c r="T235" s="33"/>
    </row>
    <row r="236" spans="1:20">
      <c r="A236" s="100"/>
      <c r="B236" s="65"/>
      <c r="C236" s="88"/>
      <c r="D236" s="88"/>
      <c r="E236" s="88"/>
      <c r="F236" s="88"/>
      <c r="G236" s="88"/>
      <c r="H236" s="88"/>
      <c r="I236" s="33"/>
      <c r="J236" s="33"/>
      <c r="K236" s="167"/>
      <c r="L236" s="88"/>
      <c r="M236" s="33"/>
      <c r="N236" s="33"/>
      <c r="O236" s="33"/>
      <c r="P236" s="33"/>
      <c r="Q236" s="33"/>
      <c r="R236" s="33"/>
      <c r="S236" s="33"/>
      <c r="T236" s="33"/>
    </row>
    <row r="237" spans="1:20">
      <c r="A237" s="100"/>
      <c r="B237" s="65"/>
      <c r="C237" s="88"/>
      <c r="D237" s="88"/>
      <c r="E237" s="88"/>
      <c r="F237" s="88"/>
      <c r="G237" s="88"/>
      <c r="H237" s="88"/>
      <c r="I237" s="33"/>
      <c r="J237" s="33"/>
      <c r="K237" s="167"/>
      <c r="L237" s="88"/>
      <c r="M237" s="33"/>
      <c r="N237" s="33"/>
      <c r="O237" s="33"/>
      <c r="P237" s="33"/>
      <c r="Q237" s="33"/>
      <c r="R237" s="33"/>
      <c r="S237" s="33"/>
      <c r="T237" s="33"/>
    </row>
    <row r="238" spans="1:20">
      <c r="A238" s="100"/>
      <c r="B238" s="65"/>
      <c r="C238" s="88"/>
      <c r="D238" s="88"/>
      <c r="E238" s="88"/>
      <c r="F238" s="88"/>
      <c r="G238" s="88"/>
      <c r="H238" s="88"/>
      <c r="I238" s="33"/>
      <c r="J238" s="33"/>
      <c r="K238" s="167"/>
      <c r="L238" s="88"/>
      <c r="M238" s="33"/>
      <c r="N238" s="33"/>
      <c r="O238" s="33"/>
      <c r="P238" s="33"/>
      <c r="Q238" s="33"/>
      <c r="R238" s="33"/>
      <c r="S238" s="33"/>
      <c r="T238" s="33"/>
    </row>
    <row r="239" spans="1:20">
      <c r="A239" s="100"/>
      <c r="B239" s="65"/>
      <c r="C239" s="88"/>
      <c r="D239" s="88"/>
      <c r="E239" s="88"/>
      <c r="F239" s="88"/>
      <c r="G239" s="88"/>
      <c r="H239" s="88"/>
      <c r="I239" s="33"/>
      <c r="J239" s="33"/>
      <c r="K239" s="167"/>
      <c r="L239" s="88"/>
      <c r="M239" s="33"/>
      <c r="N239" s="33"/>
      <c r="O239" s="33"/>
      <c r="P239" s="33"/>
      <c r="Q239" s="33"/>
      <c r="R239" s="33"/>
      <c r="S239" s="33"/>
      <c r="T239" s="33"/>
    </row>
    <row r="240" spans="1:20">
      <c r="A240" s="100"/>
      <c r="B240" s="65"/>
      <c r="C240" s="88"/>
      <c r="D240" s="88"/>
      <c r="E240" s="88"/>
      <c r="F240" s="88"/>
      <c r="G240" s="88"/>
      <c r="H240" s="88"/>
      <c r="I240" s="33"/>
      <c r="J240" s="33"/>
      <c r="K240" s="167"/>
      <c r="L240" s="88"/>
      <c r="M240" s="33"/>
      <c r="N240" s="33"/>
      <c r="O240" s="33"/>
      <c r="P240" s="33"/>
      <c r="Q240" s="33"/>
      <c r="R240" s="33"/>
      <c r="S240" s="33"/>
      <c r="T240" s="33"/>
    </row>
    <row r="241" spans="1:20">
      <c r="A241" s="100"/>
      <c r="B241" s="65"/>
      <c r="C241" s="88"/>
      <c r="D241" s="88"/>
      <c r="E241" s="88"/>
      <c r="F241" s="88"/>
      <c r="G241" s="88"/>
      <c r="H241" s="88"/>
      <c r="I241" s="33"/>
      <c r="J241" s="33"/>
      <c r="K241" s="167"/>
      <c r="L241" s="88"/>
      <c r="M241" s="33"/>
      <c r="N241" s="33"/>
      <c r="O241" s="33"/>
      <c r="P241" s="33"/>
      <c r="Q241" s="33"/>
      <c r="R241" s="33"/>
      <c r="S241" s="33"/>
      <c r="T241" s="33"/>
    </row>
    <row r="242" spans="1:20">
      <c r="A242" s="100"/>
      <c r="B242" s="65"/>
      <c r="C242" s="88"/>
      <c r="D242" s="88"/>
      <c r="E242" s="88"/>
      <c r="F242" s="88"/>
      <c r="G242" s="88"/>
      <c r="H242" s="88"/>
      <c r="I242" s="33"/>
      <c r="J242" s="33"/>
      <c r="K242" s="167"/>
      <c r="L242" s="88"/>
      <c r="M242" s="33"/>
      <c r="N242" s="33"/>
      <c r="O242" s="33"/>
      <c r="P242" s="33"/>
      <c r="Q242" s="33"/>
      <c r="R242" s="33"/>
      <c r="S242" s="33"/>
      <c r="T242" s="33"/>
    </row>
    <row r="243" spans="1:20">
      <c r="A243" s="100"/>
      <c r="B243" s="65"/>
      <c r="C243" s="88"/>
      <c r="D243" s="88"/>
      <c r="E243" s="88"/>
      <c r="F243" s="88"/>
      <c r="G243" s="88"/>
      <c r="H243" s="88"/>
      <c r="I243" s="33"/>
      <c r="J243" s="33"/>
      <c r="K243" s="167"/>
      <c r="L243" s="88"/>
      <c r="M243" s="33"/>
      <c r="N243" s="33"/>
      <c r="O243" s="33"/>
      <c r="P243" s="33"/>
      <c r="Q243" s="33"/>
      <c r="R243" s="33"/>
      <c r="S243" s="33"/>
      <c r="T243" s="33"/>
    </row>
    <row r="244" spans="1:20">
      <c r="A244" s="100"/>
      <c r="B244" s="65"/>
      <c r="C244" s="88"/>
      <c r="D244" s="88"/>
      <c r="E244" s="88"/>
      <c r="F244" s="88"/>
      <c r="G244" s="88"/>
      <c r="H244" s="88"/>
      <c r="I244" s="33"/>
      <c r="J244" s="33"/>
      <c r="K244" s="167"/>
      <c r="L244" s="88"/>
      <c r="M244" s="33"/>
      <c r="N244" s="33"/>
      <c r="O244" s="33"/>
      <c r="P244" s="33"/>
      <c r="Q244" s="33"/>
      <c r="R244" s="33"/>
      <c r="S244" s="33"/>
      <c r="T244" s="33"/>
    </row>
    <row r="245" spans="1:20">
      <c r="A245" s="100"/>
      <c r="B245" s="65"/>
      <c r="C245" s="88"/>
      <c r="D245" s="88"/>
      <c r="E245" s="88"/>
      <c r="F245" s="88"/>
      <c r="G245" s="88"/>
      <c r="H245" s="88"/>
      <c r="I245" s="33"/>
      <c r="J245" s="33"/>
      <c r="K245" s="167"/>
      <c r="L245" s="88"/>
      <c r="M245" s="33"/>
      <c r="N245" s="33"/>
      <c r="O245" s="33"/>
      <c r="P245" s="33"/>
      <c r="Q245" s="33"/>
      <c r="R245" s="33"/>
      <c r="S245" s="33"/>
      <c r="T245" s="33"/>
    </row>
    <row r="246" spans="1:20">
      <c r="A246" s="100"/>
      <c r="B246" s="65"/>
      <c r="C246" s="88"/>
      <c r="D246" s="88"/>
      <c r="E246" s="88"/>
      <c r="F246" s="88"/>
      <c r="G246" s="88"/>
      <c r="H246" s="88"/>
      <c r="I246" s="33"/>
      <c r="J246" s="33"/>
      <c r="K246" s="167"/>
      <c r="L246" s="88"/>
      <c r="M246" s="33"/>
      <c r="N246" s="33"/>
      <c r="O246" s="33"/>
      <c r="P246" s="33"/>
      <c r="Q246" s="33"/>
      <c r="R246" s="33"/>
      <c r="S246" s="33"/>
      <c r="T246" s="33"/>
    </row>
    <row r="247" spans="1:20">
      <c r="A247" s="100"/>
      <c r="B247" s="65"/>
      <c r="C247" s="88"/>
      <c r="D247" s="88"/>
      <c r="E247" s="88"/>
      <c r="F247" s="88"/>
      <c r="G247" s="88"/>
      <c r="H247" s="88"/>
      <c r="I247" s="33"/>
      <c r="J247" s="33"/>
      <c r="K247" s="167"/>
      <c r="L247" s="88"/>
      <c r="M247" s="33"/>
      <c r="N247" s="33"/>
      <c r="O247" s="33"/>
      <c r="P247" s="33"/>
      <c r="Q247" s="33"/>
      <c r="R247" s="33"/>
      <c r="S247" s="33"/>
      <c r="T247" s="33"/>
    </row>
    <row r="248" spans="1:20">
      <c r="A248" s="100"/>
      <c r="B248" s="65"/>
      <c r="C248" s="88"/>
      <c r="D248" s="88"/>
      <c r="E248" s="88"/>
      <c r="F248" s="88"/>
      <c r="G248" s="88"/>
      <c r="H248" s="88"/>
      <c r="I248" s="33"/>
      <c r="J248" s="33"/>
      <c r="K248" s="167"/>
      <c r="L248" s="88"/>
      <c r="M248" s="33"/>
      <c r="N248" s="33"/>
      <c r="O248" s="33"/>
      <c r="P248" s="33"/>
      <c r="Q248" s="33"/>
      <c r="R248" s="33"/>
      <c r="S248" s="33"/>
      <c r="T248" s="33"/>
    </row>
    <row r="249" spans="1:20">
      <c r="A249" s="100"/>
      <c r="B249" s="65"/>
      <c r="C249" s="88"/>
      <c r="D249" s="88"/>
      <c r="E249" s="88"/>
      <c r="F249" s="88"/>
      <c r="G249" s="88"/>
      <c r="H249" s="88"/>
      <c r="I249" s="33"/>
      <c r="J249" s="33"/>
      <c r="K249" s="167"/>
      <c r="L249" s="88"/>
      <c r="M249" s="33"/>
      <c r="N249" s="33"/>
      <c r="O249" s="33"/>
      <c r="P249" s="33"/>
      <c r="Q249" s="33"/>
      <c r="R249" s="33"/>
      <c r="S249" s="33"/>
      <c r="T249" s="33"/>
    </row>
    <row r="250" spans="1:20">
      <c r="A250" s="100"/>
      <c r="B250" s="65"/>
      <c r="C250" s="88"/>
      <c r="D250" s="88"/>
      <c r="E250" s="88"/>
      <c r="F250" s="88"/>
      <c r="G250" s="88"/>
      <c r="H250" s="88"/>
      <c r="I250" s="33"/>
      <c r="J250" s="33"/>
      <c r="K250" s="167"/>
      <c r="L250" s="88"/>
      <c r="M250" s="33"/>
      <c r="N250" s="33"/>
      <c r="O250" s="33"/>
      <c r="P250" s="33"/>
      <c r="Q250" s="33"/>
      <c r="R250" s="33"/>
      <c r="S250" s="33"/>
      <c r="T250" s="33"/>
    </row>
    <row r="251" spans="1:20">
      <c r="A251" s="100"/>
      <c r="B251" s="65"/>
      <c r="C251" s="88"/>
      <c r="D251" s="88"/>
      <c r="E251" s="88"/>
      <c r="F251" s="88"/>
      <c r="G251" s="88"/>
      <c r="H251" s="88"/>
      <c r="I251" s="33"/>
      <c r="J251" s="33"/>
      <c r="K251" s="167"/>
      <c r="L251" s="88"/>
      <c r="M251" s="33"/>
      <c r="N251" s="33"/>
      <c r="O251" s="33"/>
      <c r="P251" s="33"/>
      <c r="Q251" s="33"/>
      <c r="R251" s="33"/>
      <c r="S251" s="33"/>
      <c r="T251" s="33"/>
    </row>
    <row r="252" spans="1:20">
      <c r="A252" s="100"/>
      <c r="B252" s="65"/>
      <c r="C252" s="88"/>
      <c r="D252" s="88"/>
      <c r="E252" s="88"/>
      <c r="F252" s="88"/>
      <c r="G252" s="88"/>
      <c r="H252" s="88"/>
      <c r="I252" s="33"/>
      <c r="J252" s="33"/>
      <c r="K252" s="167"/>
      <c r="L252" s="88"/>
      <c r="M252" s="33"/>
      <c r="N252" s="33"/>
      <c r="O252" s="33"/>
      <c r="P252" s="33"/>
      <c r="Q252" s="33"/>
      <c r="R252" s="33"/>
      <c r="S252" s="33"/>
      <c r="T252" s="33"/>
    </row>
    <row r="253" spans="1:20">
      <c r="A253" s="100"/>
      <c r="B253" s="65"/>
      <c r="C253" s="88"/>
      <c r="D253" s="88"/>
      <c r="E253" s="88"/>
      <c r="F253" s="88"/>
      <c r="G253" s="88"/>
      <c r="H253" s="88"/>
      <c r="I253" s="33"/>
      <c r="J253" s="33"/>
      <c r="K253" s="167"/>
      <c r="L253" s="88"/>
      <c r="M253" s="33"/>
      <c r="N253" s="33"/>
      <c r="O253" s="33"/>
      <c r="P253" s="33"/>
      <c r="Q253" s="33"/>
      <c r="R253" s="33"/>
      <c r="S253" s="33"/>
      <c r="T253" s="33"/>
    </row>
    <row r="254" spans="1:20">
      <c r="A254" s="100"/>
      <c r="B254" s="65"/>
      <c r="C254" s="88"/>
      <c r="D254" s="88"/>
      <c r="E254" s="88"/>
      <c r="F254" s="88"/>
      <c r="G254" s="88"/>
      <c r="H254" s="88"/>
      <c r="I254" s="33"/>
      <c r="J254" s="33"/>
      <c r="K254" s="167"/>
      <c r="L254" s="88"/>
      <c r="M254" s="33"/>
      <c r="N254" s="33"/>
      <c r="O254" s="33"/>
      <c r="P254" s="33"/>
      <c r="Q254" s="33"/>
      <c r="R254" s="33"/>
      <c r="S254" s="33"/>
      <c r="T254" s="33"/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720-C7D6-7048-8097-1A8416F544FE}">
  <dimension ref="A1:AB254"/>
  <sheetViews>
    <sheetView topLeftCell="H182" workbookViewId="0">
      <selection activeCell="O189" activeCellId="2" sqref="A189:A220 C189:H220 O189:T220"/>
    </sheetView>
  </sheetViews>
  <sheetFormatPr defaultColWidth="10.796875" defaultRowHeight="13.2"/>
  <cols>
    <col min="1" max="1" width="35.796875" style="9" customWidth="1"/>
    <col min="2" max="2" width="29.296875" style="9" customWidth="1"/>
    <col min="3" max="3" width="17.5" style="9" customWidth="1"/>
    <col min="4" max="4" width="20.19921875" style="9" customWidth="1"/>
    <col min="5" max="7" width="10.796875" style="9"/>
    <col min="8" max="8" width="25.5" style="9" customWidth="1"/>
    <col min="9" max="9" width="10.796875" style="9"/>
    <col min="10" max="10" width="16.5" style="9" customWidth="1"/>
    <col min="11" max="11" width="28.5" style="9" customWidth="1"/>
    <col min="12" max="12" width="22" style="9" customWidth="1"/>
    <col min="13" max="18" width="10.796875" style="9"/>
    <col min="19" max="19" width="14.296875" style="9" customWidth="1"/>
    <col min="20" max="20" width="29.19921875" style="9" customWidth="1"/>
    <col min="21" max="16384" width="10.796875" style="9"/>
  </cols>
  <sheetData>
    <row r="1" spans="1:28">
      <c r="A1" s="8"/>
      <c r="H1" s="8"/>
      <c r="K1" s="161" t="s">
        <v>157</v>
      </c>
      <c r="N1" s="8"/>
    </row>
    <row r="2" spans="1:28">
      <c r="A2" s="162" t="s">
        <v>84</v>
      </c>
      <c r="B2" s="161" t="s">
        <v>157</v>
      </c>
      <c r="C2" s="81"/>
      <c r="D2" s="80" t="s">
        <v>85</v>
      </c>
      <c r="E2" s="81"/>
      <c r="F2" s="81"/>
      <c r="G2" s="81"/>
      <c r="H2" s="81"/>
      <c r="I2" s="81"/>
      <c r="J2" s="81"/>
      <c r="K2" s="80" t="s">
        <v>86</v>
      </c>
      <c r="L2" s="81"/>
      <c r="M2" s="81"/>
      <c r="N2" s="86"/>
      <c r="O2" s="81"/>
      <c r="P2" s="81"/>
      <c r="Q2" s="86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>
      <c r="A3" s="82" t="s">
        <v>8</v>
      </c>
      <c r="B3" s="82" t="s">
        <v>87</v>
      </c>
      <c r="C3" s="82" t="s">
        <v>88</v>
      </c>
      <c r="D3" s="119" t="s">
        <v>52</v>
      </c>
      <c r="E3" s="120" t="s">
        <v>32</v>
      </c>
      <c r="F3" s="119" t="s">
        <v>72</v>
      </c>
      <c r="G3" s="119" t="s">
        <v>15</v>
      </c>
      <c r="H3" s="119" t="s">
        <v>73</v>
      </c>
      <c r="I3" s="119" t="s">
        <v>74</v>
      </c>
      <c r="J3" s="82" t="s">
        <v>89</v>
      </c>
      <c r="K3" s="82" t="s">
        <v>90</v>
      </c>
      <c r="L3" s="82" t="s">
        <v>91</v>
      </c>
      <c r="M3" s="119" t="s">
        <v>92</v>
      </c>
      <c r="N3" s="87" t="s">
        <v>93</v>
      </c>
      <c r="O3" s="82" t="s">
        <v>94</v>
      </c>
      <c r="P3" s="82" t="s">
        <v>95</v>
      </c>
      <c r="Q3" s="87" t="s">
        <v>96</v>
      </c>
      <c r="R3" s="82" t="s">
        <v>97</v>
      </c>
      <c r="S3" s="82" t="s">
        <v>98</v>
      </c>
      <c r="T3" s="82" t="s">
        <v>99</v>
      </c>
      <c r="U3" s="82" t="s">
        <v>100</v>
      </c>
      <c r="V3" s="82" t="s">
        <v>101</v>
      </c>
      <c r="W3" s="87" t="s">
        <v>102</v>
      </c>
      <c r="X3" s="82" t="s">
        <v>103</v>
      </c>
      <c r="Y3" s="82" t="s">
        <v>104</v>
      </c>
      <c r="Z3" s="82" t="s">
        <v>105</v>
      </c>
      <c r="AA3" s="82" t="s">
        <v>106</v>
      </c>
      <c r="AB3" s="82" t="s">
        <v>107</v>
      </c>
    </row>
    <row r="4" spans="1:28" ht="15.6">
      <c r="A4" s="121">
        <v>45552</v>
      </c>
      <c r="B4" s="121" t="s">
        <v>266</v>
      </c>
      <c r="C4" s="85" t="s">
        <v>108</v>
      </c>
      <c r="D4" s="122">
        <v>1E-3</v>
      </c>
      <c r="E4" s="123">
        <v>1E-3</v>
      </c>
      <c r="F4" s="122">
        <v>1E-3</v>
      </c>
      <c r="G4" s="85">
        <v>0</v>
      </c>
      <c r="H4" s="122">
        <v>1E-3</v>
      </c>
      <c r="I4" s="122">
        <v>1E-3</v>
      </c>
      <c r="J4" s="85">
        <v>100</v>
      </c>
      <c r="K4" s="83">
        <v>2.5931999999999999E-3</v>
      </c>
      <c r="L4" s="83">
        <v>0.31076999999999999</v>
      </c>
      <c r="M4" s="83">
        <v>1.6900999999999999E-2</v>
      </c>
      <c r="N4" s="83" t="s">
        <v>159</v>
      </c>
      <c r="O4" s="83">
        <v>5.4856999999999996E-4</v>
      </c>
      <c r="P4" s="83">
        <v>3.7526E-3</v>
      </c>
      <c r="Q4" s="83">
        <v>8.2167000000000001E-5</v>
      </c>
      <c r="R4" s="83">
        <v>1.2707E-3</v>
      </c>
      <c r="S4" s="83">
        <v>2.9691E-4</v>
      </c>
      <c r="T4" s="83">
        <v>0</v>
      </c>
      <c r="U4" s="83">
        <v>4.6013000000000001E-5</v>
      </c>
      <c r="V4" s="83">
        <v>1.8966E-4</v>
      </c>
      <c r="W4" s="83">
        <f>2*Q4</f>
        <v>1.64334E-4</v>
      </c>
      <c r="X4" s="83">
        <f t="shared" ref="X4:AB4" si="0">2*R4</f>
        <v>2.5414000000000001E-3</v>
      </c>
      <c r="Y4" s="83">
        <f t="shared" si="0"/>
        <v>5.9382E-4</v>
      </c>
      <c r="Z4" s="83">
        <f t="shared" si="0"/>
        <v>0</v>
      </c>
      <c r="AA4" s="83">
        <f t="shared" si="0"/>
        <v>9.2026000000000003E-5</v>
      </c>
      <c r="AB4" s="83">
        <f t="shared" si="0"/>
        <v>3.7931999999999999E-4</v>
      </c>
    </row>
    <row r="5" spans="1:28" ht="15.6">
      <c r="A5" s="121"/>
      <c r="B5" s="121" t="s">
        <v>307</v>
      </c>
      <c r="C5" s="85" t="s">
        <v>108</v>
      </c>
      <c r="D5" s="122">
        <v>1E-3</v>
      </c>
      <c r="E5" s="123">
        <v>1E-3</v>
      </c>
      <c r="F5" s="122">
        <v>1E-3</v>
      </c>
      <c r="G5" s="85">
        <v>0</v>
      </c>
      <c r="H5" s="122">
        <v>1E-3</v>
      </c>
      <c r="I5" s="122">
        <v>1E-3</v>
      </c>
      <c r="J5" s="85">
        <v>100</v>
      </c>
      <c r="K5" s="83">
        <v>1.8632E-3</v>
      </c>
      <c r="L5" s="83">
        <v>0.30653000000000002</v>
      </c>
      <c r="M5" s="83">
        <v>1.5325E-2</v>
      </c>
      <c r="N5" s="83">
        <v>1.8315E-6</v>
      </c>
      <c r="O5" s="83">
        <v>4.1803000000000001E-4</v>
      </c>
      <c r="P5" s="83">
        <v>2.9315999999999999E-3</v>
      </c>
      <c r="Q5" s="83">
        <v>1.2162E-4</v>
      </c>
      <c r="R5" s="83">
        <v>1.2106E-3</v>
      </c>
      <c r="S5" s="83">
        <v>4.7737000000000002E-4</v>
      </c>
      <c r="T5" s="83">
        <v>2.1148000000000001E-6</v>
      </c>
      <c r="U5" s="83">
        <v>2.7776999999999998E-5</v>
      </c>
      <c r="V5" s="83">
        <v>5.8879000000000003E-5</v>
      </c>
      <c r="W5" s="83">
        <f>2*Q5</f>
        <v>2.4324000000000001E-4</v>
      </c>
      <c r="X5" s="83">
        <f t="shared" ref="X5" si="1">2*R5</f>
        <v>2.4212000000000001E-3</v>
      </c>
      <c r="Y5" s="83">
        <f t="shared" ref="Y5" si="2">2*S5</f>
        <v>9.5474000000000004E-4</v>
      </c>
      <c r="Z5" s="83">
        <f t="shared" ref="Z5" si="3">2*T5</f>
        <v>4.2296000000000001E-6</v>
      </c>
      <c r="AA5" s="83">
        <f t="shared" ref="AA5" si="4">2*U5</f>
        <v>5.5553999999999997E-5</v>
      </c>
      <c r="AB5" s="83">
        <f t="shared" ref="AB5" si="5">2*V5</f>
        <v>1.1775800000000001E-4</v>
      </c>
    </row>
    <row r="6" spans="1:28" ht="15.6">
      <c r="A6" s="121"/>
      <c r="B6" s="121"/>
      <c r="C6" s="85" t="s">
        <v>108</v>
      </c>
      <c r="D6" s="122">
        <v>1E-3</v>
      </c>
      <c r="E6" s="123">
        <v>1E-3</v>
      </c>
      <c r="F6" s="122">
        <v>1E-3</v>
      </c>
      <c r="G6" s="85">
        <v>0</v>
      </c>
      <c r="H6" s="122">
        <v>1E-3</v>
      </c>
      <c r="I6" s="122">
        <v>1E-3</v>
      </c>
      <c r="J6" s="85">
        <v>100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 spans="1:28" ht="15.6">
      <c r="A7" s="168"/>
      <c r="B7" s="168"/>
      <c r="C7" s="85" t="s">
        <v>108</v>
      </c>
      <c r="D7" s="122">
        <v>1E-3</v>
      </c>
      <c r="E7" s="123">
        <v>1E-3</v>
      </c>
      <c r="F7" s="122">
        <v>1E-3</v>
      </c>
      <c r="G7" s="85">
        <v>0</v>
      </c>
      <c r="H7" s="122">
        <v>1E-3</v>
      </c>
      <c r="I7" s="122">
        <v>1E-3</v>
      </c>
      <c r="J7" s="85">
        <v>100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3"/>
      <c r="X7" s="83"/>
      <c r="Y7" s="83"/>
      <c r="Z7" s="83"/>
      <c r="AA7" s="83"/>
      <c r="AB7" s="83"/>
    </row>
    <row r="8" spans="1:28" ht="15.6">
      <c r="A8" s="168"/>
      <c r="B8" s="168"/>
      <c r="C8" s="85" t="s">
        <v>108</v>
      </c>
      <c r="D8" s="122">
        <v>1E-3</v>
      </c>
      <c r="E8" s="123">
        <v>1E-3</v>
      </c>
      <c r="F8" s="122">
        <v>1E-3</v>
      </c>
      <c r="G8" s="85">
        <v>0</v>
      </c>
      <c r="H8" s="122">
        <v>1E-3</v>
      </c>
      <c r="I8" s="122">
        <v>1E-3</v>
      </c>
      <c r="J8" s="85">
        <v>100</v>
      </c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3"/>
      <c r="X8" s="83"/>
      <c r="Y8" s="83"/>
      <c r="Z8" s="83"/>
      <c r="AA8" s="83"/>
      <c r="AB8" s="83"/>
    </row>
    <row r="9" spans="1:28">
      <c r="A9" s="81"/>
      <c r="B9" s="168"/>
      <c r="C9" s="85" t="s">
        <v>108</v>
      </c>
      <c r="D9" s="122">
        <v>1E-3</v>
      </c>
      <c r="E9" s="123">
        <v>1E-3</v>
      </c>
      <c r="F9" s="122">
        <v>1E-3</v>
      </c>
      <c r="G9" s="85">
        <v>0</v>
      </c>
      <c r="H9" s="122">
        <v>1E-3</v>
      </c>
      <c r="I9" s="122">
        <v>1E-3</v>
      </c>
      <c r="J9" s="85">
        <v>100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1"/>
      <c r="X9" s="81"/>
      <c r="Y9" s="81"/>
      <c r="Z9" s="81"/>
      <c r="AA9" s="81"/>
      <c r="AB9" s="81"/>
    </row>
    <row r="10" spans="1:28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0" t="s">
        <v>147</v>
      </c>
      <c r="L10" s="81"/>
      <c r="M10" s="81"/>
      <c r="N10" s="86"/>
      <c r="O10" s="81"/>
      <c r="P10" s="81"/>
      <c r="Q10" s="86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28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2" t="s">
        <v>90</v>
      </c>
      <c r="L11" s="82" t="s">
        <v>91</v>
      </c>
      <c r="M11" s="119" t="s">
        <v>92</v>
      </c>
      <c r="N11" s="87" t="s">
        <v>93</v>
      </c>
      <c r="O11" s="82" t="s">
        <v>94</v>
      </c>
      <c r="P11" s="82" t="s">
        <v>95</v>
      </c>
      <c r="Q11" s="87" t="s">
        <v>96</v>
      </c>
      <c r="R11" s="82" t="s">
        <v>97</v>
      </c>
      <c r="S11" s="82" t="s">
        <v>98</v>
      </c>
      <c r="T11" s="82" t="s">
        <v>99</v>
      </c>
      <c r="U11" s="82" t="s">
        <v>100</v>
      </c>
      <c r="V11" s="82" t="s">
        <v>101</v>
      </c>
      <c r="W11" s="87" t="s">
        <v>102</v>
      </c>
      <c r="X11" s="82" t="s">
        <v>103</v>
      </c>
      <c r="Y11" s="82" t="s">
        <v>104</v>
      </c>
      <c r="Z11" s="82" t="s">
        <v>105</v>
      </c>
      <c r="AA11" s="82" t="s">
        <v>106</v>
      </c>
      <c r="AB11" s="82" t="s">
        <v>107</v>
      </c>
    </row>
    <row r="12" spans="1:28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4">
        <f t="shared" ref="K12:V13" si="6">K4*$J4</f>
        <v>0.25931999999999999</v>
      </c>
      <c r="L12" s="84">
        <f t="shared" si="6"/>
        <v>31.076999999999998</v>
      </c>
      <c r="M12" s="84">
        <f t="shared" si="6"/>
        <v>1.6900999999999999</v>
      </c>
      <c r="N12" s="84" t="e">
        <f t="shared" si="6"/>
        <v>#VALUE!</v>
      </c>
      <c r="O12" s="84">
        <f t="shared" si="6"/>
        <v>5.4856999999999996E-2</v>
      </c>
      <c r="P12" s="84">
        <f t="shared" si="6"/>
        <v>0.37525999999999998</v>
      </c>
      <c r="Q12" s="84">
        <f t="shared" si="6"/>
        <v>8.2167000000000004E-3</v>
      </c>
      <c r="R12" s="84">
        <f t="shared" si="6"/>
        <v>0.12707000000000002</v>
      </c>
      <c r="S12" s="84">
        <f t="shared" si="6"/>
        <v>2.9690999999999999E-2</v>
      </c>
      <c r="T12" s="84">
        <f t="shared" si="6"/>
        <v>0</v>
      </c>
      <c r="U12" s="84">
        <f t="shared" si="6"/>
        <v>4.6013E-3</v>
      </c>
      <c r="V12" s="84">
        <f t="shared" si="6"/>
        <v>1.8966E-2</v>
      </c>
      <c r="W12" s="84">
        <f>2*Q12</f>
        <v>1.6433400000000001E-2</v>
      </c>
      <c r="X12" s="84">
        <f t="shared" ref="X12:AB12" si="7">2*R12</f>
        <v>0.25414000000000003</v>
      </c>
      <c r="Y12" s="84">
        <f t="shared" si="7"/>
        <v>5.9381999999999997E-2</v>
      </c>
      <c r="Z12" s="84">
        <f t="shared" si="7"/>
        <v>0</v>
      </c>
      <c r="AA12" s="84">
        <f t="shared" si="7"/>
        <v>9.2026E-3</v>
      </c>
      <c r="AB12" s="84">
        <f t="shared" si="7"/>
        <v>3.7932E-2</v>
      </c>
    </row>
    <row r="13" spans="1:28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4">
        <f t="shared" si="6"/>
        <v>0.18631999999999999</v>
      </c>
      <c r="L13" s="84">
        <f t="shared" si="6"/>
        <v>30.653000000000002</v>
      </c>
      <c r="M13" s="84">
        <f t="shared" si="6"/>
        <v>1.5325</v>
      </c>
      <c r="N13" s="84">
        <f t="shared" si="6"/>
        <v>1.8315000000000001E-4</v>
      </c>
      <c r="O13" s="84">
        <f t="shared" si="6"/>
        <v>4.1803E-2</v>
      </c>
      <c r="P13" s="84">
        <f t="shared" si="6"/>
        <v>0.29315999999999998</v>
      </c>
      <c r="Q13" s="84">
        <f t="shared" si="6"/>
        <v>1.2162000000000001E-2</v>
      </c>
      <c r="R13" s="84">
        <f t="shared" si="6"/>
        <v>0.12106</v>
      </c>
      <c r="S13" s="84">
        <f t="shared" si="6"/>
        <v>4.7737000000000002E-2</v>
      </c>
      <c r="T13" s="84">
        <f t="shared" si="6"/>
        <v>2.1148E-4</v>
      </c>
      <c r="U13" s="84">
        <f t="shared" si="6"/>
        <v>2.7776999999999997E-3</v>
      </c>
      <c r="V13" s="84">
        <f t="shared" si="6"/>
        <v>5.8879000000000006E-3</v>
      </c>
      <c r="W13" s="84">
        <f>2*Q13</f>
        <v>2.4324000000000002E-2</v>
      </c>
      <c r="X13" s="84">
        <f t="shared" ref="X13" si="8">2*R13</f>
        <v>0.24212</v>
      </c>
      <c r="Y13" s="84">
        <f t="shared" ref="Y13" si="9">2*S13</f>
        <v>9.5474000000000003E-2</v>
      </c>
      <c r="Z13" s="84">
        <f t="shared" ref="Z13" si="10">2*T13</f>
        <v>4.2296E-4</v>
      </c>
      <c r="AA13" s="84">
        <f t="shared" ref="AA13" si="11">2*U13</f>
        <v>5.5553999999999994E-3</v>
      </c>
      <c r="AB13" s="84">
        <f t="shared" ref="AB13" si="12">2*V13</f>
        <v>1.1775800000000001E-2</v>
      </c>
    </row>
    <row r="14" spans="1:28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</row>
    <row r="15" spans="1:28">
      <c r="A15" s="81"/>
      <c r="B15" s="81"/>
      <c r="C15" s="81"/>
      <c r="D15" s="81"/>
      <c r="E15" s="81"/>
      <c r="F15" s="81"/>
      <c r="G15" s="81"/>
      <c r="H15" s="81"/>
      <c r="I15" s="81"/>
      <c r="J15" s="85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</row>
    <row r="17" spans="1:28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 spans="1:28">
      <c r="A18" s="81"/>
      <c r="B18" s="81"/>
      <c r="C18" s="81"/>
      <c r="D18" s="81"/>
      <c r="E18" s="81"/>
      <c r="F18" s="81"/>
      <c r="G18" s="81"/>
      <c r="H18" s="81"/>
      <c r="I18" s="81"/>
      <c r="J18" s="82" t="s">
        <v>109</v>
      </c>
      <c r="K18" s="84">
        <f>AVERAGE(K12:K17)</f>
        <v>0.22281999999999999</v>
      </c>
      <c r="L18" s="84">
        <f t="shared" ref="L18:P18" si="13">AVERAGE(L12:L17)</f>
        <v>30.865000000000002</v>
      </c>
      <c r="M18" s="84">
        <f t="shared" si="13"/>
        <v>1.6113</v>
      </c>
      <c r="N18" s="84" t="e">
        <f t="shared" si="13"/>
        <v>#VALUE!</v>
      </c>
      <c r="O18" s="84">
        <f t="shared" si="13"/>
        <v>4.8329999999999998E-2</v>
      </c>
      <c r="P18" s="84">
        <f t="shared" si="13"/>
        <v>0.33421000000000001</v>
      </c>
      <c r="Q18" s="81"/>
      <c r="R18" s="81"/>
      <c r="S18" s="81"/>
      <c r="T18" s="81"/>
      <c r="U18" s="81"/>
      <c r="V18" s="81"/>
      <c r="W18" s="81"/>
      <c r="X18" s="81"/>
      <c r="Y18" s="125"/>
      <c r="Z18" s="81"/>
      <c r="AA18" s="81"/>
      <c r="AB18" s="81"/>
    </row>
    <row r="19" spans="1:28">
      <c r="J19" s="82" t="s">
        <v>110</v>
      </c>
      <c r="K19" s="84">
        <f>STDEV(K12:K13)</f>
        <v>5.1618795026617974E-2</v>
      </c>
      <c r="L19" s="84">
        <f t="shared" ref="L19:P19" si="14">STDEV(L12:L13)</f>
        <v>0.29981327522309326</v>
      </c>
      <c r="M19" s="84">
        <f t="shared" si="14"/>
        <v>0.11144002871499986</v>
      </c>
      <c r="N19" s="84" t="e">
        <f t="shared" si="14"/>
        <v>#VALUE!</v>
      </c>
      <c r="O19" s="84">
        <f t="shared" si="14"/>
        <v>9.2305719216091778E-3</v>
      </c>
      <c r="P19" s="84">
        <f t="shared" si="14"/>
        <v>5.8053466735415206E-2</v>
      </c>
    </row>
    <row r="21" spans="1:28">
      <c r="A21" s="103" t="s">
        <v>158</v>
      </c>
      <c r="B21" s="161" t="s">
        <v>157</v>
      </c>
      <c r="C21" s="104"/>
      <c r="D21" s="103" t="s">
        <v>85</v>
      </c>
      <c r="E21" s="104"/>
      <c r="F21" s="104"/>
      <c r="G21" s="104"/>
      <c r="H21" s="104"/>
      <c r="I21" s="104"/>
      <c r="J21" s="104"/>
      <c r="K21" s="103" t="s">
        <v>86</v>
      </c>
      <c r="L21" s="104"/>
      <c r="M21" s="104"/>
      <c r="N21" s="105"/>
      <c r="O21" s="104"/>
      <c r="P21" s="104"/>
      <c r="Q21" s="105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 spans="1:28">
      <c r="A22" s="106" t="s">
        <v>8</v>
      </c>
      <c r="B22" s="106" t="s">
        <v>87</v>
      </c>
      <c r="C22" s="106" t="s">
        <v>88</v>
      </c>
      <c r="D22" s="107" t="s">
        <v>52</v>
      </c>
      <c r="E22" s="108" t="s">
        <v>32</v>
      </c>
      <c r="F22" s="107" t="s">
        <v>72</v>
      </c>
      <c r="G22" s="107" t="s">
        <v>15</v>
      </c>
      <c r="H22" s="107" t="s">
        <v>73</v>
      </c>
      <c r="I22" s="107" t="s">
        <v>74</v>
      </c>
      <c r="J22" s="106" t="s">
        <v>89</v>
      </c>
      <c r="K22" s="106" t="s">
        <v>90</v>
      </c>
      <c r="L22" s="106" t="s">
        <v>91</v>
      </c>
      <c r="M22" s="107" t="s">
        <v>92</v>
      </c>
      <c r="N22" s="109" t="s">
        <v>93</v>
      </c>
      <c r="O22" s="106" t="s">
        <v>94</v>
      </c>
      <c r="P22" s="106" t="s">
        <v>95</v>
      </c>
      <c r="Q22" s="109" t="s">
        <v>96</v>
      </c>
      <c r="R22" s="106" t="s">
        <v>97</v>
      </c>
      <c r="S22" s="106" t="s">
        <v>98</v>
      </c>
      <c r="T22" s="106" t="s">
        <v>99</v>
      </c>
      <c r="U22" s="106" t="s">
        <v>100</v>
      </c>
      <c r="V22" s="106" t="s">
        <v>101</v>
      </c>
      <c r="W22" s="109" t="s">
        <v>102</v>
      </c>
      <c r="X22" s="106" t="s">
        <v>103</v>
      </c>
      <c r="Y22" s="106" t="s">
        <v>104</v>
      </c>
      <c r="Z22" s="106" t="s">
        <v>105</v>
      </c>
      <c r="AA22" s="106" t="s">
        <v>106</v>
      </c>
      <c r="AB22" s="106" t="s">
        <v>107</v>
      </c>
    </row>
    <row r="23" spans="1:28" ht="15.6">
      <c r="A23" s="110">
        <v>45552</v>
      </c>
      <c r="B23" s="110" t="s">
        <v>175</v>
      </c>
      <c r="C23" s="111" t="s">
        <v>148</v>
      </c>
      <c r="D23" s="112">
        <v>1E-3</v>
      </c>
      <c r="E23" s="113">
        <v>1E-3</v>
      </c>
      <c r="F23" s="112">
        <v>1E-3</v>
      </c>
      <c r="G23" s="111">
        <v>0</v>
      </c>
      <c r="H23" s="112">
        <v>1E-3</v>
      </c>
      <c r="I23" s="112"/>
      <c r="J23" s="111">
        <v>100</v>
      </c>
      <c r="K23" s="114">
        <v>9.7926000000000003E-4</v>
      </c>
      <c r="L23" s="114">
        <v>0.30669999999999997</v>
      </c>
      <c r="M23" s="114">
        <v>1.6198000000000001E-2</v>
      </c>
      <c r="N23" s="114">
        <v>0</v>
      </c>
      <c r="O23" s="114">
        <v>4.1315999999999998E-4</v>
      </c>
      <c r="P23" s="114">
        <v>2.4155000000000002</v>
      </c>
      <c r="Q23" s="114">
        <v>3.5460999999999998E-5</v>
      </c>
      <c r="R23" s="114">
        <v>2.4057000000000002E-3</v>
      </c>
      <c r="S23" s="114">
        <v>3.9651999999999998E-4</v>
      </c>
      <c r="T23" s="114">
        <v>0</v>
      </c>
      <c r="U23" s="114">
        <v>5.3736999999999997E-5</v>
      </c>
      <c r="V23" s="114">
        <v>4.7768000000000003E-3</v>
      </c>
      <c r="W23" s="114">
        <f>2*Q23</f>
        <v>7.0921999999999996E-5</v>
      </c>
      <c r="X23" s="114">
        <f t="shared" ref="X23:AB31" si="15">2*R23</f>
        <v>4.8114000000000004E-3</v>
      </c>
      <c r="Y23" s="114">
        <f t="shared" si="15"/>
        <v>7.9303999999999996E-4</v>
      </c>
      <c r="Z23" s="114">
        <f t="shared" si="15"/>
        <v>0</v>
      </c>
      <c r="AA23" s="114">
        <f t="shared" si="15"/>
        <v>1.0747399999999999E-4</v>
      </c>
      <c r="AB23" s="114">
        <f t="shared" si="15"/>
        <v>9.5536000000000006E-3</v>
      </c>
    </row>
    <row r="24" spans="1:28" ht="15.6">
      <c r="A24" s="110">
        <v>45552</v>
      </c>
      <c r="B24" s="110" t="s">
        <v>264</v>
      </c>
      <c r="C24" s="111" t="s">
        <v>148</v>
      </c>
      <c r="D24" s="112">
        <v>1E-3</v>
      </c>
      <c r="E24" s="113">
        <v>1E-3</v>
      </c>
      <c r="F24" s="112">
        <v>1E-3</v>
      </c>
      <c r="G24" s="111">
        <v>0</v>
      </c>
      <c r="H24" s="112">
        <v>1E-3</v>
      </c>
      <c r="I24" s="112"/>
      <c r="J24" s="111">
        <v>100</v>
      </c>
      <c r="K24" s="114">
        <v>2.1827000000000001E-3</v>
      </c>
      <c r="L24" s="114">
        <v>0.26567000000000002</v>
      </c>
      <c r="M24" s="114">
        <v>1.5687E-2</v>
      </c>
      <c r="N24" s="114">
        <v>1.4886E-6</v>
      </c>
      <c r="O24" s="114">
        <v>4.6485E-4</v>
      </c>
      <c r="P24" s="114">
        <v>2.4209999999999998</v>
      </c>
      <c r="Q24" s="114">
        <v>7.7405999999999997E-5</v>
      </c>
      <c r="R24" s="114">
        <v>1.8205000000000001E-3</v>
      </c>
      <c r="S24" s="114">
        <v>1.1482E-4</v>
      </c>
      <c r="T24" s="114">
        <v>1.7189E-6</v>
      </c>
      <c r="U24" s="114">
        <v>4.0837999999999998E-5</v>
      </c>
      <c r="V24" s="114">
        <v>5.9027000000000003E-3</v>
      </c>
      <c r="W24" s="114">
        <f t="shared" ref="W24:W31" si="16">2*Q24</f>
        <v>1.5481199999999999E-4</v>
      </c>
      <c r="X24" s="114">
        <f t="shared" si="15"/>
        <v>3.6410000000000001E-3</v>
      </c>
      <c r="Y24" s="114">
        <f t="shared" si="15"/>
        <v>2.2964E-4</v>
      </c>
      <c r="Z24" s="114">
        <f t="shared" si="15"/>
        <v>3.4377999999999999E-6</v>
      </c>
      <c r="AA24" s="114">
        <f t="shared" si="15"/>
        <v>8.1675999999999995E-5</v>
      </c>
      <c r="AB24" s="114">
        <f t="shared" si="15"/>
        <v>1.1805400000000001E-2</v>
      </c>
    </row>
    <row r="25" spans="1:28" ht="15.6">
      <c r="A25" s="110">
        <v>45552</v>
      </c>
      <c r="B25" s="110" t="s">
        <v>265</v>
      </c>
      <c r="C25" s="111" t="s">
        <v>148</v>
      </c>
      <c r="D25" s="112">
        <v>1E-3</v>
      </c>
      <c r="E25" s="113">
        <v>1E-3</v>
      </c>
      <c r="F25" s="112">
        <v>1E-3</v>
      </c>
      <c r="G25" s="111">
        <v>0</v>
      </c>
      <c r="H25" s="112">
        <v>1E-3</v>
      </c>
      <c r="I25" s="112"/>
      <c r="J25" s="111">
        <v>100</v>
      </c>
      <c r="K25" s="114">
        <v>2.9339000000000001E-3</v>
      </c>
      <c r="L25" s="114">
        <v>0.27643000000000001</v>
      </c>
      <c r="M25" s="114">
        <v>1.5329000000000001E-2</v>
      </c>
      <c r="N25" s="114">
        <v>2.1784E-5</v>
      </c>
      <c r="O25" s="114">
        <v>3.7107999999999998E-4</v>
      </c>
      <c r="P25" s="114">
        <v>2.4318</v>
      </c>
      <c r="Q25" s="114">
        <v>9.6832999999999999E-5</v>
      </c>
      <c r="R25" s="114">
        <v>5.4425999999999997E-4</v>
      </c>
      <c r="S25" s="114">
        <v>4.2360999999999999E-4</v>
      </c>
      <c r="T25" s="114">
        <v>6.2801999999999996E-6</v>
      </c>
      <c r="U25" s="114">
        <v>4.3180000000000003E-5</v>
      </c>
      <c r="V25" s="114">
        <v>4.1114000000000003E-3</v>
      </c>
      <c r="W25" s="114">
        <f t="shared" si="16"/>
        <v>1.93666E-4</v>
      </c>
      <c r="X25" s="114">
        <f t="shared" si="15"/>
        <v>1.0885199999999999E-3</v>
      </c>
      <c r="Y25" s="114">
        <f t="shared" si="15"/>
        <v>8.4721999999999998E-4</v>
      </c>
      <c r="Z25" s="114">
        <f t="shared" si="15"/>
        <v>1.2560399999999999E-5</v>
      </c>
      <c r="AA25" s="114">
        <f t="shared" si="15"/>
        <v>8.6360000000000007E-5</v>
      </c>
      <c r="AB25" s="114">
        <f t="shared" si="15"/>
        <v>8.2228000000000006E-3</v>
      </c>
    </row>
    <row r="26" spans="1:28" ht="15.6">
      <c r="A26" s="110">
        <v>45552</v>
      </c>
      <c r="B26" s="143" t="s">
        <v>178</v>
      </c>
      <c r="C26" s="111" t="s">
        <v>148</v>
      </c>
      <c r="D26" s="112">
        <v>1E-3</v>
      </c>
      <c r="E26" s="113">
        <v>1E-3</v>
      </c>
      <c r="F26" s="112">
        <v>1E-3</v>
      </c>
      <c r="G26" s="111">
        <v>0</v>
      </c>
      <c r="H26" s="112">
        <v>1E-3</v>
      </c>
      <c r="I26" s="112"/>
      <c r="J26" s="111">
        <v>100</v>
      </c>
      <c r="K26" s="116">
        <v>4.5066999999999998E-3</v>
      </c>
      <c r="L26" s="116">
        <v>0.27406999999999998</v>
      </c>
      <c r="M26" s="116">
        <v>1.4760000000000001E-2</v>
      </c>
      <c r="N26" s="116">
        <v>1.4559999999999999E-6</v>
      </c>
      <c r="O26" s="116">
        <v>5.1385000000000005E-4</v>
      </c>
      <c r="P26" s="116">
        <v>2.4331999999999998</v>
      </c>
      <c r="Q26" s="116">
        <v>9.6439000000000003E-5</v>
      </c>
      <c r="R26" s="116">
        <v>1.0472000000000001E-3</v>
      </c>
      <c r="S26" s="116">
        <v>3.8566000000000003E-5</v>
      </c>
      <c r="T26" s="116">
        <v>1.6812999999999999E-6</v>
      </c>
      <c r="U26" s="116">
        <v>4.5705999999999999E-5</v>
      </c>
      <c r="V26" s="116">
        <v>6.5114999999999999E-3</v>
      </c>
      <c r="W26" s="114">
        <f t="shared" si="16"/>
        <v>1.9287800000000001E-4</v>
      </c>
      <c r="X26" s="114">
        <f t="shared" si="15"/>
        <v>2.0944000000000002E-3</v>
      </c>
      <c r="Y26" s="114">
        <f t="shared" si="15"/>
        <v>7.7132000000000006E-5</v>
      </c>
      <c r="Z26" s="114">
        <f t="shared" si="15"/>
        <v>3.3625999999999998E-6</v>
      </c>
      <c r="AA26" s="114">
        <f t="shared" si="15"/>
        <v>9.1411999999999998E-5</v>
      </c>
      <c r="AB26" s="114">
        <f t="shared" si="15"/>
        <v>1.3023E-2</v>
      </c>
    </row>
    <row r="27" spans="1:28" ht="15.6">
      <c r="A27" s="110">
        <v>45552</v>
      </c>
      <c r="B27" s="143" t="s">
        <v>284</v>
      </c>
      <c r="C27" s="111" t="s">
        <v>148</v>
      </c>
      <c r="D27" s="112">
        <v>1E-3</v>
      </c>
      <c r="E27" s="113">
        <v>1E-3</v>
      </c>
      <c r="F27" s="112">
        <v>1E-3</v>
      </c>
      <c r="G27" s="111">
        <v>0</v>
      </c>
      <c r="H27" s="112">
        <v>1E-3</v>
      </c>
      <c r="I27" s="112"/>
      <c r="J27" s="111">
        <v>100</v>
      </c>
      <c r="K27" s="116">
        <v>2.5552000000000001E-3</v>
      </c>
      <c r="L27" s="116">
        <v>0.31513000000000002</v>
      </c>
      <c r="M27" s="116">
        <v>1.5713999999999999E-2</v>
      </c>
      <c r="N27" s="116">
        <v>5.0331000000000001E-6</v>
      </c>
      <c r="O27" s="116">
        <v>5.5022000000000003E-4</v>
      </c>
      <c r="P27" s="116">
        <v>2.4184000000000001</v>
      </c>
      <c r="Q27" s="116">
        <v>8.4404E-5</v>
      </c>
      <c r="R27" s="116">
        <v>1.8483E-3</v>
      </c>
      <c r="S27" s="116">
        <v>2.2107999999999999E-4</v>
      </c>
      <c r="T27" s="116">
        <v>5.8116999999999998E-6</v>
      </c>
      <c r="U27" s="116">
        <v>3.2792E-5</v>
      </c>
      <c r="V27" s="116">
        <v>6.1352999999999998E-3</v>
      </c>
      <c r="W27" s="114">
        <f t="shared" si="16"/>
        <v>1.68808E-4</v>
      </c>
      <c r="X27" s="114">
        <f t="shared" si="15"/>
        <v>3.6966E-3</v>
      </c>
      <c r="Y27" s="114">
        <f t="shared" si="15"/>
        <v>4.4215999999999998E-4</v>
      </c>
      <c r="Z27" s="114">
        <f t="shared" si="15"/>
        <v>1.16234E-5</v>
      </c>
      <c r="AA27" s="114">
        <f t="shared" si="15"/>
        <v>6.5584000000000001E-5</v>
      </c>
      <c r="AB27" s="114">
        <f t="shared" si="15"/>
        <v>1.22706E-2</v>
      </c>
    </row>
    <row r="28" spans="1:28" ht="15.6">
      <c r="A28" s="110">
        <v>45552</v>
      </c>
      <c r="B28" s="143" t="s">
        <v>285</v>
      </c>
      <c r="C28" s="111" t="s">
        <v>148</v>
      </c>
      <c r="D28" s="112">
        <v>1E-3</v>
      </c>
      <c r="E28" s="113">
        <v>1E-3</v>
      </c>
      <c r="F28" s="112">
        <v>1E-3</v>
      </c>
      <c r="G28" s="111">
        <v>0</v>
      </c>
      <c r="H28" s="112">
        <v>1E-3</v>
      </c>
      <c r="I28" s="112"/>
      <c r="J28" s="111">
        <v>100</v>
      </c>
      <c r="K28" s="116">
        <v>1.8024E-3</v>
      </c>
      <c r="L28" s="116">
        <v>0.27368999999999999</v>
      </c>
      <c r="M28" s="116">
        <v>1.4430999999999999E-2</v>
      </c>
      <c r="N28" s="116">
        <v>6.0928999999999997E-6</v>
      </c>
      <c r="O28" s="116">
        <v>3.7619999999999998E-4</v>
      </c>
      <c r="P28" s="116">
        <v>2.4340000000000002</v>
      </c>
      <c r="Q28" s="116">
        <v>8.3665000000000006E-5</v>
      </c>
      <c r="R28" s="116">
        <v>5.7019000000000004E-4</v>
      </c>
      <c r="S28" s="116">
        <v>5.6992999999999996E-4</v>
      </c>
      <c r="T28" s="116">
        <v>5.0052E-6</v>
      </c>
      <c r="U28" s="116">
        <v>2.5573999999999999E-5</v>
      </c>
      <c r="V28" s="116">
        <v>5.8082999999999997E-3</v>
      </c>
      <c r="W28" s="114">
        <f t="shared" si="16"/>
        <v>1.6733000000000001E-4</v>
      </c>
      <c r="X28" s="114">
        <f t="shared" si="15"/>
        <v>1.1403800000000001E-3</v>
      </c>
      <c r="Y28" s="114">
        <f t="shared" si="15"/>
        <v>1.1398599999999999E-3</v>
      </c>
      <c r="Z28" s="114">
        <f t="shared" si="15"/>
        <v>1.00104E-5</v>
      </c>
      <c r="AA28" s="114">
        <f t="shared" si="15"/>
        <v>5.1147999999999999E-5</v>
      </c>
      <c r="AB28" s="114">
        <f t="shared" si="15"/>
        <v>1.1616599999999999E-2</v>
      </c>
    </row>
    <row r="29" spans="1:28" ht="15.6">
      <c r="A29" s="110">
        <v>45552</v>
      </c>
      <c r="B29" s="143" t="s">
        <v>295</v>
      </c>
      <c r="C29" s="111" t="s">
        <v>148</v>
      </c>
      <c r="D29" s="112">
        <v>1E-3</v>
      </c>
      <c r="E29" s="113">
        <v>1E-3</v>
      </c>
      <c r="F29" s="112">
        <v>1E-3</v>
      </c>
      <c r="G29" s="111">
        <v>0</v>
      </c>
      <c r="H29" s="112">
        <v>1E-3</v>
      </c>
      <c r="I29" s="112"/>
      <c r="J29" s="111">
        <v>100</v>
      </c>
      <c r="K29" s="116">
        <v>1.2347E-3</v>
      </c>
      <c r="L29" s="116">
        <v>0.26979999999999998</v>
      </c>
      <c r="M29" s="116">
        <v>1.4042000000000001E-2</v>
      </c>
      <c r="N29" s="116">
        <v>5.8301000000000003E-6</v>
      </c>
      <c r="O29" s="116">
        <v>4.5998000000000002E-4</v>
      </c>
      <c r="P29" s="116">
        <v>2.4186999999999999</v>
      </c>
      <c r="Q29" s="116">
        <v>2.1174000000000001E-5</v>
      </c>
      <c r="R29" s="116">
        <v>9.0187000000000004E-4</v>
      </c>
      <c r="S29" s="116">
        <v>3.3596E-4</v>
      </c>
      <c r="T29" s="116">
        <v>4.8024E-6</v>
      </c>
      <c r="U29" s="116">
        <v>4.7688000000000001E-5</v>
      </c>
      <c r="V29" s="116">
        <v>5.7353999999999999E-3</v>
      </c>
      <c r="W29" s="114">
        <f t="shared" si="16"/>
        <v>4.2348000000000002E-5</v>
      </c>
      <c r="X29" s="114">
        <f t="shared" si="15"/>
        <v>1.8037400000000001E-3</v>
      </c>
      <c r="Y29" s="114">
        <f t="shared" si="15"/>
        <v>6.7192E-4</v>
      </c>
      <c r="Z29" s="114">
        <f t="shared" si="15"/>
        <v>9.6047999999999999E-6</v>
      </c>
      <c r="AA29" s="114">
        <f t="shared" si="15"/>
        <v>9.5376000000000003E-5</v>
      </c>
      <c r="AB29" s="114">
        <f t="shared" si="15"/>
        <v>1.14708E-2</v>
      </c>
    </row>
    <row r="30" spans="1:28" ht="15.6">
      <c r="A30" s="110">
        <v>45552</v>
      </c>
      <c r="B30" s="143" t="s">
        <v>306</v>
      </c>
      <c r="C30" s="111" t="s">
        <v>148</v>
      </c>
      <c r="D30" s="112">
        <v>1E-3</v>
      </c>
      <c r="E30" s="113">
        <v>1E-3</v>
      </c>
      <c r="F30" s="112">
        <v>1E-3</v>
      </c>
      <c r="G30" s="111">
        <v>0</v>
      </c>
      <c r="H30" s="112">
        <v>1E-3</v>
      </c>
      <c r="I30" s="112"/>
      <c r="J30" s="111">
        <v>100</v>
      </c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4">
        <f t="shared" si="16"/>
        <v>0</v>
      </c>
      <c r="X30" s="114">
        <f t="shared" si="15"/>
        <v>0</v>
      </c>
      <c r="Y30" s="114">
        <f t="shared" si="15"/>
        <v>0</v>
      </c>
      <c r="Z30" s="114">
        <f t="shared" si="15"/>
        <v>0</v>
      </c>
      <c r="AA30" s="114">
        <f t="shared" si="15"/>
        <v>0</v>
      </c>
      <c r="AB30" s="114">
        <f t="shared" si="15"/>
        <v>0</v>
      </c>
    </row>
    <row r="31" spans="1:28" ht="15.6">
      <c r="A31" s="110"/>
      <c r="B31" s="143"/>
      <c r="C31" s="111" t="s">
        <v>148</v>
      </c>
      <c r="D31" s="112">
        <v>1E-3</v>
      </c>
      <c r="E31" s="113">
        <v>1E-3</v>
      </c>
      <c r="F31" s="112">
        <v>1E-3</v>
      </c>
      <c r="G31" s="111">
        <v>0</v>
      </c>
      <c r="H31" s="112">
        <v>1E-3</v>
      </c>
      <c r="I31" s="112"/>
      <c r="J31" s="111">
        <v>100</v>
      </c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4">
        <f t="shared" si="16"/>
        <v>0</v>
      </c>
      <c r="X31" s="114">
        <f t="shared" si="15"/>
        <v>0</v>
      </c>
      <c r="Y31" s="114">
        <f t="shared" si="15"/>
        <v>0</v>
      </c>
      <c r="Z31" s="114">
        <f t="shared" si="15"/>
        <v>0</v>
      </c>
      <c r="AA31" s="114">
        <f t="shared" si="15"/>
        <v>0</v>
      </c>
      <c r="AB31" s="114">
        <f t="shared" si="15"/>
        <v>0</v>
      </c>
    </row>
    <row r="32" spans="1:28" ht="15.6">
      <c r="A32" s="110"/>
      <c r="B32" s="143"/>
      <c r="C32" s="111"/>
      <c r="D32" s="112"/>
      <c r="E32" s="113"/>
      <c r="F32" s="112"/>
      <c r="G32" s="111"/>
      <c r="H32" s="112"/>
      <c r="I32" s="112"/>
      <c r="J32" s="111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04"/>
      <c r="X32" s="104"/>
      <c r="Y32" s="104"/>
      <c r="Z32" s="104"/>
      <c r="AA32" s="104"/>
      <c r="AB32" s="104"/>
    </row>
    <row r="33" spans="1:28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</row>
    <row r="34" spans="1:28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3" t="s">
        <v>147</v>
      </c>
      <c r="L34" s="104"/>
      <c r="M34" s="104"/>
      <c r="N34" s="105"/>
      <c r="O34" s="104"/>
      <c r="P34" s="104"/>
      <c r="Q34" s="105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</row>
    <row r="35" spans="1:28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6" t="s">
        <v>90</v>
      </c>
      <c r="L35" s="106" t="s">
        <v>91</v>
      </c>
      <c r="M35" s="107" t="s">
        <v>92</v>
      </c>
      <c r="N35" s="109" t="s">
        <v>93</v>
      </c>
      <c r="O35" s="106" t="s">
        <v>94</v>
      </c>
      <c r="P35" s="106" t="s">
        <v>95</v>
      </c>
      <c r="Q35" s="109" t="s">
        <v>96</v>
      </c>
      <c r="R35" s="106" t="s">
        <v>97</v>
      </c>
      <c r="S35" s="106" t="s">
        <v>98</v>
      </c>
      <c r="T35" s="106" t="s">
        <v>99</v>
      </c>
      <c r="U35" s="106" t="s">
        <v>100</v>
      </c>
      <c r="V35" s="106" t="s">
        <v>101</v>
      </c>
      <c r="W35" s="109" t="s">
        <v>102</v>
      </c>
      <c r="X35" s="106" t="s">
        <v>103</v>
      </c>
      <c r="Y35" s="106" t="s">
        <v>104</v>
      </c>
      <c r="Z35" s="106" t="s">
        <v>105</v>
      </c>
      <c r="AA35" s="106" t="s">
        <v>106</v>
      </c>
      <c r="AB35" s="106" t="s">
        <v>107</v>
      </c>
    </row>
    <row r="36" spans="1:28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16">
        <f t="shared" ref="K36:V36" si="17">K23*$J23</f>
        <v>9.7925999999999999E-2</v>
      </c>
      <c r="L36" s="116">
        <f t="shared" si="17"/>
        <v>30.669999999999998</v>
      </c>
      <c r="M36" s="116">
        <f t="shared" si="17"/>
        <v>1.6198000000000001</v>
      </c>
      <c r="N36" s="116">
        <f t="shared" si="17"/>
        <v>0</v>
      </c>
      <c r="O36" s="116">
        <f t="shared" si="17"/>
        <v>4.1315999999999999E-2</v>
      </c>
      <c r="P36" s="116">
        <f t="shared" si="17"/>
        <v>241.55</v>
      </c>
      <c r="Q36" s="116">
        <f t="shared" si="17"/>
        <v>3.5460999999999999E-3</v>
      </c>
      <c r="R36" s="116">
        <f t="shared" si="17"/>
        <v>0.24057000000000001</v>
      </c>
      <c r="S36" s="116">
        <f t="shared" si="17"/>
        <v>3.9652E-2</v>
      </c>
      <c r="T36" s="116">
        <f t="shared" si="17"/>
        <v>0</v>
      </c>
      <c r="U36" s="116">
        <f t="shared" si="17"/>
        <v>5.3736999999999995E-3</v>
      </c>
      <c r="V36" s="116">
        <f t="shared" si="17"/>
        <v>0.47768000000000005</v>
      </c>
      <c r="W36" s="116">
        <f>2*Q36</f>
        <v>7.0921999999999999E-3</v>
      </c>
      <c r="X36" s="116">
        <f t="shared" ref="X36:AB44" si="18">2*R36</f>
        <v>0.48114000000000001</v>
      </c>
      <c r="Y36" s="116">
        <f t="shared" si="18"/>
        <v>7.9303999999999999E-2</v>
      </c>
      <c r="Z36" s="116">
        <f t="shared" si="18"/>
        <v>0</v>
      </c>
      <c r="AA36" s="116">
        <f t="shared" si="18"/>
        <v>1.0747399999999999E-2</v>
      </c>
      <c r="AB36" s="116">
        <f t="shared" si="18"/>
        <v>0.9553600000000001</v>
      </c>
    </row>
    <row r="37" spans="1:28">
      <c r="A37" s="106"/>
      <c r="B37" s="109"/>
      <c r="C37" s="109"/>
      <c r="D37" s="109"/>
      <c r="E37" s="109"/>
      <c r="F37" s="116"/>
      <c r="G37" s="116"/>
      <c r="H37" s="116"/>
      <c r="I37" s="116"/>
      <c r="J37" s="111"/>
      <c r="K37" s="116">
        <f t="shared" ref="K37:V37" si="19">K24*$J24</f>
        <v>0.21827000000000002</v>
      </c>
      <c r="L37" s="116">
        <f t="shared" si="19"/>
        <v>26.567</v>
      </c>
      <c r="M37" s="116">
        <f t="shared" si="19"/>
        <v>1.5687</v>
      </c>
      <c r="N37" s="111">
        <f t="shared" si="19"/>
        <v>1.4886000000000001E-4</v>
      </c>
      <c r="O37" s="116">
        <f t="shared" si="19"/>
        <v>4.6484999999999999E-2</v>
      </c>
      <c r="P37" s="116">
        <f t="shared" si="19"/>
        <v>242.1</v>
      </c>
      <c r="Q37" s="116">
        <f t="shared" si="19"/>
        <v>7.7405999999999994E-3</v>
      </c>
      <c r="R37" s="116">
        <f t="shared" si="19"/>
        <v>0.18205000000000002</v>
      </c>
      <c r="S37" s="116">
        <f t="shared" si="19"/>
        <v>1.1482000000000001E-2</v>
      </c>
      <c r="T37" s="116">
        <f t="shared" si="19"/>
        <v>1.7189000000000001E-4</v>
      </c>
      <c r="U37" s="116">
        <f t="shared" si="19"/>
        <v>4.0837999999999994E-3</v>
      </c>
      <c r="V37" s="116">
        <f t="shared" si="19"/>
        <v>0.59027000000000007</v>
      </c>
      <c r="W37" s="116">
        <f t="shared" ref="W37:W44" si="20">2*Q37</f>
        <v>1.5481199999999999E-2</v>
      </c>
      <c r="X37" s="116">
        <f t="shared" si="18"/>
        <v>0.36410000000000003</v>
      </c>
      <c r="Y37" s="116">
        <f t="shared" si="18"/>
        <v>2.2964000000000002E-2</v>
      </c>
      <c r="Z37" s="116">
        <f t="shared" si="18"/>
        <v>3.4378000000000002E-4</v>
      </c>
      <c r="AA37" s="116">
        <f t="shared" si="18"/>
        <v>8.1675999999999988E-3</v>
      </c>
      <c r="AB37" s="116">
        <f t="shared" si="18"/>
        <v>1.1805400000000001</v>
      </c>
    </row>
    <row r="38" spans="1:28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16">
        <f t="shared" ref="K38:V44" si="21">K25*$J25</f>
        <v>0.29339000000000004</v>
      </c>
      <c r="L38" s="116">
        <f t="shared" si="21"/>
        <v>27.643000000000001</v>
      </c>
      <c r="M38" s="116">
        <f t="shared" si="21"/>
        <v>1.5329000000000002</v>
      </c>
      <c r="N38" s="111">
        <f t="shared" si="21"/>
        <v>2.1784E-3</v>
      </c>
      <c r="O38" s="116">
        <f t="shared" si="21"/>
        <v>3.7107999999999995E-2</v>
      </c>
      <c r="P38" s="116">
        <f t="shared" si="21"/>
        <v>243.18</v>
      </c>
      <c r="Q38" s="116">
        <f t="shared" si="21"/>
        <v>9.6833000000000006E-3</v>
      </c>
      <c r="R38" s="116">
        <f t="shared" si="21"/>
        <v>5.4425999999999995E-2</v>
      </c>
      <c r="S38" s="116">
        <f t="shared" si="21"/>
        <v>4.2360999999999996E-2</v>
      </c>
      <c r="T38" s="116">
        <f t="shared" si="21"/>
        <v>6.2801999999999997E-4</v>
      </c>
      <c r="U38" s="116">
        <f t="shared" si="21"/>
        <v>4.3180000000000007E-3</v>
      </c>
      <c r="V38" s="116">
        <f t="shared" si="21"/>
        <v>0.41114000000000001</v>
      </c>
      <c r="W38" s="116">
        <f t="shared" si="20"/>
        <v>1.9366600000000001E-2</v>
      </c>
      <c r="X38" s="116">
        <f t="shared" si="18"/>
        <v>0.10885199999999999</v>
      </c>
      <c r="Y38" s="116">
        <f t="shared" si="18"/>
        <v>8.4721999999999992E-2</v>
      </c>
      <c r="Z38" s="116">
        <f t="shared" si="18"/>
        <v>1.2560399999999999E-3</v>
      </c>
      <c r="AA38" s="116">
        <f t="shared" si="18"/>
        <v>8.6360000000000013E-3</v>
      </c>
      <c r="AB38" s="116">
        <f t="shared" si="18"/>
        <v>0.82228000000000001</v>
      </c>
    </row>
    <row r="39" spans="1:28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16">
        <f t="shared" si="21"/>
        <v>0.45066999999999996</v>
      </c>
      <c r="L39" s="116">
        <f t="shared" si="21"/>
        <v>27.406999999999996</v>
      </c>
      <c r="M39" s="116">
        <f t="shared" si="21"/>
        <v>1.476</v>
      </c>
      <c r="N39" s="111">
        <f t="shared" si="21"/>
        <v>1.4559999999999999E-4</v>
      </c>
      <c r="O39" s="116">
        <f t="shared" si="21"/>
        <v>5.1385000000000007E-2</v>
      </c>
      <c r="P39" s="116">
        <f t="shared" si="21"/>
        <v>243.32</v>
      </c>
      <c r="Q39" s="116">
        <f t="shared" si="21"/>
        <v>9.6439000000000004E-3</v>
      </c>
      <c r="R39" s="116">
        <f t="shared" si="21"/>
        <v>0.10472000000000001</v>
      </c>
      <c r="S39" s="116">
        <f t="shared" si="21"/>
        <v>3.8566000000000004E-3</v>
      </c>
      <c r="T39" s="116">
        <f t="shared" si="21"/>
        <v>1.6812999999999998E-4</v>
      </c>
      <c r="U39" s="116">
        <f t="shared" si="21"/>
        <v>4.5706000000000002E-3</v>
      </c>
      <c r="V39" s="116">
        <f t="shared" si="21"/>
        <v>0.65115000000000001</v>
      </c>
      <c r="W39" s="116">
        <f t="shared" si="20"/>
        <v>1.9287800000000001E-2</v>
      </c>
      <c r="X39" s="116">
        <f t="shared" si="18"/>
        <v>0.20944000000000002</v>
      </c>
      <c r="Y39" s="116">
        <f t="shared" si="18"/>
        <v>7.7132000000000008E-3</v>
      </c>
      <c r="Z39" s="116">
        <f t="shared" si="18"/>
        <v>3.3625999999999996E-4</v>
      </c>
      <c r="AA39" s="116">
        <f t="shared" si="18"/>
        <v>9.1412000000000004E-3</v>
      </c>
      <c r="AB39" s="116">
        <f t="shared" si="18"/>
        <v>1.3023</v>
      </c>
    </row>
    <row r="40" spans="1:28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16">
        <f t="shared" si="21"/>
        <v>0.25552000000000002</v>
      </c>
      <c r="L40" s="116">
        <f t="shared" si="21"/>
        <v>31.513000000000002</v>
      </c>
      <c r="M40" s="116">
        <f t="shared" si="21"/>
        <v>1.5713999999999999</v>
      </c>
      <c r="N40" s="111">
        <f t="shared" si="21"/>
        <v>5.0330999999999998E-4</v>
      </c>
      <c r="O40" s="116">
        <f t="shared" si="21"/>
        <v>5.5022000000000001E-2</v>
      </c>
      <c r="P40" s="116">
        <f t="shared" si="21"/>
        <v>241.84</v>
      </c>
      <c r="Q40" s="116">
        <f t="shared" si="21"/>
        <v>8.4404000000000007E-3</v>
      </c>
      <c r="R40" s="116">
        <f t="shared" si="21"/>
        <v>0.18482999999999999</v>
      </c>
      <c r="S40" s="116">
        <f t="shared" si="21"/>
        <v>2.2107999999999999E-2</v>
      </c>
      <c r="T40" s="116">
        <f t="shared" si="21"/>
        <v>5.8116999999999999E-4</v>
      </c>
      <c r="U40" s="116">
        <f t="shared" si="21"/>
        <v>3.2791999999999999E-3</v>
      </c>
      <c r="V40" s="116">
        <f t="shared" si="21"/>
        <v>0.61353000000000002</v>
      </c>
      <c r="W40" s="116">
        <f t="shared" si="20"/>
        <v>1.6880800000000001E-2</v>
      </c>
      <c r="X40" s="116">
        <f t="shared" si="18"/>
        <v>0.36965999999999999</v>
      </c>
      <c r="Y40" s="116">
        <f t="shared" si="18"/>
        <v>4.4215999999999998E-2</v>
      </c>
      <c r="Z40" s="116">
        <f t="shared" si="18"/>
        <v>1.16234E-3</v>
      </c>
      <c r="AA40" s="116">
        <f t="shared" si="18"/>
        <v>6.5583999999999998E-3</v>
      </c>
      <c r="AB40" s="116">
        <f t="shared" si="18"/>
        <v>1.22706</v>
      </c>
    </row>
    <row r="41" spans="1:28">
      <c r="A41" s="104"/>
      <c r="B41" s="116"/>
      <c r="C41" s="116"/>
      <c r="D41" s="116"/>
      <c r="E41" s="104"/>
      <c r="F41" s="116"/>
      <c r="G41" s="116"/>
      <c r="H41" s="116"/>
      <c r="I41" s="116"/>
      <c r="J41" s="116"/>
      <c r="K41" s="116">
        <f t="shared" si="21"/>
        <v>0.18024000000000001</v>
      </c>
      <c r="L41" s="116">
        <f t="shared" si="21"/>
        <v>27.369</v>
      </c>
      <c r="M41" s="116">
        <f t="shared" si="21"/>
        <v>1.4430999999999998</v>
      </c>
      <c r="N41" s="111">
        <f t="shared" si="21"/>
        <v>6.0928999999999996E-4</v>
      </c>
      <c r="O41" s="116">
        <f t="shared" si="21"/>
        <v>3.7620000000000001E-2</v>
      </c>
      <c r="P41" s="116">
        <f t="shared" si="21"/>
        <v>243.4</v>
      </c>
      <c r="Q41" s="116">
        <f t="shared" si="21"/>
        <v>8.3665000000000007E-3</v>
      </c>
      <c r="R41" s="116">
        <f t="shared" si="21"/>
        <v>5.7019000000000007E-2</v>
      </c>
      <c r="S41" s="116">
        <f t="shared" si="21"/>
        <v>5.6992999999999995E-2</v>
      </c>
      <c r="T41" s="116">
        <f t="shared" si="21"/>
        <v>5.0051999999999996E-4</v>
      </c>
      <c r="U41" s="116">
        <f t="shared" si="21"/>
        <v>2.5574E-3</v>
      </c>
      <c r="V41" s="116">
        <f t="shared" si="21"/>
        <v>0.58082999999999996</v>
      </c>
      <c r="W41" s="116">
        <f t="shared" si="20"/>
        <v>1.6733000000000001E-2</v>
      </c>
      <c r="X41" s="116">
        <f t="shared" si="18"/>
        <v>0.11403800000000001</v>
      </c>
      <c r="Y41" s="116">
        <f t="shared" si="18"/>
        <v>0.11398599999999999</v>
      </c>
      <c r="Z41" s="116">
        <f t="shared" si="18"/>
        <v>1.0010399999999999E-3</v>
      </c>
      <c r="AA41" s="116">
        <f t="shared" si="18"/>
        <v>5.1148000000000001E-3</v>
      </c>
      <c r="AB41" s="116">
        <f t="shared" si="18"/>
        <v>1.1616599999999999</v>
      </c>
    </row>
    <row r="42" spans="1:28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16">
        <f t="shared" si="21"/>
        <v>0.12347</v>
      </c>
      <c r="L42" s="116">
        <f t="shared" si="21"/>
        <v>26.979999999999997</v>
      </c>
      <c r="M42" s="116">
        <f t="shared" si="21"/>
        <v>1.4042000000000001</v>
      </c>
      <c r="N42" s="111">
        <f t="shared" si="21"/>
        <v>5.8301000000000002E-4</v>
      </c>
      <c r="O42" s="116">
        <f t="shared" si="21"/>
        <v>4.5998000000000004E-2</v>
      </c>
      <c r="P42" s="116">
        <f t="shared" si="21"/>
        <v>241.86999999999998</v>
      </c>
      <c r="Q42" s="116">
        <f t="shared" si="21"/>
        <v>2.1174000000000002E-3</v>
      </c>
      <c r="R42" s="116">
        <f t="shared" si="21"/>
        <v>9.0187000000000003E-2</v>
      </c>
      <c r="S42" s="116">
        <f t="shared" si="21"/>
        <v>3.3596000000000001E-2</v>
      </c>
      <c r="T42" s="116">
        <f t="shared" si="21"/>
        <v>4.8024E-4</v>
      </c>
      <c r="U42" s="116">
        <f t="shared" si="21"/>
        <v>4.7688000000000001E-3</v>
      </c>
      <c r="V42" s="116">
        <f t="shared" si="21"/>
        <v>0.57353999999999994</v>
      </c>
      <c r="W42" s="116">
        <f t="shared" si="20"/>
        <v>4.2348000000000004E-3</v>
      </c>
      <c r="X42" s="116">
        <f t="shared" si="18"/>
        <v>0.18037400000000001</v>
      </c>
      <c r="Y42" s="116">
        <f t="shared" si="18"/>
        <v>6.7192000000000002E-2</v>
      </c>
      <c r="Z42" s="116">
        <f t="shared" si="18"/>
        <v>9.6047999999999999E-4</v>
      </c>
      <c r="AA42" s="116">
        <f t="shared" si="18"/>
        <v>9.5376000000000002E-3</v>
      </c>
      <c r="AB42" s="116">
        <f t="shared" si="18"/>
        <v>1.1470799999999999</v>
      </c>
    </row>
    <row r="43" spans="1:28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16">
        <f t="shared" si="21"/>
        <v>0</v>
      </c>
      <c r="L43" s="116">
        <f t="shared" si="21"/>
        <v>0</v>
      </c>
      <c r="M43" s="116">
        <f t="shared" si="21"/>
        <v>0</v>
      </c>
      <c r="N43" s="111">
        <f t="shared" si="21"/>
        <v>0</v>
      </c>
      <c r="O43" s="116">
        <f t="shared" si="21"/>
        <v>0</v>
      </c>
      <c r="P43" s="116">
        <f t="shared" si="21"/>
        <v>0</v>
      </c>
      <c r="Q43" s="116">
        <f t="shared" si="21"/>
        <v>0</v>
      </c>
      <c r="R43" s="116">
        <f t="shared" si="21"/>
        <v>0</v>
      </c>
      <c r="S43" s="116">
        <f t="shared" si="21"/>
        <v>0</v>
      </c>
      <c r="T43" s="116">
        <f t="shared" si="21"/>
        <v>0</v>
      </c>
      <c r="U43" s="116">
        <f t="shared" si="21"/>
        <v>0</v>
      </c>
      <c r="V43" s="116">
        <f t="shared" si="21"/>
        <v>0</v>
      </c>
      <c r="W43" s="116">
        <f t="shared" si="20"/>
        <v>0</v>
      </c>
      <c r="X43" s="116">
        <f t="shared" si="18"/>
        <v>0</v>
      </c>
      <c r="Y43" s="116">
        <f t="shared" si="18"/>
        <v>0</v>
      </c>
      <c r="Z43" s="116">
        <f t="shared" si="18"/>
        <v>0</v>
      </c>
      <c r="AA43" s="116">
        <f t="shared" si="18"/>
        <v>0</v>
      </c>
      <c r="AB43" s="116">
        <f t="shared" si="18"/>
        <v>0</v>
      </c>
    </row>
    <row r="44" spans="1:28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16">
        <f t="shared" si="21"/>
        <v>0</v>
      </c>
      <c r="L44" s="116">
        <f t="shared" si="21"/>
        <v>0</v>
      </c>
      <c r="M44" s="116">
        <f t="shared" si="21"/>
        <v>0</v>
      </c>
      <c r="N44" s="111">
        <f t="shared" si="21"/>
        <v>0</v>
      </c>
      <c r="O44" s="116">
        <f t="shared" si="21"/>
        <v>0</v>
      </c>
      <c r="P44" s="116">
        <f t="shared" si="21"/>
        <v>0</v>
      </c>
      <c r="Q44" s="116">
        <f t="shared" si="21"/>
        <v>0</v>
      </c>
      <c r="R44" s="116">
        <f t="shared" si="21"/>
        <v>0</v>
      </c>
      <c r="S44" s="116">
        <f t="shared" si="21"/>
        <v>0</v>
      </c>
      <c r="T44" s="116">
        <f t="shared" si="21"/>
        <v>0</v>
      </c>
      <c r="U44" s="116">
        <f t="shared" si="21"/>
        <v>0</v>
      </c>
      <c r="V44" s="116">
        <f t="shared" si="21"/>
        <v>0</v>
      </c>
      <c r="W44" s="116">
        <f t="shared" si="20"/>
        <v>0</v>
      </c>
      <c r="X44" s="116">
        <f t="shared" si="18"/>
        <v>0</v>
      </c>
      <c r="Y44" s="116">
        <f t="shared" si="18"/>
        <v>0</v>
      </c>
      <c r="Z44" s="116">
        <f t="shared" si="18"/>
        <v>0</v>
      </c>
      <c r="AA44" s="116">
        <f t="shared" si="18"/>
        <v>0</v>
      </c>
      <c r="AB44" s="116">
        <f t="shared" si="18"/>
        <v>0</v>
      </c>
    </row>
    <row r="45" spans="1:2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16"/>
      <c r="L45" s="116"/>
      <c r="M45" s="116"/>
      <c r="N45" s="111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</row>
    <row r="46" spans="1:28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16"/>
      <c r="L46" s="116"/>
      <c r="M46" s="116"/>
      <c r="N46" s="111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</row>
    <row r="47" spans="1:2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16"/>
      <c r="L47" s="116"/>
      <c r="M47" s="116"/>
      <c r="N47" s="111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</row>
    <row r="48" spans="1:28">
      <c r="A48" s="104"/>
      <c r="B48" s="104"/>
      <c r="C48" s="104"/>
      <c r="D48" s="104"/>
      <c r="E48" s="104"/>
      <c r="F48" s="104"/>
      <c r="G48" s="104"/>
      <c r="H48" s="104"/>
      <c r="I48" s="104"/>
      <c r="J48" s="106" t="s">
        <v>109</v>
      </c>
      <c r="K48" s="116">
        <f>AVERAGE(K36:K38,K40:K42)</f>
        <v>0.19480266666666668</v>
      </c>
      <c r="L48" s="116">
        <f>AVERAGE(L36:L42)</f>
        <v>28.306999999999995</v>
      </c>
      <c r="M48" s="116">
        <f t="shared" ref="M48:P48" si="22">AVERAGE(M36:M42)</f>
        <v>1.5165857142857142</v>
      </c>
      <c r="N48" s="116">
        <f>AVERAGE(N36:N42)</f>
        <v>5.9549571428571437E-4</v>
      </c>
      <c r="O48" s="116">
        <f t="shared" si="22"/>
        <v>4.4990571428571428E-2</v>
      </c>
      <c r="P48" s="116">
        <f t="shared" si="22"/>
        <v>242.46571428571426</v>
      </c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</row>
    <row r="49" spans="1:28">
      <c r="A49" s="104"/>
      <c r="B49" s="104"/>
      <c r="C49" s="104"/>
      <c r="D49" s="104"/>
      <c r="E49" s="104"/>
      <c r="F49" s="104"/>
      <c r="G49" s="104"/>
      <c r="H49" s="104"/>
      <c r="I49" s="104"/>
      <c r="J49" s="106" t="s">
        <v>110</v>
      </c>
      <c r="K49" s="116">
        <f>STDEV(K36:K38,K40:K42)</f>
        <v>7.568656648749951E-2</v>
      </c>
      <c r="L49" s="116">
        <f>STDEV(L36:L42)</f>
        <v>1.9485667382292389</v>
      </c>
      <c r="M49" s="116">
        <f t="shared" ref="M49:P49" si="23">STDEV(M36:M42)</f>
        <v>7.780075896312387E-2</v>
      </c>
      <c r="N49" s="116">
        <f>STDEV(N36:N42)</f>
        <v>7.3834670263720826E-4</v>
      </c>
      <c r="O49" s="116">
        <f t="shared" si="23"/>
        <v>6.7666983051101626E-3</v>
      </c>
      <c r="P49" s="116">
        <f t="shared" si="23"/>
        <v>0.79912154150369452</v>
      </c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4" spans="1:28">
      <c r="V54" s="10"/>
      <c r="W54" s="10"/>
      <c r="X54" s="145"/>
      <c r="Y54" s="95"/>
      <c r="Z54" s="10"/>
      <c r="AA54" s="10"/>
    </row>
    <row r="55" spans="1:28">
      <c r="V55" s="88"/>
      <c r="W55" s="88"/>
      <c r="X55" s="88"/>
      <c r="Y55" s="88"/>
      <c r="Z55" s="88"/>
      <c r="AA55" s="88"/>
    </row>
    <row r="56" spans="1:28">
      <c r="V56" s="88"/>
      <c r="W56" s="88"/>
      <c r="X56" s="88"/>
      <c r="Y56" s="88"/>
      <c r="Z56" s="88"/>
      <c r="AA56" s="88"/>
    </row>
    <row r="57" spans="1:28">
      <c r="V57" s="88"/>
      <c r="W57" s="88"/>
      <c r="X57" s="88"/>
      <c r="Y57" s="88"/>
      <c r="Z57" s="88"/>
      <c r="AA57" s="88"/>
    </row>
    <row r="58" spans="1:28">
      <c r="V58" s="88"/>
      <c r="W58" s="88"/>
      <c r="X58" s="88"/>
      <c r="Y58" s="88"/>
      <c r="Z58" s="88"/>
      <c r="AA58" s="88"/>
    </row>
    <row r="59" spans="1:28">
      <c r="V59" s="88"/>
      <c r="W59" s="88"/>
      <c r="X59" s="88"/>
      <c r="Y59" s="88"/>
      <c r="Z59" s="88"/>
      <c r="AA59" s="88"/>
    </row>
    <row r="60" spans="1:28">
      <c r="V60" s="88"/>
      <c r="W60" s="88"/>
      <c r="X60" s="88"/>
      <c r="Y60" s="88"/>
      <c r="Z60" s="88"/>
      <c r="AA60" s="88"/>
    </row>
    <row r="61" spans="1:28">
      <c r="V61" s="88"/>
      <c r="W61" s="88"/>
      <c r="X61" s="88"/>
      <c r="Y61" s="88"/>
      <c r="Z61" s="88"/>
      <c r="AA61" s="88"/>
    </row>
    <row r="62" spans="1:28">
      <c r="V62" s="88"/>
      <c r="W62" s="88"/>
      <c r="X62" s="88"/>
      <c r="Y62" s="88"/>
      <c r="Z62" s="88"/>
      <c r="AA62" s="88"/>
    </row>
    <row r="63" spans="1:28">
      <c r="A63" s="10" t="s">
        <v>163</v>
      </c>
      <c r="V63" s="88"/>
      <c r="W63" s="88"/>
      <c r="X63" s="88"/>
      <c r="Y63" s="88"/>
      <c r="Z63" s="88"/>
      <c r="AA63" s="88"/>
    </row>
    <row r="64" spans="1:28">
      <c r="A64" s="146" t="s">
        <v>153</v>
      </c>
      <c r="B64" s="147" t="s">
        <v>152</v>
      </c>
      <c r="C64" s="148"/>
      <c r="D64" s="148"/>
      <c r="E64" s="163" t="s">
        <v>161</v>
      </c>
      <c r="F64" s="150"/>
      <c r="G64" s="150"/>
      <c r="H64" s="148"/>
      <c r="I64" s="14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</row>
    <row r="65" spans="1:21">
      <c r="A65" s="146" t="s">
        <v>8</v>
      </c>
      <c r="B65" s="146" t="s">
        <v>87</v>
      </c>
      <c r="C65" s="146" t="s">
        <v>89</v>
      </c>
      <c r="D65" s="146"/>
      <c r="E65" s="146" t="s">
        <v>91</v>
      </c>
      <c r="F65" s="149"/>
      <c r="G65" s="150"/>
      <c r="H65" s="146"/>
      <c r="I65" s="146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</row>
    <row r="66" spans="1:21">
      <c r="A66" s="152"/>
      <c r="B66" s="152" t="s">
        <v>182</v>
      </c>
      <c r="C66" s="153">
        <v>49.1</v>
      </c>
      <c r="D66" s="141"/>
      <c r="E66" s="141">
        <v>20.351556333333331</v>
      </c>
      <c r="F66" s="141"/>
      <c r="G66" s="141"/>
      <c r="H66" s="141"/>
      <c r="I66" s="141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</row>
    <row r="67" spans="1:21">
      <c r="A67" s="152"/>
      <c r="B67" s="152" t="s">
        <v>183</v>
      </c>
      <c r="C67" s="153">
        <v>49.1</v>
      </c>
      <c r="D67" s="141"/>
      <c r="E67" s="141">
        <v>20.289199333333332</v>
      </c>
      <c r="F67" s="141"/>
      <c r="G67" s="141"/>
      <c r="H67" s="141"/>
      <c r="I67" s="141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</row>
    <row r="68" spans="1:21">
      <c r="A68" s="152"/>
      <c r="B68" s="152" t="s">
        <v>202</v>
      </c>
      <c r="C68" s="153">
        <v>49.1</v>
      </c>
      <c r="D68" s="141"/>
      <c r="E68" s="141">
        <v>20.834700333333334</v>
      </c>
      <c r="F68" s="141"/>
      <c r="G68" s="141"/>
      <c r="H68" s="141"/>
      <c r="I68" s="141"/>
    </row>
    <row r="69" spans="1:21">
      <c r="A69" s="152"/>
      <c r="B69" s="152" t="s">
        <v>209</v>
      </c>
      <c r="C69" s="153">
        <v>49.1</v>
      </c>
      <c r="D69" s="141"/>
      <c r="E69" s="141">
        <v>20.781672333333333</v>
      </c>
      <c r="F69" s="141"/>
      <c r="G69" s="141"/>
      <c r="H69" s="141"/>
      <c r="I69" s="141"/>
      <c r="J69" s="88"/>
      <c r="L69" s="88"/>
      <c r="M69" s="88"/>
      <c r="N69" s="88"/>
      <c r="O69" s="88"/>
      <c r="P69" s="88"/>
      <c r="R69" s="88"/>
      <c r="S69" s="88"/>
    </row>
    <row r="70" spans="1:21">
      <c r="A70" s="152"/>
      <c r="B70" s="151"/>
      <c r="C70" s="153">
        <v>49.1</v>
      </c>
      <c r="D70" s="141"/>
      <c r="E70" s="141"/>
      <c r="F70" s="141"/>
      <c r="G70" s="141"/>
      <c r="H70" s="141"/>
      <c r="I70" s="141"/>
      <c r="J70" s="88"/>
      <c r="L70" s="88"/>
      <c r="M70" s="88"/>
      <c r="N70" s="88"/>
      <c r="O70" s="88"/>
      <c r="P70" s="88"/>
      <c r="R70" s="88"/>
      <c r="S70" s="88"/>
    </row>
    <row r="71" spans="1:21">
      <c r="A71" s="152"/>
      <c r="B71" s="151"/>
      <c r="C71" s="154">
        <v>49.1</v>
      </c>
      <c r="D71" s="141"/>
      <c r="E71" s="141"/>
      <c r="F71" s="141"/>
      <c r="G71" s="141"/>
      <c r="H71" s="141"/>
      <c r="I71" s="141"/>
      <c r="J71" s="88"/>
      <c r="L71" s="88"/>
      <c r="M71" s="88"/>
      <c r="N71" s="88"/>
      <c r="O71" s="88"/>
      <c r="P71" s="88"/>
      <c r="R71" s="88"/>
      <c r="S71" s="88"/>
    </row>
    <row r="72" spans="1:21">
      <c r="A72" s="152"/>
      <c r="B72" s="151"/>
      <c r="C72" s="154">
        <v>49.1</v>
      </c>
      <c r="D72" s="148"/>
      <c r="E72" s="141"/>
      <c r="F72" s="148"/>
      <c r="G72" s="148"/>
      <c r="H72" s="148"/>
      <c r="I72" s="148"/>
      <c r="J72" s="88"/>
      <c r="L72" s="88"/>
      <c r="M72" s="88"/>
      <c r="N72" s="88"/>
      <c r="O72" s="88"/>
      <c r="P72" s="88"/>
      <c r="R72" s="88"/>
      <c r="S72" s="88"/>
    </row>
    <row r="73" spans="1:21">
      <c r="A73" s="152"/>
      <c r="B73" s="152"/>
      <c r="C73" s="154"/>
      <c r="D73" s="140"/>
      <c r="E73" s="141"/>
      <c r="F73" s="140"/>
      <c r="G73" s="140"/>
      <c r="H73" s="140"/>
      <c r="I73" s="140"/>
      <c r="J73" s="88"/>
      <c r="L73" s="88"/>
      <c r="M73" s="88"/>
      <c r="N73" s="88"/>
      <c r="O73" s="88"/>
      <c r="P73" s="88"/>
      <c r="R73" s="88"/>
      <c r="S73" s="88"/>
    </row>
    <row r="74" spans="1:21">
      <c r="A74" s="100"/>
      <c r="B74" s="100"/>
      <c r="C74" s="155" t="s">
        <v>154</v>
      </c>
      <c r="D74" s="156"/>
      <c r="E74" s="156">
        <f>AVERAGE(E66:E72)</f>
        <v>20.564282083333332</v>
      </c>
      <c r="F74" s="88"/>
      <c r="G74" s="88"/>
      <c r="H74" s="88"/>
      <c r="I74" s="88"/>
      <c r="J74" s="88"/>
      <c r="L74" s="88"/>
      <c r="M74" s="88"/>
      <c r="N74" s="88"/>
      <c r="O74" s="88"/>
      <c r="P74" s="88"/>
      <c r="R74" s="88"/>
      <c r="S74" s="88"/>
    </row>
    <row r="75" spans="1:21">
      <c r="C75" s="157" t="s">
        <v>110</v>
      </c>
      <c r="D75" s="158"/>
      <c r="E75" s="158">
        <f>STDEV(E66:E72)</f>
        <v>0.2836120089069758</v>
      </c>
      <c r="J75" s="10"/>
      <c r="L75" s="88"/>
      <c r="M75" s="88"/>
      <c r="N75" s="88"/>
      <c r="O75" s="88"/>
      <c r="P75" s="88"/>
      <c r="R75" s="88"/>
    </row>
    <row r="76" spans="1:21">
      <c r="C76" s="155" t="s">
        <v>165</v>
      </c>
      <c r="D76" s="158"/>
      <c r="E76" s="158">
        <f>E75/E74*100</f>
        <v>1.3791486022107911</v>
      </c>
      <c r="J76" s="10"/>
      <c r="K76" s="10"/>
      <c r="L76" s="10"/>
      <c r="M76" s="10"/>
      <c r="N76" s="10"/>
      <c r="O76" s="145"/>
      <c r="P76" s="95"/>
      <c r="Q76" s="10"/>
      <c r="R76" s="10"/>
      <c r="S76" s="10"/>
      <c r="T76" s="10"/>
      <c r="U76" s="10"/>
    </row>
    <row r="77" spans="1:21" ht="15.6">
      <c r="J77" s="100"/>
      <c r="K77" s="5"/>
      <c r="L77" s="12"/>
      <c r="M77" s="88"/>
      <c r="N77" s="88"/>
      <c r="O77" s="88"/>
      <c r="P77" s="88"/>
      <c r="Q77" s="88"/>
      <c r="R77" s="88"/>
      <c r="S77" s="165"/>
      <c r="T77" s="5"/>
      <c r="U77" s="12"/>
    </row>
    <row r="78" spans="1:21" ht="15.6">
      <c r="A78" s="159" t="s">
        <v>155</v>
      </c>
      <c r="B78" s="160" t="s">
        <v>157</v>
      </c>
      <c r="D78" s="160" t="s">
        <v>157</v>
      </c>
      <c r="J78" s="100"/>
      <c r="K78" s="5"/>
      <c r="L78" s="12"/>
      <c r="M78" s="88"/>
      <c r="N78" s="88"/>
      <c r="O78" s="88"/>
      <c r="P78" s="88"/>
      <c r="Q78" s="88"/>
      <c r="R78" s="88"/>
      <c r="S78" s="165"/>
      <c r="T78" s="5"/>
      <c r="U78" s="12"/>
    </row>
    <row r="79" spans="1:21" ht="15.6">
      <c r="A79" s="59" t="s">
        <v>8</v>
      </c>
      <c r="B79" s="59" t="s">
        <v>87</v>
      </c>
      <c r="C79" s="59" t="s">
        <v>89</v>
      </c>
      <c r="D79" s="59" t="s">
        <v>91</v>
      </c>
      <c r="E79" s="164" t="s">
        <v>162</v>
      </c>
      <c r="F79" s="60"/>
      <c r="G79" s="62"/>
      <c r="H79" s="59" t="s">
        <v>164</v>
      </c>
      <c r="I79" s="59"/>
      <c r="J79" s="100"/>
      <c r="K79" s="5"/>
      <c r="L79" s="12"/>
      <c r="M79" s="88"/>
      <c r="N79" s="88"/>
      <c r="O79" s="88"/>
      <c r="P79" s="88"/>
      <c r="Q79" s="88"/>
      <c r="R79" s="88"/>
      <c r="S79" s="165"/>
      <c r="T79" s="5"/>
      <c r="U79" s="12"/>
    </row>
    <row r="80" spans="1:21" ht="15.6">
      <c r="A80" s="64">
        <v>45552</v>
      </c>
      <c r="B80" s="101" t="s">
        <v>263</v>
      </c>
      <c r="C80" s="102">
        <v>49.1</v>
      </c>
      <c r="D80" s="91">
        <v>0.87541000000000002</v>
      </c>
      <c r="E80" s="91">
        <f>D80*C80</f>
        <v>42.982631000000005</v>
      </c>
      <c r="F80" s="88"/>
      <c r="G80" s="88"/>
      <c r="H80" s="88"/>
      <c r="I80" s="88"/>
      <c r="J80" s="100"/>
      <c r="K80" s="5"/>
      <c r="L80" s="12"/>
      <c r="M80" s="88"/>
      <c r="N80" s="88"/>
      <c r="O80" s="88"/>
      <c r="P80" s="88"/>
      <c r="Q80" s="88"/>
      <c r="R80" s="88"/>
      <c r="S80" s="165"/>
      <c r="T80" s="5"/>
      <c r="U80" s="12"/>
    </row>
    <row r="81" spans="1:21" ht="15.6">
      <c r="A81" s="64">
        <v>45552</v>
      </c>
      <c r="B81" s="101" t="s">
        <v>176</v>
      </c>
      <c r="C81" s="102">
        <v>49.1</v>
      </c>
      <c r="D81" s="91">
        <v>0.88780000000000003</v>
      </c>
      <c r="E81" s="91">
        <f t="shared" ref="E81:E87" si="24">D81*C81</f>
        <v>43.590980000000002</v>
      </c>
      <c r="F81" s="88"/>
      <c r="G81" s="88"/>
      <c r="H81" s="88"/>
      <c r="I81" s="88"/>
      <c r="J81" s="100"/>
      <c r="K81" s="5"/>
      <c r="L81" s="12"/>
      <c r="M81" s="88"/>
      <c r="N81" s="88"/>
      <c r="O81" s="88"/>
      <c r="P81" s="88"/>
      <c r="Q81" s="88"/>
      <c r="R81" s="88"/>
      <c r="S81" s="165"/>
      <c r="T81" s="5"/>
      <c r="U81" s="12"/>
    </row>
    <row r="82" spans="1:21" ht="15.6">
      <c r="A82" s="64">
        <v>45552</v>
      </c>
      <c r="B82" s="64" t="s">
        <v>160</v>
      </c>
      <c r="C82" s="102">
        <v>49.1</v>
      </c>
      <c r="D82" s="91">
        <v>0.91774999999999995</v>
      </c>
      <c r="E82" s="91">
        <f t="shared" si="24"/>
        <v>45.061524999999996</v>
      </c>
      <c r="F82" s="88"/>
      <c r="G82" s="88"/>
      <c r="H82" s="88"/>
      <c r="I82" s="88"/>
      <c r="J82" s="100"/>
      <c r="K82" s="5"/>
      <c r="L82" s="12"/>
      <c r="M82" s="88"/>
      <c r="N82" s="88"/>
      <c r="O82" s="88"/>
      <c r="P82" s="88"/>
      <c r="Q82" s="88"/>
      <c r="R82" s="88"/>
      <c r="S82" s="165"/>
      <c r="T82" s="5"/>
      <c r="U82" s="12"/>
    </row>
    <row r="83" spans="1:21" ht="15.6">
      <c r="A83" s="64">
        <v>45552</v>
      </c>
      <c r="B83" s="64" t="s">
        <v>177</v>
      </c>
      <c r="C83" s="102">
        <v>49.1</v>
      </c>
      <c r="D83" s="91">
        <v>0.93013999999999997</v>
      </c>
      <c r="E83" s="91">
        <f t="shared" si="24"/>
        <v>45.669874</v>
      </c>
      <c r="F83" s="88"/>
      <c r="G83" s="88"/>
      <c r="H83" s="88"/>
      <c r="I83" s="88"/>
      <c r="J83" s="100"/>
      <c r="K83" s="5"/>
      <c r="L83" s="12"/>
      <c r="M83" s="88"/>
      <c r="N83" s="88"/>
      <c r="O83" s="88"/>
      <c r="P83" s="88"/>
      <c r="Q83" s="88"/>
      <c r="R83" s="88"/>
      <c r="S83" s="165"/>
      <c r="T83" s="5"/>
      <c r="U83" s="12"/>
    </row>
    <row r="84" spans="1:21" ht="15.6">
      <c r="A84" s="64">
        <v>45552</v>
      </c>
      <c r="B84" s="64" t="s">
        <v>283</v>
      </c>
      <c r="C84" s="102">
        <v>49.1</v>
      </c>
      <c r="D84" s="91">
        <v>1.0174000000000001</v>
      </c>
      <c r="E84" s="91">
        <f t="shared" si="24"/>
        <v>49.954340000000002</v>
      </c>
      <c r="F84" s="88"/>
      <c r="G84" s="88"/>
      <c r="H84" s="88"/>
      <c r="I84" s="88"/>
      <c r="J84" s="100"/>
      <c r="K84" s="5"/>
      <c r="L84" s="12"/>
      <c r="M84" s="88"/>
      <c r="N84" s="88"/>
      <c r="O84" s="88"/>
      <c r="P84" s="88"/>
      <c r="Q84" s="88"/>
      <c r="R84" s="88"/>
      <c r="S84" s="165"/>
      <c r="T84" s="5"/>
      <c r="U84" s="12"/>
    </row>
    <row r="85" spans="1:21" ht="15.6">
      <c r="A85" s="64">
        <v>45552</v>
      </c>
      <c r="B85" s="64" t="s">
        <v>293</v>
      </c>
      <c r="C85" s="102">
        <v>49.1</v>
      </c>
      <c r="D85" s="91">
        <v>0.98211000000000004</v>
      </c>
      <c r="E85" s="91">
        <f t="shared" si="24"/>
        <v>48.221601000000007</v>
      </c>
      <c r="F85" s="88"/>
      <c r="G85" s="88"/>
      <c r="H85" s="88"/>
      <c r="I85" s="88"/>
      <c r="J85" s="100"/>
      <c r="K85" s="5"/>
      <c r="L85" s="12"/>
      <c r="M85" s="88"/>
      <c r="N85" s="88"/>
      <c r="O85" s="88"/>
      <c r="P85" s="88"/>
      <c r="Q85" s="88"/>
      <c r="R85" s="88"/>
      <c r="S85" s="165"/>
      <c r="T85" s="5"/>
      <c r="U85" s="12"/>
    </row>
    <row r="86" spans="1:21" ht="15.6">
      <c r="A86" s="64">
        <v>45552</v>
      </c>
      <c r="B86" s="64" t="s">
        <v>294</v>
      </c>
      <c r="C86" s="102">
        <v>49.1</v>
      </c>
      <c r="D86" s="91">
        <v>0.93469000000000002</v>
      </c>
      <c r="E86" s="91">
        <f t="shared" si="24"/>
        <v>45.893279</v>
      </c>
      <c r="F86" s="88"/>
      <c r="G86" s="88"/>
      <c r="H86" s="88"/>
      <c r="I86" s="88"/>
      <c r="J86" s="88"/>
      <c r="L86" s="88"/>
      <c r="M86" s="88"/>
      <c r="N86" s="88"/>
      <c r="O86" s="88"/>
      <c r="P86" s="88"/>
      <c r="R86" s="88"/>
      <c r="S86" s="165"/>
      <c r="T86" s="5"/>
    </row>
    <row r="87" spans="1:21" ht="15.6">
      <c r="A87" s="64">
        <v>45552</v>
      </c>
      <c r="B87" s="64" t="s">
        <v>305</v>
      </c>
      <c r="C87" s="102">
        <v>49.1</v>
      </c>
      <c r="D87" s="91">
        <v>0.98385</v>
      </c>
      <c r="E87" s="91">
        <f t="shared" si="24"/>
        <v>48.307034999999999</v>
      </c>
      <c r="F87" s="59" t="s">
        <v>154</v>
      </c>
      <c r="G87" s="166">
        <f>AVERAGE(E80:E87)</f>
        <v>46.210158125</v>
      </c>
      <c r="H87" s="88"/>
      <c r="I87" s="88"/>
      <c r="J87" s="88"/>
      <c r="L87" s="88"/>
      <c r="M87" s="88"/>
      <c r="N87" s="88"/>
      <c r="O87" s="88"/>
      <c r="P87" s="88"/>
      <c r="R87" s="88"/>
      <c r="S87" s="165"/>
      <c r="T87" s="5"/>
    </row>
    <row r="88" spans="1:21" ht="15.6">
      <c r="A88" s="64"/>
      <c r="B88" s="64"/>
      <c r="C88" s="102">
        <v>49.1</v>
      </c>
      <c r="D88" s="91"/>
      <c r="E88" s="91"/>
      <c r="F88" s="62" t="s">
        <v>110</v>
      </c>
      <c r="G88" s="91">
        <f>STDEV(E80:E87)</f>
        <v>2.4334101804992243</v>
      </c>
      <c r="H88" s="88"/>
      <c r="I88" s="88"/>
      <c r="J88" s="88"/>
      <c r="L88" s="88"/>
      <c r="M88" s="88"/>
      <c r="N88" s="88"/>
      <c r="O88" s="88"/>
      <c r="P88" s="88"/>
      <c r="R88" s="88"/>
      <c r="S88" s="165"/>
      <c r="T88" s="5"/>
    </row>
    <row r="89" spans="1:21" ht="15.6">
      <c r="A89" s="89"/>
      <c r="B89" s="64"/>
      <c r="C89" s="102">
        <v>49.1</v>
      </c>
      <c r="D89" s="91"/>
      <c r="E89" s="91"/>
      <c r="F89" s="59" t="s">
        <v>165</v>
      </c>
      <c r="G89" s="91">
        <f>G88/G87*100</f>
        <v>5.2659637604285399</v>
      </c>
      <c r="J89" s="88"/>
      <c r="L89" s="88"/>
      <c r="M89" s="88"/>
      <c r="N89" s="88"/>
      <c r="O89" s="88"/>
      <c r="P89" s="88"/>
      <c r="R89" s="88"/>
      <c r="S89" s="165"/>
      <c r="T89" s="5"/>
    </row>
    <row r="90" spans="1:21" ht="15.6">
      <c r="A90" s="89"/>
      <c r="B90" s="64"/>
      <c r="C90" s="102">
        <v>49.1</v>
      </c>
      <c r="D90" s="91"/>
      <c r="E90" s="91"/>
      <c r="J90" s="88"/>
      <c r="L90" s="88"/>
      <c r="M90" s="88"/>
      <c r="N90" s="88"/>
      <c r="O90" s="88"/>
      <c r="P90" s="88"/>
      <c r="R90" s="88"/>
      <c r="S90" s="165"/>
      <c r="T90" s="5"/>
    </row>
    <row r="91" spans="1:21" ht="15.6">
      <c r="A91" s="11"/>
      <c r="B91" s="88"/>
      <c r="F91" s="37" t="s">
        <v>166</v>
      </c>
      <c r="G91" s="129">
        <f>G87-E74</f>
        <v>25.645876041666668</v>
      </c>
      <c r="J91" s="88"/>
      <c r="L91" s="88"/>
      <c r="M91" s="88"/>
      <c r="N91" s="88"/>
      <c r="O91" s="88"/>
      <c r="P91" s="88"/>
      <c r="R91" s="88"/>
      <c r="S91" s="165"/>
      <c r="T91" s="5"/>
    </row>
    <row r="92" spans="1:21" ht="15.6">
      <c r="F92" s="37" t="s">
        <v>110</v>
      </c>
      <c r="G92" s="41">
        <f>SQRT(G88^2+E75^2)</f>
        <v>2.4498818090172265</v>
      </c>
      <c r="S92" s="165"/>
      <c r="T92" s="5"/>
    </row>
    <row r="93" spans="1:21">
      <c r="F93" s="37" t="s">
        <v>167</v>
      </c>
      <c r="G93" s="129">
        <f>G92/G91*100</f>
        <v>9.5527320066466892</v>
      </c>
    </row>
    <row r="95" spans="1:21">
      <c r="A95" s="138" t="s">
        <v>156</v>
      </c>
      <c r="B95" s="139"/>
      <c r="C95" s="57"/>
      <c r="D95" s="57"/>
      <c r="E95" s="89"/>
      <c r="F95" s="57"/>
      <c r="G95" s="89"/>
      <c r="H95" s="89"/>
      <c r="I95" s="59" t="s">
        <v>123</v>
      </c>
      <c r="J95" s="89"/>
      <c r="K95" s="89"/>
      <c r="L95" s="57"/>
      <c r="M95" s="89"/>
      <c r="N95" s="89"/>
      <c r="O95" s="59" t="s">
        <v>124</v>
      </c>
      <c r="P95" s="89"/>
      <c r="Q95" s="89"/>
      <c r="R95" s="57"/>
      <c r="S95" s="89"/>
      <c r="T95" s="89"/>
    </row>
    <row r="96" spans="1:21">
      <c r="A96" s="59" t="s">
        <v>35</v>
      </c>
      <c r="B96" s="59" t="s">
        <v>151</v>
      </c>
      <c r="C96" s="59" t="s">
        <v>1</v>
      </c>
      <c r="D96" s="59" t="s">
        <v>125</v>
      </c>
      <c r="E96" s="59" t="s">
        <v>3</v>
      </c>
      <c r="F96" s="59" t="s">
        <v>9</v>
      </c>
      <c r="G96" s="59" t="s">
        <v>4</v>
      </c>
      <c r="H96" s="59" t="s">
        <v>5</v>
      </c>
      <c r="I96" s="59" t="s">
        <v>1</v>
      </c>
      <c r="J96" s="59" t="s">
        <v>125</v>
      </c>
      <c r="K96" s="59" t="s">
        <v>3</v>
      </c>
      <c r="L96" s="59" t="s">
        <v>9</v>
      </c>
      <c r="M96" s="59" t="s">
        <v>4</v>
      </c>
      <c r="N96" s="59" t="s">
        <v>5</v>
      </c>
      <c r="O96" s="59" t="s">
        <v>1</v>
      </c>
      <c r="P96" s="59" t="s">
        <v>125</v>
      </c>
      <c r="Q96" s="59" t="s">
        <v>3</v>
      </c>
      <c r="R96" s="59" t="s">
        <v>9</v>
      </c>
      <c r="S96" s="59" t="s">
        <v>4</v>
      </c>
      <c r="T96" s="59" t="s">
        <v>5</v>
      </c>
    </row>
    <row r="97" spans="1:20" ht="15.6">
      <c r="A97" s="101" t="s">
        <v>267</v>
      </c>
      <c r="B97" s="102">
        <v>50</v>
      </c>
      <c r="C97" s="90">
        <v>1.0436000000000001E-2</v>
      </c>
      <c r="D97" s="90">
        <v>0.93069999999999997</v>
      </c>
      <c r="E97" s="90">
        <v>0.94374999999999998</v>
      </c>
      <c r="F97" s="90">
        <v>0.35937000000000002</v>
      </c>
      <c r="G97" s="90">
        <v>1.1103000000000001</v>
      </c>
      <c r="H97" s="90">
        <v>0.12515999999999999</v>
      </c>
      <c r="I97" s="90">
        <v>7.3536999999999997E-5</v>
      </c>
      <c r="J97" s="90">
        <v>3.2713E-3</v>
      </c>
      <c r="K97" s="90">
        <v>4.3822000000000002E-3</v>
      </c>
      <c r="L97" s="90">
        <v>1.5276000000000001E-3</v>
      </c>
      <c r="M97" s="90">
        <v>4.9096000000000001E-3</v>
      </c>
      <c r="N97" s="90">
        <v>1.3929000000000001E-3</v>
      </c>
      <c r="O97" s="91">
        <f t="shared" ref="O97:T112" si="25">2*I97</f>
        <v>1.4707399999999999E-4</v>
      </c>
      <c r="P97" s="91">
        <f t="shared" si="25"/>
        <v>6.5426E-3</v>
      </c>
      <c r="Q97" s="91">
        <f t="shared" si="25"/>
        <v>8.7644000000000003E-3</v>
      </c>
      <c r="R97" s="91">
        <f t="shared" si="25"/>
        <v>3.0552000000000001E-3</v>
      </c>
      <c r="S97" s="91">
        <f t="shared" si="25"/>
        <v>9.8192000000000002E-3</v>
      </c>
      <c r="T97" s="91">
        <f t="shared" si="25"/>
        <v>2.7858000000000002E-3</v>
      </c>
    </row>
    <row r="98" spans="1:20" ht="15.6">
      <c r="A98" s="101" t="s">
        <v>268</v>
      </c>
      <c r="B98" s="102">
        <v>50</v>
      </c>
      <c r="C98" s="90">
        <v>8.3139000000000005E-2</v>
      </c>
      <c r="D98" s="90">
        <v>3.3595999999999999</v>
      </c>
      <c r="E98" s="90">
        <v>3.1459999999999999</v>
      </c>
      <c r="F98" s="90">
        <v>0.64798999999999995</v>
      </c>
      <c r="G98" s="90">
        <v>4.2012</v>
      </c>
      <c r="H98" s="90">
        <v>1.3090999999999999</v>
      </c>
      <c r="I98" s="90">
        <v>4.5220999999999998E-4</v>
      </c>
      <c r="J98" s="90">
        <v>7.3213999999999996E-3</v>
      </c>
      <c r="K98" s="90">
        <v>7.0847000000000002E-3</v>
      </c>
      <c r="L98" s="90">
        <v>1.8251999999999999E-3</v>
      </c>
      <c r="M98" s="90">
        <v>1.3211000000000001E-2</v>
      </c>
      <c r="N98" s="90">
        <v>2.2633000000000002E-3</v>
      </c>
      <c r="O98" s="91">
        <f t="shared" si="25"/>
        <v>9.0441999999999996E-4</v>
      </c>
      <c r="P98" s="91">
        <f t="shared" si="25"/>
        <v>1.4642799999999999E-2</v>
      </c>
      <c r="Q98" s="91">
        <f t="shared" si="25"/>
        <v>1.41694E-2</v>
      </c>
      <c r="R98" s="91">
        <f t="shared" si="25"/>
        <v>3.6503999999999998E-3</v>
      </c>
      <c r="S98" s="91">
        <f t="shared" si="25"/>
        <v>2.6422000000000001E-2</v>
      </c>
      <c r="T98" s="91">
        <f t="shared" si="25"/>
        <v>4.5266000000000004E-3</v>
      </c>
    </row>
    <row r="99" spans="1:20" ht="15.6">
      <c r="A99" s="101" t="s">
        <v>269</v>
      </c>
      <c r="B99" s="102">
        <v>50</v>
      </c>
      <c r="C99" s="90">
        <v>4.7457000000000003E-3</v>
      </c>
      <c r="D99" s="90">
        <v>1.8546</v>
      </c>
      <c r="E99" s="90">
        <v>1.3108</v>
      </c>
      <c r="F99" s="90">
        <v>5.2762999999999997E-2</v>
      </c>
      <c r="G99" s="90">
        <v>1.3705000000000001</v>
      </c>
      <c r="H99" s="90">
        <v>13.984999999999999</v>
      </c>
      <c r="I99" s="90">
        <v>1.3509000000000001E-4</v>
      </c>
      <c r="J99" s="90">
        <v>2.3552999999999998E-3</v>
      </c>
      <c r="K99" s="90">
        <v>1.5397E-3</v>
      </c>
      <c r="L99" s="90">
        <v>7.9874999999999998E-4</v>
      </c>
      <c r="M99" s="90">
        <v>1.3232999999999999E-3</v>
      </c>
      <c r="N99" s="90">
        <v>1.8678E-2</v>
      </c>
      <c r="O99" s="91">
        <f t="shared" si="25"/>
        <v>2.7018000000000002E-4</v>
      </c>
      <c r="P99" s="91">
        <f t="shared" si="25"/>
        <v>4.7105999999999997E-3</v>
      </c>
      <c r="Q99" s="91">
        <f t="shared" si="25"/>
        <v>3.0793999999999999E-3</v>
      </c>
      <c r="R99" s="91">
        <f t="shared" si="25"/>
        <v>1.5975E-3</v>
      </c>
      <c r="S99" s="91">
        <f t="shared" si="25"/>
        <v>2.6465999999999998E-3</v>
      </c>
      <c r="T99" s="91">
        <f t="shared" si="25"/>
        <v>3.7356E-2</v>
      </c>
    </row>
    <row r="100" spans="1:20" ht="15.6">
      <c r="A100" s="101" t="s">
        <v>270</v>
      </c>
      <c r="B100" s="102">
        <v>50</v>
      </c>
      <c r="C100" s="90">
        <v>3.2093000000000003E-2</v>
      </c>
      <c r="D100" s="90">
        <v>2.0095999999999998</v>
      </c>
      <c r="E100" s="90">
        <v>1.3615999999999999</v>
      </c>
      <c r="F100" s="90">
        <v>0.21110000000000001</v>
      </c>
      <c r="G100" s="90">
        <v>3.4399000000000002</v>
      </c>
      <c r="H100" s="90">
        <v>0.97962000000000005</v>
      </c>
      <c r="I100" s="90">
        <v>1.8275999999999999E-4</v>
      </c>
      <c r="J100" s="90">
        <v>9.4382000000000008E-3</v>
      </c>
      <c r="K100" s="90">
        <v>5.3451999999999996E-3</v>
      </c>
      <c r="L100" s="90">
        <v>8.5167000000000001E-4</v>
      </c>
      <c r="M100" s="90">
        <v>3.7754999999999997E-2</v>
      </c>
      <c r="N100" s="90">
        <v>7.5306000000000001E-3</v>
      </c>
      <c r="O100" s="91">
        <f t="shared" si="25"/>
        <v>3.6551999999999998E-4</v>
      </c>
      <c r="P100" s="91">
        <f t="shared" si="25"/>
        <v>1.8876400000000002E-2</v>
      </c>
      <c r="Q100" s="91">
        <f t="shared" si="25"/>
        <v>1.0690399999999999E-2</v>
      </c>
      <c r="R100" s="91">
        <f t="shared" si="25"/>
        <v>1.70334E-3</v>
      </c>
      <c r="S100" s="91">
        <f t="shared" si="25"/>
        <v>7.5509999999999994E-2</v>
      </c>
      <c r="T100" s="91">
        <f t="shared" si="25"/>
        <v>1.50612E-2</v>
      </c>
    </row>
    <row r="101" spans="1:20" ht="15.6">
      <c r="A101" s="101" t="s">
        <v>271</v>
      </c>
      <c r="B101" s="102">
        <v>50</v>
      </c>
      <c r="C101" s="90">
        <v>3.0626E-2</v>
      </c>
      <c r="D101" s="90">
        <v>2.1974</v>
      </c>
      <c r="E101" s="90">
        <v>1.4607000000000001</v>
      </c>
      <c r="F101" s="90">
        <v>0.23235</v>
      </c>
      <c r="G101" s="90">
        <v>4.5602999999999998</v>
      </c>
      <c r="H101" s="90">
        <v>1.1820999999999999</v>
      </c>
      <c r="I101" s="90">
        <v>5.4666999999999997E-4</v>
      </c>
      <c r="J101" s="90">
        <v>9.5715000000000001E-3</v>
      </c>
      <c r="K101" s="90">
        <v>6.4251999999999998E-3</v>
      </c>
      <c r="L101" s="90">
        <v>1.0613E-3</v>
      </c>
      <c r="M101" s="90">
        <v>1.6244000000000001E-2</v>
      </c>
      <c r="N101" s="90">
        <v>6.5455000000000001E-3</v>
      </c>
      <c r="O101" s="91">
        <f t="shared" si="25"/>
        <v>1.0933399999999999E-3</v>
      </c>
      <c r="P101" s="91">
        <f t="shared" si="25"/>
        <v>1.9143E-2</v>
      </c>
      <c r="Q101" s="91">
        <f t="shared" si="25"/>
        <v>1.28504E-2</v>
      </c>
      <c r="R101" s="91">
        <f t="shared" si="25"/>
        <v>2.1226000000000001E-3</v>
      </c>
      <c r="S101" s="91">
        <f t="shared" si="25"/>
        <v>3.2488000000000003E-2</v>
      </c>
      <c r="T101" s="91">
        <f t="shared" si="25"/>
        <v>1.3091E-2</v>
      </c>
    </row>
    <row r="102" spans="1:20" ht="15.6">
      <c r="A102" s="101" t="s">
        <v>272</v>
      </c>
      <c r="B102" s="102">
        <v>50</v>
      </c>
      <c r="C102" s="90">
        <v>1.2938E-2</v>
      </c>
      <c r="D102" s="90">
        <v>1.6571</v>
      </c>
      <c r="E102" s="90">
        <v>0.70218999999999998</v>
      </c>
      <c r="F102" s="90">
        <v>0.13791</v>
      </c>
      <c r="G102" s="90">
        <v>2.5564</v>
      </c>
      <c r="H102" s="90">
        <v>0.71311999999999998</v>
      </c>
      <c r="I102" s="90">
        <v>3.6566000000000002E-4</v>
      </c>
      <c r="J102" s="90">
        <v>6.9033999999999996E-3</v>
      </c>
      <c r="K102" s="90">
        <v>7.9182999999999996E-3</v>
      </c>
      <c r="L102" s="90">
        <v>1.8060000000000001E-3</v>
      </c>
      <c r="M102" s="90">
        <v>4.3685000000000002E-2</v>
      </c>
      <c r="N102" s="90">
        <v>9.7885999999999997E-3</v>
      </c>
      <c r="O102" s="91">
        <f t="shared" si="25"/>
        <v>7.3132000000000004E-4</v>
      </c>
      <c r="P102" s="91">
        <f t="shared" si="25"/>
        <v>1.3806799999999999E-2</v>
      </c>
      <c r="Q102" s="91">
        <f t="shared" si="25"/>
        <v>1.5836599999999999E-2</v>
      </c>
      <c r="R102" s="91">
        <f t="shared" si="25"/>
        <v>3.6120000000000002E-3</v>
      </c>
      <c r="S102" s="91">
        <f t="shared" si="25"/>
        <v>8.7370000000000003E-2</v>
      </c>
      <c r="T102" s="91">
        <f t="shared" si="25"/>
        <v>1.9577199999999999E-2</v>
      </c>
    </row>
    <row r="103" spans="1:20" ht="15.6">
      <c r="A103" s="101" t="s">
        <v>273</v>
      </c>
      <c r="B103" s="102">
        <v>50</v>
      </c>
      <c r="C103" s="90">
        <v>1.1459E-2</v>
      </c>
      <c r="D103" s="90">
        <v>1.9771000000000001</v>
      </c>
      <c r="E103" s="90">
        <v>1.1512</v>
      </c>
      <c r="F103" s="90">
        <v>0.20516999999999999</v>
      </c>
      <c r="G103" s="90">
        <v>2.891</v>
      </c>
      <c r="H103" s="90">
        <v>0.71740000000000004</v>
      </c>
      <c r="I103" s="90">
        <v>3.5693999999999998E-4</v>
      </c>
      <c r="J103" s="90">
        <v>2.2864000000000001E-3</v>
      </c>
      <c r="K103" s="90">
        <v>3.2434999999999999E-3</v>
      </c>
      <c r="L103" s="90">
        <v>1.2557E-3</v>
      </c>
      <c r="M103" s="90">
        <v>9.5093999999999995E-3</v>
      </c>
      <c r="N103" s="90">
        <v>1.9593000000000002E-3</v>
      </c>
      <c r="O103" s="91">
        <f t="shared" si="25"/>
        <v>7.1387999999999996E-4</v>
      </c>
      <c r="P103" s="91">
        <f t="shared" si="25"/>
        <v>4.5728000000000001E-3</v>
      </c>
      <c r="Q103" s="91">
        <f t="shared" si="25"/>
        <v>6.4869999999999997E-3</v>
      </c>
      <c r="R103" s="91">
        <f t="shared" si="25"/>
        <v>2.5114E-3</v>
      </c>
      <c r="S103" s="91">
        <f t="shared" si="25"/>
        <v>1.9018799999999999E-2</v>
      </c>
      <c r="T103" s="91">
        <f t="shared" si="25"/>
        <v>3.9186000000000004E-3</v>
      </c>
    </row>
    <row r="104" spans="1:20" ht="15.6">
      <c r="A104" s="101" t="s">
        <v>274</v>
      </c>
      <c r="B104" s="102">
        <v>50</v>
      </c>
      <c r="C104" s="90">
        <v>6.8189000000000001E-3</v>
      </c>
      <c r="D104" s="90">
        <v>1.7162999999999999</v>
      </c>
      <c r="E104" s="90">
        <v>1.1447000000000001</v>
      </c>
      <c r="F104" s="90">
        <v>0.31986999999999999</v>
      </c>
      <c r="G104" s="90">
        <v>2.3043</v>
      </c>
      <c r="H104" s="90">
        <v>0.68245</v>
      </c>
      <c r="I104" s="90">
        <v>1.5563999999999999E-4</v>
      </c>
      <c r="J104" s="90">
        <v>1.5107E-3</v>
      </c>
      <c r="K104" s="90">
        <v>2.1161999999999999E-3</v>
      </c>
      <c r="L104" s="90">
        <v>1.3082E-3</v>
      </c>
      <c r="M104" s="90">
        <v>2.7653999999999999E-3</v>
      </c>
      <c r="N104" s="90">
        <v>1.1511E-3</v>
      </c>
      <c r="O104" s="91">
        <f t="shared" si="25"/>
        <v>3.1127999999999999E-4</v>
      </c>
      <c r="P104" s="91">
        <f t="shared" si="25"/>
        <v>3.0214E-3</v>
      </c>
      <c r="Q104" s="91">
        <f t="shared" si="25"/>
        <v>4.2323999999999999E-3</v>
      </c>
      <c r="R104" s="91">
        <f t="shared" si="25"/>
        <v>2.6164000000000001E-3</v>
      </c>
      <c r="S104" s="91">
        <f t="shared" si="25"/>
        <v>5.5307999999999998E-3</v>
      </c>
      <c r="T104" s="91">
        <f t="shared" si="25"/>
        <v>2.3021999999999999E-3</v>
      </c>
    </row>
    <row r="105" spans="1:20" ht="15.6">
      <c r="A105" s="101" t="s">
        <v>275</v>
      </c>
      <c r="B105" s="102">
        <v>50</v>
      </c>
      <c r="C105" s="90">
        <v>3.7117999999999998E-2</v>
      </c>
      <c r="D105" s="90">
        <v>2.0224000000000002</v>
      </c>
      <c r="E105" s="90">
        <v>1.2532000000000001</v>
      </c>
      <c r="F105" s="90">
        <v>0.21754999999999999</v>
      </c>
      <c r="G105" s="90">
        <v>3.9117999999999999</v>
      </c>
      <c r="H105" s="90">
        <v>0.75331000000000004</v>
      </c>
      <c r="I105" s="90">
        <v>2.0099000000000001E-4</v>
      </c>
      <c r="J105" s="90">
        <v>1.6084999999999999E-2</v>
      </c>
      <c r="K105" s="90">
        <v>7.2097999999999997E-3</v>
      </c>
      <c r="L105" s="90">
        <v>5.9447000000000005E-4</v>
      </c>
      <c r="M105" s="90">
        <v>1.8336999999999999E-2</v>
      </c>
      <c r="N105" s="90">
        <v>4.0312000000000004E-3</v>
      </c>
      <c r="O105" s="91">
        <f t="shared" si="25"/>
        <v>4.0198000000000002E-4</v>
      </c>
      <c r="P105" s="91">
        <f t="shared" si="25"/>
        <v>3.2169999999999997E-2</v>
      </c>
      <c r="Q105" s="91">
        <f t="shared" si="25"/>
        <v>1.4419599999999999E-2</v>
      </c>
      <c r="R105" s="91">
        <f t="shared" si="25"/>
        <v>1.1889400000000001E-3</v>
      </c>
      <c r="S105" s="91">
        <f t="shared" si="25"/>
        <v>3.6673999999999998E-2</v>
      </c>
      <c r="T105" s="91">
        <f t="shared" si="25"/>
        <v>8.0624000000000008E-3</v>
      </c>
    </row>
    <row r="106" spans="1:20" ht="15.6">
      <c r="A106" s="101" t="s">
        <v>276</v>
      </c>
      <c r="B106" s="102">
        <v>50</v>
      </c>
      <c r="C106" s="90">
        <v>2.6563E-2</v>
      </c>
      <c r="D106" s="90">
        <v>1.4992000000000001</v>
      </c>
      <c r="E106" s="90">
        <v>1.3842000000000001</v>
      </c>
      <c r="F106" s="90">
        <v>0.33324999999999999</v>
      </c>
      <c r="G106" s="90">
        <v>4.3879999999999999</v>
      </c>
      <c r="H106" s="90">
        <v>0.83384999999999998</v>
      </c>
      <c r="I106" s="90">
        <v>8.8964999999999997E-4</v>
      </c>
      <c r="J106" s="90">
        <v>2.2247E-3</v>
      </c>
      <c r="K106" s="90">
        <v>5.5323000000000004E-3</v>
      </c>
      <c r="L106" s="90">
        <v>9.7349999999999997E-4</v>
      </c>
      <c r="M106" s="90">
        <v>2.5020000000000001E-2</v>
      </c>
      <c r="N106" s="90">
        <v>3.751E-3</v>
      </c>
      <c r="O106" s="91">
        <f t="shared" si="25"/>
        <v>1.7792999999999999E-3</v>
      </c>
      <c r="P106" s="91">
        <f t="shared" si="25"/>
        <v>4.4494000000000001E-3</v>
      </c>
      <c r="Q106" s="91">
        <f t="shared" si="25"/>
        <v>1.1064600000000001E-2</v>
      </c>
      <c r="R106" s="91">
        <f t="shared" si="25"/>
        <v>1.9469999999999999E-3</v>
      </c>
      <c r="S106" s="91">
        <f t="shared" si="25"/>
        <v>5.0040000000000001E-2</v>
      </c>
      <c r="T106" s="91">
        <f t="shared" si="25"/>
        <v>7.502E-3</v>
      </c>
    </row>
    <row r="107" spans="1:20" ht="15.6">
      <c r="A107" s="101" t="s">
        <v>277</v>
      </c>
      <c r="B107" s="102">
        <v>50</v>
      </c>
      <c r="C107" s="90">
        <v>2.9481E-2</v>
      </c>
      <c r="D107" s="90">
        <v>2.0383</v>
      </c>
      <c r="E107" s="90">
        <v>1.4286000000000001</v>
      </c>
      <c r="F107" s="90">
        <v>0.22794</v>
      </c>
      <c r="G107" s="90">
        <v>3.6202000000000001</v>
      </c>
      <c r="H107" s="90">
        <v>1.1721999999999999</v>
      </c>
      <c r="I107" s="90">
        <v>3.2655999999999999E-4</v>
      </c>
      <c r="J107" s="90">
        <v>5.6988000000000004E-3</v>
      </c>
      <c r="K107" s="90">
        <v>4.7051000000000003E-3</v>
      </c>
      <c r="L107" s="90">
        <v>1.222E-3</v>
      </c>
      <c r="M107" s="90">
        <v>9.5840999999999999E-3</v>
      </c>
      <c r="N107" s="90">
        <v>2.6088000000000001E-3</v>
      </c>
      <c r="O107" s="91">
        <f t="shared" si="25"/>
        <v>6.5311999999999998E-4</v>
      </c>
      <c r="P107" s="91">
        <f t="shared" si="25"/>
        <v>1.1397600000000001E-2</v>
      </c>
      <c r="Q107" s="91">
        <f t="shared" si="25"/>
        <v>9.4102000000000005E-3</v>
      </c>
      <c r="R107" s="91">
        <f t="shared" si="25"/>
        <v>2.444E-3</v>
      </c>
      <c r="S107" s="91">
        <f t="shared" si="25"/>
        <v>1.91682E-2</v>
      </c>
      <c r="T107" s="91">
        <f t="shared" si="25"/>
        <v>5.2176000000000002E-3</v>
      </c>
    </row>
    <row r="108" spans="1:20" ht="15.6">
      <c r="A108" s="101" t="s">
        <v>278</v>
      </c>
      <c r="B108" s="102">
        <v>50</v>
      </c>
      <c r="C108" s="90">
        <v>1.3742000000000001E-2</v>
      </c>
      <c r="D108" s="90">
        <v>1.4873000000000001</v>
      </c>
      <c r="E108" s="90">
        <v>0.51844000000000001</v>
      </c>
      <c r="F108" s="90">
        <v>0.13305</v>
      </c>
      <c r="G108" s="90">
        <v>1.7134</v>
      </c>
      <c r="H108" s="90">
        <v>0.46478000000000003</v>
      </c>
      <c r="I108" s="90">
        <v>9.5971000000000001E-4</v>
      </c>
      <c r="J108" s="90">
        <v>4.1655999999999999E-2</v>
      </c>
      <c r="K108" s="90">
        <v>3.2957E-2</v>
      </c>
      <c r="L108" s="90">
        <v>7.4070000000000004E-3</v>
      </c>
      <c r="M108" s="90">
        <v>0.12659000000000001</v>
      </c>
      <c r="N108" s="90">
        <v>3.2757000000000001E-2</v>
      </c>
      <c r="O108" s="91">
        <f t="shared" si="25"/>
        <v>1.91942E-3</v>
      </c>
      <c r="P108" s="91">
        <f t="shared" si="25"/>
        <v>8.3311999999999997E-2</v>
      </c>
      <c r="Q108" s="91">
        <f t="shared" si="25"/>
        <v>6.5914E-2</v>
      </c>
      <c r="R108" s="91">
        <f t="shared" si="25"/>
        <v>1.4814000000000001E-2</v>
      </c>
      <c r="S108" s="91">
        <f t="shared" si="25"/>
        <v>0.25318000000000002</v>
      </c>
      <c r="T108" s="91">
        <f t="shared" si="25"/>
        <v>6.5514000000000003E-2</v>
      </c>
    </row>
    <row r="109" spans="1:20" ht="15.6">
      <c r="A109" s="101" t="s">
        <v>279</v>
      </c>
      <c r="B109" s="102">
        <v>50</v>
      </c>
      <c r="C109" s="90">
        <v>2.4808E-2</v>
      </c>
      <c r="D109" s="90">
        <v>1.8633</v>
      </c>
      <c r="E109" s="90">
        <v>1.2067000000000001</v>
      </c>
      <c r="F109" s="90">
        <v>0.33211000000000002</v>
      </c>
      <c r="G109" s="90">
        <v>2.1541000000000001</v>
      </c>
      <c r="H109" s="90">
        <v>0.77034999999999998</v>
      </c>
      <c r="I109" s="90">
        <v>1.053E-4</v>
      </c>
      <c r="J109" s="90">
        <v>5.7232999999999997E-3</v>
      </c>
      <c r="K109" s="90">
        <v>1.2880999999999999E-3</v>
      </c>
      <c r="L109" s="90">
        <v>1.8338E-3</v>
      </c>
      <c r="M109" s="90">
        <v>6.7825999999999997E-3</v>
      </c>
      <c r="N109" s="90">
        <v>2.1010999999999998E-3</v>
      </c>
      <c r="O109" s="91">
        <f t="shared" si="25"/>
        <v>2.106E-4</v>
      </c>
      <c r="P109" s="91">
        <f t="shared" si="25"/>
        <v>1.1446599999999999E-2</v>
      </c>
      <c r="Q109" s="91">
        <f t="shared" si="25"/>
        <v>2.5761999999999998E-3</v>
      </c>
      <c r="R109" s="91">
        <f t="shared" si="25"/>
        <v>3.6676E-3</v>
      </c>
      <c r="S109" s="91">
        <f t="shared" si="25"/>
        <v>1.3565199999999999E-2</v>
      </c>
      <c r="T109" s="91">
        <f t="shared" si="25"/>
        <v>4.2021999999999997E-3</v>
      </c>
    </row>
    <row r="110" spans="1:20" ht="15.6">
      <c r="A110" s="101" t="s">
        <v>280</v>
      </c>
      <c r="B110" s="102">
        <v>50</v>
      </c>
      <c r="C110" s="90">
        <v>1.5900999999999998E-2</v>
      </c>
      <c r="D110" s="90">
        <v>1.4258999999999999</v>
      </c>
      <c r="E110" s="90">
        <v>1.3471</v>
      </c>
      <c r="F110" s="90">
        <v>0.41919000000000001</v>
      </c>
      <c r="G110" s="90">
        <v>2.1128</v>
      </c>
      <c r="H110" s="90">
        <v>0.59706000000000004</v>
      </c>
      <c r="I110" s="90">
        <v>3.0740999999999999E-4</v>
      </c>
      <c r="J110" s="90">
        <v>6.5710999999999999E-3</v>
      </c>
      <c r="K110" s="90">
        <v>6.1871000000000001E-3</v>
      </c>
      <c r="L110" s="90">
        <v>1.4534999999999999E-3</v>
      </c>
      <c r="M110" s="90">
        <v>9.1751000000000003E-3</v>
      </c>
      <c r="N110" s="90">
        <v>2.3849000000000001E-3</v>
      </c>
      <c r="O110" s="91">
        <f t="shared" si="25"/>
        <v>6.1481999999999997E-4</v>
      </c>
      <c r="P110" s="91">
        <f t="shared" si="25"/>
        <v>1.31422E-2</v>
      </c>
      <c r="Q110" s="91">
        <f t="shared" si="25"/>
        <v>1.23742E-2</v>
      </c>
      <c r="R110" s="91">
        <f t="shared" si="25"/>
        <v>2.9069999999999999E-3</v>
      </c>
      <c r="S110" s="91">
        <f t="shared" si="25"/>
        <v>1.8350200000000001E-2</v>
      </c>
      <c r="T110" s="91">
        <f t="shared" si="25"/>
        <v>4.7698000000000003E-3</v>
      </c>
    </row>
    <row r="111" spans="1:20" ht="15.6">
      <c r="A111" s="101" t="s">
        <v>281</v>
      </c>
      <c r="B111" s="102">
        <v>50</v>
      </c>
      <c r="C111" s="90">
        <v>4.2194000000000002E-2</v>
      </c>
      <c r="D111" s="90">
        <v>2.3487</v>
      </c>
      <c r="E111" s="90">
        <v>1.8655999999999999</v>
      </c>
      <c r="F111" s="90">
        <v>9.2323000000000006E-3</v>
      </c>
      <c r="G111" s="90">
        <v>2.0059999999999998</v>
      </c>
      <c r="H111" s="90">
        <v>10.569000000000001</v>
      </c>
      <c r="I111" s="90">
        <v>4.5894000000000002E-4</v>
      </c>
      <c r="J111" s="90">
        <v>7.2811000000000004E-3</v>
      </c>
      <c r="K111" s="90">
        <v>4.9563999999999997E-3</v>
      </c>
      <c r="L111" s="90">
        <v>1.0237E-4</v>
      </c>
      <c r="M111" s="90">
        <v>6.4783000000000002E-3</v>
      </c>
      <c r="N111" s="90">
        <v>2.8636999999999999E-2</v>
      </c>
      <c r="O111" s="91">
        <f t="shared" si="25"/>
        <v>9.1788000000000004E-4</v>
      </c>
      <c r="P111" s="91">
        <f t="shared" si="25"/>
        <v>1.4562200000000001E-2</v>
      </c>
      <c r="Q111" s="91">
        <f t="shared" si="25"/>
        <v>9.9127999999999994E-3</v>
      </c>
      <c r="R111" s="91">
        <f t="shared" si="25"/>
        <v>2.0473999999999999E-4</v>
      </c>
      <c r="S111" s="91">
        <f t="shared" si="25"/>
        <v>1.29566E-2</v>
      </c>
      <c r="T111" s="91">
        <f t="shared" si="25"/>
        <v>5.7273999999999999E-2</v>
      </c>
    </row>
    <row r="112" spans="1:20">
      <c r="A112" s="64" t="s">
        <v>282</v>
      </c>
      <c r="B112" s="102">
        <v>50</v>
      </c>
      <c r="C112" s="91">
        <v>4.7836999999999998E-2</v>
      </c>
      <c r="D112" s="91">
        <v>2.3012999999999999</v>
      </c>
      <c r="E112" s="91">
        <v>1.9473</v>
      </c>
      <c r="F112" s="91">
        <v>7.5265999999999996E-3</v>
      </c>
      <c r="G112" s="91">
        <v>1.9614</v>
      </c>
      <c r="H112" s="91">
        <v>9.1753</v>
      </c>
      <c r="I112" s="91">
        <v>1.4912000000000001E-4</v>
      </c>
      <c r="J112" s="91">
        <v>4.2875999999999999E-3</v>
      </c>
      <c r="K112" s="91">
        <v>6.9283000000000001E-3</v>
      </c>
      <c r="L112" s="91">
        <v>1.861E-4</v>
      </c>
      <c r="M112" s="91">
        <v>2.6513000000000001E-3</v>
      </c>
      <c r="N112" s="91">
        <v>5.2817000000000003E-2</v>
      </c>
      <c r="O112" s="91">
        <f t="shared" si="25"/>
        <v>2.9824000000000002E-4</v>
      </c>
      <c r="P112" s="91">
        <f t="shared" si="25"/>
        <v>8.5751999999999998E-3</v>
      </c>
      <c r="Q112" s="91">
        <f t="shared" si="25"/>
        <v>1.38566E-2</v>
      </c>
      <c r="R112" s="91">
        <f t="shared" si="25"/>
        <v>3.7219999999999999E-4</v>
      </c>
      <c r="S112" s="91">
        <f t="shared" si="25"/>
        <v>5.3026000000000002E-3</v>
      </c>
      <c r="T112" s="91">
        <f t="shared" si="25"/>
        <v>0.10563400000000001</v>
      </c>
    </row>
    <row r="113" spans="1:20">
      <c r="A113" s="64" t="s">
        <v>286</v>
      </c>
      <c r="B113" s="102">
        <v>50</v>
      </c>
      <c r="C113" s="91">
        <v>4.9202999999999997E-2</v>
      </c>
      <c r="D113" s="91">
        <v>2.4885000000000002</v>
      </c>
      <c r="E113" s="91">
        <v>1.8485</v>
      </c>
      <c r="F113" s="91">
        <v>0.31717000000000001</v>
      </c>
      <c r="G113" s="91">
        <v>2.2370999999999999</v>
      </c>
      <c r="H113" s="91">
        <v>0.77983000000000002</v>
      </c>
      <c r="I113" s="91">
        <v>5.9432000000000003E-5</v>
      </c>
      <c r="J113" s="91">
        <v>9.3162000000000002E-3</v>
      </c>
      <c r="K113" s="91">
        <v>2.4467999999999998E-3</v>
      </c>
      <c r="L113" s="91">
        <v>1.2205E-3</v>
      </c>
      <c r="M113" s="91">
        <v>2.7862E-3</v>
      </c>
      <c r="N113" s="91">
        <v>1.0112999999999999E-3</v>
      </c>
      <c r="O113" s="91">
        <f t="shared" ref="O113:T128" si="26">2*I113</f>
        <v>1.1886400000000001E-4</v>
      </c>
      <c r="P113" s="91">
        <f t="shared" si="26"/>
        <v>1.86324E-2</v>
      </c>
      <c r="Q113" s="91">
        <f t="shared" si="26"/>
        <v>4.8935999999999997E-3</v>
      </c>
      <c r="R113" s="91">
        <f t="shared" si="26"/>
        <v>2.441E-3</v>
      </c>
      <c r="S113" s="91">
        <f t="shared" si="26"/>
        <v>5.5723999999999999E-3</v>
      </c>
      <c r="T113" s="91">
        <f t="shared" si="26"/>
        <v>2.0225999999999998E-3</v>
      </c>
    </row>
    <row r="114" spans="1:20">
      <c r="A114" s="64" t="s">
        <v>287</v>
      </c>
      <c r="B114" s="102">
        <v>50</v>
      </c>
      <c r="C114" s="91">
        <v>4.3408000000000002E-2</v>
      </c>
      <c r="D114" s="91">
        <v>2.7483</v>
      </c>
      <c r="E114" s="91">
        <v>1.5018</v>
      </c>
      <c r="F114" s="91">
        <v>0.26640000000000003</v>
      </c>
      <c r="G114" s="91">
        <v>3.1625000000000001</v>
      </c>
      <c r="H114" s="91">
        <v>0.35983999999999999</v>
      </c>
      <c r="I114" s="91">
        <v>1.6107E-4</v>
      </c>
      <c r="J114" s="91">
        <v>7.5282999999999999E-3</v>
      </c>
      <c r="K114" s="91">
        <v>2.9678999999999999E-3</v>
      </c>
      <c r="L114" s="91">
        <v>6.1967999999999995E-4</v>
      </c>
      <c r="M114" s="91">
        <v>2.5184000000000002E-2</v>
      </c>
      <c r="N114" s="91">
        <v>1.0797999999999999E-3</v>
      </c>
      <c r="O114" s="91">
        <f t="shared" si="26"/>
        <v>3.2214E-4</v>
      </c>
      <c r="P114" s="91">
        <f t="shared" si="26"/>
        <v>1.50566E-2</v>
      </c>
      <c r="Q114" s="91">
        <f t="shared" si="26"/>
        <v>5.9357999999999998E-3</v>
      </c>
      <c r="R114" s="91">
        <f t="shared" si="26"/>
        <v>1.2393599999999999E-3</v>
      </c>
      <c r="S114" s="91">
        <f t="shared" si="26"/>
        <v>5.0368000000000003E-2</v>
      </c>
      <c r="T114" s="91">
        <f t="shared" si="26"/>
        <v>2.1595999999999998E-3</v>
      </c>
    </row>
    <row r="115" spans="1:20">
      <c r="A115" s="64" t="s">
        <v>288</v>
      </c>
      <c r="B115" s="102">
        <v>50</v>
      </c>
      <c r="C115" s="91">
        <v>3.8678999999999998E-2</v>
      </c>
      <c r="D115" s="91">
        <v>2.3416999999999999</v>
      </c>
      <c r="E115" s="91">
        <v>1.7617</v>
      </c>
      <c r="F115" s="91">
        <v>0.27009</v>
      </c>
      <c r="G115" s="91">
        <v>2.4319999999999999</v>
      </c>
      <c r="H115" s="91">
        <v>0.29124</v>
      </c>
      <c r="I115" s="91">
        <v>2.1861E-4</v>
      </c>
      <c r="J115" s="91">
        <v>6.2567000000000005E-4</v>
      </c>
      <c r="K115" s="91">
        <v>3.8741000000000001E-3</v>
      </c>
      <c r="L115" s="91">
        <v>1.4901999999999999E-3</v>
      </c>
      <c r="M115" s="91">
        <v>6.4448999999999999E-3</v>
      </c>
      <c r="N115" s="91">
        <v>2.2496E-3</v>
      </c>
      <c r="O115" s="91">
        <f t="shared" si="26"/>
        <v>4.3721999999999999E-4</v>
      </c>
      <c r="P115" s="91">
        <f t="shared" si="26"/>
        <v>1.2513400000000001E-3</v>
      </c>
      <c r="Q115" s="91">
        <f t="shared" si="26"/>
        <v>7.7482000000000002E-3</v>
      </c>
      <c r="R115" s="91">
        <f t="shared" si="26"/>
        <v>2.9803999999999998E-3</v>
      </c>
      <c r="S115" s="91">
        <f t="shared" si="26"/>
        <v>1.28898E-2</v>
      </c>
      <c r="T115" s="91">
        <f t="shared" si="26"/>
        <v>4.4992000000000001E-3</v>
      </c>
    </row>
    <row r="116" spans="1:20">
      <c r="A116" s="64" t="s">
        <v>289</v>
      </c>
      <c r="B116" s="102">
        <v>50</v>
      </c>
      <c r="C116" s="91">
        <v>4.0184999999999998E-2</v>
      </c>
      <c r="D116" s="91">
        <v>2.2854000000000001</v>
      </c>
      <c r="E116" s="91">
        <v>1.6484000000000001</v>
      </c>
      <c r="F116" s="91">
        <v>0.48126999999999998</v>
      </c>
      <c r="G116" s="91">
        <v>2.0222000000000002</v>
      </c>
      <c r="H116" s="91">
        <v>0.64580000000000004</v>
      </c>
      <c r="I116" s="91">
        <v>3.5576999999999999E-4</v>
      </c>
      <c r="J116" s="91">
        <v>6.0394999999999997E-3</v>
      </c>
      <c r="K116" s="91">
        <v>3.0764E-3</v>
      </c>
      <c r="L116" s="91">
        <v>2.7150999999999998E-3</v>
      </c>
      <c r="M116" s="91">
        <v>6.7083000000000004E-3</v>
      </c>
      <c r="N116" s="91">
        <v>1.983E-3</v>
      </c>
      <c r="O116" s="91">
        <f t="shared" si="26"/>
        <v>7.1153999999999998E-4</v>
      </c>
      <c r="P116" s="91">
        <f t="shared" si="26"/>
        <v>1.2078999999999999E-2</v>
      </c>
      <c r="Q116" s="91">
        <f t="shared" si="26"/>
        <v>6.1527999999999999E-3</v>
      </c>
      <c r="R116" s="91">
        <f t="shared" si="26"/>
        <v>5.4301999999999996E-3</v>
      </c>
      <c r="S116" s="91">
        <f t="shared" si="26"/>
        <v>1.3416600000000001E-2</v>
      </c>
      <c r="T116" s="91">
        <f t="shared" si="26"/>
        <v>3.9659999999999999E-3</v>
      </c>
    </row>
    <row r="117" spans="1:20">
      <c r="A117" s="64" t="s">
        <v>290</v>
      </c>
      <c r="B117" s="102">
        <v>50</v>
      </c>
      <c r="C117" s="91">
        <v>5.6439000000000003E-2</v>
      </c>
      <c r="D117" s="91">
        <v>2.6524999999999999</v>
      </c>
      <c r="E117" s="91">
        <v>1.7678</v>
      </c>
      <c r="F117" s="91">
        <v>2.9219999999999999E-2</v>
      </c>
      <c r="G117" s="91">
        <v>0.72557000000000005</v>
      </c>
      <c r="H117" s="91">
        <v>26.989000000000001</v>
      </c>
      <c r="I117" s="91">
        <v>2.9E-4</v>
      </c>
      <c r="J117" s="91">
        <v>8.5318000000000008E-3</v>
      </c>
      <c r="K117" s="91">
        <v>4.6277000000000002E-3</v>
      </c>
      <c r="L117" s="91">
        <v>6.3571999999999999E-4</v>
      </c>
      <c r="M117" s="91">
        <v>3.0712000000000001E-3</v>
      </c>
      <c r="N117" s="91">
        <v>6.5254000000000006E-2</v>
      </c>
      <c r="O117" s="91">
        <f t="shared" si="26"/>
        <v>5.8E-4</v>
      </c>
      <c r="P117" s="91">
        <f t="shared" si="26"/>
        <v>1.7063600000000002E-2</v>
      </c>
      <c r="Q117" s="91">
        <f t="shared" si="26"/>
        <v>9.2554000000000004E-3</v>
      </c>
      <c r="R117" s="91">
        <f t="shared" si="26"/>
        <v>1.27144E-3</v>
      </c>
      <c r="S117" s="91">
        <f t="shared" si="26"/>
        <v>6.1424000000000001E-3</v>
      </c>
      <c r="T117" s="91">
        <f t="shared" si="26"/>
        <v>0.13050800000000001</v>
      </c>
    </row>
    <row r="118" spans="1:20">
      <c r="A118" s="64" t="s">
        <v>291</v>
      </c>
      <c r="B118" s="102">
        <v>50</v>
      </c>
      <c r="C118" s="91">
        <v>2.9179E-2</v>
      </c>
      <c r="D118" s="91">
        <v>2.4062000000000001</v>
      </c>
      <c r="E118" s="91">
        <v>1.6846000000000001</v>
      </c>
      <c r="F118" s="91">
        <v>0.22803000000000001</v>
      </c>
      <c r="G118" s="91">
        <v>2.831</v>
      </c>
      <c r="H118" s="91">
        <v>0.34533999999999998</v>
      </c>
      <c r="I118" s="91">
        <v>2.0634000000000001E-4</v>
      </c>
      <c r="J118" s="91">
        <v>1.8163999999999999E-3</v>
      </c>
      <c r="K118" s="91">
        <v>3.4221E-3</v>
      </c>
      <c r="L118" s="91">
        <v>6.5326000000000002E-4</v>
      </c>
      <c r="M118" s="91">
        <v>4.7334999999999999E-3</v>
      </c>
      <c r="N118" s="91">
        <v>2.4291999999999998E-3</v>
      </c>
      <c r="O118" s="91">
        <f t="shared" si="26"/>
        <v>4.1268000000000001E-4</v>
      </c>
      <c r="P118" s="91">
        <f t="shared" si="26"/>
        <v>3.6327999999999998E-3</v>
      </c>
      <c r="Q118" s="91">
        <f t="shared" si="26"/>
        <v>6.8441999999999999E-3</v>
      </c>
      <c r="R118" s="91">
        <f t="shared" si="26"/>
        <v>1.30652E-3</v>
      </c>
      <c r="S118" s="91">
        <f t="shared" si="26"/>
        <v>9.4669999999999997E-3</v>
      </c>
      <c r="T118" s="91">
        <f t="shared" si="26"/>
        <v>4.8583999999999997E-3</v>
      </c>
    </row>
    <row r="119" spans="1:20">
      <c r="A119" s="64" t="s">
        <v>292</v>
      </c>
      <c r="B119" s="102">
        <v>50</v>
      </c>
      <c r="C119" s="91">
        <v>3.7218000000000001E-2</v>
      </c>
      <c r="D119" s="91">
        <v>2.5268999999999999</v>
      </c>
      <c r="E119" s="91">
        <v>1.7265999999999999</v>
      </c>
      <c r="F119" s="91">
        <v>0.25946999999999998</v>
      </c>
      <c r="G119" s="91">
        <v>2.8388</v>
      </c>
      <c r="H119" s="91">
        <v>0.40042</v>
      </c>
      <c r="I119" s="91">
        <v>3.1090000000000002E-4</v>
      </c>
      <c r="J119" s="91">
        <v>4.2598999999999996E-3</v>
      </c>
      <c r="K119" s="91">
        <v>2.7458999999999999E-3</v>
      </c>
      <c r="L119" s="91">
        <v>1.2352999999999999E-3</v>
      </c>
      <c r="M119" s="91">
        <v>5.2160000000000002E-3</v>
      </c>
      <c r="N119" s="91">
        <v>9.2234000000000001E-4</v>
      </c>
      <c r="O119" s="91">
        <f t="shared" si="26"/>
        <v>6.2180000000000004E-4</v>
      </c>
      <c r="P119" s="91">
        <f t="shared" si="26"/>
        <v>8.5197999999999992E-3</v>
      </c>
      <c r="Q119" s="91">
        <f t="shared" si="26"/>
        <v>5.4917999999999998E-3</v>
      </c>
      <c r="R119" s="91">
        <f t="shared" si="26"/>
        <v>2.4705999999999999E-3</v>
      </c>
      <c r="S119" s="91">
        <f t="shared" si="26"/>
        <v>1.0432E-2</v>
      </c>
      <c r="T119" s="91">
        <f t="shared" si="26"/>
        <v>1.84468E-3</v>
      </c>
    </row>
    <row r="120" spans="1:20">
      <c r="A120" s="64" t="s">
        <v>296</v>
      </c>
      <c r="B120" s="102">
        <v>50</v>
      </c>
      <c r="C120" s="91">
        <v>3.4948E-2</v>
      </c>
      <c r="D120" s="91">
        <v>2.1739000000000002</v>
      </c>
      <c r="E120" s="91">
        <v>1.3183</v>
      </c>
      <c r="F120" s="91">
        <v>0.29169</v>
      </c>
      <c r="G120" s="91">
        <v>2.7471999999999999</v>
      </c>
      <c r="H120" s="91">
        <v>0.45700000000000002</v>
      </c>
      <c r="I120" s="91">
        <v>4.4852999999999999E-4</v>
      </c>
      <c r="J120" s="91">
        <v>1.5518000000000001E-2</v>
      </c>
      <c r="K120" s="91">
        <v>9.8093999999999994E-3</v>
      </c>
      <c r="L120" s="91">
        <v>2.2796000000000001E-3</v>
      </c>
      <c r="M120" s="91">
        <v>1.0560999999999999E-2</v>
      </c>
      <c r="N120" s="91">
        <v>2.9323000000000001E-3</v>
      </c>
      <c r="O120" s="91">
        <f t="shared" si="26"/>
        <v>8.9705999999999998E-4</v>
      </c>
      <c r="P120" s="91">
        <f t="shared" si="26"/>
        <v>3.1036000000000001E-2</v>
      </c>
      <c r="Q120" s="91">
        <f t="shared" si="26"/>
        <v>1.9618799999999999E-2</v>
      </c>
      <c r="R120" s="91">
        <f t="shared" si="26"/>
        <v>4.5592000000000002E-3</v>
      </c>
      <c r="S120" s="91">
        <f t="shared" si="26"/>
        <v>2.1121999999999998E-2</v>
      </c>
      <c r="T120" s="91">
        <f t="shared" si="26"/>
        <v>5.8646000000000002E-3</v>
      </c>
    </row>
    <row r="121" spans="1:20">
      <c r="A121" s="64" t="s">
        <v>297</v>
      </c>
      <c r="B121" s="102">
        <v>50</v>
      </c>
      <c r="C121" s="91">
        <v>3.5243999999999998E-2</v>
      </c>
      <c r="D121" s="91">
        <v>2.4323000000000001</v>
      </c>
      <c r="E121" s="91">
        <v>1.613</v>
      </c>
      <c r="F121" s="91">
        <v>0.2379</v>
      </c>
      <c r="G121" s="91">
        <v>3.3302</v>
      </c>
      <c r="H121" s="91">
        <v>0.64253000000000005</v>
      </c>
      <c r="I121" s="91">
        <v>2.6452000000000002E-4</v>
      </c>
      <c r="J121" s="91">
        <v>3.9928000000000003E-3</v>
      </c>
      <c r="K121" s="91">
        <v>3.3425999999999998E-3</v>
      </c>
      <c r="L121" s="91">
        <v>7.6825000000000005E-4</v>
      </c>
      <c r="M121" s="91">
        <v>2.3151000000000001E-2</v>
      </c>
      <c r="N121" s="91">
        <v>3.7236999999999999E-3</v>
      </c>
      <c r="O121" s="91">
        <f t="shared" si="26"/>
        <v>5.2904000000000004E-4</v>
      </c>
      <c r="P121" s="91">
        <f t="shared" si="26"/>
        <v>7.9856000000000007E-3</v>
      </c>
      <c r="Q121" s="91">
        <f t="shared" si="26"/>
        <v>6.6851999999999996E-3</v>
      </c>
      <c r="R121" s="91">
        <f t="shared" si="26"/>
        <v>1.5365000000000001E-3</v>
      </c>
      <c r="S121" s="91">
        <f t="shared" si="26"/>
        <v>4.6302000000000003E-2</v>
      </c>
      <c r="T121" s="91">
        <f t="shared" si="26"/>
        <v>7.4473999999999999E-3</v>
      </c>
    </row>
    <row r="122" spans="1:20">
      <c r="A122" s="64" t="s">
        <v>298</v>
      </c>
      <c r="B122" s="102">
        <v>50</v>
      </c>
      <c r="C122" s="91">
        <v>3.5848999999999999E-2</v>
      </c>
      <c r="D122" s="91">
        <v>2.0135999999999998</v>
      </c>
      <c r="E122" s="91">
        <v>1.5729</v>
      </c>
      <c r="F122" s="91">
        <v>0.26806999999999997</v>
      </c>
      <c r="G122" s="91">
        <v>2.0432000000000001</v>
      </c>
      <c r="H122" s="91">
        <v>0.32418000000000002</v>
      </c>
      <c r="I122" s="91">
        <v>2.3661E-4</v>
      </c>
      <c r="J122" s="91">
        <v>5.9749E-3</v>
      </c>
      <c r="K122" s="91">
        <v>5.4257000000000003E-3</v>
      </c>
      <c r="L122" s="91">
        <v>9.0227999999999999E-4</v>
      </c>
      <c r="M122" s="91">
        <v>6.3225E-3</v>
      </c>
      <c r="N122" s="91">
        <v>1.1169999999999999E-3</v>
      </c>
      <c r="O122" s="91">
        <f t="shared" si="26"/>
        <v>4.7322E-4</v>
      </c>
      <c r="P122" s="91">
        <f t="shared" si="26"/>
        <v>1.19498E-2</v>
      </c>
      <c r="Q122" s="91">
        <f t="shared" si="26"/>
        <v>1.0851400000000001E-2</v>
      </c>
      <c r="R122" s="91">
        <f t="shared" si="26"/>
        <v>1.80456E-3</v>
      </c>
      <c r="S122" s="91">
        <f t="shared" si="26"/>
        <v>1.2645E-2</v>
      </c>
      <c r="T122" s="91">
        <f t="shared" si="26"/>
        <v>2.2339999999999999E-3</v>
      </c>
    </row>
    <row r="123" spans="1:20">
      <c r="A123" s="64" t="s">
        <v>299</v>
      </c>
      <c r="B123" s="102">
        <v>50</v>
      </c>
      <c r="C123" s="91">
        <v>6.1614000000000002E-2</v>
      </c>
      <c r="D123" s="91">
        <v>2.1349999999999998</v>
      </c>
      <c r="E123" s="91">
        <v>1.2229000000000001</v>
      </c>
      <c r="F123" s="91">
        <v>0.24163999999999999</v>
      </c>
      <c r="G123" s="91">
        <v>2.6785000000000001</v>
      </c>
      <c r="H123" s="91">
        <v>0.27484999999999998</v>
      </c>
      <c r="I123" s="91">
        <v>4.0504000000000001E-4</v>
      </c>
      <c r="J123" s="91">
        <v>8.1960000000000002E-3</v>
      </c>
      <c r="K123" s="91">
        <v>5.5694999999999998E-3</v>
      </c>
      <c r="L123" s="91">
        <v>1.0828999999999999E-3</v>
      </c>
      <c r="M123" s="91">
        <v>1.1079E-2</v>
      </c>
      <c r="N123" s="91">
        <v>1.6972999999999999E-3</v>
      </c>
      <c r="O123" s="91">
        <f t="shared" si="26"/>
        <v>8.1008000000000002E-4</v>
      </c>
      <c r="P123" s="91">
        <f t="shared" si="26"/>
        <v>1.6392E-2</v>
      </c>
      <c r="Q123" s="91">
        <f t="shared" si="26"/>
        <v>1.1139E-2</v>
      </c>
      <c r="R123" s="91">
        <f t="shared" si="26"/>
        <v>2.1657999999999998E-3</v>
      </c>
      <c r="S123" s="91">
        <f t="shared" si="26"/>
        <v>2.2158000000000001E-2</v>
      </c>
      <c r="T123" s="91">
        <f t="shared" si="26"/>
        <v>3.3945999999999998E-3</v>
      </c>
    </row>
    <row r="124" spans="1:20">
      <c r="A124" s="64" t="s">
        <v>300</v>
      </c>
      <c r="B124" s="102">
        <v>50</v>
      </c>
      <c r="C124" s="91">
        <v>3.2536000000000002E-2</v>
      </c>
      <c r="D124" s="91">
        <v>2.1175999999999999</v>
      </c>
      <c r="E124" s="91">
        <v>1.44</v>
      </c>
      <c r="F124" s="91">
        <v>0.25783</v>
      </c>
      <c r="G124" s="91">
        <v>2.0390000000000001</v>
      </c>
      <c r="H124" s="91">
        <v>0.25631999999999999</v>
      </c>
      <c r="I124" s="91">
        <v>3.1558999999999998E-4</v>
      </c>
      <c r="J124" s="91">
        <v>6.9605999999999999E-3</v>
      </c>
      <c r="K124" s="91">
        <v>4.0562999999999997E-3</v>
      </c>
      <c r="L124" s="91">
        <v>1.183E-3</v>
      </c>
      <c r="M124" s="91">
        <v>1.6792999999999999E-2</v>
      </c>
      <c r="N124" s="91">
        <v>7.6809999999999997E-4</v>
      </c>
      <c r="O124" s="91">
        <f t="shared" si="26"/>
        <v>6.3117999999999996E-4</v>
      </c>
      <c r="P124" s="91">
        <f t="shared" si="26"/>
        <v>1.39212E-2</v>
      </c>
      <c r="Q124" s="91">
        <f t="shared" si="26"/>
        <v>8.1125999999999993E-3</v>
      </c>
      <c r="R124" s="91">
        <f t="shared" si="26"/>
        <v>2.366E-3</v>
      </c>
      <c r="S124" s="91">
        <f t="shared" si="26"/>
        <v>3.3585999999999998E-2</v>
      </c>
      <c r="T124" s="91">
        <f t="shared" si="26"/>
        <v>1.5361999999999999E-3</v>
      </c>
    </row>
    <row r="125" spans="1:20">
      <c r="A125" s="64" t="s">
        <v>301</v>
      </c>
      <c r="B125" s="102">
        <v>50</v>
      </c>
      <c r="C125" s="91">
        <v>3.7163000000000002E-2</v>
      </c>
      <c r="D125" s="91">
        <v>2.4529000000000001</v>
      </c>
      <c r="E125" s="91">
        <v>1.8751</v>
      </c>
      <c r="F125" s="91">
        <v>0.32267000000000001</v>
      </c>
      <c r="G125" s="91">
        <v>2.3245</v>
      </c>
      <c r="H125" s="91">
        <v>0.48627999999999999</v>
      </c>
      <c r="I125" s="91">
        <v>2.0340000000000001E-4</v>
      </c>
      <c r="J125" s="91">
        <v>5.6119000000000004E-3</v>
      </c>
      <c r="K125" s="91">
        <v>2.6332E-3</v>
      </c>
      <c r="L125" s="91">
        <v>8.6178999999999997E-4</v>
      </c>
      <c r="M125" s="91">
        <v>4.9683000000000001E-3</v>
      </c>
      <c r="N125" s="91">
        <v>1.2355000000000001E-3</v>
      </c>
      <c r="O125" s="91">
        <f t="shared" si="26"/>
        <v>4.0680000000000002E-4</v>
      </c>
      <c r="P125" s="91">
        <f t="shared" si="26"/>
        <v>1.1223800000000001E-2</v>
      </c>
      <c r="Q125" s="91">
        <f t="shared" si="26"/>
        <v>5.2664000000000001E-3</v>
      </c>
      <c r="R125" s="91">
        <f t="shared" si="26"/>
        <v>1.7235799999999999E-3</v>
      </c>
      <c r="S125" s="91">
        <f t="shared" si="26"/>
        <v>9.9366000000000003E-3</v>
      </c>
      <c r="T125" s="91">
        <f t="shared" si="26"/>
        <v>2.4710000000000001E-3</v>
      </c>
    </row>
    <row r="126" spans="1:20">
      <c r="A126" s="64" t="s">
        <v>302</v>
      </c>
      <c r="B126" s="102">
        <v>50</v>
      </c>
      <c r="C126" s="91">
        <v>5.5791E-2</v>
      </c>
      <c r="D126" s="91">
        <v>2.2589999999999999</v>
      </c>
      <c r="E126" s="91">
        <v>1.7123999999999999</v>
      </c>
      <c r="F126" s="91">
        <v>2.7602999999999999E-2</v>
      </c>
      <c r="G126" s="91">
        <v>0.73472000000000004</v>
      </c>
      <c r="H126" s="91">
        <v>27.75</v>
      </c>
      <c r="I126" s="91">
        <v>4.6548E-4</v>
      </c>
      <c r="J126" s="91">
        <v>6.0626999999999999E-3</v>
      </c>
      <c r="K126" s="91">
        <v>5.3318999999999997E-3</v>
      </c>
      <c r="L126" s="91">
        <v>2.6354999999999998E-4</v>
      </c>
      <c r="M126" s="91">
        <v>1.1868999999999999E-2</v>
      </c>
      <c r="N126" s="91">
        <v>0.20818999999999999</v>
      </c>
      <c r="O126" s="91">
        <f t="shared" si="26"/>
        <v>9.3095999999999999E-4</v>
      </c>
      <c r="P126" s="91">
        <f t="shared" si="26"/>
        <v>1.21254E-2</v>
      </c>
      <c r="Q126" s="91">
        <f t="shared" si="26"/>
        <v>1.0663799999999999E-2</v>
      </c>
      <c r="R126" s="91">
        <f t="shared" si="26"/>
        <v>5.2709999999999996E-4</v>
      </c>
      <c r="S126" s="91">
        <f t="shared" si="26"/>
        <v>2.3737999999999999E-2</v>
      </c>
      <c r="T126" s="91">
        <f t="shared" si="26"/>
        <v>0.41637999999999997</v>
      </c>
    </row>
    <row r="127" spans="1:20">
      <c r="A127" s="64" t="s">
        <v>303</v>
      </c>
      <c r="B127" s="102">
        <v>50</v>
      </c>
      <c r="C127" s="91">
        <v>4.2976E-2</v>
      </c>
      <c r="D127" s="91">
        <v>2.4895999999999998</v>
      </c>
      <c r="E127" s="91">
        <v>1.9379</v>
      </c>
      <c r="F127" s="91">
        <v>9.0337000000000004E-3</v>
      </c>
      <c r="G127" s="91">
        <v>2.0243000000000002</v>
      </c>
      <c r="H127" s="91">
        <v>10.313000000000001</v>
      </c>
      <c r="I127" s="91">
        <v>5.3985999999999997E-4</v>
      </c>
      <c r="J127" s="91">
        <v>8.3744000000000006E-3</v>
      </c>
      <c r="K127" s="91">
        <v>6.8579000000000001E-3</v>
      </c>
      <c r="L127" s="91">
        <v>3.0256E-4</v>
      </c>
      <c r="M127" s="91">
        <v>1.0970000000000001E-2</v>
      </c>
      <c r="N127" s="91">
        <v>6.6720000000000002E-2</v>
      </c>
      <c r="O127" s="91">
        <f t="shared" si="26"/>
        <v>1.0797199999999999E-3</v>
      </c>
      <c r="P127" s="91">
        <f t="shared" si="26"/>
        <v>1.6748800000000001E-2</v>
      </c>
      <c r="Q127" s="91">
        <f t="shared" si="26"/>
        <v>1.37158E-2</v>
      </c>
      <c r="R127" s="91">
        <f t="shared" si="26"/>
        <v>6.0512000000000001E-4</v>
      </c>
      <c r="S127" s="91">
        <f t="shared" si="26"/>
        <v>2.1940000000000001E-2</v>
      </c>
      <c r="T127" s="91">
        <f t="shared" si="26"/>
        <v>0.13344</v>
      </c>
    </row>
    <row r="128" spans="1:20">
      <c r="A128" s="64" t="s">
        <v>304</v>
      </c>
      <c r="B128" s="102">
        <v>50</v>
      </c>
      <c r="C128" s="91">
        <v>3.9890999999999998E-3</v>
      </c>
      <c r="D128" s="91">
        <v>2.1116999999999999</v>
      </c>
      <c r="E128" s="91">
        <v>1.3802000000000001</v>
      </c>
      <c r="F128" s="91">
        <v>5.2456000000000003E-2</v>
      </c>
      <c r="G128" s="91">
        <v>1.3873</v>
      </c>
      <c r="H128" s="91">
        <v>13.78</v>
      </c>
      <c r="I128" s="91">
        <v>1.6071999999999999E-4</v>
      </c>
      <c r="J128" s="91">
        <v>8.7153000000000005E-3</v>
      </c>
      <c r="K128" s="91">
        <v>5.7765000000000004E-3</v>
      </c>
      <c r="L128" s="91">
        <v>8.0645999999999995E-4</v>
      </c>
      <c r="M128" s="91">
        <v>5.7375999999999998E-3</v>
      </c>
      <c r="N128" s="91">
        <v>7.6840000000000006E-2</v>
      </c>
      <c r="O128" s="91">
        <f t="shared" si="26"/>
        <v>3.2143999999999999E-4</v>
      </c>
      <c r="P128" s="91">
        <f t="shared" si="26"/>
        <v>1.7430600000000001E-2</v>
      </c>
      <c r="Q128" s="91">
        <f t="shared" si="26"/>
        <v>1.1553000000000001E-2</v>
      </c>
      <c r="R128" s="91">
        <f t="shared" si="26"/>
        <v>1.6129199999999999E-3</v>
      </c>
      <c r="S128" s="91">
        <f t="shared" si="26"/>
        <v>1.14752E-2</v>
      </c>
      <c r="T128" s="91">
        <f t="shared" si="26"/>
        <v>0.15368000000000001</v>
      </c>
    </row>
    <row r="129" spans="1:21">
      <c r="A129" s="64"/>
      <c r="B129" s="89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</row>
    <row r="130" spans="1:21">
      <c r="A130" s="64"/>
      <c r="B130" s="89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</row>
    <row r="131" spans="1:21">
      <c r="A131" s="64"/>
      <c r="B131" s="102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</row>
    <row r="132" spans="1:21">
      <c r="A132" s="64"/>
      <c r="B132" s="102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</row>
    <row r="133" spans="1:21">
      <c r="A133" s="64"/>
      <c r="B133" s="102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</row>
    <row r="134" spans="1:21">
      <c r="A134" s="64"/>
      <c r="B134" s="89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</row>
    <row r="135" spans="1:21">
      <c r="A135" s="64"/>
      <c r="B135" s="89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</row>
    <row r="136" spans="1:21">
      <c r="A136" s="64"/>
      <c r="B136" s="89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</row>
    <row r="137" spans="1:21" ht="13.8" thickBot="1">
      <c r="A137" s="64"/>
      <c r="B137" s="89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142"/>
    </row>
    <row r="138" spans="1:21">
      <c r="A138" s="64"/>
      <c r="B138" s="89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</row>
    <row r="139" spans="1:21">
      <c r="A139" s="11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</row>
    <row r="140" spans="1:21">
      <c r="A140" s="11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</row>
    <row r="141" spans="1:21">
      <c r="A141" s="56" t="s">
        <v>126</v>
      </c>
      <c r="B141" s="57"/>
      <c r="C141" s="56" t="s">
        <v>150</v>
      </c>
      <c r="D141" s="57"/>
      <c r="E141" s="89"/>
      <c r="F141" s="57"/>
      <c r="G141" s="89"/>
      <c r="H141" s="89"/>
      <c r="I141" s="59" t="s">
        <v>123</v>
      </c>
      <c r="J141" s="89"/>
      <c r="K141" s="89"/>
      <c r="L141" s="57"/>
      <c r="M141" s="89"/>
      <c r="N141" s="89"/>
      <c r="O141" s="59" t="s">
        <v>124</v>
      </c>
      <c r="P141" s="89"/>
      <c r="Q141" s="89"/>
      <c r="R141" s="57"/>
      <c r="S141" s="89"/>
      <c r="T141" s="89"/>
    </row>
    <row r="142" spans="1:21">
      <c r="A142" s="59" t="s">
        <v>35</v>
      </c>
      <c r="B142" s="59" t="s">
        <v>151</v>
      </c>
      <c r="C142" s="59" t="s">
        <v>1</v>
      </c>
      <c r="D142" s="59" t="s">
        <v>125</v>
      </c>
      <c r="E142" s="59" t="s">
        <v>3</v>
      </c>
      <c r="F142" s="59" t="s">
        <v>9</v>
      </c>
      <c r="G142" s="59" t="s">
        <v>4</v>
      </c>
      <c r="H142" s="59" t="s">
        <v>5</v>
      </c>
      <c r="I142" s="59" t="s">
        <v>1</v>
      </c>
      <c r="J142" s="59" t="s">
        <v>125</v>
      </c>
      <c r="K142" s="59" t="s">
        <v>3</v>
      </c>
      <c r="L142" s="59" t="s">
        <v>9</v>
      </c>
      <c r="M142" s="59" t="s">
        <v>4</v>
      </c>
      <c r="N142" s="59" t="s">
        <v>5</v>
      </c>
      <c r="O142" s="59" t="s">
        <v>1</v>
      </c>
      <c r="P142" s="59" t="s">
        <v>125</v>
      </c>
      <c r="Q142" s="59" t="s">
        <v>3</v>
      </c>
      <c r="R142" s="59" t="s">
        <v>9</v>
      </c>
      <c r="S142" s="59" t="s">
        <v>4</v>
      </c>
      <c r="T142" s="59" t="s">
        <v>5</v>
      </c>
    </row>
    <row r="143" spans="1:21">
      <c r="A143" s="64" t="str">
        <f>A97</f>
        <v>AMG_Xen4@93</v>
      </c>
      <c r="B143" s="117">
        <f>B97</f>
        <v>50</v>
      </c>
      <c r="C143" s="91">
        <f t="shared" ref="C143:N143" si="27">C97*$B97</f>
        <v>0.52180000000000004</v>
      </c>
      <c r="D143" s="91">
        <f t="shared" si="27"/>
        <v>46.534999999999997</v>
      </c>
      <c r="E143" s="91">
        <f t="shared" si="27"/>
        <v>47.1875</v>
      </c>
      <c r="F143" s="91">
        <f t="shared" si="27"/>
        <v>17.968500000000002</v>
      </c>
      <c r="G143" s="91">
        <f t="shared" si="27"/>
        <v>55.515000000000001</v>
      </c>
      <c r="H143" s="91">
        <f t="shared" si="27"/>
        <v>6.258</v>
      </c>
      <c r="I143" s="91">
        <f t="shared" si="27"/>
        <v>3.6768499999999997E-3</v>
      </c>
      <c r="J143" s="91">
        <f t="shared" si="27"/>
        <v>0.16356499999999999</v>
      </c>
      <c r="K143" s="91">
        <f t="shared" si="27"/>
        <v>0.21911</v>
      </c>
      <c r="L143" s="91">
        <f t="shared" si="27"/>
        <v>7.6380000000000003E-2</v>
      </c>
      <c r="M143" s="91">
        <f t="shared" si="27"/>
        <v>0.24548</v>
      </c>
      <c r="N143" s="91">
        <f t="shared" si="27"/>
        <v>6.9644999999999999E-2</v>
      </c>
      <c r="O143" s="91">
        <f>2*I143</f>
        <v>7.3536999999999995E-3</v>
      </c>
      <c r="P143" s="91">
        <f t="shared" ref="P143:T158" si="28">2*J143</f>
        <v>0.32712999999999998</v>
      </c>
      <c r="Q143" s="91">
        <f t="shared" si="28"/>
        <v>0.43822</v>
      </c>
      <c r="R143" s="91">
        <f t="shared" si="28"/>
        <v>0.15276000000000001</v>
      </c>
      <c r="S143" s="91">
        <f t="shared" si="28"/>
        <v>0.49096000000000001</v>
      </c>
      <c r="T143" s="91">
        <f t="shared" si="28"/>
        <v>0.13929</v>
      </c>
    </row>
    <row r="144" spans="1:21">
      <c r="A144" s="64" t="str">
        <f t="shared" ref="A144:B159" si="29">A98</f>
        <v>186-11-217-MIA@94</v>
      </c>
      <c r="B144" s="117">
        <f t="shared" si="29"/>
        <v>50</v>
      </c>
      <c r="C144" s="91">
        <f t="shared" ref="C144:N144" si="30">C98*$B98</f>
        <v>4.1569500000000001</v>
      </c>
      <c r="D144" s="91">
        <f t="shared" si="30"/>
        <v>167.98</v>
      </c>
      <c r="E144" s="91">
        <f t="shared" si="30"/>
        <v>157.29999999999998</v>
      </c>
      <c r="F144" s="91">
        <f t="shared" si="30"/>
        <v>32.399499999999996</v>
      </c>
      <c r="G144" s="91">
        <f t="shared" si="30"/>
        <v>210.06</v>
      </c>
      <c r="H144" s="91">
        <f t="shared" si="30"/>
        <v>65.454999999999998</v>
      </c>
      <c r="I144" s="91">
        <f t="shared" si="30"/>
        <v>2.2610499999999999E-2</v>
      </c>
      <c r="J144" s="91">
        <f t="shared" si="30"/>
        <v>0.36607000000000001</v>
      </c>
      <c r="K144" s="91">
        <f t="shared" si="30"/>
        <v>0.35423500000000002</v>
      </c>
      <c r="L144" s="91">
        <f t="shared" si="30"/>
        <v>9.1259999999999994E-2</v>
      </c>
      <c r="M144" s="91">
        <f t="shared" si="30"/>
        <v>0.66054999999999997</v>
      </c>
      <c r="N144" s="91">
        <f t="shared" si="30"/>
        <v>0.11316500000000002</v>
      </c>
      <c r="O144" s="91">
        <f t="shared" ref="O144:T161" si="31">2*I144</f>
        <v>4.5220999999999997E-2</v>
      </c>
      <c r="P144" s="91">
        <f t="shared" si="28"/>
        <v>0.73214000000000001</v>
      </c>
      <c r="Q144" s="91">
        <f t="shared" si="28"/>
        <v>0.70847000000000004</v>
      </c>
      <c r="R144" s="91">
        <f t="shared" si="28"/>
        <v>0.18251999999999999</v>
      </c>
      <c r="S144" s="91">
        <f t="shared" si="28"/>
        <v>1.3210999999999999</v>
      </c>
      <c r="T144" s="91">
        <f t="shared" si="28"/>
        <v>0.22633000000000003</v>
      </c>
    </row>
    <row r="145" spans="1:20">
      <c r="A145" s="64" t="str">
        <f t="shared" si="29"/>
        <v>187-9-223-MIA@95</v>
      </c>
      <c r="B145" s="117">
        <f t="shared" si="29"/>
        <v>50</v>
      </c>
      <c r="C145" s="91">
        <f t="shared" ref="C145:N145" si="32">C99*$B99</f>
        <v>0.23728500000000002</v>
      </c>
      <c r="D145" s="91">
        <f t="shared" si="32"/>
        <v>92.73</v>
      </c>
      <c r="E145" s="91">
        <f t="shared" si="32"/>
        <v>65.539999999999992</v>
      </c>
      <c r="F145" s="91">
        <f t="shared" si="32"/>
        <v>2.63815</v>
      </c>
      <c r="G145" s="91">
        <f t="shared" si="32"/>
        <v>68.525000000000006</v>
      </c>
      <c r="H145" s="91">
        <f t="shared" si="32"/>
        <v>699.25</v>
      </c>
      <c r="I145" s="91">
        <f t="shared" si="32"/>
        <v>6.7545000000000001E-3</v>
      </c>
      <c r="J145" s="91">
        <f t="shared" si="32"/>
        <v>0.11776499999999999</v>
      </c>
      <c r="K145" s="91">
        <f t="shared" si="32"/>
        <v>7.6984999999999998E-2</v>
      </c>
      <c r="L145" s="91">
        <f t="shared" si="32"/>
        <v>3.9937500000000001E-2</v>
      </c>
      <c r="M145" s="91">
        <f t="shared" si="32"/>
        <v>6.6165000000000002E-2</v>
      </c>
      <c r="N145" s="91">
        <f t="shared" si="32"/>
        <v>0.93389999999999995</v>
      </c>
      <c r="O145" s="91">
        <f t="shared" si="31"/>
        <v>1.3509E-2</v>
      </c>
      <c r="P145" s="91">
        <f t="shared" si="28"/>
        <v>0.23552999999999999</v>
      </c>
      <c r="Q145" s="91">
        <f t="shared" si="28"/>
        <v>0.15397</v>
      </c>
      <c r="R145" s="91">
        <f t="shared" si="28"/>
        <v>7.9875000000000002E-2</v>
      </c>
      <c r="S145" s="91">
        <f t="shared" si="28"/>
        <v>0.13233</v>
      </c>
      <c r="T145" s="91">
        <f t="shared" si="28"/>
        <v>1.8677999999999999</v>
      </c>
    </row>
    <row r="146" spans="1:20">
      <c r="A146" s="64" t="str">
        <f t="shared" si="29"/>
        <v>186-9-204-MIC@96</v>
      </c>
      <c r="B146" s="117">
        <f t="shared" si="29"/>
        <v>50</v>
      </c>
      <c r="C146" s="91">
        <f t="shared" ref="C146:N146" si="33">C100*$B100</f>
        <v>1.6046500000000001</v>
      </c>
      <c r="D146" s="91">
        <f t="shared" si="33"/>
        <v>100.47999999999999</v>
      </c>
      <c r="E146" s="91">
        <f t="shared" si="33"/>
        <v>68.08</v>
      </c>
      <c r="F146" s="91">
        <f t="shared" si="33"/>
        <v>10.555</v>
      </c>
      <c r="G146" s="91">
        <f t="shared" si="33"/>
        <v>171.995</v>
      </c>
      <c r="H146" s="91">
        <f t="shared" si="33"/>
        <v>48.981000000000002</v>
      </c>
      <c r="I146" s="91">
        <f t="shared" si="33"/>
        <v>9.1380000000000003E-3</v>
      </c>
      <c r="J146" s="91">
        <f t="shared" si="33"/>
        <v>0.47191000000000005</v>
      </c>
      <c r="K146" s="91">
        <f t="shared" si="33"/>
        <v>0.26726</v>
      </c>
      <c r="L146" s="91">
        <f t="shared" si="33"/>
        <v>4.2583500000000003E-2</v>
      </c>
      <c r="M146" s="91">
        <f t="shared" si="33"/>
        <v>1.8877499999999998</v>
      </c>
      <c r="N146" s="91">
        <f t="shared" si="33"/>
        <v>0.37653000000000003</v>
      </c>
      <c r="O146" s="91">
        <f t="shared" si="31"/>
        <v>1.8276000000000001E-2</v>
      </c>
      <c r="P146" s="91">
        <f t="shared" si="28"/>
        <v>0.9438200000000001</v>
      </c>
      <c r="Q146" s="91">
        <f t="shared" si="28"/>
        <v>0.53452</v>
      </c>
      <c r="R146" s="91">
        <f t="shared" si="28"/>
        <v>8.5167000000000007E-2</v>
      </c>
      <c r="S146" s="91">
        <f t="shared" si="28"/>
        <v>3.7754999999999996</v>
      </c>
      <c r="T146" s="91">
        <f t="shared" si="28"/>
        <v>0.75306000000000006</v>
      </c>
    </row>
    <row r="147" spans="1:20">
      <c r="A147" s="64" t="str">
        <f t="shared" si="29"/>
        <v>186-9-209-MIA@97</v>
      </c>
      <c r="B147" s="117">
        <f t="shared" si="29"/>
        <v>50</v>
      </c>
      <c r="C147" s="91">
        <f t="shared" ref="C147:N147" si="34">C101*$B101</f>
        <v>1.5313000000000001</v>
      </c>
      <c r="D147" s="91">
        <f t="shared" si="34"/>
        <v>109.87</v>
      </c>
      <c r="E147" s="91">
        <f t="shared" si="34"/>
        <v>73.035000000000011</v>
      </c>
      <c r="F147" s="91">
        <f t="shared" si="34"/>
        <v>11.6175</v>
      </c>
      <c r="G147" s="91">
        <f t="shared" si="34"/>
        <v>228.01499999999999</v>
      </c>
      <c r="H147" s="91">
        <f t="shared" si="34"/>
        <v>59.104999999999997</v>
      </c>
      <c r="I147" s="91">
        <f t="shared" si="34"/>
        <v>2.7333499999999997E-2</v>
      </c>
      <c r="J147" s="91">
        <f t="shared" si="34"/>
        <v>0.47857500000000003</v>
      </c>
      <c r="K147" s="91">
        <f t="shared" si="34"/>
        <v>0.32125999999999999</v>
      </c>
      <c r="L147" s="91">
        <f t="shared" si="34"/>
        <v>5.3065000000000001E-2</v>
      </c>
      <c r="M147" s="91">
        <f t="shared" si="34"/>
        <v>0.81220000000000003</v>
      </c>
      <c r="N147" s="91">
        <f t="shared" si="34"/>
        <v>0.32727499999999998</v>
      </c>
      <c r="O147" s="91">
        <f t="shared" si="31"/>
        <v>5.4666999999999993E-2</v>
      </c>
      <c r="P147" s="91">
        <f t="shared" si="28"/>
        <v>0.95715000000000006</v>
      </c>
      <c r="Q147" s="91">
        <f t="shared" si="28"/>
        <v>0.64251999999999998</v>
      </c>
      <c r="R147" s="91">
        <f t="shared" si="28"/>
        <v>0.10613</v>
      </c>
      <c r="S147" s="91">
        <f t="shared" si="28"/>
        <v>1.6244000000000001</v>
      </c>
      <c r="T147" s="91">
        <f t="shared" si="28"/>
        <v>0.65454999999999997</v>
      </c>
    </row>
    <row r="148" spans="1:20">
      <c r="A148" s="64" t="str">
        <f t="shared" si="29"/>
        <v>186-9-209-MIB@98</v>
      </c>
      <c r="B148" s="117">
        <f t="shared" si="29"/>
        <v>50</v>
      </c>
      <c r="C148" s="91">
        <f t="shared" ref="C148:N148" si="35">C102*$B102</f>
        <v>0.64690000000000003</v>
      </c>
      <c r="D148" s="91">
        <f t="shared" si="35"/>
        <v>82.855000000000004</v>
      </c>
      <c r="E148" s="91">
        <f t="shared" si="35"/>
        <v>35.109499999999997</v>
      </c>
      <c r="F148" s="91">
        <f t="shared" si="35"/>
        <v>6.8955000000000002</v>
      </c>
      <c r="G148" s="91">
        <f t="shared" si="35"/>
        <v>127.82</v>
      </c>
      <c r="H148" s="91">
        <f t="shared" si="35"/>
        <v>35.655999999999999</v>
      </c>
      <c r="I148" s="91">
        <f t="shared" si="35"/>
        <v>1.8283000000000001E-2</v>
      </c>
      <c r="J148" s="91">
        <f t="shared" si="35"/>
        <v>0.34516999999999998</v>
      </c>
      <c r="K148" s="91">
        <f t="shared" si="35"/>
        <v>0.39591499999999996</v>
      </c>
      <c r="L148" s="91">
        <f t="shared" si="35"/>
        <v>9.0300000000000005E-2</v>
      </c>
      <c r="M148" s="91">
        <f t="shared" si="35"/>
        <v>2.18425</v>
      </c>
      <c r="N148" s="91">
        <f t="shared" si="35"/>
        <v>0.48942999999999998</v>
      </c>
      <c r="O148" s="91">
        <f t="shared" si="31"/>
        <v>3.6566000000000001E-2</v>
      </c>
      <c r="P148" s="91">
        <f t="shared" si="28"/>
        <v>0.69033999999999995</v>
      </c>
      <c r="Q148" s="91">
        <f t="shared" si="28"/>
        <v>0.79182999999999992</v>
      </c>
      <c r="R148" s="91">
        <f t="shared" si="28"/>
        <v>0.18060000000000001</v>
      </c>
      <c r="S148" s="91">
        <f t="shared" si="28"/>
        <v>4.3685</v>
      </c>
      <c r="T148" s="91">
        <f t="shared" si="28"/>
        <v>0.97885999999999995</v>
      </c>
    </row>
    <row r="149" spans="1:20">
      <c r="A149" s="64" t="str">
        <f t="shared" si="29"/>
        <v>186-9-205-MIA@99</v>
      </c>
      <c r="B149" s="117">
        <f t="shared" si="29"/>
        <v>50</v>
      </c>
      <c r="C149" s="91">
        <f t="shared" ref="C149:N149" si="36">C103*$B103</f>
        <v>0.57295000000000007</v>
      </c>
      <c r="D149" s="91">
        <f t="shared" si="36"/>
        <v>98.855000000000004</v>
      </c>
      <c r="E149" s="91">
        <f t="shared" si="36"/>
        <v>57.56</v>
      </c>
      <c r="F149" s="91">
        <f t="shared" si="36"/>
        <v>10.2585</v>
      </c>
      <c r="G149" s="91">
        <f t="shared" si="36"/>
        <v>144.55000000000001</v>
      </c>
      <c r="H149" s="91">
        <f t="shared" si="36"/>
        <v>35.870000000000005</v>
      </c>
      <c r="I149" s="91">
        <f t="shared" si="36"/>
        <v>1.7846999999999998E-2</v>
      </c>
      <c r="J149" s="91">
        <f t="shared" si="36"/>
        <v>0.11432</v>
      </c>
      <c r="K149" s="91">
        <f t="shared" si="36"/>
        <v>0.16217499999999999</v>
      </c>
      <c r="L149" s="91">
        <f t="shared" si="36"/>
        <v>6.2784999999999994E-2</v>
      </c>
      <c r="M149" s="91">
        <f t="shared" si="36"/>
        <v>0.47546999999999995</v>
      </c>
      <c r="N149" s="91">
        <f t="shared" si="36"/>
        <v>9.796500000000001E-2</v>
      </c>
      <c r="O149" s="91">
        <f t="shared" si="31"/>
        <v>3.5693999999999997E-2</v>
      </c>
      <c r="P149" s="91">
        <f t="shared" si="28"/>
        <v>0.22864000000000001</v>
      </c>
      <c r="Q149" s="91">
        <f t="shared" si="28"/>
        <v>0.32434999999999997</v>
      </c>
      <c r="R149" s="91">
        <f t="shared" si="28"/>
        <v>0.12556999999999999</v>
      </c>
      <c r="S149" s="91">
        <f t="shared" si="28"/>
        <v>0.9509399999999999</v>
      </c>
      <c r="T149" s="91">
        <f t="shared" si="28"/>
        <v>0.19593000000000002</v>
      </c>
    </row>
    <row r="150" spans="1:20">
      <c r="A150" s="64" t="str">
        <f t="shared" si="29"/>
        <v>187-9-222-MIA@100</v>
      </c>
      <c r="B150" s="117">
        <f t="shared" si="29"/>
        <v>50</v>
      </c>
      <c r="C150" s="91">
        <f t="shared" ref="C150:N150" si="37">C104*$B104</f>
        <v>0.340945</v>
      </c>
      <c r="D150" s="91">
        <f t="shared" si="37"/>
        <v>85.814999999999998</v>
      </c>
      <c r="E150" s="91">
        <f t="shared" si="37"/>
        <v>57.234999999999999</v>
      </c>
      <c r="F150" s="91">
        <f t="shared" si="37"/>
        <v>15.993499999999999</v>
      </c>
      <c r="G150" s="91">
        <f t="shared" si="37"/>
        <v>115.215</v>
      </c>
      <c r="H150" s="91">
        <f t="shared" si="37"/>
        <v>34.122500000000002</v>
      </c>
      <c r="I150" s="91">
        <f t="shared" si="37"/>
        <v>7.7819999999999999E-3</v>
      </c>
      <c r="J150" s="91">
        <f t="shared" si="37"/>
        <v>7.5535000000000005E-2</v>
      </c>
      <c r="K150" s="91">
        <f t="shared" si="37"/>
        <v>0.10581</v>
      </c>
      <c r="L150" s="91">
        <f t="shared" si="37"/>
        <v>6.5409999999999996E-2</v>
      </c>
      <c r="M150" s="91">
        <f t="shared" si="37"/>
        <v>0.13827</v>
      </c>
      <c r="N150" s="91">
        <f t="shared" si="37"/>
        <v>5.7554999999999995E-2</v>
      </c>
      <c r="O150" s="91">
        <f t="shared" si="31"/>
        <v>1.5564E-2</v>
      </c>
      <c r="P150" s="91">
        <f t="shared" si="28"/>
        <v>0.15107000000000001</v>
      </c>
      <c r="Q150" s="91">
        <f t="shared" si="28"/>
        <v>0.21162</v>
      </c>
      <c r="R150" s="91">
        <f t="shared" si="28"/>
        <v>0.13081999999999999</v>
      </c>
      <c r="S150" s="91">
        <f t="shared" si="28"/>
        <v>0.27654000000000001</v>
      </c>
      <c r="T150" s="91">
        <f t="shared" si="28"/>
        <v>0.11510999999999999</v>
      </c>
    </row>
    <row r="151" spans="1:20">
      <c r="A151" s="64" t="str">
        <f t="shared" si="29"/>
        <v>186-9-202-MIA@104</v>
      </c>
      <c r="B151" s="117">
        <f t="shared" si="29"/>
        <v>50</v>
      </c>
      <c r="C151" s="91">
        <f t="shared" ref="C151:N151" si="38">C105*$B105</f>
        <v>1.8558999999999999</v>
      </c>
      <c r="D151" s="91">
        <f t="shared" si="38"/>
        <v>101.12</v>
      </c>
      <c r="E151" s="91">
        <f t="shared" si="38"/>
        <v>62.660000000000004</v>
      </c>
      <c r="F151" s="91">
        <f t="shared" si="38"/>
        <v>10.8775</v>
      </c>
      <c r="G151" s="91">
        <f t="shared" si="38"/>
        <v>195.59</v>
      </c>
      <c r="H151" s="91">
        <f t="shared" si="38"/>
        <v>37.665500000000002</v>
      </c>
      <c r="I151" s="91">
        <f t="shared" si="38"/>
        <v>1.0049500000000001E-2</v>
      </c>
      <c r="J151" s="91">
        <f t="shared" si="38"/>
        <v>0.80424999999999991</v>
      </c>
      <c r="K151" s="91">
        <f t="shared" si="38"/>
        <v>0.36048999999999998</v>
      </c>
      <c r="L151" s="91">
        <f t="shared" si="38"/>
        <v>2.9723500000000003E-2</v>
      </c>
      <c r="M151" s="91">
        <f t="shared" si="38"/>
        <v>0.91684999999999994</v>
      </c>
      <c r="N151" s="91">
        <f t="shared" si="38"/>
        <v>0.20156000000000002</v>
      </c>
      <c r="O151" s="91">
        <f t="shared" si="31"/>
        <v>2.0099000000000002E-2</v>
      </c>
      <c r="P151" s="91">
        <f t="shared" si="28"/>
        <v>1.6084999999999998</v>
      </c>
      <c r="Q151" s="91">
        <f t="shared" si="28"/>
        <v>0.72097999999999995</v>
      </c>
      <c r="R151" s="91">
        <f t="shared" si="28"/>
        <v>5.9447000000000007E-2</v>
      </c>
      <c r="S151" s="91">
        <f t="shared" si="28"/>
        <v>1.8336999999999999</v>
      </c>
      <c r="T151" s="91">
        <f t="shared" si="28"/>
        <v>0.40312000000000003</v>
      </c>
    </row>
    <row r="152" spans="1:20">
      <c r="A152" s="64" t="str">
        <f t="shared" si="29"/>
        <v>186-9-202-MID@105</v>
      </c>
      <c r="B152" s="117">
        <f t="shared" si="29"/>
        <v>50</v>
      </c>
      <c r="C152" s="91">
        <f t="shared" ref="C152:N152" si="39">C106*$B106</f>
        <v>1.3281499999999999</v>
      </c>
      <c r="D152" s="91">
        <f t="shared" si="39"/>
        <v>74.960000000000008</v>
      </c>
      <c r="E152" s="91">
        <f t="shared" si="39"/>
        <v>69.210000000000008</v>
      </c>
      <c r="F152" s="91">
        <f t="shared" si="39"/>
        <v>16.662499999999998</v>
      </c>
      <c r="G152" s="91">
        <f t="shared" si="39"/>
        <v>219.4</v>
      </c>
      <c r="H152" s="91">
        <f t="shared" si="39"/>
        <v>41.692499999999995</v>
      </c>
      <c r="I152" s="91">
        <f t="shared" si="39"/>
        <v>4.4482500000000001E-2</v>
      </c>
      <c r="J152" s="91">
        <f t="shared" si="39"/>
        <v>0.111235</v>
      </c>
      <c r="K152" s="91">
        <f t="shared" si="39"/>
        <v>0.276615</v>
      </c>
      <c r="L152" s="91">
        <f t="shared" si="39"/>
        <v>4.8674999999999996E-2</v>
      </c>
      <c r="M152" s="91">
        <f t="shared" si="39"/>
        <v>1.2510000000000001</v>
      </c>
      <c r="N152" s="91">
        <f t="shared" si="39"/>
        <v>0.18754999999999999</v>
      </c>
      <c r="O152" s="91">
        <f t="shared" si="31"/>
        <v>8.8965000000000002E-2</v>
      </c>
      <c r="P152" s="91">
        <f t="shared" si="28"/>
        <v>0.22247</v>
      </c>
      <c r="Q152" s="91">
        <f t="shared" si="28"/>
        <v>0.55323</v>
      </c>
      <c r="R152" s="91">
        <f t="shared" si="28"/>
        <v>9.7349999999999992E-2</v>
      </c>
      <c r="S152" s="91">
        <f t="shared" si="28"/>
        <v>2.5020000000000002</v>
      </c>
      <c r="T152" s="91">
        <f t="shared" si="28"/>
        <v>0.37509999999999999</v>
      </c>
    </row>
    <row r="153" spans="1:20">
      <c r="A153" s="64" t="str">
        <f t="shared" si="29"/>
        <v>186-9-206-MIB@106</v>
      </c>
      <c r="B153" s="117">
        <f t="shared" si="29"/>
        <v>50</v>
      </c>
      <c r="C153" s="91">
        <f t="shared" ref="C153:N153" si="40">C107*$B107</f>
        <v>1.4740500000000001</v>
      </c>
      <c r="D153" s="91">
        <f t="shared" si="40"/>
        <v>101.91500000000001</v>
      </c>
      <c r="E153" s="91">
        <f t="shared" si="40"/>
        <v>71.430000000000007</v>
      </c>
      <c r="F153" s="91">
        <f t="shared" si="40"/>
        <v>11.397</v>
      </c>
      <c r="G153" s="91">
        <f t="shared" si="40"/>
        <v>181.01</v>
      </c>
      <c r="H153" s="91">
        <f t="shared" si="40"/>
        <v>58.609999999999992</v>
      </c>
      <c r="I153" s="91">
        <f t="shared" si="40"/>
        <v>1.6327999999999999E-2</v>
      </c>
      <c r="J153" s="91">
        <f t="shared" si="40"/>
        <v>0.28494000000000003</v>
      </c>
      <c r="K153" s="91">
        <f t="shared" si="40"/>
        <v>0.23525500000000002</v>
      </c>
      <c r="L153" s="91">
        <f t="shared" si="40"/>
        <v>6.1100000000000002E-2</v>
      </c>
      <c r="M153" s="91">
        <f t="shared" si="40"/>
        <v>0.47920499999999999</v>
      </c>
      <c r="N153" s="91">
        <f t="shared" si="40"/>
        <v>0.13044</v>
      </c>
      <c r="O153" s="91">
        <f t="shared" si="31"/>
        <v>3.2655999999999998E-2</v>
      </c>
      <c r="P153" s="91">
        <f t="shared" si="28"/>
        <v>0.56988000000000005</v>
      </c>
      <c r="Q153" s="91">
        <f t="shared" si="28"/>
        <v>0.47051000000000004</v>
      </c>
      <c r="R153" s="91">
        <f t="shared" si="28"/>
        <v>0.1222</v>
      </c>
      <c r="S153" s="91">
        <f t="shared" si="28"/>
        <v>0.95840999999999998</v>
      </c>
      <c r="T153" s="91">
        <f t="shared" si="28"/>
        <v>0.26088</v>
      </c>
    </row>
    <row r="154" spans="1:20">
      <c r="A154" s="64" t="str">
        <f t="shared" si="29"/>
        <v>186-9-201-MI1@107</v>
      </c>
      <c r="B154" s="117">
        <f t="shared" si="29"/>
        <v>50</v>
      </c>
      <c r="C154" s="91">
        <f t="shared" ref="C154:N154" si="41">C108*$B108</f>
        <v>0.68710000000000004</v>
      </c>
      <c r="D154" s="91">
        <f t="shared" si="41"/>
        <v>74.365000000000009</v>
      </c>
      <c r="E154" s="91">
        <f t="shared" si="41"/>
        <v>25.922000000000001</v>
      </c>
      <c r="F154" s="91">
        <f t="shared" si="41"/>
        <v>6.6524999999999999</v>
      </c>
      <c r="G154" s="91">
        <f t="shared" si="41"/>
        <v>85.67</v>
      </c>
      <c r="H154" s="91">
        <f t="shared" si="41"/>
        <v>23.239000000000001</v>
      </c>
      <c r="I154" s="91">
        <f t="shared" si="41"/>
        <v>4.79855E-2</v>
      </c>
      <c r="J154" s="91">
        <f t="shared" si="41"/>
        <v>2.0827999999999998</v>
      </c>
      <c r="K154" s="91">
        <f t="shared" si="41"/>
        <v>1.64785</v>
      </c>
      <c r="L154" s="91">
        <f t="shared" si="41"/>
        <v>0.37035000000000001</v>
      </c>
      <c r="M154" s="91">
        <f t="shared" si="41"/>
        <v>6.3295000000000003</v>
      </c>
      <c r="N154" s="91">
        <f t="shared" si="41"/>
        <v>1.63785</v>
      </c>
      <c r="O154" s="91">
        <f t="shared" si="31"/>
        <v>9.5971000000000001E-2</v>
      </c>
      <c r="P154" s="91">
        <f t="shared" si="28"/>
        <v>4.1655999999999995</v>
      </c>
      <c r="Q154" s="91">
        <f t="shared" si="28"/>
        <v>3.2957000000000001</v>
      </c>
      <c r="R154" s="91">
        <f t="shared" si="28"/>
        <v>0.74070000000000003</v>
      </c>
      <c r="S154" s="91">
        <f t="shared" si="28"/>
        <v>12.659000000000001</v>
      </c>
      <c r="T154" s="91">
        <f t="shared" si="28"/>
        <v>3.2757000000000001</v>
      </c>
    </row>
    <row r="155" spans="1:20">
      <c r="A155" s="64" t="str">
        <f t="shared" si="29"/>
        <v>187-8-101-MIA@108</v>
      </c>
      <c r="B155" s="117">
        <f t="shared" si="29"/>
        <v>50</v>
      </c>
      <c r="C155" s="91">
        <f t="shared" ref="C155:N155" si="42">C109*$B109</f>
        <v>1.2403999999999999</v>
      </c>
      <c r="D155" s="91">
        <f t="shared" si="42"/>
        <v>93.164999999999992</v>
      </c>
      <c r="E155" s="91">
        <f t="shared" si="42"/>
        <v>60.335000000000008</v>
      </c>
      <c r="F155" s="91">
        <f t="shared" si="42"/>
        <v>16.605499999999999</v>
      </c>
      <c r="G155" s="91">
        <f t="shared" si="42"/>
        <v>107.70500000000001</v>
      </c>
      <c r="H155" s="91">
        <f t="shared" si="42"/>
        <v>38.517499999999998</v>
      </c>
      <c r="I155" s="91">
        <f t="shared" si="42"/>
        <v>5.2649999999999997E-3</v>
      </c>
      <c r="J155" s="91">
        <f t="shared" si="42"/>
        <v>0.286165</v>
      </c>
      <c r="K155" s="91">
        <f t="shared" si="42"/>
        <v>6.440499999999999E-2</v>
      </c>
      <c r="L155" s="91">
        <f t="shared" si="42"/>
        <v>9.1689999999999994E-2</v>
      </c>
      <c r="M155" s="91">
        <f t="shared" si="42"/>
        <v>0.33912999999999999</v>
      </c>
      <c r="N155" s="91">
        <f t="shared" si="42"/>
        <v>0.105055</v>
      </c>
      <c r="O155" s="91">
        <f t="shared" si="31"/>
        <v>1.0529999999999999E-2</v>
      </c>
      <c r="P155" s="91">
        <f t="shared" si="28"/>
        <v>0.57233000000000001</v>
      </c>
      <c r="Q155" s="91">
        <f t="shared" si="28"/>
        <v>0.12880999999999998</v>
      </c>
      <c r="R155" s="91">
        <f t="shared" si="28"/>
        <v>0.18337999999999999</v>
      </c>
      <c r="S155" s="91">
        <f t="shared" si="28"/>
        <v>0.67825999999999997</v>
      </c>
      <c r="T155" s="91">
        <f t="shared" si="28"/>
        <v>0.21010999999999999</v>
      </c>
    </row>
    <row r="156" spans="1:20">
      <c r="A156" s="64" t="str">
        <f t="shared" si="29"/>
        <v>187-9-201-MIB@109</v>
      </c>
      <c r="B156" s="117">
        <f t="shared" si="29"/>
        <v>50</v>
      </c>
      <c r="C156" s="91">
        <f t="shared" ref="C156:N156" si="43">C110*$B110</f>
        <v>0.79504999999999992</v>
      </c>
      <c r="D156" s="91">
        <f t="shared" si="43"/>
        <v>71.295000000000002</v>
      </c>
      <c r="E156" s="91">
        <f t="shared" si="43"/>
        <v>67.355000000000004</v>
      </c>
      <c r="F156" s="91">
        <f t="shared" si="43"/>
        <v>20.959500000000002</v>
      </c>
      <c r="G156" s="91">
        <f t="shared" si="43"/>
        <v>105.64</v>
      </c>
      <c r="H156" s="91">
        <f t="shared" si="43"/>
        <v>29.853000000000002</v>
      </c>
      <c r="I156" s="91">
        <f t="shared" si="43"/>
        <v>1.5370499999999999E-2</v>
      </c>
      <c r="J156" s="91">
        <f t="shared" si="43"/>
        <v>0.32855499999999999</v>
      </c>
      <c r="K156" s="91">
        <f t="shared" si="43"/>
        <v>0.30935499999999999</v>
      </c>
      <c r="L156" s="91">
        <f t="shared" si="43"/>
        <v>7.267499999999999E-2</v>
      </c>
      <c r="M156" s="91">
        <f t="shared" si="43"/>
        <v>0.45875500000000002</v>
      </c>
      <c r="N156" s="91">
        <f t="shared" si="43"/>
        <v>0.119245</v>
      </c>
      <c r="O156" s="91">
        <f t="shared" si="31"/>
        <v>3.0740999999999997E-2</v>
      </c>
      <c r="P156" s="91">
        <f t="shared" si="28"/>
        <v>0.65710999999999997</v>
      </c>
      <c r="Q156" s="91">
        <f t="shared" si="28"/>
        <v>0.61870999999999998</v>
      </c>
      <c r="R156" s="91">
        <f t="shared" si="28"/>
        <v>0.14534999999999998</v>
      </c>
      <c r="S156" s="91">
        <f t="shared" si="28"/>
        <v>0.91751000000000005</v>
      </c>
      <c r="T156" s="91">
        <f t="shared" si="28"/>
        <v>0.23849000000000001</v>
      </c>
    </row>
    <row r="157" spans="1:20">
      <c r="A157" s="64" t="str">
        <f t="shared" si="29"/>
        <v>187-1-216-MI1@110</v>
      </c>
      <c r="B157" s="117">
        <f t="shared" si="29"/>
        <v>50</v>
      </c>
      <c r="C157" s="91">
        <f t="shared" ref="C157:N157" si="44">C111*$B111</f>
        <v>2.1097000000000001</v>
      </c>
      <c r="D157" s="91">
        <f t="shared" si="44"/>
        <v>117.435</v>
      </c>
      <c r="E157" s="91">
        <f t="shared" si="44"/>
        <v>93.28</v>
      </c>
      <c r="F157" s="91">
        <f t="shared" si="44"/>
        <v>0.46161500000000005</v>
      </c>
      <c r="G157" s="91">
        <f t="shared" si="44"/>
        <v>100.29999999999998</v>
      </c>
      <c r="H157" s="91">
        <f t="shared" si="44"/>
        <v>528.45000000000005</v>
      </c>
      <c r="I157" s="91">
        <f t="shared" si="44"/>
        <v>2.2947000000000002E-2</v>
      </c>
      <c r="J157" s="91">
        <f t="shared" si="44"/>
        <v>0.36405500000000002</v>
      </c>
      <c r="K157" s="91">
        <f t="shared" si="44"/>
        <v>0.24781999999999998</v>
      </c>
      <c r="L157" s="91">
        <f t="shared" si="44"/>
        <v>5.1184999999999998E-3</v>
      </c>
      <c r="M157" s="91">
        <f t="shared" si="44"/>
        <v>0.32391500000000001</v>
      </c>
      <c r="N157" s="91">
        <f t="shared" si="44"/>
        <v>1.4318500000000001</v>
      </c>
      <c r="O157" s="91">
        <f t="shared" si="31"/>
        <v>4.5894000000000004E-2</v>
      </c>
      <c r="P157" s="91">
        <f t="shared" si="28"/>
        <v>0.72811000000000003</v>
      </c>
      <c r="Q157" s="91">
        <f t="shared" si="28"/>
        <v>0.49563999999999997</v>
      </c>
      <c r="R157" s="91">
        <f t="shared" si="28"/>
        <v>1.0237E-2</v>
      </c>
      <c r="S157" s="91">
        <f t="shared" si="28"/>
        <v>0.64783000000000002</v>
      </c>
      <c r="T157" s="91">
        <f t="shared" si="28"/>
        <v>2.8637000000000001</v>
      </c>
    </row>
    <row r="158" spans="1:20">
      <c r="A158" s="64" t="str">
        <f t="shared" si="29"/>
        <v>187-1-216-MI2@111</v>
      </c>
      <c r="B158" s="117">
        <f t="shared" si="29"/>
        <v>50</v>
      </c>
      <c r="C158" s="91">
        <f t="shared" ref="C158:N158" si="45">C112*$B112</f>
        <v>2.3918499999999998</v>
      </c>
      <c r="D158" s="91">
        <f t="shared" si="45"/>
        <v>115.065</v>
      </c>
      <c r="E158" s="91">
        <f t="shared" si="45"/>
        <v>97.364999999999995</v>
      </c>
      <c r="F158" s="91">
        <f t="shared" si="45"/>
        <v>0.37633</v>
      </c>
      <c r="G158" s="91">
        <f t="shared" si="45"/>
        <v>98.070000000000007</v>
      </c>
      <c r="H158" s="91">
        <f t="shared" si="45"/>
        <v>458.76499999999999</v>
      </c>
      <c r="I158" s="91">
        <f t="shared" si="45"/>
        <v>7.4560000000000008E-3</v>
      </c>
      <c r="J158" s="91">
        <f t="shared" si="45"/>
        <v>0.21437999999999999</v>
      </c>
      <c r="K158" s="91">
        <f t="shared" si="45"/>
        <v>0.34641500000000003</v>
      </c>
      <c r="L158" s="91">
        <f t="shared" si="45"/>
        <v>9.304999999999999E-3</v>
      </c>
      <c r="M158" s="91">
        <f t="shared" si="45"/>
        <v>0.13256500000000002</v>
      </c>
      <c r="N158" s="91">
        <f t="shared" si="45"/>
        <v>2.6408500000000004</v>
      </c>
      <c r="O158" s="91">
        <f t="shared" si="31"/>
        <v>1.4912000000000002E-2</v>
      </c>
      <c r="P158" s="91">
        <f t="shared" si="28"/>
        <v>0.42875999999999997</v>
      </c>
      <c r="Q158" s="91">
        <f t="shared" si="28"/>
        <v>0.69283000000000006</v>
      </c>
      <c r="R158" s="91">
        <f t="shared" si="28"/>
        <v>1.8609999999999998E-2</v>
      </c>
      <c r="S158" s="91">
        <f t="shared" si="28"/>
        <v>0.26513000000000003</v>
      </c>
      <c r="T158" s="91">
        <f t="shared" si="28"/>
        <v>5.2817000000000007</v>
      </c>
    </row>
    <row r="159" spans="1:20">
      <c r="A159" s="64" t="str">
        <f t="shared" si="29"/>
        <v>187-1-215-MI1@115</v>
      </c>
      <c r="B159" s="117">
        <f t="shared" si="29"/>
        <v>50</v>
      </c>
      <c r="C159" s="91">
        <f t="shared" ref="C159:N159" si="46">C113*$B113</f>
        <v>2.4601499999999996</v>
      </c>
      <c r="D159" s="91">
        <f t="shared" si="46"/>
        <v>124.42500000000001</v>
      </c>
      <c r="E159" s="91">
        <f t="shared" si="46"/>
        <v>92.424999999999997</v>
      </c>
      <c r="F159" s="91">
        <f t="shared" si="46"/>
        <v>15.858500000000001</v>
      </c>
      <c r="G159" s="91">
        <f t="shared" si="46"/>
        <v>111.85499999999999</v>
      </c>
      <c r="H159" s="91">
        <f t="shared" si="46"/>
        <v>38.991500000000002</v>
      </c>
      <c r="I159" s="91">
        <f t="shared" si="46"/>
        <v>2.9716E-3</v>
      </c>
      <c r="J159" s="91">
        <f t="shared" si="46"/>
        <v>0.46581</v>
      </c>
      <c r="K159" s="91">
        <f t="shared" si="46"/>
        <v>0.12233999999999999</v>
      </c>
      <c r="L159" s="91">
        <f t="shared" si="46"/>
        <v>6.1025000000000003E-2</v>
      </c>
      <c r="M159" s="91">
        <f t="shared" si="46"/>
        <v>0.13930999999999999</v>
      </c>
      <c r="N159" s="91">
        <f t="shared" si="46"/>
        <v>5.0564999999999999E-2</v>
      </c>
      <c r="O159" s="91">
        <f t="shared" si="31"/>
        <v>5.9432E-3</v>
      </c>
      <c r="P159" s="91">
        <f t="shared" si="31"/>
        <v>0.93162</v>
      </c>
      <c r="Q159" s="91">
        <f t="shared" si="31"/>
        <v>0.24467999999999998</v>
      </c>
      <c r="R159" s="91">
        <f t="shared" si="31"/>
        <v>0.12205000000000001</v>
      </c>
      <c r="S159" s="91">
        <f t="shared" si="31"/>
        <v>0.27861999999999998</v>
      </c>
      <c r="T159" s="91">
        <f t="shared" si="31"/>
        <v>0.10113</v>
      </c>
    </row>
    <row r="160" spans="1:20">
      <c r="A160" s="64" t="str">
        <f t="shared" ref="A160:B174" si="47">A114</f>
        <v>187-1-207-MIA@116</v>
      </c>
      <c r="B160" s="117">
        <f t="shared" si="47"/>
        <v>50</v>
      </c>
      <c r="C160" s="91">
        <f t="shared" ref="C160:N160" si="48">C114*$B114</f>
        <v>2.1703999999999999</v>
      </c>
      <c r="D160" s="91">
        <f t="shared" si="48"/>
        <v>137.41499999999999</v>
      </c>
      <c r="E160" s="91">
        <f t="shared" si="48"/>
        <v>75.09</v>
      </c>
      <c r="F160" s="91">
        <f t="shared" si="48"/>
        <v>13.320000000000002</v>
      </c>
      <c r="G160" s="91">
        <f t="shared" si="48"/>
        <v>158.125</v>
      </c>
      <c r="H160" s="91">
        <f t="shared" si="48"/>
        <v>17.992000000000001</v>
      </c>
      <c r="I160" s="91">
        <f t="shared" si="48"/>
        <v>8.0534999999999999E-3</v>
      </c>
      <c r="J160" s="91">
        <f t="shared" si="48"/>
        <v>0.376415</v>
      </c>
      <c r="K160" s="91">
        <f t="shared" si="48"/>
        <v>0.148395</v>
      </c>
      <c r="L160" s="91">
        <f t="shared" si="48"/>
        <v>3.0983999999999998E-2</v>
      </c>
      <c r="M160" s="91">
        <f t="shared" si="48"/>
        <v>1.2592000000000001</v>
      </c>
      <c r="N160" s="91">
        <f t="shared" si="48"/>
        <v>5.3989999999999996E-2</v>
      </c>
      <c r="O160" s="91">
        <f t="shared" si="31"/>
        <v>1.6107E-2</v>
      </c>
      <c r="P160" s="91">
        <f t="shared" si="31"/>
        <v>0.75283</v>
      </c>
      <c r="Q160" s="91">
        <f t="shared" si="31"/>
        <v>0.29679</v>
      </c>
      <c r="R160" s="91">
        <f t="shared" si="31"/>
        <v>6.1967999999999995E-2</v>
      </c>
      <c r="S160" s="91">
        <f t="shared" si="31"/>
        <v>2.5184000000000002</v>
      </c>
      <c r="T160" s="91">
        <f t="shared" si="31"/>
        <v>0.10797999999999999</v>
      </c>
    </row>
    <row r="161" spans="1:20">
      <c r="A161" s="64" t="str">
        <f t="shared" si="47"/>
        <v>187-1-210-MI1@117</v>
      </c>
      <c r="B161" s="117">
        <f t="shared" si="47"/>
        <v>50</v>
      </c>
      <c r="C161" s="91">
        <f t="shared" ref="C161:N161" si="49">C115*$B115</f>
        <v>1.9339499999999998</v>
      </c>
      <c r="D161" s="91">
        <f t="shared" si="49"/>
        <v>117.08499999999999</v>
      </c>
      <c r="E161" s="91">
        <f t="shared" si="49"/>
        <v>88.085000000000008</v>
      </c>
      <c r="F161" s="91">
        <f t="shared" si="49"/>
        <v>13.5045</v>
      </c>
      <c r="G161" s="91">
        <f t="shared" si="49"/>
        <v>121.6</v>
      </c>
      <c r="H161" s="91">
        <f t="shared" si="49"/>
        <v>14.561999999999999</v>
      </c>
      <c r="I161" s="91">
        <f t="shared" si="49"/>
        <v>1.0930499999999999E-2</v>
      </c>
      <c r="J161" s="91">
        <f t="shared" si="49"/>
        <v>3.1283500000000006E-2</v>
      </c>
      <c r="K161" s="91">
        <f t="shared" si="49"/>
        <v>0.19370500000000002</v>
      </c>
      <c r="L161" s="91">
        <f t="shared" si="49"/>
        <v>7.4509999999999993E-2</v>
      </c>
      <c r="M161" s="91">
        <f t="shared" si="49"/>
        <v>0.322245</v>
      </c>
      <c r="N161" s="91">
        <f t="shared" si="49"/>
        <v>0.11248</v>
      </c>
      <c r="O161" s="91">
        <f t="shared" si="31"/>
        <v>2.1860999999999998E-2</v>
      </c>
      <c r="P161" s="91">
        <f t="shared" si="31"/>
        <v>6.2567000000000011E-2</v>
      </c>
      <c r="Q161" s="91">
        <f t="shared" si="31"/>
        <v>0.38741000000000003</v>
      </c>
      <c r="R161" s="91">
        <f t="shared" si="31"/>
        <v>0.14901999999999999</v>
      </c>
      <c r="S161" s="91">
        <f t="shared" si="31"/>
        <v>0.64449000000000001</v>
      </c>
      <c r="T161" s="91">
        <f t="shared" si="31"/>
        <v>0.22495999999999999</v>
      </c>
    </row>
    <row r="162" spans="1:20">
      <c r="A162" s="64" t="str">
        <f t="shared" si="47"/>
        <v>187-1-210-MI3@118</v>
      </c>
      <c r="B162" s="117">
        <f t="shared" si="47"/>
        <v>50</v>
      </c>
      <c r="C162" s="91">
        <f t="shared" ref="C162:N174" si="50">C116*$B116</f>
        <v>2.0092499999999998</v>
      </c>
      <c r="D162" s="91">
        <f t="shared" si="50"/>
        <v>114.27000000000001</v>
      </c>
      <c r="E162" s="91">
        <f t="shared" si="50"/>
        <v>82.42</v>
      </c>
      <c r="F162" s="91">
        <f t="shared" si="50"/>
        <v>24.063499999999998</v>
      </c>
      <c r="G162" s="91">
        <f t="shared" si="50"/>
        <v>101.11000000000001</v>
      </c>
      <c r="H162" s="91">
        <f t="shared" si="50"/>
        <v>32.29</v>
      </c>
      <c r="I162" s="91">
        <f t="shared" si="50"/>
        <v>1.7788499999999999E-2</v>
      </c>
      <c r="J162" s="91">
        <f t="shared" si="50"/>
        <v>0.30197499999999999</v>
      </c>
      <c r="K162" s="91">
        <f t="shared" si="50"/>
        <v>0.15382000000000001</v>
      </c>
      <c r="L162" s="91">
        <f t="shared" si="50"/>
        <v>0.13575499999999999</v>
      </c>
      <c r="M162" s="91">
        <f t="shared" si="50"/>
        <v>0.33541500000000002</v>
      </c>
      <c r="N162" s="91">
        <f t="shared" si="50"/>
        <v>9.9150000000000002E-2</v>
      </c>
      <c r="O162" s="91">
        <f t="shared" ref="O162:T174" si="51">2*I162</f>
        <v>3.5576999999999998E-2</v>
      </c>
      <c r="P162" s="91">
        <f t="shared" si="51"/>
        <v>0.60394999999999999</v>
      </c>
      <c r="Q162" s="91">
        <f t="shared" si="51"/>
        <v>0.30764000000000002</v>
      </c>
      <c r="R162" s="91">
        <f t="shared" si="51"/>
        <v>0.27150999999999997</v>
      </c>
      <c r="S162" s="91">
        <f t="shared" si="51"/>
        <v>0.67083000000000004</v>
      </c>
      <c r="T162" s="91">
        <f t="shared" si="51"/>
        <v>0.1983</v>
      </c>
    </row>
    <row r="163" spans="1:20">
      <c r="A163" s="64" t="str">
        <f t="shared" si="47"/>
        <v>187-1-211-MI2@119</v>
      </c>
      <c r="B163" s="117">
        <f t="shared" si="47"/>
        <v>50</v>
      </c>
      <c r="C163" s="91">
        <f t="shared" si="50"/>
        <v>2.8219500000000002</v>
      </c>
      <c r="D163" s="91">
        <f t="shared" si="50"/>
        <v>132.625</v>
      </c>
      <c r="E163" s="91">
        <f t="shared" si="50"/>
        <v>88.39</v>
      </c>
      <c r="F163" s="91">
        <f t="shared" si="50"/>
        <v>1.4610000000000001</v>
      </c>
      <c r="G163" s="91">
        <f t="shared" si="50"/>
        <v>36.278500000000001</v>
      </c>
      <c r="H163" s="91">
        <f t="shared" si="50"/>
        <v>1349.45</v>
      </c>
      <c r="I163" s="91">
        <f t="shared" si="50"/>
        <v>1.4500000000000001E-2</v>
      </c>
      <c r="J163" s="91">
        <f t="shared" si="50"/>
        <v>0.42659000000000002</v>
      </c>
      <c r="K163" s="91">
        <f t="shared" si="50"/>
        <v>0.23138500000000001</v>
      </c>
      <c r="L163" s="91">
        <f t="shared" si="50"/>
        <v>3.1786000000000002E-2</v>
      </c>
      <c r="M163" s="91">
        <f t="shared" si="50"/>
        <v>0.15356</v>
      </c>
      <c r="N163" s="91">
        <f t="shared" si="50"/>
        <v>3.2627000000000002</v>
      </c>
      <c r="O163" s="91">
        <f t="shared" si="51"/>
        <v>2.9000000000000001E-2</v>
      </c>
      <c r="P163" s="91">
        <f t="shared" si="51"/>
        <v>0.85318000000000005</v>
      </c>
      <c r="Q163" s="91">
        <f t="shared" si="51"/>
        <v>0.46277000000000001</v>
      </c>
      <c r="R163" s="91">
        <f t="shared" si="51"/>
        <v>6.3572000000000004E-2</v>
      </c>
      <c r="S163" s="91">
        <f t="shared" si="51"/>
        <v>0.30712</v>
      </c>
      <c r="T163" s="91">
        <f t="shared" si="51"/>
        <v>6.5254000000000003</v>
      </c>
    </row>
    <row r="164" spans="1:20">
      <c r="A164" s="64" t="str">
        <f t="shared" si="47"/>
        <v>187-1-211-MI4@120</v>
      </c>
      <c r="B164" s="117">
        <f t="shared" si="47"/>
        <v>50</v>
      </c>
      <c r="C164" s="91">
        <f t="shared" si="50"/>
        <v>1.45895</v>
      </c>
      <c r="D164" s="91">
        <f t="shared" si="50"/>
        <v>120.31</v>
      </c>
      <c r="E164" s="91">
        <f t="shared" si="50"/>
        <v>84.23</v>
      </c>
      <c r="F164" s="91">
        <f t="shared" si="50"/>
        <v>11.4015</v>
      </c>
      <c r="G164" s="91">
        <f t="shared" si="50"/>
        <v>141.55000000000001</v>
      </c>
      <c r="H164" s="91">
        <f t="shared" si="50"/>
        <v>17.266999999999999</v>
      </c>
      <c r="I164" s="91">
        <f t="shared" si="50"/>
        <v>1.0317E-2</v>
      </c>
      <c r="J164" s="91">
        <f t="shared" si="50"/>
        <v>9.0819999999999998E-2</v>
      </c>
      <c r="K164" s="91">
        <f t="shared" si="50"/>
        <v>0.17110500000000001</v>
      </c>
      <c r="L164" s="91">
        <f t="shared" si="50"/>
        <v>3.2662999999999998E-2</v>
      </c>
      <c r="M164" s="91">
        <f t="shared" si="50"/>
        <v>0.236675</v>
      </c>
      <c r="N164" s="91">
        <f t="shared" si="50"/>
        <v>0.12146</v>
      </c>
      <c r="O164" s="91">
        <f t="shared" si="51"/>
        <v>2.0634E-2</v>
      </c>
      <c r="P164" s="91">
        <f t="shared" si="51"/>
        <v>0.18164</v>
      </c>
      <c r="Q164" s="91">
        <f t="shared" si="51"/>
        <v>0.34221000000000001</v>
      </c>
      <c r="R164" s="91">
        <f t="shared" si="51"/>
        <v>6.5325999999999995E-2</v>
      </c>
      <c r="S164" s="91">
        <f t="shared" si="51"/>
        <v>0.47334999999999999</v>
      </c>
      <c r="T164" s="91">
        <f t="shared" si="51"/>
        <v>0.24292</v>
      </c>
    </row>
    <row r="165" spans="1:20">
      <c r="A165" s="64" t="str">
        <f t="shared" si="47"/>
        <v>187-1-213-MI2@121</v>
      </c>
      <c r="B165" s="117">
        <f t="shared" si="47"/>
        <v>50</v>
      </c>
      <c r="C165" s="91">
        <f t="shared" si="50"/>
        <v>1.8609</v>
      </c>
      <c r="D165" s="91">
        <f t="shared" si="50"/>
        <v>126.345</v>
      </c>
      <c r="E165" s="91">
        <f t="shared" si="50"/>
        <v>86.33</v>
      </c>
      <c r="F165" s="91">
        <f t="shared" si="50"/>
        <v>12.9735</v>
      </c>
      <c r="G165" s="91">
        <f t="shared" si="50"/>
        <v>141.94</v>
      </c>
      <c r="H165" s="91">
        <f t="shared" si="50"/>
        <v>20.021000000000001</v>
      </c>
      <c r="I165" s="91">
        <f t="shared" si="50"/>
        <v>1.5545000000000002E-2</v>
      </c>
      <c r="J165" s="91">
        <f t="shared" si="50"/>
        <v>0.21299499999999999</v>
      </c>
      <c r="K165" s="91">
        <f t="shared" si="50"/>
        <v>0.137295</v>
      </c>
      <c r="L165" s="91">
        <f t="shared" si="50"/>
        <v>6.1765E-2</v>
      </c>
      <c r="M165" s="91">
        <f t="shared" si="50"/>
        <v>0.26080000000000003</v>
      </c>
      <c r="N165" s="91">
        <f t="shared" si="50"/>
        <v>4.6116999999999998E-2</v>
      </c>
      <c r="O165" s="91">
        <f t="shared" si="51"/>
        <v>3.1090000000000003E-2</v>
      </c>
      <c r="P165" s="91">
        <f t="shared" si="51"/>
        <v>0.42598999999999998</v>
      </c>
      <c r="Q165" s="91">
        <f t="shared" si="51"/>
        <v>0.27459</v>
      </c>
      <c r="R165" s="91">
        <f t="shared" si="51"/>
        <v>0.12353</v>
      </c>
      <c r="S165" s="91">
        <f t="shared" si="51"/>
        <v>0.52160000000000006</v>
      </c>
      <c r="T165" s="91">
        <f t="shared" si="51"/>
        <v>9.2233999999999997E-2</v>
      </c>
    </row>
    <row r="166" spans="1:20">
      <c r="A166" s="64" t="str">
        <f t="shared" si="47"/>
        <v>187-1-203x2-MI1@125</v>
      </c>
      <c r="B166" s="117">
        <f t="shared" si="47"/>
        <v>50</v>
      </c>
      <c r="C166" s="91">
        <f t="shared" si="50"/>
        <v>1.7474000000000001</v>
      </c>
      <c r="D166" s="91">
        <f t="shared" si="50"/>
        <v>108.69500000000001</v>
      </c>
      <c r="E166" s="91">
        <f t="shared" si="50"/>
        <v>65.915000000000006</v>
      </c>
      <c r="F166" s="91">
        <f t="shared" si="50"/>
        <v>14.5845</v>
      </c>
      <c r="G166" s="91">
        <f t="shared" si="50"/>
        <v>137.35999999999999</v>
      </c>
      <c r="H166" s="91">
        <f t="shared" si="50"/>
        <v>22.85</v>
      </c>
      <c r="I166" s="91">
        <f t="shared" si="50"/>
        <v>2.2426499999999999E-2</v>
      </c>
      <c r="J166" s="91">
        <f t="shared" si="50"/>
        <v>0.77590000000000003</v>
      </c>
      <c r="K166" s="91">
        <f t="shared" si="50"/>
        <v>0.49046999999999996</v>
      </c>
      <c r="L166" s="91">
        <f t="shared" si="50"/>
        <v>0.11398000000000001</v>
      </c>
      <c r="M166" s="91">
        <f t="shared" si="50"/>
        <v>0.52804999999999991</v>
      </c>
      <c r="N166" s="91">
        <f t="shared" si="50"/>
        <v>0.146615</v>
      </c>
      <c r="O166" s="91">
        <f t="shared" si="51"/>
        <v>4.4852999999999997E-2</v>
      </c>
      <c r="P166" s="91">
        <f t="shared" si="51"/>
        <v>1.5518000000000001</v>
      </c>
      <c r="Q166" s="91">
        <f t="shared" si="51"/>
        <v>0.98093999999999992</v>
      </c>
      <c r="R166" s="91">
        <f t="shared" si="51"/>
        <v>0.22796000000000002</v>
      </c>
      <c r="S166" s="91">
        <f t="shared" si="51"/>
        <v>1.0560999999999998</v>
      </c>
      <c r="T166" s="91">
        <f t="shared" si="51"/>
        <v>0.29322999999999999</v>
      </c>
    </row>
    <row r="167" spans="1:20">
      <c r="A167" s="64" t="str">
        <f t="shared" si="47"/>
        <v>187-1-203x4-MI1@126</v>
      </c>
      <c r="B167" s="117">
        <f t="shared" si="47"/>
        <v>50</v>
      </c>
      <c r="C167" s="91">
        <f t="shared" si="50"/>
        <v>1.7622</v>
      </c>
      <c r="D167" s="91">
        <f t="shared" si="50"/>
        <v>121.61500000000001</v>
      </c>
      <c r="E167" s="91">
        <f t="shared" si="50"/>
        <v>80.650000000000006</v>
      </c>
      <c r="F167" s="91">
        <f t="shared" si="50"/>
        <v>11.895</v>
      </c>
      <c r="G167" s="91">
        <f t="shared" si="50"/>
        <v>166.51</v>
      </c>
      <c r="H167" s="91">
        <f t="shared" si="50"/>
        <v>32.1265</v>
      </c>
      <c r="I167" s="91">
        <f t="shared" si="50"/>
        <v>1.3226000000000002E-2</v>
      </c>
      <c r="J167" s="91">
        <f t="shared" si="50"/>
        <v>0.19964000000000001</v>
      </c>
      <c r="K167" s="91">
        <f t="shared" si="50"/>
        <v>0.16713</v>
      </c>
      <c r="L167" s="91">
        <f t="shared" si="50"/>
        <v>3.8412500000000002E-2</v>
      </c>
      <c r="M167" s="91">
        <f t="shared" si="50"/>
        <v>1.1575500000000001</v>
      </c>
      <c r="N167" s="91">
        <f t="shared" si="50"/>
        <v>0.18618499999999999</v>
      </c>
      <c r="O167" s="91">
        <f t="shared" si="51"/>
        <v>2.6452000000000003E-2</v>
      </c>
      <c r="P167" s="91">
        <f t="shared" si="51"/>
        <v>0.39928000000000002</v>
      </c>
      <c r="Q167" s="91">
        <f t="shared" si="51"/>
        <v>0.33426</v>
      </c>
      <c r="R167" s="91">
        <f t="shared" si="51"/>
        <v>7.6825000000000004E-2</v>
      </c>
      <c r="S167" s="91">
        <f t="shared" si="51"/>
        <v>2.3151000000000002</v>
      </c>
      <c r="T167" s="91">
        <f t="shared" si="51"/>
        <v>0.37236999999999998</v>
      </c>
    </row>
    <row r="168" spans="1:20">
      <c r="A168" s="64" t="str">
        <f t="shared" si="47"/>
        <v>187-1-204-MI1@127</v>
      </c>
      <c r="B168" s="117">
        <f t="shared" si="47"/>
        <v>50</v>
      </c>
      <c r="C168" s="91">
        <f t="shared" si="50"/>
        <v>1.7924499999999999</v>
      </c>
      <c r="D168" s="91">
        <f t="shared" si="50"/>
        <v>100.67999999999999</v>
      </c>
      <c r="E168" s="91">
        <f t="shared" si="50"/>
        <v>78.644999999999996</v>
      </c>
      <c r="F168" s="91">
        <f t="shared" si="50"/>
        <v>13.403499999999999</v>
      </c>
      <c r="G168" s="91">
        <f t="shared" si="50"/>
        <v>102.16000000000001</v>
      </c>
      <c r="H168" s="91">
        <f t="shared" si="50"/>
        <v>16.209</v>
      </c>
      <c r="I168" s="91">
        <f t="shared" si="50"/>
        <v>1.1830500000000001E-2</v>
      </c>
      <c r="J168" s="91">
        <f t="shared" si="50"/>
        <v>0.29874499999999998</v>
      </c>
      <c r="K168" s="91">
        <f t="shared" si="50"/>
        <v>0.271285</v>
      </c>
      <c r="L168" s="91">
        <f t="shared" si="50"/>
        <v>4.5114000000000001E-2</v>
      </c>
      <c r="M168" s="91">
        <f t="shared" si="50"/>
        <v>0.31612499999999999</v>
      </c>
      <c r="N168" s="91">
        <f t="shared" si="50"/>
        <v>5.5849999999999997E-2</v>
      </c>
      <c r="O168" s="91">
        <f t="shared" si="51"/>
        <v>2.3661000000000001E-2</v>
      </c>
      <c r="P168" s="91">
        <f t="shared" si="51"/>
        <v>0.59748999999999997</v>
      </c>
      <c r="Q168" s="91">
        <f t="shared" si="51"/>
        <v>0.54257</v>
      </c>
      <c r="R168" s="91">
        <f t="shared" si="51"/>
        <v>9.0228000000000003E-2</v>
      </c>
      <c r="S168" s="91">
        <f t="shared" si="51"/>
        <v>0.63224999999999998</v>
      </c>
      <c r="T168" s="91">
        <f t="shared" si="51"/>
        <v>0.11169999999999999</v>
      </c>
    </row>
    <row r="169" spans="1:20">
      <c r="A169" s="64" t="str">
        <f t="shared" si="47"/>
        <v>187-1-205-MI4@128</v>
      </c>
      <c r="B169" s="117">
        <f t="shared" si="47"/>
        <v>50</v>
      </c>
      <c r="C169" s="91">
        <f t="shared" si="50"/>
        <v>3.0807000000000002</v>
      </c>
      <c r="D169" s="91">
        <f t="shared" si="50"/>
        <v>106.74999999999999</v>
      </c>
      <c r="E169" s="91">
        <f t="shared" si="50"/>
        <v>61.145000000000003</v>
      </c>
      <c r="F169" s="91">
        <f t="shared" si="50"/>
        <v>12.081999999999999</v>
      </c>
      <c r="G169" s="91">
        <f t="shared" si="50"/>
        <v>133.92500000000001</v>
      </c>
      <c r="H169" s="91">
        <f t="shared" si="50"/>
        <v>13.7425</v>
      </c>
      <c r="I169" s="91">
        <f t="shared" si="50"/>
        <v>2.0251999999999999E-2</v>
      </c>
      <c r="J169" s="91">
        <f t="shared" si="50"/>
        <v>0.4098</v>
      </c>
      <c r="K169" s="91">
        <f t="shared" si="50"/>
        <v>0.27847499999999997</v>
      </c>
      <c r="L169" s="91">
        <f t="shared" si="50"/>
        <v>5.4144999999999999E-2</v>
      </c>
      <c r="M169" s="91">
        <f t="shared" si="50"/>
        <v>0.55395000000000005</v>
      </c>
      <c r="N169" s="91">
        <f t="shared" si="50"/>
        <v>8.4864999999999996E-2</v>
      </c>
      <c r="O169" s="91">
        <f t="shared" si="51"/>
        <v>4.0503999999999998E-2</v>
      </c>
      <c r="P169" s="91">
        <f t="shared" si="51"/>
        <v>0.8196</v>
      </c>
      <c r="Q169" s="91">
        <f t="shared" si="51"/>
        <v>0.55694999999999995</v>
      </c>
      <c r="R169" s="91">
        <f t="shared" si="51"/>
        <v>0.10829</v>
      </c>
      <c r="S169" s="91">
        <f t="shared" si="51"/>
        <v>1.1079000000000001</v>
      </c>
      <c r="T169" s="91">
        <f t="shared" si="51"/>
        <v>0.16972999999999999</v>
      </c>
    </row>
    <row r="170" spans="1:20">
      <c r="A170" s="64" t="str">
        <f t="shared" si="47"/>
        <v>187-1-206-MI1@129</v>
      </c>
      <c r="B170" s="117">
        <f t="shared" si="47"/>
        <v>50</v>
      </c>
      <c r="C170" s="91">
        <f t="shared" si="50"/>
        <v>1.6268</v>
      </c>
      <c r="D170" s="91">
        <f t="shared" si="50"/>
        <v>105.88</v>
      </c>
      <c r="E170" s="91">
        <f t="shared" si="50"/>
        <v>72</v>
      </c>
      <c r="F170" s="91">
        <f t="shared" si="50"/>
        <v>12.891500000000001</v>
      </c>
      <c r="G170" s="91">
        <f t="shared" si="50"/>
        <v>101.95</v>
      </c>
      <c r="H170" s="91">
        <f t="shared" si="50"/>
        <v>12.815999999999999</v>
      </c>
      <c r="I170" s="91">
        <f t="shared" si="50"/>
        <v>1.5779499999999998E-2</v>
      </c>
      <c r="J170" s="91">
        <f t="shared" si="50"/>
        <v>0.34803000000000001</v>
      </c>
      <c r="K170" s="91">
        <f t="shared" si="50"/>
        <v>0.202815</v>
      </c>
      <c r="L170" s="91">
        <f t="shared" si="50"/>
        <v>5.9150000000000001E-2</v>
      </c>
      <c r="M170" s="91">
        <f t="shared" si="50"/>
        <v>0.8396499999999999</v>
      </c>
      <c r="N170" s="91">
        <f t="shared" si="50"/>
        <v>3.8405000000000002E-2</v>
      </c>
      <c r="O170" s="91">
        <f t="shared" si="51"/>
        <v>3.1558999999999997E-2</v>
      </c>
      <c r="P170" s="91">
        <f t="shared" si="51"/>
        <v>0.69606000000000001</v>
      </c>
      <c r="Q170" s="91">
        <f t="shared" si="51"/>
        <v>0.40562999999999999</v>
      </c>
      <c r="R170" s="91">
        <f t="shared" si="51"/>
        <v>0.1183</v>
      </c>
      <c r="S170" s="91">
        <f t="shared" si="51"/>
        <v>1.6792999999999998</v>
      </c>
      <c r="T170" s="91">
        <f t="shared" si="51"/>
        <v>7.6810000000000003E-2</v>
      </c>
    </row>
    <row r="171" spans="1:20">
      <c r="A171" s="64" t="str">
        <f t="shared" si="47"/>
        <v>187-1-201-MI1@130</v>
      </c>
      <c r="B171" s="117">
        <f t="shared" si="47"/>
        <v>50</v>
      </c>
      <c r="C171" s="91">
        <f t="shared" si="50"/>
        <v>1.8581500000000002</v>
      </c>
      <c r="D171" s="91">
        <f t="shared" si="50"/>
        <v>122.64500000000001</v>
      </c>
      <c r="E171" s="91">
        <f t="shared" si="50"/>
        <v>93.754999999999995</v>
      </c>
      <c r="F171" s="91">
        <f t="shared" si="50"/>
        <v>16.133500000000002</v>
      </c>
      <c r="G171" s="91">
        <f t="shared" si="50"/>
        <v>116.22499999999999</v>
      </c>
      <c r="H171" s="91">
        <f t="shared" si="50"/>
        <v>24.314</v>
      </c>
      <c r="I171" s="91">
        <f t="shared" si="50"/>
        <v>1.017E-2</v>
      </c>
      <c r="J171" s="91">
        <f t="shared" si="50"/>
        <v>0.28059500000000004</v>
      </c>
      <c r="K171" s="91">
        <f t="shared" si="50"/>
        <v>0.13166</v>
      </c>
      <c r="L171" s="91">
        <f t="shared" si="50"/>
        <v>4.3089499999999996E-2</v>
      </c>
      <c r="M171" s="91">
        <f t="shared" si="50"/>
        <v>0.248415</v>
      </c>
      <c r="N171" s="91">
        <f t="shared" si="50"/>
        <v>6.1775000000000004E-2</v>
      </c>
      <c r="O171" s="91">
        <f t="shared" si="51"/>
        <v>2.034E-2</v>
      </c>
      <c r="P171" s="91">
        <f t="shared" si="51"/>
        <v>0.56119000000000008</v>
      </c>
      <c r="Q171" s="91">
        <f t="shared" si="51"/>
        <v>0.26332</v>
      </c>
      <c r="R171" s="91">
        <f t="shared" si="51"/>
        <v>8.6178999999999992E-2</v>
      </c>
      <c r="S171" s="91">
        <f t="shared" si="51"/>
        <v>0.49682999999999999</v>
      </c>
      <c r="T171" s="91">
        <f t="shared" si="51"/>
        <v>0.12355000000000001</v>
      </c>
    </row>
    <row r="172" spans="1:20">
      <c r="A172" s="64" t="str">
        <f t="shared" si="47"/>
        <v>187-1-211-MI2@131</v>
      </c>
      <c r="B172" s="117">
        <f t="shared" si="47"/>
        <v>50</v>
      </c>
      <c r="C172" s="91">
        <f t="shared" si="50"/>
        <v>2.7895500000000002</v>
      </c>
      <c r="D172" s="91">
        <f t="shared" si="50"/>
        <v>112.94999999999999</v>
      </c>
      <c r="E172" s="91">
        <f t="shared" si="50"/>
        <v>85.61999999999999</v>
      </c>
      <c r="F172" s="91">
        <f t="shared" si="50"/>
        <v>1.38015</v>
      </c>
      <c r="G172" s="91">
        <f t="shared" si="50"/>
        <v>36.736000000000004</v>
      </c>
      <c r="H172" s="91">
        <f t="shared" si="50"/>
        <v>1387.5</v>
      </c>
      <c r="I172" s="91">
        <f t="shared" si="50"/>
        <v>2.3274E-2</v>
      </c>
      <c r="J172" s="91">
        <f t="shared" si="50"/>
        <v>0.30313499999999999</v>
      </c>
      <c r="K172" s="91">
        <f t="shared" si="50"/>
        <v>0.26659499999999997</v>
      </c>
      <c r="L172" s="91">
        <f t="shared" si="50"/>
        <v>1.3177499999999998E-2</v>
      </c>
      <c r="M172" s="91">
        <f t="shared" si="50"/>
        <v>0.59344999999999992</v>
      </c>
      <c r="N172" s="91">
        <f t="shared" si="50"/>
        <v>10.4095</v>
      </c>
      <c r="O172" s="91">
        <f t="shared" si="51"/>
        <v>4.6547999999999999E-2</v>
      </c>
      <c r="P172" s="91">
        <f t="shared" si="51"/>
        <v>0.60626999999999998</v>
      </c>
      <c r="Q172" s="91">
        <f t="shared" si="51"/>
        <v>0.53318999999999994</v>
      </c>
      <c r="R172" s="91">
        <f t="shared" si="51"/>
        <v>2.6354999999999996E-2</v>
      </c>
      <c r="S172" s="91">
        <f t="shared" si="51"/>
        <v>1.1868999999999998</v>
      </c>
      <c r="T172" s="91">
        <f t="shared" si="51"/>
        <v>20.818999999999999</v>
      </c>
    </row>
    <row r="173" spans="1:20">
      <c r="A173" s="64" t="str">
        <f t="shared" si="47"/>
        <v>187-1-216-MI1@132</v>
      </c>
      <c r="B173" s="117">
        <f t="shared" si="47"/>
        <v>50</v>
      </c>
      <c r="C173" s="91">
        <f t="shared" si="50"/>
        <v>2.1488</v>
      </c>
      <c r="D173" s="91">
        <f t="shared" si="50"/>
        <v>124.47999999999999</v>
      </c>
      <c r="E173" s="91">
        <f t="shared" si="50"/>
        <v>96.894999999999996</v>
      </c>
      <c r="F173" s="91">
        <f t="shared" si="50"/>
        <v>0.451685</v>
      </c>
      <c r="G173" s="91">
        <f t="shared" si="50"/>
        <v>101.215</v>
      </c>
      <c r="H173" s="91">
        <f t="shared" si="50"/>
        <v>515.65</v>
      </c>
      <c r="I173" s="91">
        <f t="shared" si="50"/>
        <v>2.6993E-2</v>
      </c>
      <c r="J173" s="91">
        <f t="shared" si="50"/>
        <v>0.41872000000000004</v>
      </c>
      <c r="K173" s="91">
        <f t="shared" si="50"/>
        <v>0.34289500000000001</v>
      </c>
      <c r="L173" s="91">
        <f t="shared" si="50"/>
        <v>1.5128000000000001E-2</v>
      </c>
      <c r="M173" s="91">
        <f t="shared" si="50"/>
        <v>0.54849999999999999</v>
      </c>
      <c r="N173" s="91">
        <f t="shared" si="50"/>
        <v>3.3360000000000003</v>
      </c>
      <c r="O173" s="91">
        <f t="shared" si="51"/>
        <v>5.3985999999999999E-2</v>
      </c>
      <c r="P173" s="91">
        <f t="shared" si="51"/>
        <v>0.83744000000000007</v>
      </c>
      <c r="Q173" s="91">
        <f t="shared" si="51"/>
        <v>0.68579000000000001</v>
      </c>
      <c r="R173" s="91">
        <f t="shared" si="51"/>
        <v>3.0256000000000002E-2</v>
      </c>
      <c r="S173" s="91">
        <f t="shared" si="51"/>
        <v>1.097</v>
      </c>
      <c r="T173" s="91">
        <f t="shared" si="51"/>
        <v>6.6720000000000006</v>
      </c>
    </row>
    <row r="174" spans="1:20">
      <c r="A174" s="64" t="str">
        <f t="shared" si="47"/>
        <v>187-9-223-MIA@133</v>
      </c>
      <c r="B174" s="117">
        <f t="shared" si="47"/>
        <v>50</v>
      </c>
      <c r="C174" s="91">
        <f t="shared" si="50"/>
        <v>0.19945499999999999</v>
      </c>
      <c r="D174" s="91">
        <f t="shared" si="50"/>
        <v>105.58499999999999</v>
      </c>
      <c r="E174" s="91">
        <f t="shared" si="50"/>
        <v>69.010000000000005</v>
      </c>
      <c r="F174" s="91">
        <f t="shared" si="50"/>
        <v>2.6228000000000002</v>
      </c>
      <c r="G174" s="91">
        <f t="shared" si="50"/>
        <v>69.364999999999995</v>
      </c>
      <c r="H174" s="91">
        <f t="shared" si="50"/>
        <v>689</v>
      </c>
      <c r="I174" s="91">
        <f t="shared" si="50"/>
        <v>8.0359999999999997E-3</v>
      </c>
      <c r="J174" s="91">
        <f t="shared" si="50"/>
        <v>0.43576500000000001</v>
      </c>
      <c r="K174" s="91">
        <f t="shared" si="50"/>
        <v>0.288825</v>
      </c>
      <c r="L174" s="91">
        <f t="shared" si="50"/>
        <v>4.0322999999999998E-2</v>
      </c>
      <c r="M174" s="91">
        <f t="shared" si="50"/>
        <v>0.28687999999999997</v>
      </c>
      <c r="N174" s="91">
        <f t="shared" si="50"/>
        <v>3.8420000000000001</v>
      </c>
      <c r="O174" s="91">
        <f t="shared" si="51"/>
        <v>1.6071999999999999E-2</v>
      </c>
      <c r="P174" s="91">
        <f t="shared" si="51"/>
        <v>0.87153000000000003</v>
      </c>
      <c r="Q174" s="91">
        <f t="shared" si="51"/>
        <v>0.57765</v>
      </c>
      <c r="R174" s="91">
        <f t="shared" si="51"/>
        <v>8.0645999999999995E-2</v>
      </c>
      <c r="S174" s="91">
        <f t="shared" si="51"/>
        <v>0.57375999999999994</v>
      </c>
      <c r="T174" s="91">
        <f t="shared" si="51"/>
        <v>7.6840000000000002</v>
      </c>
    </row>
    <row r="175" spans="1:20">
      <c r="A175" s="64"/>
      <c r="B175" s="117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</row>
    <row r="176" spans="1:20">
      <c r="A176" s="64"/>
      <c r="B176" s="117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</row>
    <row r="177" spans="1:20">
      <c r="A177" s="64"/>
      <c r="B177" s="117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</row>
    <row r="178" spans="1:20">
      <c r="A178" s="64"/>
      <c r="B178" s="117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</row>
    <row r="179" spans="1:20">
      <c r="A179" s="64"/>
      <c r="B179" s="117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</row>
    <row r="180" spans="1:20">
      <c r="A180" s="64"/>
      <c r="B180" s="117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</row>
    <row r="181" spans="1:20">
      <c r="A181" s="64"/>
      <c r="B181" s="117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</row>
    <row r="182" spans="1:20">
      <c r="A182" s="64"/>
      <c r="B182" s="117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</row>
    <row r="183" spans="1:20">
      <c r="A183" s="64"/>
      <c r="B183" s="117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</row>
    <row r="184" spans="1:20">
      <c r="A184" s="64"/>
      <c r="B184" s="117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</row>
    <row r="185" spans="1:20">
      <c r="A185" s="100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</row>
    <row r="186" spans="1:20">
      <c r="A186" s="66" t="s">
        <v>117</v>
      </c>
      <c r="B186" s="41"/>
      <c r="C186" s="41"/>
      <c r="D186" s="41"/>
      <c r="E186" s="41"/>
      <c r="F186" s="41"/>
      <c r="G186" s="35"/>
      <c r="H186" s="41"/>
      <c r="I186" s="41"/>
      <c r="J186" s="41"/>
      <c r="K186" s="41"/>
      <c r="L186" s="41"/>
      <c r="M186" s="41"/>
      <c r="N186" s="36"/>
      <c r="O186" s="41"/>
      <c r="P186" s="41"/>
      <c r="Q186" s="44"/>
      <c r="R186" s="41"/>
      <c r="S186" s="41"/>
      <c r="T186" s="35"/>
    </row>
    <row r="187" spans="1:20">
      <c r="A187" s="34"/>
      <c r="B187" s="41"/>
      <c r="C187" s="37" t="s">
        <v>86</v>
      </c>
      <c r="D187" s="41"/>
      <c r="E187" s="41"/>
      <c r="F187" s="36"/>
      <c r="G187" s="41"/>
      <c r="H187" s="41"/>
      <c r="I187" s="44"/>
      <c r="J187" s="41"/>
      <c r="K187" s="41"/>
      <c r="L187" s="35"/>
      <c r="M187" s="41"/>
      <c r="N187" s="41"/>
      <c r="O187" s="41"/>
      <c r="P187" s="41"/>
      <c r="Q187" s="41"/>
      <c r="R187" s="35"/>
      <c r="S187" s="41"/>
      <c r="T187" s="41"/>
    </row>
    <row r="188" spans="1:20">
      <c r="A188" s="37" t="s">
        <v>115</v>
      </c>
      <c r="B188" s="37" t="s">
        <v>89</v>
      </c>
      <c r="C188" s="37" t="s">
        <v>90</v>
      </c>
      <c r="D188" s="37" t="s">
        <v>91</v>
      </c>
      <c r="E188" s="38" t="s">
        <v>92</v>
      </c>
      <c r="F188" s="38" t="s">
        <v>93</v>
      </c>
      <c r="G188" s="37" t="s">
        <v>94</v>
      </c>
      <c r="H188" s="37" t="s">
        <v>95</v>
      </c>
      <c r="I188" s="40" t="s">
        <v>96</v>
      </c>
      <c r="J188" s="37" t="s">
        <v>97</v>
      </c>
      <c r="K188" s="37" t="s">
        <v>98</v>
      </c>
      <c r="L188" s="38" t="s">
        <v>99</v>
      </c>
      <c r="M188" s="37" t="s">
        <v>100</v>
      </c>
      <c r="N188" s="37" t="s">
        <v>101</v>
      </c>
      <c r="O188" s="40" t="s">
        <v>102</v>
      </c>
      <c r="P188" s="37" t="s">
        <v>103</v>
      </c>
      <c r="Q188" s="37" t="s">
        <v>104</v>
      </c>
      <c r="R188" s="38" t="s">
        <v>105</v>
      </c>
      <c r="S188" s="37" t="s">
        <v>106</v>
      </c>
      <c r="T188" s="37" t="s">
        <v>107</v>
      </c>
    </row>
    <row r="189" spans="1:20">
      <c r="A189" s="130" t="str">
        <f>A143</f>
        <v>AMG_Xen4@93</v>
      </c>
      <c r="B189" s="42">
        <f>B143</f>
        <v>50</v>
      </c>
      <c r="C189" s="44">
        <f>C143-K$48</f>
        <v>0.32699733333333336</v>
      </c>
      <c r="D189" s="44">
        <f t="shared" ref="D189:D207" si="52">D143-G$91</f>
        <v>20.889123958333329</v>
      </c>
      <c r="E189" s="44">
        <f t="shared" ref="E189:E207" si="53">E143-M$48</f>
        <v>45.670914285714289</v>
      </c>
      <c r="F189" s="44">
        <f t="shared" ref="F189:F207" si="54">F143-N$48</f>
        <v>17.967904504285716</v>
      </c>
      <c r="G189" s="44">
        <f t="shared" ref="G189:G207" si="55">G143-O$48</f>
        <v>55.47000942857143</v>
      </c>
      <c r="H189" s="44">
        <f t="shared" ref="H189:H207" si="56">H143-P$18</f>
        <v>5.9237900000000003</v>
      </c>
      <c r="I189" s="44">
        <f>SQRT((I143^2+K$49^2))</f>
        <v>7.5775824459976576E-2</v>
      </c>
      <c r="J189" s="44">
        <f>SQRT((J143^2+G$92^2))</f>
        <v>2.4553359011301321</v>
      </c>
      <c r="K189" s="44">
        <f t="shared" ref="K189:K207" si="57">SQRT((K143^2+M$49^2))</f>
        <v>0.23251268824569143</v>
      </c>
      <c r="L189" s="44">
        <f t="shared" ref="L189:L207" si="58">SQRT((L143^2+N$49^2))</f>
        <v>7.6383568624759174E-2</v>
      </c>
      <c r="M189" s="44">
        <f t="shared" ref="M189:M207" si="59">SQRT((M143^2+O$49^2))</f>
        <v>0.2455732448903023</v>
      </c>
      <c r="N189" s="44">
        <f t="shared" ref="N189:N207" si="60">SQRT((N143^2+P$19^2))</f>
        <v>9.0667695597715287E-2</v>
      </c>
      <c r="O189" s="44">
        <f>2*I189</f>
        <v>0.15155164891995315</v>
      </c>
      <c r="P189" s="44">
        <f t="shared" ref="P189:T204" si="61">2*J189</f>
        <v>4.9106718022602642</v>
      </c>
      <c r="Q189" s="44">
        <f t="shared" si="61"/>
        <v>0.46502537649138287</v>
      </c>
      <c r="R189" s="44">
        <f t="shared" si="61"/>
        <v>0.15276713724951835</v>
      </c>
      <c r="S189" s="44">
        <f t="shared" si="61"/>
        <v>0.4911464897806046</v>
      </c>
      <c r="T189" s="44">
        <f t="shared" si="61"/>
        <v>0.18133539119543057</v>
      </c>
    </row>
    <row r="190" spans="1:20">
      <c r="A190" s="130" t="str">
        <f t="shared" ref="A190:B205" si="62">A144</f>
        <v>186-11-217-MIA@94</v>
      </c>
      <c r="B190" s="42">
        <f t="shared" si="62"/>
        <v>50</v>
      </c>
      <c r="C190" s="44">
        <f t="shared" ref="C190:C220" si="63">C144-K$48</f>
        <v>3.9621473333333332</v>
      </c>
      <c r="D190" s="44">
        <f t="shared" si="52"/>
        <v>142.33412395833332</v>
      </c>
      <c r="E190" s="44">
        <f t="shared" si="53"/>
        <v>155.78341428571426</v>
      </c>
      <c r="F190" s="44">
        <f t="shared" si="54"/>
        <v>32.39890450428571</v>
      </c>
      <c r="G190" s="44">
        <f t="shared" si="55"/>
        <v>210.01500942857143</v>
      </c>
      <c r="H190" s="44">
        <f t="shared" si="56"/>
        <v>65.12079</v>
      </c>
      <c r="I190" s="44">
        <f t="shared" ref="I190:I207" si="64">SQRT((I144^2+K$19^2))</f>
        <v>5.6353657470034728E-2</v>
      </c>
      <c r="J190" s="44">
        <f t="shared" ref="J190:J207" si="65">SQRT((J144^2+L$49^2))</f>
        <v>1.9826546795227189</v>
      </c>
      <c r="K190" s="44">
        <f t="shared" si="57"/>
        <v>0.36267808497376586</v>
      </c>
      <c r="L190" s="44">
        <f t="shared" si="58"/>
        <v>9.1262986779160879E-2</v>
      </c>
      <c r="M190" s="44">
        <f t="shared" si="59"/>
        <v>0.66058465824294799</v>
      </c>
      <c r="N190" s="44">
        <f t="shared" si="60"/>
        <v>0.12718695776297176</v>
      </c>
      <c r="O190" s="44">
        <f t="shared" ref="O190:T205" si="66">2*I190</f>
        <v>0.11270731494006946</v>
      </c>
      <c r="P190" s="44">
        <f t="shared" si="61"/>
        <v>3.9653093590454378</v>
      </c>
      <c r="Q190" s="44">
        <f t="shared" si="61"/>
        <v>0.72535616994753171</v>
      </c>
      <c r="R190" s="44">
        <f t="shared" si="61"/>
        <v>0.18252597355832176</v>
      </c>
      <c r="S190" s="44">
        <f t="shared" si="61"/>
        <v>1.321169316485896</v>
      </c>
      <c r="T190" s="44">
        <f t="shared" si="61"/>
        <v>0.25437391552594352</v>
      </c>
    </row>
    <row r="191" spans="1:20">
      <c r="A191" s="130" t="str">
        <f t="shared" si="62"/>
        <v>187-9-223-MIA@95</v>
      </c>
      <c r="B191" s="42">
        <f t="shared" si="62"/>
        <v>50</v>
      </c>
      <c r="C191" s="44">
        <f t="shared" si="63"/>
        <v>4.2482333333333344E-2</v>
      </c>
      <c r="D191" s="44">
        <f t="shared" si="52"/>
        <v>67.084123958333336</v>
      </c>
      <c r="E191" s="44">
        <f t="shared" si="53"/>
        <v>64.023414285714281</v>
      </c>
      <c r="F191" s="44">
        <f t="shared" si="54"/>
        <v>2.6375545042857143</v>
      </c>
      <c r="G191" s="44">
        <f t="shared" si="55"/>
        <v>68.480009428571435</v>
      </c>
      <c r="H191" s="44">
        <f t="shared" si="56"/>
        <v>698.91579000000002</v>
      </c>
      <c r="I191" s="44">
        <f t="shared" si="64"/>
        <v>5.2058844303826041E-2</v>
      </c>
      <c r="J191" s="44">
        <f t="shared" si="65"/>
        <v>1.9521221602549199</v>
      </c>
      <c r="K191" s="44">
        <f t="shared" si="57"/>
        <v>0.1094515797978179</v>
      </c>
      <c r="L191" s="44">
        <f t="shared" si="58"/>
        <v>3.994432452931574E-2</v>
      </c>
      <c r="M191" s="44">
        <f t="shared" si="59"/>
        <v>6.6510115252887525E-2</v>
      </c>
      <c r="N191" s="44">
        <f t="shared" si="60"/>
        <v>0.93570263171586721</v>
      </c>
      <c r="O191" s="44">
        <f t="shared" si="66"/>
        <v>0.10411768860765208</v>
      </c>
      <c r="P191" s="44">
        <f t="shared" si="61"/>
        <v>3.9042443205098398</v>
      </c>
      <c r="Q191" s="44">
        <f t="shared" si="61"/>
        <v>0.2189031595956358</v>
      </c>
      <c r="R191" s="44">
        <f t="shared" si="61"/>
        <v>7.9888649058631481E-2</v>
      </c>
      <c r="S191" s="44">
        <f t="shared" si="61"/>
        <v>0.13302023050577505</v>
      </c>
      <c r="T191" s="44">
        <f t="shared" si="61"/>
        <v>1.8714052634317344</v>
      </c>
    </row>
    <row r="192" spans="1:20">
      <c r="A192" s="130" t="str">
        <f t="shared" si="62"/>
        <v>186-9-204-MIC@96</v>
      </c>
      <c r="B192" s="42">
        <f t="shared" si="62"/>
        <v>50</v>
      </c>
      <c r="C192" s="44">
        <f t="shared" si="63"/>
        <v>1.4098473333333335</v>
      </c>
      <c r="D192" s="44">
        <f t="shared" si="52"/>
        <v>74.834123958333322</v>
      </c>
      <c r="E192" s="44">
        <f t="shared" si="53"/>
        <v>66.563414285714288</v>
      </c>
      <c r="F192" s="44">
        <f t="shared" si="54"/>
        <v>10.554404504285714</v>
      </c>
      <c r="G192" s="44">
        <f t="shared" si="55"/>
        <v>171.95000942857143</v>
      </c>
      <c r="H192" s="44">
        <f t="shared" si="56"/>
        <v>48.646790000000003</v>
      </c>
      <c r="I192" s="44">
        <f t="shared" si="64"/>
        <v>5.242139872227753E-2</v>
      </c>
      <c r="J192" s="44">
        <f t="shared" si="65"/>
        <v>2.0048968505719529</v>
      </c>
      <c r="K192" s="44">
        <f t="shared" si="57"/>
        <v>0.27835384979417493</v>
      </c>
      <c r="L192" s="44">
        <f t="shared" si="58"/>
        <v>4.2589900541129412E-2</v>
      </c>
      <c r="M192" s="44">
        <f t="shared" si="59"/>
        <v>1.887762127680803</v>
      </c>
      <c r="N192" s="44">
        <f t="shared" si="60"/>
        <v>0.38097906228558021</v>
      </c>
      <c r="O192" s="44">
        <f t="shared" si="66"/>
        <v>0.10484279744455506</v>
      </c>
      <c r="P192" s="44">
        <f t="shared" si="61"/>
        <v>4.0097937011439058</v>
      </c>
      <c r="Q192" s="44">
        <f t="shared" si="61"/>
        <v>0.55670769958834987</v>
      </c>
      <c r="R192" s="44">
        <f t="shared" si="61"/>
        <v>8.5179801082258824E-2</v>
      </c>
      <c r="S192" s="44">
        <f t="shared" si="61"/>
        <v>3.775524255361606</v>
      </c>
      <c r="T192" s="44">
        <f t="shared" si="61"/>
        <v>0.76195812457116041</v>
      </c>
    </row>
    <row r="193" spans="1:28">
      <c r="A193" s="130" t="str">
        <f t="shared" si="62"/>
        <v>186-9-209-MIA@97</v>
      </c>
      <c r="B193" s="42">
        <f t="shared" si="62"/>
        <v>50</v>
      </c>
      <c r="C193" s="44">
        <f t="shared" si="63"/>
        <v>1.3364973333333334</v>
      </c>
      <c r="D193" s="44">
        <f t="shared" si="52"/>
        <v>84.224123958333337</v>
      </c>
      <c r="E193" s="44">
        <f t="shared" si="53"/>
        <v>71.5184142857143</v>
      </c>
      <c r="F193" s="44">
        <f t="shared" si="54"/>
        <v>11.616904504285714</v>
      </c>
      <c r="G193" s="44">
        <f t="shared" si="55"/>
        <v>227.97000942857142</v>
      </c>
      <c r="H193" s="44">
        <f t="shared" si="56"/>
        <v>58.770789999999998</v>
      </c>
      <c r="I193" s="44">
        <f t="shared" si="64"/>
        <v>5.8409076539952247E-2</v>
      </c>
      <c r="J193" s="44">
        <f t="shared" si="65"/>
        <v>2.0064761060023453</v>
      </c>
      <c r="K193" s="44">
        <f t="shared" si="57"/>
        <v>0.33054643500609426</v>
      </c>
      <c r="L193" s="44">
        <f t="shared" si="58"/>
        <v>5.3070136431455452E-2</v>
      </c>
      <c r="M193" s="44">
        <f t="shared" si="59"/>
        <v>0.81222818727618185</v>
      </c>
      <c r="N193" s="44">
        <f t="shared" si="60"/>
        <v>0.3323840107842132</v>
      </c>
      <c r="O193" s="44">
        <f t="shared" si="66"/>
        <v>0.11681815307990449</v>
      </c>
      <c r="P193" s="44">
        <f t="shared" si="61"/>
        <v>4.0129522120046905</v>
      </c>
      <c r="Q193" s="44">
        <f t="shared" si="61"/>
        <v>0.66109287001218853</v>
      </c>
      <c r="R193" s="44">
        <f t="shared" si="61"/>
        <v>0.1061402728629109</v>
      </c>
      <c r="S193" s="44">
        <f t="shared" si="61"/>
        <v>1.6244563745523637</v>
      </c>
      <c r="T193" s="44">
        <f t="shared" si="61"/>
        <v>0.6647680215684264</v>
      </c>
    </row>
    <row r="194" spans="1:28">
      <c r="A194" s="130" t="str">
        <f t="shared" si="62"/>
        <v>186-9-209-MIB@98</v>
      </c>
      <c r="B194" s="42">
        <f t="shared" si="62"/>
        <v>50</v>
      </c>
      <c r="C194" s="44">
        <f t="shared" si="63"/>
        <v>0.45209733333333335</v>
      </c>
      <c r="D194" s="44">
        <f t="shared" si="52"/>
        <v>57.209123958333336</v>
      </c>
      <c r="E194" s="44">
        <f t="shared" si="53"/>
        <v>33.592914285714286</v>
      </c>
      <c r="F194" s="44">
        <f t="shared" si="54"/>
        <v>6.8949045042857149</v>
      </c>
      <c r="G194" s="44">
        <f t="shared" si="55"/>
        <v>127.77500942857142</v>
      </c>
      <c r="H194" s="44">
        <f t="shared" si="56"/>
        <v>35.32179</v>
      </c>
      <c r="I194" s="44">
        <f t="shared" si="64"/>
        <v>5.4761008838406192E-2</v>
      </c>
      <c r="J194" s="44">
        <f t="shared" si="65"/>
        <v>1.9789023882529766</v>
      </c>
      <c r="K194" s="44">
        <f t="shared" si="57"/>
        <v>0.40348685891889718</v>
      </c>
      <c r="L194" s="44">
        <f t="shared" si="58"/>
        <v>9.030301853123901E-2</v>
      </c>
      <c r="M194" s="44">
        <f t="shared" si="59"/>
        <v>2.1842604814229354</v>
      </c>
      <c r="N194" s="44">
        <f t="shared" si="60"/>
        <v>0.49286096406593199</v>
      </c>
      <c r="O194" s="44">
        <f t="shared" si="66"/>
        <v>0.10952201767681238</v>
      </c>
      <c r="P194" s="44">
        <f t="shared" si="61"/>
        <v>3.9578047765059532</v>
      </c>
      <c r="Q194" s="44">
        <f t="shared" si="61"/>
        <v>0.80697371783779437</v>
      </c>
      <c r="R194" s="44">
        <f t="shared" si="61"/>
        <v>0.18060603706247802</v>
      </c>
      <c r="S194" s="44">
        <f t="shared" si="61"/>
        <v>4.3685209628458708</v>
      </c>
      <c r="T194" s="44">
        <f t="shared" si="61"/>
        <v>0.98572192813186399</v>
      </c>
    </row>
    <row r="195" spans="1:28">
      <c r="A195" s="130" t="str">
        <f t="shared" si="62"/>
        <v>186-9-205-MIA@99</v>
      </c>
      <c r="B195" s="42">
        <f t="shared" si="62"/>
        <v>50</v>
      </c>
      <c r="C195" s="44">
        <f t="shared" si="63"/>
        <v>0.37814733333333339</v>
      </c>
      <c r="D195" s="44">
        <f t="shared" si="52"/>
        <v>73.209123958333336</v>
      </c>
      <c r="E195" s="44">
        <f t="shared" si="53"/>
        <v>56.043414285714292</v>
      </c>
      <c r="F195" s="44">
        <f t="shared" si="54"/>
        <v>10.257904504285714</v>
      </c>
      <c r="G195" s="44">
        <f t="shared" si="55"/>
        <v>144.50500942857144</v>
      </c>
      <c r="H195" s="44">
        <f t="shared" si="56"/>
        <v>35.535790000000006</v>
      </c>
      <c r="I195" s="44">
        <f t="shared" si="64"/>
        <v>5.4616988282035477E-2</v>
      </c>
      <c r="J195" s="44">
        <f t="shared" si="65"/>
        <v>1.9519173639612244</v>
      </c>
      <c r="K195" s="44">
        <f t="shared" si="57"/>
        <v>0.17987131155422784</v>
      </c>
      <c r="L195" s="44">
        <f t="shared" si="58"/>
        <v>6.2789341299724549E-2</v>
      </c>
      <c r="M195" s="44">
        <f t="shared" si="59"/>
        <v>0.47551814803007503</v>
      </c>
      <c r="N195" s="44">
        <f t="shared" si="60"/>
        <v>0.11387425619954653</v>
      </c>
      <c r="O195" s="44">
        <f t="shared" si="66"/>
        <v>0.10923397656407095</v>
      </c>
      <c r="P195" s="44">
        <f t="shared" si="61"/>
        <v>3.9038347279224488</v>
      </c>
      <c r="Q195" s="44">
        <f t="shared" si="61"/>
        <v>0.35974262310845567</v>
      </c>
      <c r="R195" s="44">
        <f t="shared" si="61"/>
        <v>0.1255786825994491</v>
      </c>
      <c r="S195" s="44">
        <f t="shared" si="61"/>
        <v>0.95103629606015005</v>
      </c>
      <c r="T195" s="44">
        <f t="shared" si="61"/>
        <v>0.22774851239909305</v>
      </c>
    </row>
    <row r="196" spans="1:28">
      <c r="A196" s="130" t="str">
        <f t="shared" si="62"/>
        <v>187-9-222-MIA@100</v>
      </c>
      <c r="B196" s="42">
        <f t="shared" si="62"/>
        <v>50</v>
      </c>
      <c r="C196" s="44">
        <f t="shared" si="63"/>
        <v>0.14614233333333332</v>
      </c>
      <c r="D196" s="44">
        <f t="shared" si="52"/>
        <v>60.16912395833333</v>
      </c>
      <c r="E196" s="44">
        <f t="shared" si="53"/>
        <v>55.718414285714289</v>
      </c>
      <c r="F196" s="44">
        <f t="shared" si="54"/>
        <v>15.992904504285713</v>
      </c>
      <c r="G196" s="44">
        <f t="shared" si="55"/>
        <v>115.17000942857143</v>
      </c>
      <c r="H196" s="44">
        <f t="shared" si="56"/>
        <v>33.788290000000003</v>
      </c>
      <c r="I196" s="44">
        <f t="shared" si="64"/>
        <v>5.2202102677957336E-2</v>
      </c>
      <c r="J196" s="44">
        <f t="shared" si="65"/>
        <v>1.950030222729467</v>
      </c>
      <c r="K196" s="44">
        <f t="shared" si="57"/>
        <v>0.13133436029934475</v>
      </c>
      <c r="L196" s="44">
        <f t="shared" si="58"/>
        <v>6.5414167088279088E-2</v>
      </c>
      <c r="M196" s="44">
        <f t="shared" si="59"/>
        <v>0.13843547632724923</v>
      </c>
      <c r="N196" s="44">
        <f t="shared" si="60"/>
        <v>8.1748290654911918E-2</v>
      </c>
      <c r="O196" s="44">
        <f t="shared" si="66"/>
        <v>0.10440420535591467</v>
      </c>
      <c r="P196" s="44">
        <f t="shared" si="61"/>
        <v>3.900060445458934</v>
      </c>
      <c r="Q196" s="44">
        <f t="shared" si="61"/>
        <v>0.26266872059868951</v>
      </c>
      <c r="R196" s="44">
        <f t="shared" si="61"/>
        <v>0.13082833417655818</v>
      </c>
      <c r="S196" s="44">
        <f t="shared" si="61"/>
        <v>0.27687095265449846</v>
      </c>
      <c r="T196" s="44">
        <f t="shared" si="61"/>
        <v>0.16349658130982384</v>
      </c>
    </row>
    <row r="197" spans="1:28">
      <c r="A197" s="130" t="str">
        <f t="shared" si="62"/>
        <v>186-9-202-MIA@104</v>
      </c>
      <c r="B197" s="42">
        <f t="shared" si="62"/>
        <v>50</v>
      </c>
      <c r="C197" s="44">
        <f t="shared" si="63"/>
        <v>1.6610973333333332</v>
      </c>
      <c r="D197" s="44">
        <f t="shared" si="52"/>
        <v>75.474123958333337</v>
      </c>
      <c r="E197" s="44">
        <f t="shared" si="53"/>
        <v>61.143414285714286</v>
      </c>
      <c r="F197" s="44">
        <f t="shared" si="54"/>
        <v>10.876904504285713</v>
      </c>
      <c r="G197" s="44">
        <f t="shared" si="55"/>
        <v>195.54500942857143</v>
      </c>
      <c r="H197" s="44">
        <f t="shared" si="56"/>
        <v>37.331290000000003</v>
      </c>
      <c r="I197" s="44">
        <f t="shared" si="64"/>
        <v>5.2587949667675771E-2</v>
      </c>
      <c r="J197" s="44">
        <f t="shared" si="65"/>
        <v>2.1080157484784916</v>
      </c>
      <c r="K197" s="44">
        <f t="shared" si="57"/>
        <v>0.36878991064729261</v>
      </c>
      <c r="L197" s="44">
        <f t="shared" si="58"/>
        <v>2.9732669037664538E-2</v>
      </c>
      <c r="M197" s="44">
        <f t="shared" si="59"/>
        <v>0.91687497005096186</v>
      </c>
      <c r="N197" s="44">
        <f t="shared" si="60"/>
        <v>0.20975375705812749</v>
      </c>
      <c r="O197" s="44">
        <f t="shared" si="66"/>
        <v>0.10517589933535154</v>
      </c>
      <c r="P197" s="44">
        <f t="shared" si="61"/>
        <v>4.2160314969569832</v>
      </c>
      <c r="Q197" s="44">
        <f t="shared" si="61"/>
        <v>0.73757982129458521</v>
      </c>
      <c r="R197" s="44">
        <f t="shared" si="61"/>
        <v>5.9465338075329076E-2</v>
      </c>
      <c r="S197" s="44">
        <f t="shared" si="61"/>
        <v>1.8337499401019237</v>
      </c>
      <c r="T197" s="44">
        <f t="shared" si="61"/>
        <v>0.41950751411625498</v>
      </c>
    </row>
    <row r="198" spans="1:28">
      <c r="A198" s="130" t="str">
        <f t="shared" si="62"/>
        <v>186-9-202-MID@105</v>
      </c>
      <c r="B198" s="42">
        <f t="shared" si="62"/>
        <v>50</v>
      </c>
      <c r="C198" s="44">
        <f t="shared" si="63"/>
        <v>1.1333473333333333</v>
      </c>
      <c r="D198" s="44">
        <f t="shared" si="52"/>
        <v>49.31412395833334</v>
      </c>
      <c r="E198" s="44">
        <f t="shared" si="53"/>
        <v>67.693414285714297</v>
      </c>
      <c r="F198" s="44">
        <f t="shared" si="54"/>
        <v>16.661904504285712</v>
      </c>
      <c r="G198" s="44">
        <f t="shared" si="55"/>
        <v>219.35500942857144</v>
      </c>
      <c r="H198" s="44">
        <f t="shared" si="56"/>
        <v>41.358289999999997</v>
      </c>
      <c r="I198" s="44">
        <f t="shared" si="64"/>
        <v>6.8140977438322675E-2</v>
      </c>
      <c r="J198" s="44">
        <f t="shared" si="65"/>
        <v>1.9517391112949332</v>
      </c>
      <c r="K198" s="44">
        <f t="shared" si="57"/>
        <v>0.28734790119337589</v>
      </c>
      <c r="L198" s="44">
        <f t="shared" si="58"/>
        <v>4.8680599635309491E-2</v>
      </c>
      <c r="M198" s="44">
        <f t="shared" si="59"/>
        <v>1.2510183005080113</v>
      </c>
      <c r="N198" s="44">
        <f t="shared" si="60"/>
        <v>0.19632933428298471</v>
      </c>
      <c r="O198" s="44">
        <f t="shared" si="66"/>
        <v>0.13628195487664535</v>
      </c>
      <c r="P198" s="44">
        <f t="shared" si="61"/>
        <v>3.9034782225898663</v>
      </c>
      <c r="Q198" s="44">
        <f t="shared" si="61"/>
        <v>0.57469580238675178</v>
      </c>
      <c r="R198" s="44">
        <f t="shared" si="61"/>
        <v>9.7361199270618981E-2</v>
      </c>
      <c r="S198" s="44">
        <f t="shared" si="61"/>
        <v>2.5020366010160227</v>
      </c>
      <c r="T198" s="44">
        <f t="shared" si="61"/>
        <v>0.39265866856596943</v>
      </c>
    </row>
    <row r="199" spans="1:28">
      <c r="A199" s="130" t="str">
        <f t="shared" si="62"/>
        <v>186-9-206-MIB@106</v>
      </c>
      <c r="B199" s="42">
        <f t="shared" si="62"/>
        <v>50</v>
      </c>
      <c r="C199" s="44">
        <f t="shared" si="63"/>
        <v>1.2792473333333334</v>
      </c>
      <c r="D199" s="44">
        <f t="shared" si="52"/>
        <v>76.269123958333338</v>
      </c>
      <c r="E199" s="44">
        <f t="shared" si="53"/>
        <v>69.913414285714296</v>
      </c>
      <c r="F199" s="44">
        <f t="shared" si="54"/>
        <v>11.396404504285714</v>
      </c>
      <c r="G199" s="44">
        <f t="shared" si="55"/>
        <v>180.96500942857142</v>
      </c>
      <c r="H199" s="44">
        <f t="shared" si="56"/>
        <v>58.275789999999994</v>
      </c>
      <c r="I199" s="44">
        <f t="shared" si="64"/>
        <v>5.4139667379842674E-2</v>
      </c>
      <c r="J199" s="44">
        <f t="shared" si="65"/>
        <v>1.9692900083363383</v>
      </c>
      <c r="K199" s="44">
        <f t="shared" si="57"/>
        <v>0.24778594213602617</v>
      </c>
      <c r="L199" s="44">
        <f t="shared" si="58"/>
        <v>6.1104461014342443E-2</v>
      </c>
      <c r="M199" s="44">
        <f t="shared" si="59"/>
        <v>0.47925277279422429</v>
      </c>
      <c r="N199" s="44">
        <f t="shared" si="60"/>
        <v>0.1427753431093757</v>
      </c>
      <c r="O199" s="44">
        <f t="shared" si="66"/>
        <v>0.10827933475968535</v>
      </c>
      <c r="P199" s="44">
        <f t="shared" si="61"/>
        <v>3.9385800166726765</v>
      </c>
      <c r="Q199" s="44">
        <f t="shared" si="61"/>
        <v>0.49557188427205234</v>
      </c>
      <c r="R199" s="44">
        <f t="shared" si="61"/>
        <v>0.12220892202868489</v>
      </c>
      <c r="S199" s="44">
        <f t="shared" si="61"/>
        <v>0.95850554558844858</v>
      </c>
      <c r="T199" s="44">
        <f t="shared" si="61"/>
        <v>0.2855506862187514</v>
      </c>
    </row>
    <row r="200" spans="1:28">
      <c r="A200" s="130" t="str">
        <f t="shared" si="62"/>
        <v>186-9-201-MI1@107</v>
      </c>
      <c r="B200" s="42">
        <f t="shared" si="62"/>
        <v>50</v>
      </c>
      <c r="C200" s="44">
        <f t="shared" si="63"/>
        <v>0.49229733333333336</v>
      </c>
      <c r="D200" s="44">
        <f t="shared" si="52"/>
        <v>48.719123958333341</v>
      </c>
      <c r="E200" s="44">
        <f t="shared" si="53"/>
        <v>24.405414285714286</v>
      </c>
      <c r="F200" s="44">
        <f t="shared" si="54"/>
        <v>6.6519045042857146</v>
      </c>
      <c r="G200" s="44">
        <f t="shared" si="55"/>
        <v>85.625009428571431</v>
      </c>
      <c r="H200" s="44">
        <f t="shared" si="56"/>
        <v>22.904790000000002</v>
      </c>
      <c r="I200" s="44">
        <f t="shared" si="64"/>
        <v>7.0477714280827816E-2</v>
      </c>
      <c r="J200" s="44">
        <f t="shared" si="65"/>
        <v>2.8521865600506104</v>
      </c>
      <c r="K200" s="44">
        <f t="shared" si="57"/>
        <v>1.6496856005297611</v>
      </c>
      <c r="L200" s="44">
        <f t="shared" si="58"/>
        <v>0.37035073600015067</v>
      </c>
      <c r="M200" s="44">
        <f t="shared" si="59"/>
        <v>6.3295036170465977</v>
      </c>
      <c r="N200" s="44">
        <f t="shared" si="60"/>
        <v>1.6388785273777919</v>
      </c>
      <c r="O200" s="44">
        <f t="shared" si="66"/>
        <v>0.14095542856165563</v>
      </c>
      <c r="P200" s="44">
        <f t="shared" si="61"/>
        <v>5.7043731201012209</v>
      </c>
      <c r="Q200" s="44">
        <f t="shared" si="61"/>
        <v>3.2993712010595222</v>
      </c>
      <c r="R200" s="44">
        <f t="shared" si="61"/>
        <v>0.74070147200030134</v>
      </c>
      <c r="S200" s="44">
        <f t="shared" si="61"/>
        <v>12.659007234093195</v>
      </c>
      <c r="T200" s="44">
        <f t="shared" si="61"/>
        <v>3.2777570547555839</v>
      </c>
    </row>
    <row r="201" spans="1:28">
      <c r="A201" s="130" t="str">
        <f t="shared" si="62"/>
        <v>187-8-101-MIA@108</v>
      </c>
      <c r="B201" s="42">
        <f t="shared" si="62"/>
        <v>50</v>
      </c>
      <c r="C201" s="44">
        <f t="shared" si="63"/>
        <v>1.0455973333333333</v>
      </c>
      <c r="D201" s="44">
        <f t="shared" si="52"/>
        <v>67.519123958333324</v>
      </c>
      <c r="E201" s="44">
        <f t="shared" si="53"/>
        <v>58.818414285714297</v>
      </c>
      <c r="F201" s="44">
        <f t="shared" si="54"/>
        <v>16.604904504285713</v>
      </c>
      <c r="G201" s="44">
        <f t="shared" si="55"/>
        <v>107.66000942857144</v>
      </c>
      <c r="H201" s="44">
        <f t="shared" si="56"/>
        <v>38.18329</v>
      </c>
      <c r="I201" s="44">
        <f t="shared" si="64"/>
        <v>5.1886609303364591E-2</v>
      </c>
      <c r="J201" s="44">
        <f t="shared" si="65"/>
        <v>1.9694676287155204</v>
      </c>
      <c r="K201" s="44">
        <f t="shared" si="57"/>
        <v>0.10099981247625214</v>
      </c>
      <c r="L201" s="44">
        <f t="shared" si="58"/>
        <v>9.1692972772472014E-2</v>
      </c>
      <c r="M201" s="44">
        <f t="shared" si="59"/>
        <v>0.33919750162103551</v>
      </c>
      <c r="N201" s="44">
        <f t="shared" si="60"/>
        <v>0.12002815513453483</v>
      </c>
      <c r="O201" s="44">
        <f t="shared" si="66"/>
        <v>0.10377321860672918</v>
      </c>
      <c r="P201" s="44">
        <f t="shared" si="61"/>
        <v>3.9389352574310408</v>
      </c>
      <c r="Q201" s="44">
        <f t="shared" si="61"/>
        <v>0.20199962495250429</v>
      </c>
      <c r="R201" s="44">
        <f t="shared" si="61"/>
        <v>0.18338594554494403</v>
      </c>
      <c r="S201" s="44">
        <f t="shared" si="61"/>
        <v>0.67839500324207103</v>
      </c>
      <c r="T201" s="44">
        <f t="shared" si="61"/>
        <v>0.24005631026906965</v>
      </c>
    </row>
    <row r="202" spans="1:28">
      <c r="A202" s="130" t="str">
        <f t="shared" si="62"/>
        <v>187-9-201-MIB@109</v>
      </c>
      <c r="B202" s="42">
        <f t="shared" si="62"/>
        <v>50</v>
      </c>
      <c r="C202" s="44">
        <f t="shared" si="63"/>
        <v>0.60024733333333324</v>
      </c>
      <c r="D202" s="44">
        <f t="shared" si="52"/>
        <v>45.649123958333334</v>
      </c>
      <c r="E202" s="44">
        <f t="shared" si="53"/>
        <v>65.838414285714293</v>
      </c>
      <c r="F202" s="44">
        <f t="shared" si="54"/>
        <v>20.958904504285716</v>
      </c>
      <c r="G202" s="44">
        <f t="shared" si="55"/>
        <v>105.59500942857143</v>
      </c>
      <c r="H202" s="44">
        <f t="shared" si="56"/>
        <v>29.518790000000003</v>
      </c>
      <c r="I202" s="44">
        <f t="shared" si="64"/>
        <v>5.3858632272366522E-2</v>
      </c>
      <c r="J202" s="44">
        <f t="shared" si="65"/>
        <v>1.9760720435647925</v>
      </c>
      <c r="K202" s="44">
        <f t="shared" si="57"/>
        <v>0.31898820373211001</v>
      </c>
      <c r="L202" s="44">
        <f t="shared" si="58"/>
        <v>7.2678750545488141E-2</v>
      </c>
      <c r="M202" s="44">
        <f t="shared" si="59"/>
        <v>0.45880490214354991</v>
      </c>
      <c r="N202" s="44">
        <f t="shared" si="60"/>
        <v>0.13262569519139178</v>
      </c>
      <c r="O202" s="44">
        <f t="shared" si="66"/>
        <v>0.10771726454473304</v>
      </c>
      <c r="P202" s="44">
        <f t="shared" si="61"/>
        <v>3.952144087129585</v>
      </c>
      <c r="Q202" s="44">
        <f t="shared" si="61"/>
        <v>0.63797640746422002</v>
      </c>
      <c r="R202" s="44">
        <f t="shared" si="61"/>
        <v>0.14535750109097628</v>
      </c>
      <c r="S202" s="44">
        <f t="shared" si="61"/>
        <v>0.91760980428709982</v>
      </c>
      <c r="T202" s="44">
        <f t="shared" si="61"/>
        <v>0.26525139038278356</v>
      </c>
    </row>
    <row r="203" spans="1:28">
      <c r="A203" s="130" t="str">
        <f t="shared" si="62"/>
        <v>187-1-216-MI1@110</v>
      </c>
      <c r="B203" s="42">
        <f t="shared" si="62"/>
        <v>50</v>
      </c>
      <c r="C203" s="44">
        <f t="shared" si="63"/>
        <v>1.9148973333333335</v>
      </c>
      <c r="D203" s="44">
        <f t="shared" si="52"/>
        <v>91.789123958333334</v>
      </c>
      <c r="E203" s="44">
        <f t="shared" si="53"/>
        <v>91.76341428571429</v>
      </c>
      <c r="F203" s="44">
        <f t="shared" si="54"/>
        <v>0.46101950428571437</v>
      </c>
      <c r="G203" s="44">
        <f t="shared" si="55"/>
        <v>100.25500942857141</v>
      </c>
      <c r="H203" s="44">
        <f t="shared" si="56"/>
        <v>528.11579000000006</v>
      </c>
      <c r="I203" s="44">
        <f t="shared" si="64"/>
        <v>5.6489510610377928E-2</v>
      </c>
      <c r="J203" s="44">
        <f t="shared" si="65"/>
        <v>1.9822836266181323</v>
      </c>
      <c r="K203" s="44">
        <f t="shared" si="57"/>
        <v>0.25974547252115499</v>
      </c>
      <c r="L203" s="44">
        <f t="shared" si="58"/>
        <v>5.1714792954526308E-3</v>
      </c>
      <c r="M203" s="44">
        <f t="shared" si="59"/>
        <v>0.32398567164452258</v>
      </c>
      <c r="N203" s="44">
        <f t="shared" si="60"/>
        <v>1.4330263875797962</v>
      </c>
      <c r="O203" s="44">
        <f t="shared" si="66"/>
        <v>0.11297902122075586</v>
      </c>
      <c r="P203" s="44">
        <f t="shared" si="61"/>
        <v>3.9645672532362646</v>
      </c>
      <c r="Q203" s="44">
        <f t="shared" si="61"/>
        <v>0.51949094504230997</v>
      </c>
      <c r="R203" s="44">
        <f t="shared" si="61"/>
        <v>1.0342958590905262E-2</v>
      </c>
      <c r="S203" s="44">
        <f t="shared" si="61"/>
        <v>0.64797134328904515</v>
      </c>
      <c r="T203" s="44">
        <f t="shared" si="61"/>
        <v>2.8660527751595923</v>
      </c>
    </row>
    <row r="204" spans="1:28">
      <c r="A204" s="130" t="str">
        <f t="shared" si="62"/>
        <v>187-1-216-MI2@111</v>
      </c>
      <c r="B204" s="42">
        <f t="shared" si="62"/>
        <v>50</v>
      </c>
      <c r="C204" s="44">
        <f>C158-K$48</f>
        <v>2.1970473333333329</v>
      </c>
      <c r="D204" s="44">
        <f t="shared" si="52"/>
        <v>89.41912395833333</v>
      </c>
      <c r="E204" s="44">
        <f t="shared" si="53"/>
        <v>95.848414285714284</v>
      </c>
      <c r="F204" s="44">
        <f t="shared" si="54"/>
        <v>0.37573450428571431</v>
      </c>
      <c r="G204" s="44">
        <f t="shared" si="55"/>
        <v>98.025009428571437</v>
      </c>
      <c r="H204" s="44">
        <f t="shared" si="56"/>
        <v>458.43079</v>
      </c>
      <c r="I204" s="44">
        <f t="shared" si="64"/>
        <v>5.2154500630338704E-2</v>
      </c>
      <c r="J204" s="44">
        <f t="shared" si="65"/>
        <v>1.9603242379089574</v>
      </c>
      <c r="K204" s="44">
        <f t="shared" si="57"/>
        <v>0.35504409630387901</v>
      </c>
      <c r="L204" s="44">
        <f t="shared" si="58"/>
        <v>9.3342477390143883E-3</v>
      </c>
      <c r="M204" s="44">
        <f t="shared" si="59"/>
        <v>0.1327375886135965</v>
      </c>
      <c r="N204" s="44">
        <f t="shared" si="60"/>
        <v>2.6414880138853558</v>
      </c>
      <c r="O204" s="44">
        <f t="shared" si="66"/>
        <v>0.10430900126067741</v>
      </c>
      <c r="P204" s="44">
        <f t="shared" si="61"/>
        <v>3.9206484758179148</v>
      </c>
      <c r="Q204" s="44">
        <f t="shared" si="61"/>
        <v>0.71008819260775802</v>
      </c>
      <c r="R204" s="44">
        <f t="shared" si="61"/>
        <v>1.8668495478028777E-2</v>
      </c>
      <c r="S204" s="44">
        <f t="shared" si="61"/>
        <v>0.26547517722719299</v>
      </c>
      <c r="T204" s="44">
        <f t="shared" si="61"/>
        <v>5.2829760277707116</v>
      </c>
    </row>
    <row r="205" spans="1:28">
      <c r="A205" s="130" t="str">
        <f t="shared" si="62"/>
        <v>187-1-215-MI1@115</v>
      </c>
      <c r="B205" s="42">
        <f t="shared" si="62"/>
        <v>50</v>
      </c>
      <c r="C205" s="44">
        <f t="shared" si="63"/>
        <v>2.2653473333333327</v>
      </c>
      <c r="D205" s="44">
        <f t="shared" si="52"/>
        <v>98.779123958333344</v>
      </c>
      <c r="E205" s="44">
        <f t="shared" si="53"/>
        <v>90.908414285714287</v>
      </c>
      <c r="F205" s="44">
        <f t="shared" si="54"/>
        <v>15.857904504285715</v>
      </c>
      <c r="G205" s="44">
        <f t="shared" si="55"/>
        <v>111.81000942857142</v>
      </c>
      <c r="H205" s="44">
        <f t="shared" si="56"/>
        <v>38.657290000000003</v>
      </c>
      <c r="I205" s="44">
        <f t="shared" si="64"/>
        <v>5.1704259075631288E-2</v>
      </c>
      <c r="J205" s="44">
        <f t="shared" si="65"/>
        <v>2.0034698124587091</v>
      </c>
      <c r="K205" s="44">
        <f t="shared" si="57"/>
        <v>0.14498287379976332</v>
      </c>
      <c r="L205" s="44">
        <f t="shared" si="58"/>
        <v>6.1029466496548175E-2</v>
      </c>
      <c r="M205" s="44">
        <f t="shared" si="59"/>
        <v>0.13947424244623943</v>
      </c>
      <c r="N205" s="44">
        <f t="shared" si="60"/>
        <v>7.6987169223189128E-2</v>
      </c>
      <c r="O205" s="44">
        <f t="shared" si="66"/>
        <v>0.10340851815126258</v>
      </c>
      <c r="P205" s="44">
        <f t="shared" si="66"/>
        <v>4.0069396249174183</v>
      </c>
      <c r="Q205" s="44">
        <f t="shared" si="66"/>
        <v>0.28996574759952665</v>
      </c>
      <c r="R205" s="44">
        <f t="shared" si="66"/>
        <v>0.12205893299309635</v>
      </c>
      <c r="S205" s="44">
        <f t="shared" si="66"/>
        <v>0.27894848489247887</v>
      </c>
      <c r="T205" s="44">
        <f t="shared" si="66"/>
        <v>0.15397433844637826</v>
      </c>
    </row>
    <row r="206" spans="1:28">
      <c r="A206" s="130" t="str">
        <f t="shared" ref="A206:B220" si="67">A160</f>
        <v>187-1-207-MIA@116</v>
      </c>
      <c r="B206" s="42">
        <f t="shared" si="67"/>
        <v>50</v>
      </c>
      <c r="C206" s="44">
        <f t="shared" si="63"/>
        <v>1.9755973333333332</v>
      </c>
      <c r="D206" s="44">
        <f t="shared" si="52"/>
        <v>111.76912395833332</v>
      </c>
      <c r="E206" s="44">
        <f t="shared" si="53"/>
        <v>73.573414285714293</v>
      </c>
      <c r="F206" s="44">
        <f t="shared" si="54"/>
        <v>13.319404504285716</v>
      </c>
      <c r="G206" s="44">
        <f t="shared" si="55"/>
        <v>158.08000942857143</v>
      </c>
      <c r="H206" s="44">
        <f t="shared" si="56"/>
        <v>17.657790000000002</v>
      </c>
      <c r="I206" s="44">
        <f t="shared" si="64"/>
        <v>5.2243266190486221E-2</v>
      </c>
      <c r="J206" s="44">
        <f t="shared" si="65"/>
        <v>1.9845907854160603</v>
      </c>
      <c r="K206" s="44">
        <f t="shared" si="57"/>
        <v>0.16755307851614692</v>
      </c>
      <c r="L206" s="44">
        <f t="shared" si="58"/>
        <v>3.0992796128347232E-2</v>
      </c>
      <c r="M206" s="44">
        <f t="shared" si="59"/>
        <v>1.2592181813355272</v>
      </c>
      <c r="N206" s="44">
        <f t="shared" si="60"/>
        <v>7.9278780893754661E-2</v>
      </c>
      <c r="O206" s="44">
        <f t="shared" ref="O206:T220" si="68">2*I206</f>
        <v>0.10448653238097244</v>
      </c>
      <c r="P206" s="44">
        <f t="shared" si="68"/>
        <v>3.9691815708321205</v>
      </c>
      <c r="Q206" s="44">
        <f t="shared" si="68"/>
        <v>0.33510615703229385</v>
      </c>
      <c r="R206" s="44">
        <f t="shared" si="68"/>
        <v>6.1985592256694463E-2</v>
      </c>
      <c r="S206" s="44">
        <f t="shared" si="68"/>
        <v>2.5184363626710544</v>
      </c>
      <c r="T206" s="44">
        <f t="shared" si="68"/>
        <v>0.15855756178750932</v>
      </c>
    </row>
    <row r="207" spans="1:28">
      <c r="A207" s="130" t="str">
        <f t="shared" si="67"/>
        <v>187-1-210-MI1@117</v>
      </c>
      <c r="B207" s="42">
        <f t="shared" si="67"/>
        <v>50</v>
      </c>
      <c r="C207" s="44">
        <f t="shared" si="63"/>
        <v>1.7391473333333332</v>
      </c>
      <c r="D207" s="44">
        <f t="shared" si="52"/>
        <v>91.439123958333326</v>
      </c>
      <c r="E207" s="44">
        <f t="shared" si="53"/>
        <v>86.568414285714297</v>
      </c>
      <c r="F207" s="44">
        <f t="shared" si="54"/>
        <v>13.503904504285714</v>
      </c>
      <c r="G207" s="44">
        <f t="shared" si="55"/>
        <v>121.55500942857142</v>
      </c>
      <c r="H207" s="44">
        <f t="shared" si="56"/>
        <v>14.227789999999999</v>
      </c>
      <c r="I207" s="44">
        <f t="shared" si="64"/>
        <v>5.276339479459221E-2</v>
      </c>
      <c r="J207" s="44">
        <f t="shared" si="65"/>
        <v>1.9488178444137834</v>
      </c>
      <c r="K207" s="44">
        <f t="shared" si="57"/>
        <v>0.20874526370731888</v>
      </c>
      <c r="L207" s="44">
        <f t="shared" si="58"/>
        <v>7.4513658183270631E-2</v>
      </c>
      <c r="M207" s="44">
        <f t="shared" si="59"/>
        <v>0.32231603781219509</v>
      </c>
      <c r="N207" s="44">
        <f t="shared" si="60"/>
        <v>0.12657786299349488</v>
      </c>
      <c r="O207" s="44">
        <f t="shared" si="68"/>
        <v>0.10552678958918442</v>
      </c>
      <c r="P207" s="44">
        <f t="shared" si="68"/>
        <v>3.8976356888275667</v>
      </c>
      <c r="Q207" s="44">
        <f t="shared" si="68"/>
        <v>0.41749052741463777</v>
      </c>
      <c r="R207" s="44">
        <f t="shared" si="68"/>
        <v>0.14902731636654126</v>
      </c>
      <c r="S207" s="44">
        <f t="shared" si="68"/>
        <v>0.64463207562439018</v>
      </c>
      <c r="T207" s="44">
        <f t="shared" si="68"/>
        <v>0.25315572598698977</v>
      </c>
      <c r="AB207" s="11"/>
    </row>
    <row r="208" spans="1:28">
      <c r="A208" s="130" t="str">
        <f t="shared" si="67"/>
        <v>187-1-210-MI3@118</v>
      </c>
      <c r="B208" s="42">
        <f t="shared" si="67"/>
        <v>50</v>
      </c>
      <c r="C208" s="44">
        <f t="shared" si="63"/>
        <v>1.8144473333333331</v>
      </c>
      <c r="D208" s="44">
        <f t="shared" ref="D208:D220" si="69">D162-G$91</f>
        <v>88.624123958333342</v>
      </c>
      <c r="E208" s="44">
        <f t="shared" ref="E208:G220" si="70">E162-M$48</f>
        <v>80.903414285714291</v>
      </c>
      <c r="F208" s="44">
        <f t="shared" si="70"/>
        <v>24.062904504285711</v>
      </c>
      <c r="G208" s="44">
        <f t="shared" si="70"/>
        <v>101.06500942857144</v>
      </c>
      <c r="H208" s="44">
        <f t="shared" ref="H208:H220" si="71">H162-P$18</f>
        <v>31.95579</v>
      </c>
      <c r="I208" s="44">
        <f t="shared" ref="I208:I220" si="72">SQRT((I162^2+K$19^2))</f>
        <v>5.4597900438112093E-2</v>
      </c>
      <c r="J208" s="44">
        <f t="shared" ref="J208:M220" si="73">SQRT((J162^2+L$49^2))</f>
        <v>1.9718268772786152</v>
      </c>
      <c r="K208" s="44">
        <f t="shared" si="73"/>
        <v>0.17237618888709108</v>
      </c>
      <c r="L208" s="44">
        <f t="shared" si="73"/>
        <v>0.1357570078517249</v>
      </c>
      <c r="M208" s="44">
        <f t="shared" si="73"/>
        <v>0.33548324910634869</v>
      </c>
      <c r="N208" s="44">
        <f t="shared" ref="N208:N220" si="74">SQRT((N162^2+P$19^2))</f>
        <v>0.11489528928550534</v>
      </c>
      <c r="O208" s="44">
        <f t="shared" si="68"/>
        <v>0.10919580087622419</v>
      </c>
      <c r="P208" s="44">
        <f t="shared" si="68"/>
        <v>3.9436537545572303</v>
      </c>
      <c r="Q208" s="44">
        <f t="shared" si="68"/>
        <v>0.34475237777418216</v>
      </c>
      <c r="R208" s="44">
        <f t="shared" si="68"/>
        <v>0.2715140157034498</v>
      </c>
      <c r="S208" s="44">
        <f t="shared" si="68"/>
        <v>0.67096649821269738</v>
      </c>
      <c r="T208" s="44">
        <f t="shared" si="68"/>
        <v>0.22979057857101068</v>
      </c>
    </row>
    <row r="209" spans="1:27">
      <c r="A209" s="130" t="str">
        <f t="shared" si="67"/>
        <v>187-1-211-MI2@119</v>
      </c>
      <c r="B209" s="42">
        <f t="shared" si="67"/>
        <v>50</v>
      </c>
      <c r="C209" s="44">
        <f t="shared" si="63"/>
        <v>2.6271473333333333</v>
      </c>
      <c r="D209" s="44">
        <f t="shared" si="69"/>
        <v>106.97912395833333</v>
      </c>
      <c r="E209" s="44">
        <f t="shared" si="70"/>
        <v>86.87341428571429</v>
      </c>
      <c r="F209" s="44">
        <f t="shared" si="70"/>
        <v>1.4604045042857143</v>
      </c>
      <c r="G209" s="44">
        <f t="shared" si="70"/>
        <v>36.233509428571431</v>
      </c>
      <c r="H209" s="44">
        <f t="shared" si="71"/>
        <v>1349.1157900000001</v>
      </c>
      <c r="I209" s="44">
        <f t="shared" si="72"/>
        <v>5.3616695161115634E-2</v>
      </c>
      <c r="J209" s="44">
        <f t="shared" si="73"/>
        <v>1.9947158598239838</v>
      </c>
      <c r="K209" s="44">
        <f t="shared" si="73"/>
        <v>0.24411467862510461</v>
      </c>
      <c r="L209" s="44">
        <f t="shared" si="73"/>
        <v>3.1794574251801128E-2</v>
      </c>
      <c r="M209" s="44">
        <f t="shared" si="73"/>
        <v>0.15370901667095649</v>
      </c>
      <c r="N209" s="44">
        <f t="shared" si="74"/>
        <v>3.2632164339804373</v>
      </c>
      <c r="O209" s="44">
        <f t="shared" si="68"/>
        <v>0.10723339032223127</v>
      </c>
      <c r="P209" s="44">
        <f t="shared" si="68"/>
        <v>3.9894317196479676</v>
      </c>
      <c r="Q209" s="44">
        <f t="shared" si="68"/>
        <v>0.48822935725020922</v>
      </c>
      <c r="R209" s="44">
        <f t="shared" si="68"/>
        <v>6.3589148503602255E-2</v>
      </c>
      <c r="S209" s="44">
        <f t="shared" si="68"/>
        <v>0.30741803334191298</v>
      </c>
      <c r="T209" s="44">
        <f t="shared" si="68"/>
        <v>6.5264328679608745</v>
      </c>
    </row>
    <row r="210" spans="1:27">
      <c r="A210" s="130" t="str">
        <f t="shared" si="67"/>
        <v>187-1-211-MI4@120</v>
      </c>
      <c r="B210" s="42">
        <f t="shared" si="67"/>
        <v>50</v>
      </c>
      <c r="C210" s="44">
        <f t="shared" si="63"/>
        <v>1.2641473333333333</v>
      </c>
      <c r="D210" s="44">
        <f t="shared" si="69"/>
        <v>94.664123958333334</v>
      </c>
      <c r="E210" s="44">
        <f t="shared" si="70"/>
        <v>82.713414285714293</v>
      </c>
      <c r="F210" s="44">
        <f t="shared" si="70"/>
        <v>11.400904504285714</v>
      </c>
      <c r="G210" s="44">
        <f t="shared" si="70"/>
        <v>141.50500942857144</v>
      </c>
      <c r="H210" s="44">
        <f t="shared" si="71"/>
        <v>16.932790000000001</v>
      </c>
      <c r="I210" s="44">
        <f t="shared" si="72"/>
        <v>5.2639723489015411E-2</v>
      </c>
      <c r="J210" s="44">
        <f t="shared" si="73"/>
        <v>1.9506820873051904</v>
      </c>
      <c r="K210" s="44">
        <f t="shared" si="73"/>
        <v>0.18796244071685733</v>
      </c>
      <c r="L210" s="44">
        <f t="shared" si="73"/>
        <v>3.2671344093154406E-2</v>
      </c>
      <c r="M210" s="44">
        <f t="shared" si="73"/>
        <v>0.23677171248050805</v>
      </c>
      <c r="N210" s="44">
        <f t="shared" si="74"/>
        <v>0.13462071385934618</v>
      </c>
      <c r="O210" s="44">
        <f t="shared" si="68"/>
        <v>0.10527944697803082</v>
      </c>
      <c r="P210" s="44">
        <f t="shared" si="68"/>
        <v>3.9013641746103809</v>
      </c>
      <c r="Q210" s="44">
        <f t="shared" si="68"/>
        <v>0.37592488143371466</v>
      </c>
      <c r="R210" s="44">
        <f t="shared" si="68"/>
        <v>6.5342688186308812E-2</v>
      </c>
      <c r="S210" s="44">
        <f t="shared" si="68"/>
        <v>0.47354342496101609</v>
      </c>
      <c r="T210" s="44">
        <f t="shared" si="68"/>
        <v>0.26924142771869236</v>
      </c>
    </row>
    <row r="211" spans="1:27">
      <c r="A211" s="130" t="str">
        <f t="shared" si="67"/>
        <v>187-1-213-MI2@121</v>
      </c>
      <c r="B211" s="42">
        <f t="shared" si="67"/>
        <v>50</v>
      </c>
      <c r="C211" s="44">
        <f t="shared" si="63"/>
        <v>1.6660973333333333</v>
      </c>
      <c r="D211" s="44">
        <f t="shared" si="69"/>
        <v>100.69912395833333</v>
      </c>
      <c r="E211" s="44">
        <f t="shared" si="70"/>
        <v>84.813414285714288</v>
      </c>
      <c r="F211" s="44">
        <f t="shared" si="70"/>
        <v>12.972904504285713</v>
      </c>
      <c r="G211" s="44">
        <f t="shared" si="70"/>
        <v>141.89500942857143</v>
      </c>
      <c r="H211" s="44">
        <f t="shared" si="71"/>
        <v>19.686790000000002</v>
      </c>
      <c r="I211" s="44">
        <f t="shared" si="72"/>
        <v>5.3908691553403526E-2</v>
      </c>
      <c r="J211" s="44">
        <f t="shared" si="73"/>
        <v>1.9601732585050575</v>
      </c>
      <c r="K211" s="44">
        <f t="shared" si="73"/>
        <v>0.15780644828472029</v>
      </c>
      <c r="L211" s="44">
        <f t="shared" si="73"/>
        <v>6.1769412987766809E-2</v>
      </c>
      <c r="M211" s="44">
        <f t="shared" si="73"/>
        <v>0.26088776936827146</v>
      </c>
      <c r="N211" s="44">
        <f t="shared" si="74"/>
        <v>7.4141639373566326E-2</v>
      </c>
      <c r="O211" s="44">
        <f t="shared" si="68"/>
        <v>0.10781738310680705</v>
      </c>
      <c r="P211" s="44">
        <f t="shared" si="68"/>
        <v>3.9203465170101151</v>
      </c>
      <c r="Q211" s="44">
        <f t="shared" si="68"/>
        <v>0.31561289656944058</v>
      </c>
      <c r="R211" s="44">
        <f t="shared" si="68"/>
        <v>0.12353882597553362</v>
      </c>
      <c r="S211" s="44">
        <f t="shared" si="68"/>
        <v>0.52177553873654292</v>
      </c>
      <c r="T211" s="44">
        <f t="shared" si="68"/>
        <v>0.14828327874713265</v>
      </c>
    </row>
    <row r="212" spans="1:27">
      <c r="A212" s="130" t="str">
        <f t="shared" si="67"/>
        <v>187-1-203x2-MI1@125</v>
      </c>
      <c r="B212" s="42">
        <f t="shared" si="67"/>
        <v>50</v>
      </c>
      <c r="C212" s="44">
        <f t="shared" si="63"/>
        <v>1.5525973333333334</v>
      </c>
      <c r="D212" s="44">
        <f t="shared" si="69"/>
        <v>83.04912395833334</v>
      </c>
      <c r="E212" s="44">
        <f t="shared" si="70"/>
        <v>64.398414285714296</v>
      </c>
      <c r="F212" s="44">
        <f t="shared" si="70"/>
        <v>14.583904504285714</v>
      </c>
      <c r="G212" s="44">
        <f t="shared" si="70"/>
        <v>137.31500942857141</v>
      </c>
      <c r="H212" s="44">
        <f t="shared" si="71"/>
        <v>22.515790000000003</v>
      </c>
      <c r="I212" s="44">
        <f t="shared" si="72"/>
        <v>5.6280084419357446E-2</v>
      </c>
      <c r="J212" s="44">
        <f t="shared" si="73"/>
        <v>2.0973633789435095</v>
      </c>
      <c r="K212" s="44">
        <f t="shared" si="73"/>
        <v>0.49660223418268878</v>
      </c>
      <c r="L212" s="44">
        <f t="shared" si="73"/>
        <v>0.11398239142891019</v>
      </c>
      <c r="M212" s="44">
        <f t="shared" si="73"/>
        <v>0.52809335415809988</v>
      </c>
      <c r="N212" s="44">
        <f t="shared" si="74"/>
        <v>0.15769008600733261</v>
      </c>
      <c r="O212" s="44">
        <f t="shared" si="68"/>
        <v>0.11256016883871489</v>
      </c>
      <c r="P212" s="44">
        <f t="shared" si="68"/>
        <v>4.1947267578870191</v>
      </c>
      <c r="Q212" s="44">
        <f t="shared" si="68"/>
        <v>0.99320446836537757</v>
      </c>
      <c r="R212" s="44">
        <f t="shared" si="68"/>
        <v>0.22796478285782037</v>
      </c>
      <c r="S212" s="44">
        <f t="shared" si="68"/>
        <v>1.0561867083161998</v>
      </c>
      <c r="T212" s="44">
        <f t="shared" si="68"/>
        <v>0.31538017201466523</v>
      </c>
    </row>
    <row r="213" spans="1:27">
      <c r="A213" s="130" t="str">
        <f t="shared" si="67"/>
        <v>187-1-203x4-MI1@126</v>
      </c>
      <c r="B213" s="42">
        <f t="shared" si="67"/>
        <v>50</v>
      </c>
      <c r="C213" s="44">
        <f t="shared" si="63"/>
        <v>1.5673973333333333</v>
      </c>
      <c r="D213" s="44">
        <f t="shared" si="69"/>
        <v>95.969123958333341</v>
      </c>
      <c r="E213" s="44">
        <f t="shared" si="70"/>
        <v>79.133414285714295</v>
      </c>
      <c r="F213" s="44">
        <f t="shared" si="70"/>
        <v>11.894404504285713</v>
      </c>
      <c r="G213" s="44">
        <f t="shared" si="70"/>
        <v>166.46500942857142</v>
      </c>
      <c r="H213" s="44">
        <f t="shared" si="71"/>
        <v>31.792290000000001</v>
      </c>
      <c r="I213" s="44">
        <f t="shared" si="72"/>
        <v>5.3286274743126874E-2</v>
      </c>
      <c r="J213" s="44">
        <f t="shared" si="73"/>
        <v>1.9587670772537848</v>
      </c>
      <c r="K213" s="44">
        <f t="shared" si="73"/>
        <v>0.18435128151232935</v>
      </c>
      <c r="L213" s="44">
        <f t="shared" si="73"/>
        <v>3.8419595418266651E-2</v>
      </c>
      <c r="M213" s="44">
        <f t="shared" si="73"/>
        <v>1.157569777899351</v>
      </c>
      <c r="N213" s="44">
        <f t="shared" si="74"/>
        <v>0.19502579117901292</v>
      </c>
      <c r="O213" s="44">
        <f t="shared" si="68"/>
        <v>0.10657254948625375</v>
      </c>
      <c r="P213" s="44">
        <f t="shared" si="68"/>
        <v>3.9175341545075697</v>
      </c>
      <c r="Q213" s="44">
        <f t="shared" si="68"/>
        <v>0.3687025630246587</v>
      </c>
      <c r="R213" s="44">
        <f t="shared" si="68"/>
        <v>7.6839190836533303E-2</v>
      </c>
      <c r="S213" s="44">
        <f t="shared" si="68"/>
        <v>2.315139555798702</v>
      </c>
      <c r="T213" s="44">
        <f t="shared" si="68"/>
        <v>0.39005158235802584</v>
      </c>
    </row>
    <row r="214" spans="1:27">
      <c r="A214" s="130" t="str">
        <f t="shared" si="67"/>
        <v>187-1-204-MI1@127</v>
      </c>
      <c r="B214" s="42">
        <f t="shared" si="67"/>
        <v>50</v>
      </c>
      <c r="C214" s="44">
        <f t="shared" si="63"/>
        <v>1.5976473333333332</v>
      </c>
      <c r="D214" s="44">
        <f t="shared" si="69"/>
        <v>75.034123958333325</v>
      </c>
      <c r="E214" s="44">
        <f t="shared" si="70"/>
        <v>77.128414285714285</v>
      </c>
      <c r="F214" s="44">
        <f t="shared" si="70"/>
        <v>13.402904504285713</v>
      </c>
      <c r="G214" s="44">
        <f t="shared" si="70"/>
        <v>102.11500942857144</v>
      </c>
      <c r="H214" s="44">
        <f t="shared" si="71"/>
        <v>15.874789999999999</v>
      </c>
      <c r="I214" s="44">
        <f t="shared" si="72"/>
        <v>5.2957159386149109E-2</v>
      </c>
      <c r="J214" s="44">
        <f t="shared" si="73"/>
        <v>1.971334803720143</v>
      </c>
      <c r="K214" s="44">
        <f t="shared" si="73"/>
        <v>0.28222067486319652</v>
      </c>
      <c r="L214" s="44">
        <f t="shared" si="73"/>
        <v>4.5120041576369313E-2</v>
      </c>
      <c r="M214" s="44">
        <f t="shared" si="73"/>
        <v>0.31619741275183194</v>
      </c>
      <c r="N214" s="44">
        <f t="shared" si="74"/>
        <v>8.0556982937545263E-2</v>
      </c>
      <c r="O214" s="44">
        <f t="shared" si="68"/>
        <v>0.10591431877229822</v>
      </c>
      <c r="P214" s="44">
        <f t="shared" si="68"/>
        <v>3.9426696074402861</v>
      </c>
      <c r="Q214" s="44">
        <f t="shared" si="68"/>
        <v>0.56444134972639304</v>
      </c>
      <c r="R214" s="44">
        <f t="shared" si="68"/>
        <v>9.0240083152738626E-2</v>
      </c>
      <c r="S214" s="44">
        <f t="shared" si="68"/>
        <v>0.63239482550366388</v>
      </c>
      <c r="T214" s="44">
        <f t="shared" si="68"/>
        <v>0.16111396587509053</v>
      </c>
      <c r="V214" s="11"/>
      <c r="W214" s="11"/>
      <c r="X214" s="11"/>
      <c r="Y214" s="11"/>
      <c r="AA214" s="11"/>
    </row>
    <row r="215" spans="1:27">
      <c r="A215" s="130" t="str">
        <f t="shared" si="67"/>
        <v>187-1-205-MI4@128</v>
      </c>
      <c r="B215" s="42">
        <f t="shared" si="67"/>
        <v>50</v>
      </c>
      <c r="C215" s="44">
        <f t="shared" si="63"/>
        <v>2.8858973333333333</v>
      </c>
      <c r="D215" s="44">
        <f t="shared" si="69"/>
        <v>81.104123958333318</v>
      </c>
      <c r="E215" s="44">
        <f t="shared" si="70"/>
        <v>59.628414285714285</v>
      </c>
      <c r="F215" s="44">
        <f t="shared" si="70"/>
        <v>12.081404504285713</v>
      </c>
      <c r="G215" s="44">
        <f t="shared" si="70"/>
        <v>133.88000942857144</v>
      </c>
      <c r="H215" s="44">
        <f t="shared" si="71"/>
        <v>13.408289999999999</v>
      </c>
      <c r="I215" s="44">
        <f t="shared" si="72"/>
        <v>5.5449468022696131E-2</v>
      </c>
      <c r="J215" s="44">
        <f t="shared" si="73"/>
        <v>1.991192701205319</v>
      </c>
      <c r="K215" s="44">
        <f t="shared" si="73"/>
        <v>0.28913886580713788</v>
      </c>
      <c r="L215" s="44">
        <f t="shared" si="73"/>
        <v>5.4150033987554386E-2</v>
      </c>
      <c r="M215" s="44">
        <f t="shared" si="73"/>
        <v>0.5539913272840582</v>
      </c>
      <c r="N215" s="44">
        <f t="shared" si="74"/>
        <v>0.10282156011751602</v>
      </c>
      <c r="O215" s="44">
        <f t="shared" si="68"/>
        <v>0.11089893604539226</v>
      </c>
      <c r="P215" s="44">
        <f t="shared" si="68"/>
        <v>3.982385402410638</v>
      </c>
      <c r="Q215" s="44">
        <f t="shared" si="68"/>
        <v>0.57827773161427576</v>
      </c>
      <c r="R215" s="44">
        <f t="shared" si="68"/>
        <v>0.10830006797510877</v>
      </c>
      <c r="S215" s="44">
        <f t="shared" si="68"/>
        <v>1.1079826545681164</v>
      </c>
      <c r="T215" s="44">
        <f t="shared" si="68"/>
        <v>0.20564312023503203</v>
      </c>
    </row>
    <row r="216" spans="1:27">
      <c r="A216" s="130" t="str">
        <f t="shared" si="67"/>
        <v>187-1-206-MI1@129</v>
      </c>
      <c r="B216" s="42">
        <f t="shared" si="67"/>
        <v>50</v>
      </c>
      <c r="C216" s="44">
        <f t="shared" si="63"/>
        <v>1.4319973333333333</v>
      </c>
      <c r="D216" s="44">
        <f t="shared" si="69"/>
        <v>80.234123958333328</v>
      </c>
      <c r="E216" s="44">
        <f t="shared" si="70"/>
        <v>70.483414285714289</v>
      </c>
      <c r="F216" s="44">
        <f t="shared" si="70"/>
        <v>12.890904504285714</v>
      </c>
      <c r="G216" s="44">
        <f t="shared" si="70"/>
        <v>101.90500942857143</v>
      </c>
      <c r="H216" s="44">
        <f t="shared" si="71"/>
        <v>12.481789999999998</v>
      </c>
      <c r="I216" s="44">
        <f t="shared" si="72"/>
        <v>5.3976778527900317E-2</v>
      </c>
      <c r="J216" s="44">
        <f t="shared" si="73"/>
        <v>1.979403246999796</v>
      </c>
      <c r="K216" s="44">
        <f t="shared" si="73"/>
        <v>0.21722541821858257</v>
      </c>
      <c r="L216" s="44">
        <f t="shared" si="73"/>
        <v>5.9154608069475832E-2</v>
      </c>
      <c r="M216" s="44">
        <f t="shared" si="73"/>
        <v>0.83967726580273216</v>
      </c>
      <c r="N216" s="44">
        <f t="shared" si="74"/>
        <v>6.9607104702034267E-2</v>
      </c>
      <c r="O216" s="44">
        <f t="shared" si="68"/>
        <v>0.10795355705580063</v>
      </c>
      <c r="P216" s="44">
        <f t="shared" si="68"/>
        <v>3.9588064939995919</v>
      </c>
      <c r="Q216" s="44">
        <f t="shared" si="68"/>
        <v>0.43445083643716514</v>
      </c>
      <c r="R216" s="44">
        <f t="shared" si="68"/>
        <v>0.11830921613895166</v>
      </c>
      <c r="S216" s="44">
        <f t="shared" si="68"/>
        <v>1.6793545316054643</v>
      </c>
      <c r="T216" s="44">
        <f t="shared" si="68"/>
        <v>0.13921420940406853</v>
      </c>
    </row>
    <row r="217" spans="1:27">
      <c r="A217" s="130" t="str">
        <f t="shared" si="67"/>
        <v>187-1-201-MI1@130</v>
      </c>
      <c r="B217" s="42">
        <f t="shared" si="67"/>
        <v>50</v>
      </c>
      <c r="C217" s="44">
        <f t="shared" si="63"/>
        <v>1.6633473333333335</v>
      </c>
      <c r="D217" s="44">
        <f t="shared" si="69"/>
        <v>96.999123958333342</v>
      </c>
      <c r="E217" s="44">
        <f t="shared" si="70"/>
        <v>92.238414285714285</v>
      </c>
      <c r="F217" s="44">
        <f t="shared" si="70"/>
        <v>16.132904504285715</v>
      </c>
      <c r="G217" s="44">
        <f t="shared" si="70"/>
        <v>116.18000942857142</v>
      </c>
      <c r="H217" s="44">
        <f t="shared" si="71"/>
        <v>23.979790000000001</v>
      </c>
      <c r="I217" s="44">
        <f t="shared" si="72"/>
        <v>5.2611110043411936E-2</v>
      </c>
      <c r="J217" s="44">
        <f t="shared" si="73"/>
        <v>1.9686660172203752</v>
      </c>
      <c r="K217" s="44">
        <f t="shared" si="73"/>
        <v>0.15292911330168008</v>
      </c>
      <c r="L217" s="44">
        <f t="shared" si="73"/>
        <v>4.3095825390672061E-2</v>
      </c>
      <c r="M217" s="44">
        <f t="shared" si="73"/>
        <v>0.24850714362157153</v>
      </c>
      <c r="N217" s="44">
        <f t="shared" si="74"/>
        <v>8.4772375364855504E-2</v>
      </c>
      <c r="O217" s="44">
        <f t="shared" si="68"/>
        <v>0.10522222008682387</v>
      </c>
      <c r="P217" s="44">
        <f t="shared" si="68"/>
        <v>3.9373320344407503</v>
      </c>
      <c r="Q217" s="44">
        <f t="shared" si="68"/>
        <v>0.30585822660336015</v>
      </c>
      <c r="R217" s="44">
        <f t="shared" si="68"/>
        <v>8.6191650781344123E-2</v>
      </c>
      <c r="S217" s="44">
        <f t="shared" si="68"/>
        <v>0.49701428724314306</v>
      </c>
      <c r="T217" s="44">
        <f t="shared" si="68"/>
        <v>0.16954475072971101</v>
      </c>
      <c r="V217" s="88"/>
    </row>
    <row r="218" spans="1:27">
      <c r="A218" s="130" t="str">
        <f t="shared" si="67"/>
        <v>187-1-211-MI2@131</v>
      </c>
      <c r="B218" s="42">
        <f t="shared" si="67"/>
        <v>50</v>
      </c>
      <c r="C218" s="44">
        <f t="shared" si="63"/>
        <v>2.5947473333333333</v>
      </c>
      <c r="D218" s="44">
        <f t="shared" si="69"/>
        <v>87.304123958333321</v>
      </c>
      <c r="E218" s="44">
        <f t="shared" si="70"/>
        <v>84.10341428571428</v>
      </c>
      <c r="F218" s="44">
        <f t="shared" si="70"/>
        <v>1.3795545042857142</v>
      </c>
      <c r="G218" s="44">
        <f t="shared" si="70"/>
        <v>36.691009428571434</v>
      </c>
      <c r="H218" s="44">
        <f t="shared" si="71"/>
        <v>1387.16579</v>
      </c>
      <c r="I218" s="44">
        <f t="shared" si="72"/>
        <v>5.6623131986847923E-2</v>
      </c>
      <c r="J218" s="44">
        <f t="shared" si="73"/>
        <v>1.972004858401301</v>
      </c>
      <c r="K218" s="44">
        <f t="shared" si="73"/>
        <v>0.27771541570506686</v>
      </c>
      <c r="L218" s="44">
        <f t="shared" si="73"/>
        <v>1.3198168892058292E-2</v>
      </c>
      <c r="M218" s="44">
        <f t="shared" si="73"/>
        <v>0.59348857672743138</v>
      </c>
      <c r="N218" s="44">
        <f t="shared" si="74"/>
        <v>10.409661879955562</v>
      </c>
      <c r="O218" s="44">
        <f t="shared" si="68"/>
        <v>0.11324626397369585</v>
      </c>
      <c r="P218" s="44">
        <f t="shared" si="68"/>
        <v>3.944009716802602</v>
      </c>
      <c r="Q218" s="44">
        <f t="shared" si="68"/>
        <v>0.55543083141013372</v>
      </c>
      <c r="R218" s="44">
        <f t="shared" si="68"/>
        <v>2.6396337784116583E-2</v>
      </c>
      <c r="S218" s="44">
        <f t="shared" si="68"/>
        <v>1.1869771534548628</v>
      </c>
      <c r="T218" s="44">
        <f t="shared" si="68"/>
        <v>20.819323759911125</v>
      </c>
      <c r="V218" s="88"/>
    </row>
    <row r="219" spans="1:27">
      <c r="A219" s="130" t="str">
        <f t="shared" si="67"/>
        <v>187-1-216-MI1@132</v>
      </c>
      <c r="B219" s="42">
        <f t="shared" si="67"/>
        <v>50</v>
      </c>
      <c r="C219" s="44">
        <f t="shared" si="63"/>
        <v>1.9539973333333334</v>
      </c>
      <c r="D219" s="44">
        <f t="shared" si="69"/>
        <v>98.834123958333322</v>
      </c>
      <c r="E219" s="44">
        <f t="shared" si="70"/>
        <v>95.378414285714285</v>
      </c>
      <c r="F219" s="44">
        <f t="shared" si="70"/>
        <v>0.45108950428571432</v>
      </c>
      <c r="G219" s="44">
        <f t="shared" si="70"/>
        <v>101.17000942857143</v>
      </c>
      <c r="H219" s="44">
        <f t="shared" si="71"/>
        <v>515.31578999999999</v>
      </c>
      <c r="I219" s="44">
        <f t="shared" si="72"/>
        <v>5.8250511147971917E-2</v>
      </c>
      <c r="J219" s="44">
        <f t="shared" si="73"/>
        <v>1.9930476089981732</v>
      </c>
      <c r="K219" s="44">
        <f t="shared" si="73"/>
        <v>0.35161049347287415</v>
      </c>
      <c r="L219" s="44">
        <f t="shared" si="73"/>
        <v>1.5146007389846845E-2</v>
      </c>
      <c r="M219" s="44">
        <f t="shared" si="73"/>
        <v>0.54854173788869731</v>
      </c>
      <c r="N219" s="44">
        <f t="shared" si="74"/>
        <v>3.336505088412125</v>
      </c>
      <c r="O219" s="44">
        <f t="shared" si="68"/>
        <v>0.11650102229594383</v>
      </c>
      <c r="P219" s="44">
        <f t="shared" si="68"/>
        <v>3.9860952179963465</v>
      </c>
      <c r="Q219" s="44">
        <f t="shared" si="68"/>
        <v>0.70322098694574831</v>
      </c>
      <c r="R219" s="44">
        <f t="shared" si="68"/>
        <v>3.0292014779693691E-2</v>
      </c>
      <c r="S219" s="44">
        <f t="shared" si="68"/>
        <v>1.0970834757773946</v>
      </c>
      <c r="T219" s="44">
        <f t="shared" si="68"/>
        <v>6.67301017682425</v>
      </c>
      <c r="V219" s="88"/>
    </row>
    <row r="220" spans="1:27">
      <c r="A220" s="130" t="str">
        <f t="shared" si="67"/>
        <v>187-9-223-MIA@133</v>
      </c>
      <c r="B220" s="42">
        <f t="shared" si="67"/>
        <v>50</v>
      </c>
      <c r="C220" s="44">
        <f t="shared" si="63"/>
        <v>4.6523333333333139E-3</v>
      </c>
      <c r="D220" s="44">
        <f t="shared" si="69"/>
        <v>79.939123958333326</v>
      </c>
      <c r="E220" s="44">
        <f t="shared" si="70"/>
        <v>67.493414285714294</v>
      </c>
      <c r="F220" s="44">
        <f t="shared" si="70"/>
        <v>2.6222045042857145</v>
      </c>
      <c r="G220" s="44">
        <f t="shared" si="70"/>
        <v>69.320009428571424</v>
      </c>
      <c r="H220" s="44">
        <f t="shared" si="71"/>
        <v>688.66579000000002</v>
      </c>
      <c r="I220" s="44">
        <f t="shared" si="72"/>
        <v>5.2240571359815739E-2</v>
      </c>
      <c r="J220" s="44">
        <f t="shared" si="73"/>
        <v>1.9966981415723146</v>
      </c>
      <c r="K220" s="44">
        <f t="shared" si="73"/>
        <v>0.29912010751575713</v>
      </c>
      <c r="L220" s="44">
        <f t="shared" si="73"/>
        <v>4.0329759295752006E-2</v>
      </c>
      <c r="M220" s="44">
        <f t="shared" si="73"/>
        <v>0.28695979266432498</v>
      </c>
      <c r="N220" s="44">
        <f t="shared" si="74"/>
        <v>3.8424385753060517</v>
      </c>
      <c r="O220" s="44">
        <f t="shared" si="68"/>
        <v>0.10448114271963148</v>
      </c>
      <c r="P220" s="44">
        <f t="shared" si="68"/>
        <v>3.9933962831446292</v>
      </c>
      <c r="Q220" s="44">
        <f t="shared" si="68"/>
        <v>0.59824021503151426</v>
      </c>
      <c r="R220" s="44">
        <f t="shared" si="68"/>
        <v>8.0659518591504012E-2</v>
      </c>
      <c r="S220" s="44">
        <f t="shared" si="68"/>
        <v>0.57391958532864995</v>
      </c>
      <c r="T220" s="44">
        <f t="shared" si="68"/>
        <v>7.6848771506121034</v>
      </c>
    </row>
    <row r="221" spans="1:27">
      <c r="A221" s="130"/>
      <c r="B221" s="42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</row>
    <row r="222" spans="1:27">
      <c r="A222" s="130"/>
      <c r="B222" s="42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</row>
    <row r="223" spans="1:27">
      <c r="A223" s="130"/>
      <c r="B223" s="42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</row>
    <row r="224" spans="1:27">
      <c r="A224" s="130"/>
      <c r="B224" s="42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</row>
    <row r="225" spans="1:20">
      <c r="A225" s="130"/>
      <c r="B225" s="42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</row>
    <row r="226" spans="1:20">
      <c r="A226" s="130"/>
      <c r="B226" s="42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</row>
    <row r="227" spans="1:20">
      <c r="A227" s="130"/>
      <c r="B227" s="42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</row>
    <row r="228" spans="1:20">
      <c r="A228" s="130"/>
      <c r="B228" s="42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</row>
    <row r="229" spans="1:20">
      <c r="A229" s="130"/>
      <c r="B229" s="42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</row>
    <row r="230" spans="1:20">
      <c r="A230" s="100"/>
      <c r="B230" s="65"/>
      <c r="C230" s="88"/>
      <c r="D230" s="88"/>
      <c r="E230" s="88"/>
      <c r="F230" s="88"/>
      <c r="G230" s="88"/>
      <c r="H230" s="88"/>
      <c r="I230" s="33"/>
      <c r="J230" s="33"/>
      <c r="K230" s="167"/>
      <c r="L230" s="88"/>
      <c r="M230" s="33"/>
      <c r="N230" s="33"/>
      <c r="O230" s="33"/>
      <c r="P230" s="33"/>
      <c r="Q230" s="33"/>
      <c r="R230" s="33"/>
      <c r="S230" s="33"/>
      <c r="T230" s="33"/>
    </row>
    <row r="231" spans="1:20">
      <c r="A231" s="100"/>
      <c r="B231" s="65"/>
      <c r="C231" s="88"/>
      <c r="D231" s="88"/>
      <c r="E231" s="88"/>
      <c r="F231" s="88"/>
      <c r="G231" s="88"/>
      <c r="H231" s="88"/>
      <c r="I231" s="33"/>
      <c r="J231" s="33"/>
      <c r="K231" s="167"/>
      <c r="L231" s="88"/>
      <c r="M231" s="33"/>
      <c r="N231" s="33"/>
      <c r="O231" s="33"/>
      <c r="P231" s="33"/>
      <c r="Q231" s="33"/>
      <c r="R231" s="33"/>
      <c r="S231" s="33"/>
      <c r="T231" s="33"/>
    </row>
    <row r="232" spans="1:20">
      <c r="A232" s="100"/>
      <c r="B232" s="65"/>
      <c r="C232" s="88"/>
      <c r="D232" s="88"/>
      <c r="E232" s="88"/>
      <c r="F232" s="88"/>
      <c r="G232" s="88"/>
      <c r="H232" s="88"/>
      <c r="I232" s="33"/>
      <c r="J232" s="33"/>
      <c r="K232" s="167"/>
      <c r="L232" s="88"/>
      <c r="M232" s="33"/>
      <c r="N232" s="33"/>
      <c r="O232" s="33"/>
      <c r="P232" s="33"/>
      <c r="Q232" s="33"/>
      <c r="R232" s="33"/>
      <c r="S232" s="33"/>
      <c r="T232" s="33"/>
    </row>
    <row r="233" spans="1:20">
      <c r="A233" s="100"/>
      <c r="B233" s="65"/>
      <c r="C233" s="88"/>
      <c r="D233" s="88"/>
      <c r="E233" s="88"/>
      <c r="F233" s="88"/>
      <c r="G233" s="88"/>
      <c r="H233" s="88"/>
      <c r="I233" s="33"/>
      <c r="J233" s="33"/>
      <c r="K233" s="167"/>
      <c r="L233" s="88"/>
      <c r="M233" s="33"/>
      <c r="N233" s="33"/>
      <c r="O233" s="33"/>
      <c r="P233" s="33"/>
      <c r="Q233" s="33"/>
      <c r="R233" s="33"/>
      <c r="S233" s="33"/>
      <c r="T233" s="33"/>
    </row>
    <row r="234" spans="1:20">
      <c r="A234" s="100"/>
      <c r="B234" s="65"/>
      <c r="C234" s="88"/>
      <c r="D234" s="88"/>
      <c r="E234" s="88"/>
      <c r="F234" s="88"/>
      <c r="G234" s="88"/>
      <c r="H234" s="88"/>
      <c r="I234" s="33"/>
      <c r="J234" s="33"/>
      <c r="K234" s="167"/>
      <c r="L234" s="88"/>
      <c r="M234" s="33"/>
      <c r="N234" s="33"/>
      <c r="O234" s="33"/>
      <c r="P234" s="33"/>
      <c r="Q234" s="33"/>
      <c r="R234" s="33"/>
      <c r="S234" s="33"/>
      <c r="T234" s="33"/>
    </row>
    <row r="235" spans="1:20">
      <c r="A235" s="100"/>
      <c r="B235" s="65"/>
      <c r="C235" s="88"/>
      <c r="D235" s="88"/>
      <c r="E235" s="88"/>
      <c r="F235" s="88"/>
      <c r="G235" s="88"/>
      <c r="H235" s="88"/>
      <c r="I235" s="33"/>
      <c r="J235" s="33"/>
      <c r="K235" s="167"/>
      <c r="L235" s="88"/>
      <c r="M235" s="33"/>
      <c r="N235" s="33"/>
      <c r="O235" s="33"/>
      <c r="P235" s="33"/>
      <c r="Q235" s="33"/>
      <c r="R235" s="33"/>
      <c r="S235" s="33"/>
      <c r="T235" s="33"/>
    </row>
    <row r="236" spans="1:20">
      <c r="A236" s="100"/>
      <c r="B236" s="65"/>
      <c r="C236" s="88"/>
      <c r="D236" s="88"/>
      <c r="E236" s="88"/>
      <c r="F236" s="88"/>
      <c r="G236" s="88"/>
      <c r="H236" s="88"/>
      <c r="I236" s="33"/>
      <c r="J236" s="33"/>
      <c r="K236" s="167"/>
      <c r="L236" s="88"/>
      <c r="M236" s="33"/>
      <c r="N236" s="33"/>
      <c r="O236" s="33"/>
      <c r="P236" s="33"/>
      <c r="Q236" s="33"/>
      <c r="R236" s="33"/>
      <c r="S236" s="33"/>
      <c r="T236" s="33"/>
    </row>
    <row r="237" spans="1:20">
      <c r="A237" s="100"/>
      <c r="B237" s="65"/>
      <c r="C237" s="88"/>
      <c r="D237" s="88"/>
      <c r="E237" s="88"/>
      <c r="F237" s="88"/>
      <c r="G237" s="88"/>
      <c r="H237" s="88"/>
      <c r="I237" s="33"/>
      <c r="J237" s="33"/>
      <c r="K237" s="167"/>
      <c r="L237" s="88"/>
      <c r="M237" s="33"/>
      <c r="N237" s="33"/>
      <c r="O237" s="33"/>
      <c r="P237" s="33"/>
      <c r="Q237" s="33"/>
      <c r="R237" s="33"/>
      <c r="S237" s="33"/>
      <c r="T237" s="33"/>
    </row>
    <row r="238" spans="1:20">
      <c r="A238" s="100"/>
      <c r="B238" s="65"/>
      <c r="C238" s="88"/>
      <c r="D238" s="88"/>
      <c r="E238" s="88"/>
      <c r="F238" s="88"/>
      <c r="G238" s="88"/>
      <c r="H238" s="88"/>
      <c r="I238" s="33"/>
      <c r="J238" s="33"/>
      <c r="K238" s="167"/>
      <c r="L238" s="88"/>
      <c r="M238" s="33"/>
      <c r="N238" s="33"/>
      <c r="O238" s="33"/>
      <c r="P238" s="33"/>
      <c r="Q238" s="33"/>
      <c r="R238" s="33"/>
      <c r="S238" s="33"/>
      <c r="T238" s="33"/>
    </row>
    <row r="239" spans="1:20">
      <c r="A239" s="100"/>
      <c r="B239" s="65"/>
      <c r="C239" s="88"/>
      <c r="D239" s="88"/>
      <c r="E239" s="88"/>
      <c r="F239" s="88"/>
      <c r="G239" s="88"/>
      <c r="H239" s="88"/>
      <c r="I239" s="33"/>
      <c r="J239" s="33"/>
      <c r="K239" s="167"/>
      <c r="L239" s="88"/>
      <c r="M239" s="33"/>
      <c r="N239" s="33"/>
      <c r="O239" s="33"/>
      <c r="P239" s="33"/>
      <c r="Q239" s="33"/>
      <c r="R239" s="33"/>
      <c r="S239" s="33"/>
      <c r="T239" s="33"/>
    </row>
    <row r="240" spans="1:20">
      <c r="A240" s="100"/>
      <c r="B240" s="65"/>
      <c r="C240" s="88"/>
      <c r="D240" s="88"/>
      <c r="E240" s="88"/>
      <c r="F240" s="88"/>
      <c r="G240" s="88"/>
      <c r="H240" s="88"/>
      <c r="I240" s="33"/>
      <c r="J240" s="33"/>
      <c r="K240" s="167"/>
      <c r="L240" s="88"/>
      <c r="M240" s="33"/>
      <c r="N240" s="33"/>
      <c r="O240" s="33"/>
      <c r="P240" s="33"/>
      <c r="Q240" s="33"/>
      <c r="R240" s="33"/>
      <c r="S240" s="33"/>
      <c r="T240" s="33"/>
    </row>
    <row r="241" spans="1:20">
      <c r="A241" s="100"/>
      <c r="B241" s="65"/>
      <c r="C241" s="88"/>
      <c r="D241" s="88"/>
      <c r="E241" s="88"/>
      <c r="F241" s="88"/>
      <c r="G241" s="88"/>
      <c r="H241" s="88"/>
      <c r="I241" s="33"/>
      <c r="J241" s="33"/>
      <c r="K241" s="167"/>
      <c r="L241" s="88"/>
      <c r="M241" s="33"/>
      <c r="N241" s="33"/>
      <c r="O241" s="33"/>
      <c r="P241" s="33"/>
      <c r="Q241" s="33"/>
      <c r="R241" s="33"/>
      <c r="S241" s="33"/>
      <c r="T241" s="33"/>
    </row>
    <row r="242" spans="1:20">
      <c r="A242" s="100"/>
      <c r="B242" s="65"/>
      <c r="C242" s="88"/>
      <c r="D242" s="88"/>
      <c r="E242" s="88"/>
      <c r="F242" s="88"/>
      <c r="G242" s="88"/>
      <c r="H242" s="88"/>
      <c r="I242" s="33"/>
      <c r="J242" s="33"/>
      <c r="K242" s="167"/>
      <c r="L242" s="88"/>
      <c r="M242" s="33"/>
      <c r="N242" s="33"/>
      <c r="O242" s="33"/>
      <c r="P242" s="33"/>
      <c r="Q242" s="33"/>
      <c r="R242" s="33"/>
      <c r="S242" s="33"/>
      <c r="T242" s="33"/>
    </row>
    <row r="243" spans="1:20">
      <c r="A243" s="100"/>
      <c r="B243" s="65"/>
      <c r="C243" s="88"/>
      <c r="D243" s="88"/>
      <c r="E243" s="88"/>
      <c r="F243" s="88"/>
      <c r="G243" s="88"/>
      <c r="H243" s="88"/>
      <c r="I243" s="33"/>
      <c r="J243" s="33"/>
      <c r="K243" s="167"/>
      <c r="L243" s="88"/>
      <c r="M243" s="33"/>
      <c r="N243" s="33"/>
      <c r="O243" s="33"/>
      <c r="P243" s="33"/>
      <c r="Q243" s="33"/>
      <c r="R243" s="33"/>
      <c r="S243" s="33"/>
      <c r="T243" s="33"/>
    </row>
    <row r="244" spans="1:20">
      <c r="A244" s="100"/>
      <c r="B244" s="65"/>
      <c r="C244" s="88"/>
      <c r="D244" s="88"/>
      <c r="E244" s="88"/>
      <c r="F244" s="88"/>
      <c r="G244" s="88"/>
      <c r="H244" s="88"/>
      <c r="I244" s="33"/>
      <c r="J244" s="33"/>
      <c r="K244" s="167"/>
      <c r="L244" s="88"/>
      <c r="M244" s="33"/>
      <c r="N244" s="33"/>
      <c r="O244" s="33"/>
      <c r="P244" s="33"/>
      <c r="Q244" s="33"/>
      <c r="R244" s="33"/>
      <c r="S244" s="33"/>
      <c r="T244" s="33"/>
    </row>
    <row r="245" spans="1:20">
      <c r="A245" s="100"/>
      <c r="B245" s="65"/>
      <c r="C245" s="88"/>
      <c r="D245" s="88"/>
      <c r="E245" s="88"/>
      <c r="F245" s="88"/>
      <c r="G245" s="88"/>
      <c r="H245" s="88"/>
      <c r="I245" s="33"/>
      <c r="J245" s="33"/>
      <c r="K245" s="167"/>
      <c r="L245" s="88"/>
      <c r="M245" s="33"/>
      <c r="N245" s="33"/>
      <c r="O245" s="33"/>
      <c r="P245" s="33"/>
      <c r="Q245" s="33"/>
      <c r="R245" s="33"/>
      <c r="S245" s="33"/>
      <c r="T245" s="33"/>
    </row>
    <row r="246" spans="1:20">
      <c r="A246" s="100"/>
      <c r="B246" s="65"/>
      <c r="C246" s="88"/>
      <c r="D246" s="88"/>
      <c r="E246" s="88"/>
      <c r="F246" s="88"/>
      <c r="G246" s="88"/>
      <c r="H246" s="88"/>
      <c r="I246" s="33"/>
      <c r="J246" s="33"/>
      <c r="K246" s="167"/>
      <c r="L246" s="88"/>
      <c r="M246" s="33"/>
      <c r="N246" s="33"/>
      <c r="O246" s="33"/>
      <c r="P246" s="33"/>
      <c r="Q246" s="33"/>
      <c r="R246" s="33"/>
      <c r="S246" s="33"/>
      <c r="T246" s="33"/>
    </row>
    <row r="247" spans="1:20">
      <c r="A247" s="100"/>
      <c r="B247" s="65"/>
      <c r="C247" s="88"/>
      <c r="D247" s="88"/>
      <c r="E247" s="88"/>
      <c r="F247" s="88"/>
      <c r="G247" s="88"/>
      <c r="H247" s="88"/>
      <c r="I247" s="33"/>
      <c r="J247" s="33"/>
      <c r="K247" s="167"/>
      <c r="L247" s="88"/>
      <c r="M247" s="33"/>
      <c r="N247" s="33"/>
      <c r="O247" s="33"/>
      <c r="P247" s="33"/>
      <c r="Q247" s="33"/>
      <c r="R247" s="33"/>
      <c r="S247" s="33"/>
      <c r="T247" s="33"/>
    </row>
    <row r="248" spans="1:20">
      <c r="A248" s="100"/>
      <c r="B248" s="65"/>
      <c r="C248" s="88"/>
      <c r="D248" s="88"/>
      <c r="E248" s="88"/>
      <c r="F248" s="88"/>
      <c r="G248" s="88"/>
      <c r="H248" s="88"/>
      <c r="I248" s="33"/>
      <c r="J248" s="33"/>
      <c r="K248" s="167"/>
      <c r="L248" s="88"/>
      <c r="M248" s="33"/>
      <c r="N248" s="33"/>
      <c r="O248" s="33"/>
      <c r="P248" s="33"/>
      <c r="Q248" s="33"/>
      <c r="R248" s="33"/>
      <c r="S248" s="33"/>
      <c r="T248" s="33"/>
    </row>
    <row r="249" spans="1:20">
      <c r="A249" s="100"/>
      <c r="B249" s="65"/>
      <c r="C249" s="88"/>
      <c r="D249" s="88"/>
      <c r="E249" s="88"/>
      <c r="F249" s="88"/>
      <c r="G249" s="88"/>
      <c r="H249" s="88"/>
      <c r="I249" s="33"/>
      <c r="J249" s="33"/>
      <c r="K249" s="167"/>
      <c r="L249" s="88"/>
      <c r="M249" s="33"/>
      <c r="N249" s="33"/>
      <c r="O249" s="33"/>
      <c r="P249" s="33"/>
      <c r="Q249" s="33"/>
      <c r="R249" s="33"/>
      <c r="S249" s="33"/>
      <c r="T249" s="33"/>
    </row>
    <row r="250" spans="1:20">
      <c r="A250" s="100"/>
      <c r="B250" s="65"/>
      <c r="C250" s="88"/>
      <c r="D250" s="88"/>
      <c r="E250" s="88"/>
      <c r="F250" s="88"/>
      <c r="G250" s="88"/>
      <c r="H250" s="88"/>
      <c r="I250" s="33"/>
      <c r="J250" s="33"/>
      <c r="K250" s="167"/>
      <c r="L250" s="88"/>
      <c r="M250" s="33"/>
      <c r="N250" s="33"/>
      <c r="O250" s="33"/>
      <c r="P250" s="33"/>
      <c r="Q250" s="33"/>
      <c r="R250" s="33"/>
      <c r="S250" s="33"/>
      <c r="T250" s="33"/>
    </row>
    <row r="251" spans="1:20">
      <c r="A251" s="100"/>
      <c r="B251" s="65"/>
      <c r="C251" s="88"/>
      <c r="D251" s="88"/>
      <c r="E251" s="88"/>
      <c r="F251" s="88"/>
      <c r="G251" s="88"/>
      <c r="H251" s="88"/>
      <c r="I251" s="33"/>
      <c r="J251" s="33"/>
      <c r="K251" s="167"/>
      <c r="L251" s="88"/>
      <c r="M251" s="33"/>
      <c r="N251" s="33"/>
      <c r="O251" s="33"/>
      <c r="P251" s="33"/>
      <c r="Q251" s="33"/>
      <c r="R251" s="33"/>
      <c r="S251" s="33"/>
      <c r="T251" s="33"/>
    </row>
    <row r="252" spans="1:20">
      <c r="A252" s="100"/>
      <c r="B252" s="65"/>
      <c r="C252" s="88"/>
      <c r="D252" s="88"/>
      <c r="E252" s="88"/>
      <c r="F252" s="88"/>
      <c r="G252" s="88"/>
      <c r="H252" s="88"/>
      <c r="I252" s="33"/>
      <c r="J252" s="33"/>
      <c r="K252" s="167"/>
      <c r="L252" s="88"/>
      <c r="M252" s="33"/>
      <c r="N252" s="33"/>
      <c r="O252" s="33"/>
      <c r="P252" s="33"/>
      <c r="Q252" s="33"/>
      <c r="R252" s="33"/>
      <c r="S252" s="33"/>
      <c r="T252" s="33"/>
    </row>
    <row r="253" spans="1:20">
      <c r="A253" s="100"/>
      <c r="B253" s="65"/>
      <c r="C253" s="88"/>
      <c r="D253" s="88"/>
      <c r="E253" s="88"/>
      <c r="F253" s="88"/>
      <c r="G253" s="88"/>
      <c r="H253" s="88"/>
      <c r="I253" s="33"/>
      <c r="J253" s="33"/>
      <c r="K253" s="167"/>
      <c r="L253" s="88"/>
      <c r="M253" s="33"/>
      <c r="N253" s="33"/>
      <c r="O253" s="33"/>
      <c r="P253" s="33"/>
      <c r="Q253" s="33"/>
      <c r="R253" s="33"/>
      <c r="S253" s="33"/>
      <c r="T253" s="33"/>
    </row>
    <row r="254" spans="1:20">
      <c r="A254" s="100"/>
      <c r="B254" s="65"/>
      <c r="C254" s="88"/>
      <c r="D254" s="88"/>
      <c r="E254" s="88"/>
      <c r="F254" s="88"/>
      <c r="G254" s="88"/>
      <c r="H254" s="88"/>
      <c r="I254" s="33"/>
      <c r="J254" s="33"/>
      <c r="K254" s="167"/>
      <c r="L254" s="88"/>
      <c r="M254" s="33"/>
      <c r="N254" s="33"/>
      <c r="O254" s="33"/>
      <c r="P254" s="33"/>
      <c r="Q254" s="33"/>
      <c r="R254" s="33"/>
      <c r="S254" s="33"/>
      <c r="T254" s="33"/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62AB-C6ED-5345-AF25-62C619E99E05}">
  <dimension ref="A1:P40"/>
  <sheetViews>
    <sheetView workbookViewId="0">
      <selection activeCell="B7" activeCellId="2" sqref="B2:G2 B8:F8 B7:G7"/>
    </sheetView>
  </sheetViews>
  <sheetFormatPr defaultColWidth="10.796875" defaultRowHeight="13.2"/>
  <cols>
    <col min="1" max="2" width="10.796875" style="9"/>
    <col min="3" max="3" width="10.69921875" style="9" customWidth="1"/>
    <col min="4" max="16384" width="10.796875" style="9"/>
  </cols>
  <sheetData>
    <row r="1" spans="1:16">
      <c r="A1" s="9" t="s">
        <v>179</v>
      </c>
      <c r="B1" s="10" t="s">
        <v>52</v>
      </c>
      <c r="C1" s="10" t="s">
        <v>32</v>
      </c>
      <c r="D1" s="10" t="s">
        <v>72</v>
      </c>
      <c r="E1" s="10" t="s">
        <v>127</v>
      </c>
      <c r="F1" s="10" t="s">
        <v>73</v>
      </c>
      <c r="G1" s="10" t="s">
        <v>74</v>
      </c>
    </row>
    <row r="2" spans="1:16" ht="15">
      <c r="A2" s="9" t="s">
        <v>128</v>
      </c>
      <c r="B2" s="92">
        <v>379.4821</v>
      </c>
      <c r="C2" s="92">
        <v>7.693264E-3</v>
      </c>
      <c r="D2" s="92">
        <v>6.9742860000000002</v>
      </c>
      <c r="E2" s="92">
        <v>2.2452010000000001E-2</v>
      </c>
      <c r="F2" s="92">
        <v>11.430249999999999</v>
      </c>
      <c r="G2" s="92">
        <v>11.71096</v>
      </c>
      <c r="H2" s="93"/>
      <c r="I2" s="93"/>
      <c r="J2" s="169"/>
      <c r="K2" s="93"/>
      <c r="L2" s="93"/>
      <c r="M2" s="33"/>
      <c r="N2" s="33"/>
      <c r="O2" s="33"/>
      <c r="P2" s="33"/>
    </row>
    <row r="3" spans="1:16" ht="15">
      <c r="A3" s="9" t="s">
        <v>129</v>
      </c>
      <c r="B3" s="92">
        <v>326.15089999999998</v>
      </c>
      <c r="C3" s="92">
        <v>7.3726360000000001E-3</v>
      </c>
      <c r="D3" s="92">
        <v>6.8099040000000004</v>
      </c>
      <c r="E3" s="92">
        <v>2.1982359999999999E-2</v>
      </c>
      <c r="F3" s="92">
        <v>10.966089999999999</v>
      </c>
      <c r="G3" s="92">
        <v>10.63144</v>
      </c>
      <c r="H3" s="93"/>
      <c r="I3" s="93"/>
      <c r="J3" s="169"/>
      <c r="K3" s="93"/>
      <c r="L3" s="93"/>
      <c r="M3" s="33"/>
      <c r="N3" s="33"/>
      <c r="O3" s="33"/>
      <c r="P3" s="33"/>
    </row>
    <row r="4" spans="1:16" ht="15">
      <c r="A4" s="9" t="s">
        <v>130</v>
      </c>
      <c r="B4" s="92">
        <v>439.91730000000001</v>
      </c>
      <c r="C4" s="92">
        <v>8.0633979999999994E-3</v>
      </c>
      <c r="D4" s="92">
        <v>7.1495249999999997</v>
      </c>
      <c r="E4" s="92">
        <v>2.3074150000000002E-2</v>
      </c>
      <c r="F4" s="92">
        <v>11.9178</v>
      </c>
      <c r="G4" s="92">
        <v>12.604279999999999</v>
      </c>
      <c r="H4" s="93"/>
      <c r="I4" s="93"/>
      <c r="J4" s="169"/>
      <c r="K4" s="93"/>
      <c r="L4" s="93"/>
      <c r="M4" s="33"/>
      <c r="N4" s="33"/>
      <c r="O4" s="33"/>
      <c r="P4" s="33"/>
    </row>
    <row r="5" spans="1:16">
      <c r="A5" s="9" t="s">
        <v>131</v>
      </c>
      <c r="B5" s="33">
        <f>B2-B3</f>
        <v>53.331200000000024</v>
      </c>
      <c r="C5" s="33">
        <f>C2-C3</f>
        <v>3.2062799999999989E-4</v>
      </c>
      <c r="D5" s="33">
        <f t="shared" ref="D5:G5" si="0">D2-D3</f>
        <v>0.16438199999999981</v>
      </c>
      <c r="E5" s="33">
        <f t="shared" si="0"/>
        <v>4.6965000000000201E-4</v>
      </c>
      <c r="F5" s="33">
        <f t="shared" si="0"/>
        <v>0.46415999999999968</v>
      </c>
      <c r="G5" s="33">
        <f t="shared" si="0"/>
        <v>1.0795200000000005</v>
      </c>
      <c r="K5" s="33"/>
      <c r="L5" s="33"/>
      <c r="M5" s="33"/>
      <c r="N5" s="33"/>
      <c r="O5" s="33"/>
      <c r="P5" s="33"/>
    </row>
    <row r="6" spans="1:16">
      <c r="A6" s="9" t="s">
        <v>132</v>
      </c>
      <c r="B6" s="33">
        <f>B4-B2</f>
        <v>60.435200000000009</v>
      </c>
      <c r="C6" s="33">
        <f t="shared" ref="C6:G6" si="1">C4-C2</f>
        <v>3.7013399999999939E-4</v>
      </c>
      <c r="D6" s="33">
        <f t="shared" si="1"/>
        <v>0.17523899999999948</v>
      </c>
      <c r="E6" s="33">
        <f t="shared" si="1"/>
        <v>6.2214000000000019E-4</v>
      </c>
      <c r="F6" s="33">
        <f t="shared" si="1"/>
        <v>0.48755000000000059</v>
      </c>
      <c r="G6" s="33">
        <f t="shared" si="1"/>
        <v>0.89331999999999923</v>
      </c>
      <c r="K6" s="33"/>
      <c r="L6" s="33"/>
      <c r="M6" s="33"/>
      <c r="N6" s="33"/>
      <c r="O6" s="33"/>
      <c r="P6" s="33"/>
    </row>
    <row r="7" spans="1:16">
      <c r="A7" s="9" t="s">
        <v>133</v>
      </c>
      <c r="B7" s="33">
        <f>IF(B6&gt;B5,B6,B5)</f>
        <v>60.435200000000009</v>
      </c>
      <c r="C7" s="33">
        <f t="shared" ref="C7:G7" si="2">IF(C6&gt;C5,C6,C5)</f>
        <v>3.7013399999999939E-4</v>
      </c>
      <c r="D7" s="33">
        <f t="shared" si="2"/>
        <v>0.17523899999999948</v>
      </c>
      <c r="E7" s="33">
        <f t="shared" si="2"/>
        <v>6.2214000000000019E-4</v>
      </c>
      <c r="F7" s="33">
        <f t="shared" si="2"/>
        <v>0.48755000000000059</v>
      </c>
      <c r="G7" s="33">
        <f t="shared" si="2"/>
        <v>1.0795200000000005</v>
      </c>
      <c r="K7" s="33"/>
      <c r="L7" s="33"/>
      <c r="M7" s="33"/>
      <c r="N7" s="33"/>
      <c r="O7" s="33"/>
      <c r="P7" s="33"/>
    </row>
    <row r="8" spans="1:16">
      <c r="A8" s="9" t="s">
        <v>134</v>
      </c>
      <c r="B8" s="33">
        <f>B7/B2*100</f>
        <v>15.925705059606241</v>
      </c>
      <c r="C8" s="33">
        <f t="shared" ref="C8:G8" si="3">C7/C2*100</f>
        <v>4.8111438785930059</v>
      </c>
      <c r="D8" s="33">
        <f t="shared" si="3"/>
        <v>2.5126443050944491</v>
      </c>
      <c r="E8" s="33">
        <f t="shared" si="3"/>
        <v>2.7709768524065335</v>
      </c>
      <c r="F8" s="33">
        <f t="shared" si="3"/>
        <v>4.2654360140854362</v>
      </c>
      <c r="G8" s="33">
        <f t="shared" si="3"/>
        <v>9.2180316558164357</v>
      </c>
      <c r="K8" s="33"/>
      <c r="L8" s="33"/>
      <c r="M8" s="33"/>
      <c r="N8" s="33"/>
      <c r="O8" s="33"/>
      <c r="P8" s="33"/>
    </row>
    <row r="11" spans="1:16">
      <c r="B11" s="10"/>
      <c r="C11" s="10"/>
      <c r="D11" s="10"/>
      <c r="E11" s="10"/>
      <c r="F11" s="10"/>
      <c r="G11" s="10"/>
    </row>
    <row r="12" spans="1:16" ht="15">
      <c r="A12" s="9" t="s">
        <v>168</v>
      </c>
      <c r="B12" s="175" t="s">
        <v>52</v>
      </c>
      <c r="C12" s="175" t="s">
        <v>32</v>
      </c>
      <c r="D12" s="175" t="s">
        <v>72</v>
      </c>
      <c r="E12" s="175" t="s">
        <v>127</v>
      </c>
      <c r="F12" s="175" t="s">
        <v>73</v>
      </c>
      <c r="G12" s="175" t="s">
        <v>74</v>
      </c>
    </row>
    <row r="13" spans="1:16" ht="15">
      <c r="A13" s="9" t="s">
        <v>128</v>
      </c>
      <c r="B13" s="92">
        <v>348.03460000000001</v>
      </c>
      <c r="C13" s="92">
        <v>8.1618990000000002E-3</v>
      </c>
      <c r="D13" s="92">
        <v>7.1941040000000003</v>
      </c>
      <c r="E13" s="92">
        <v>2.2718439999999999E-2</v>
      </c>
      <c r="F13" s="92">
        <v>11.905239999999999</v>
      </c>
      <c r="G13" s="92">
        <v>12.70191</v>
      </c>
    </row>
    <row r="14" spans="1:16" ht="15">
      <c r="A14" s="9" t="s">
        <v>129</v>
      </c>
      <c r="B14" s="92">
        <v>344.3288</v>
      </c>
      <c r="C14" s="92">
        <v>7.9229999999999995E-3</v>
      </c>
      <c r="D14" s="92">
        <v>7.0394889999999997</v>
      </c>
      <c r="E14" s="92">
        <v>2.2378499999999999E-2</v>
      </c>
      <c r="F14" s="92">
        <v>11.53576</v>
      </c>
      <c r="G14" s="92">
        <v>11.956300000000001</v>
      </c>
    </row>
    <row r="15" spans="1:16">
      <c r="A15" s="9" t="s">
        <v>130</v>
      </c>
      <c r="B15" s="33">
        <v>353.45769999999999</v>
      </c>
      <c r="C15" s="33">
        <v>8.4376569999999994E-3</v>
      </c>
      <c r="D15" s="33">
        <v>7.3547609999999999</v>
      </c>
      <c r="E15" s="33">
        <v>2.3168029999999999E-2</v>
      </c>
      <c r="F15" s="33">
        <v>12.270770000000001</v>
      </c>
      <c r="G15" s="33">
        <v>13.278510000000001</v>
      </c>
    </row>
    <row r="16" spans="1:16">
      <c r="A16" s="9" t="s">
        <v>131</v>
      </c>
      <c r="B16" s="33">
        <v>3.7058000000000106</v>
      </c>
      <c r="C16" s="33">
        <v>2.3889900000000075E-4</v>
      </c>
      <c r="D16" s="33">
        <v>0.15461500000000061</v>
      </c>
      <c r="E16" s="33">
        <v>3.3994000000000038E-4</v>
      </c>
      <c r="F16" s="33">
        <v>0.36947999999999936</v>
      </c>
      <c r="G16" s="33">
        <v>0.74560999999999922</v>
      </c>
    </row>
    <row r="17" spans="1:7">
      <c r="A17" s="9" t="s">
        <v>132</v>
      </c>
      <c r="B17" s="33">
        <v>5.4230999999999767</v>
      </c>
      <c r="C17" s="33">
        <v>2.7575799999999921E-4</v>
      </c>
      <c r="D17" s="33">
        <v>0.16065699999999961</v>
      </c>
      <c r="E17" s="33">
        <v>4.4958999999999971E-4</v>
      </c>
      <c r="F17" s="33">
        <v>0.36553000000000146</v>
      </c>
      <c r="G17" s="33">
        <v>0.57660000000000089</v>
      </c>
    </row>
    <row r="18" spans="1:7">
      <c r="A18" s="9" t="s">
        <v>133</v>
      </c>
      <c r="B18" s="33">
        <v>5.4230999999999767</v>
      </c>
      <c r="C18" s="33">
        <v>2.7575799999999921E-4</v>
      </c>
      <c r="D18" s="33">
        <v>0.16065699999999961</v>
      </c>
      <c r="E18" s="33">
        <v>4.4958999999999971E-4</v>
      </c>
      <c r="F18" s="33">
        <v>0.36947999999999936</v>
      </c>
      <c r="G18" s="33">
        <v>0.74560999999999922</v>
      </c>
    </row>
    <row r="19" spans="1:7">
      <c r="A19" s="9" t="s">
        <v>134</v>
      </c>
      <c r="B19" s="33">
        <v>1.5582071437724803</v>
      </c>
      <c r="C19" s="33">
        <v>3.3786009848933345</v>
      </c>
      <c r="D19" s="33">
        <v>2.2331759451906672</v>
      </c>
      <c r="E19" s="33">
        <v>1.9789651049984054</v>
      </c>
      <c r="F19" s="33">
        <v>3.1035073631442911</v>
      </c>
      <c r="G19" s="33">
        <v>5.8700620615324723</v>
      </c>
    </row>
    <row r="22" spans="1:7">
      <c r="A22" s="9" t="s">
        <v>170</v>
      </c>
      <c r="B22" s="9" t="s">
        <v>52</v>
      </c>
      <c r="C22" s="9" t="s">
        <v>32</v>
      </c>
      <c r="D22" s="9" t="s">
        <v>72</v>
      </c>
      <c r="E22" s="9" t="s">
        <v>127</v>
      </c>
      <c r="F22" s="9" t="s">
        <v>73</v>
      </c>
      <c r="G22" s="9" t="s">
        <v>74</v>
      </c>
    </row>
    <row r="23" spans="1:7">
      <c r="A23" s="9" t="s">
        <v>128</v>
      </c>
      <c r="B23" s="33">
        <v>317.38440000000003</v>
      </c>
      <c r="C23" s="33">
        <v>9.4662110000000004E-3</v>
      </c>
      <c r="D23" s="33">
        <v>7.4495449999999996</v>
      </c>
      <c r="E23" s="33">
        <v>2.2558100000000001E-2</v>
      </c>
      <c r="F23" s="33">
        <v>12.50146</v>
      </c>
      <c r="G23" s="33">
        <v>13.87828</v>
      </c>
    </row>
    <row r="24" spans="1:7">
      <c r="A24" s="9" t="s">
        <v>129</v>
      </c>
      <c r="B24" s="33">
        <v>310.72829999999999</v>
      </c>
      <c r="C24" s="33">
        <v>9.2275440000000007E-3</v>
      </c>
      <c r="D24" s="33">
        <v>7.2910339999999998</v>
      </c>
      <c r="E24" s="33">
        <v>2.2184280000000001E-2</v>
      </c>
      <c r="F24" s="33">
        <v>12.114509999999999</v>
      </c>
      <c r="G24" s="33">
        <v>13.20213</v>
      </c>
    </row>
    <row r="25" spans="1:7">
      <c r="A25" s="9" t="s">
        <v>130</v>
      </c>
      <c r="B25" s="33">
        <v>325.20800000000003</v>
      </c>
      <c r="C25" s="33">
        <v>9.7568559999999995E-3</v>
      </c>
      <c r="D25" s="33">
        <v>7.623786</v>
      </c>
      <c r="E25" s="33">
        <v>2.3035770000000001E-2</v>
      </c>
      <c r="F25" s="33">
        <v>12.91906</v>
      </c>
      <c r="G25" s="33">
        <v>14.55991</v>
      </c>
    </row>
    <row r="26" spans="1:7">
      <c r="A26" s="9" t="s">
        <v>131</v>
      </c>
      <c r="B26" s="33">
        <f>B23-B24</f>
        <v>6.6561000000000377</v>
      </c>
      <c r="C26" s="33">
        <f>C23-C24</f>
        <v>2.386669999999997E-4</v>
      </c>
      <c r="D26" s="33">
        <f t="shared" ref="D26:G26" si="4">D23-D24</f>
        <v>0.15851099999999985</v>
      </c>
      <c r="E26" s="33">
        <f t="shared" si="4"/>
        <v>3.738200000000004E-4</v>
      </c>
      <c r="F26" s="33">
        <f t="shared" si="4"/>
        <v>0.38695000000000057</v>
      </c>
      <c r="G26" s="33">
        <f t="shared" si="4"/>
        <v>0.67614999999999981</v>
      </c>
    </row>
    <row r="27" spans="1:7">
      <c r="A27" s="9" t="s">
        <v>132</v>
      </c>
      <c r="B27" s="33">
        <f>B25-B23</f>
        <v>7.823599999999999</v>
      </c>
      <c r="C27" s="33">
        <f t="shared" ref="C27:G27" si="5">C25-C23</f>
        <v>2.906449999999991E-4</v>
      </c>
      <c r="D27" s="33">
        <f t="shared" si="5"/>
        <v>0.17424100000000031</v>
      </c>
      <c r="E27" s="33">
        <f t="shared" si="5"/>
        <v>4.7766999999999948E-4</v>
      </c>
      <c r="F27" s="33">
        <f t="shared" si="5"/>
        <v>0.41760000000000019</v>
      </c>
      <c r="G27" s="33">
        <f t="shared" si="5"/>
        <v>0.68163000000000018</v>
      </c>
    </row>
    <row r="28" spans="1:7">
      <c r="A28" s="9" t="s">
        <v>133</v>
      </c>
      <c r="B28" s="33">
        <f>IF(B27&gt;B26,B27,B26)</f>
        <v>7.823599999999999</v>
      </c>
      <c r="C28" s="33">
        <f t="shared" ref="C28:G28" si="6">IF(C27&gt;C26,C27,C26)</f>
        <v>2.906449999999991E-4</v>
      </c>
      <c r="D28" s="33">
        <f t="shared" si="6"/>
        <v>0.17424100000000031</v>
      </c>
      <c r="E28" s="33">
        <f t="shared" si="6"/>
        <v>4.7766999999999948E-4</v>
      </c>
      <c r="F28" s="33">
        <f t="shared" si="6"/>
        <v>0.41760000000000019</v>
      </c>
      <c r="G28" s="33">
        <f t="shared" si="6"/>
        <v>0.68163000000000018</v>
      </c>
    </row>
    <row r="29" spans="1:7">
      <c r="A29" s="9" t="s">
        <v>134</v>
      </c>
      <c r="B29" s="33">
        <f>B28/B23*100</f>
        <v>2.4650234857163738</v>
      </c>
      <c r="C29" s="33">
        <f t="shared" ref="C29:G29" si="7">C28/C23*100</f>
        <v>3.0703414491817167</v>
      </c>
      <c r="D29" s="33">
        <f t="shared" si="7"/>
        <v>2.3389482176428267</v>
      </c>
      <c r="E29" s="33">
        <f t="shared" si="7"/>
        <v>2.1175098966668271</v>
      </c>
      <c r="F29" s="33">
        <f t="shared" si="7"/>
        <v>3.3404098401306745</v>
      </c>
      <c r="G29" s="33">
        <f t="shared" si="7"/>
        <v>4.9114875906812667</v>
      </c>
    </row>
    <row r="33" spans="1:7">
      <c r="A33" s="9" t="s">
        <v>171</v>
      </c>
      <c r="B33" s="9" t="s">
        <v>52</v>
      </c>
      <c r="C33" s="9" t="s">
        <v>32</v>
      </c>
      <c r="D33" s="9" t="s">
        <v>72</v>
      </c>
      <c r="E33" s="9" t="s">
        <v>127</v>
      </c>
      <c r="F33" s="9" t="s">
        <v>73</v>
      </c>
      <c r="G33" s="9" t="s">
        <v>74</v>
      </c>
    </row>
    <row r="34" spans="1:7">
      <c r="A34" s="9" t="s">
        <v>128</v>
      </c>
      <c r="B34" s="33">
        <v>327.48739999999998</v>
      </c>
      <c r="C34" s="33">
        <v>9.3262339999999992E-3</v>
      </c>
      <c r="D34" s="33">
        <v>7.2021810000000004</v>
      </c>
      <c r="E34" s="33">
        <v>2.2175799999999999E-2</v>
      </c>
      <c r="F34" s="33">
        <v>12.07734</v>
      </c>
      <c r="G34" s="33">
        <v>13.17656</v>
      </c>
    </row>
    <row r="35" spans="1:7">
      <c r="A35" s="9" t="s">
        <v>129</v>
      </c>
      <c r="B35" s="33">
        <v>321.55520000000001</v>
      </c>
      <c r="C35" s="33">
        <v>9.0686940000000004E-3</v>
      </c>
      <c r="D35" s="33">
        <v>7.0552789999999996</v>
      </c>
      <c r="E35" s="33">
        <v>2.1841470000000002E-2</v>
      </c>
      <c r="F35" s="33">
        <v>11.71491</v>
      </c>
      <c r="G35" s="33">
        <v>12.48395</v>
      </c>
    </row>
    <row r="36" spans="1:7">
      <c r="A36" s="9" t="s">
        <v>130</v>
      </c>
      <c r="B36" s="33">
        <v>333.31569999999999</v>
      </c>
      <c r="C36" s="33">
        <v>9.6444519999999995E-3</v>
      </c>
      <c r="D36" s="33">
        <v>7.3619870000000001</v>
      </c>
      <c r="E36" s="33">
        <v>2.258976E-2</v>
      </c>
      <c r="F36" s="33">
        <v>12.43563</v>
      </c>
      <c r="G36" s="33">
        <v>13.831160000000001</v>
      </c>
    </row>
    <row r="37" spans="1:7">
      <c r="A37" s="9" t="s">
        <v>131</v>
      </c>
      <c r="B37" s="33">
        <f>B34-B35</f>
        <v>5.9321999999999662</v>
      </c>
      <c r="C37" s="33">
        <f>C34-C35</f>
        <v>2.5753999999999881E-4</v>
      </c>
      <c r="D37" s="33">
        <f t="shared" ref="D37:G37" si="8">D34-D35</f>
        <v>0.14690200000000075</v>
      </c>
      <c r="E37" s="33">
        <f t="shared" si="8"/>
        <v>3.3432999999999727E-4</v>
      </c>
      <c r="F37" s="33">
        <f t="shared" si="8"/>
        <v>0.36242999999999981</v>
      </c>
      <c r="G37" s="33">
        <f t="shared" si="8"/>
        <v>0.69261000000000017</v>
      </c>
    </row>
    <row r="38" spans="1:7">
      <c r="A38" s="9" t="s">
        <v>132</v>
      </c>
      <c r="B38" s="33">
        <f>B36-B34</f>
        <v>5.8283000000000129</v>
      </c>
      <c r="C38" s="33">
        <f t="shared" ref="C38:G38" si="9">C36-C34</f>
        <v>3.1821800000000032E-4</v>
      </c>
      <c r="D38" s="33">
        <f t="shared" si="9"/>
        <v>0.15980599999999967</v>
      </c>
      <c r="E38" s="33">
        <f t="shared" si="9"/>
        <v>4.1396000000000141E-4</v>
      </c>
      <c r="F38" s="33">
        <f t="shared" si="9"/>
        <v>0.35829000000000022</v>
      </c>
      <c r="G38" s="33">
        <f t="shared" si="9"/>
        <v>0.65460000000000029</v>
      </c>
    </row>
    <row r="39" spans="1:7">
      <c r="A39" s="9" t="s">
        <v>133</v>
      </c>
      <c r="B39" s="33">
        <f>IF(B38&gt;B37,B38,B37)</f>
        <v>5.9321999999999662</v>
      </c>
      <c r="C39" s="33">
        <f t="shared" ref="C39:G39" si="10">IF(C38&gt;C37,C38,C37)</f>
        <v>3.1821800000000032E-4</v>
      </c>
      <c r="D39" s="33">
        <f t="shared" si="10"/>
        <v>0.15980599999999967</v>
      </c>
      <c r="E39" s="33">
        <f t="shared" si="10"/>
        <v>4.1396000000000141E-4</v>
      </c>
      <c r="F39" s="33">
        <f t="shared" si="10"/>
        <v>0.36242999999999981</v>
      </c>
      <c r="G39" s="33">
        <f t="shared" si="10"/>
        <v>0.69261000000000017</v>
      </c>
    </row>
    <row r="40" spans="1:7">
      <c r="A40" s="9" t="s">
        <v>134</v>
      </c>
      <c r="B40" s="33">
        <f>B39/B34*100</f>
        <v>1.8114284702251036</v>
      </c>
      <c r="C40" s="33">
        <f t="shared" ref="C40:G40" si="11">C39/C34*100</f>
        <v>3.4120739410999161</v>
      </c>
      <c r="D40" s="33">
        <f t="shared" si="11"/>
        <v>2.218855649420636</v>
      </c>
      <c r="E40" s="33">
        <f t="shared" si="11"/>
        <v>1.8667195771967706</v>
      </c>
      <c r="F40" s="33">
        <f t="shared" si="11"/>
        <v>3.0009091405889028</v>
      </c>
      <c r="G40" s="33">
        <f t="shared" si="11"/>
        <v>5.2563795102818958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D4C9-CA78-F54A-BA0F-F8F9FFA6D2F0}">
  <dimension ref="A1:AA189"/>
  <sheetViews>
    <sheetView tabSelected="1" topLeftCell="R34" zoomScale="90" workbookViewId="0">
      <selection activeCell="AA48" sqref="AA48"/>
    </sheetView>
  </sheetViews>
  <sheetFormatPr defaultColWidth="10.796875" defaultRowHeight="13.2"/>
  <cols>
    <col min="1" max="1" width="33.796875" style="9" customWidth="1"/>
    <col min="2" max="2" width="15" style="9" customWidth="1"/>
    <col min="3" max="6" width="10.796875" style="9"/>
    <col min="7" max="7" width="14.19921875" style="9" customWidth="1"/>
    <col min="8" max="8" width="18.19921875" style="9" customWidth="1"/>
    <col min="9" max="11" width="10.796875" style="9"/>
    <col min="12" max="12" width="14.19921875" style="9" customWidth="1"/>
    <col min="13" max="13" width="11.796875" style="9" customWidth="1"/>
    <col min="14" max="14" width="40" style="9" customWidth="1"/>
    <col min="15" max="15" width="18.796875" style="9" customWidth="1"/>
    <col min="16" max="20" width="10.796875" style="9"/>
    <col min="21" max="21" width="15.796875" style="9" bestFit="1" customWidth="1"/>
    <col min="22" max="22" width="13.69921875" style="9" bestFit="1" customWidth="1"/>
    <col min="23" max="23" width="13.5" style="9" customWidth="1"/>
    <col min="24" max="24" width="12.69921875" style="9" bestFit="1" customWidth="1"/>
    <col min="25" max="26" width="13.69921875" style="9" bestFit="1" customWidth="1"/>
    <col min="27" max="27" width="59.796875" style="9" customWidth="1"/>
    <col min="28" max="16384" width="10.796875" style="9"/>
  </cols>
  <sheetData>
    <row r="1" spans="1:27">
      <c r="A1" s="37" t="s">
        <v>169</v>
      </c>
      <c r="B1" s="37" t="s">
        <v>52</v>
      </c>
      <c r="C1" s="37" t="s">
        <v>32</v>
      </c>
      <c r="D1" s="37" t="s">
        <v>72</v>
      </c>
      <c r="E1" s="37" t="s">
        <v>15</v>
      </c>
      <c r="F1" s="37" t="s">
        <v>73</v>
      </c>
      <c r="G1" s="37" t="s">
        <v>74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7" ht="15">
      <c r="A2" s="37" t="s">
        <v>135</v>
      </c>
      <c r="B2" s="94">
        <v>379.4821</v>
      </c>
      <c r="C2" s="94">
        <v>7.693264E-3</v>
      </c>
      <c r="D2" s="94">
        <v>6.9742860000000002</v>
      </c>
      <c r="E2" s="94">
        <v>2.2452010000000001E-2</v>
      </c>
      <c r="F2" s="94">
        <v>11.430249999999999</v>
      </c>
      <c r="G2" s="94">
        <v>11.71096</v>
      </c>
      <c r="H2" s="10"/>
      <c r="I2" s="176"/>
      <c r="J2" s="176"/>
      <c r="K2" s="176"/>
      <c r="L2" s="176"/>
      <c r="M2" s="176"/>
      <c r="N2" s="176"/>
      <c r="O2" s="10"/>
      <c r="P2" s="176"/>
      <c r="Q2" s="176"/>
      <c r="R2" s="176"/>
      <c r="S2" s="176"/>
      <c r="T2" s="176"/>
      <c r="U2" s="176"/>
    </row>
    <row r="3" spans="1:27">
      <c r="A3" s="37" t="s">
        <v>136</v>
      </c>
      <c r="B3" s="44">
        <v>60.435200000000009</v>
      </c>
      <c r="C3" s="44">
        <v>3.7013399999999939E-4</v>
      </c>
      <c r="D3" s="44">
        <v>0.17523899999999948</v>
      </c>
      <c r="E3" s="44">
        <v>6.2214000000000019E-4</v>
      </c>
      <c r="F3" s="44">
        <v>0.48755000000000059</v>
      </c>
      <c r="G3" s="44">
        <v>1.0795200000000005</v>
      </c>
      <c r="H3" s="10"/>
      <c r="I3" s="88"/>
      <c r="J3" s="88"/>
      <c r="K3" s="88"/>
      <c r="L3" s="88"/>
      <c r="M3" s="88"/>
      <c r="N3" s="88"/>
      <c r="O3" s="10"/>
      <c r="P3" s="88"/>
      <c r="Q3" s="88"/>
      <c r="R3" s="88"/>
      <c r="S3" s="88"/>
      <c r="T3" s="88"/>
      <c r="U3" s="88"/>
    </row>
    <row r="4" spans="1:27">
      <c r="A4" s="37" t="s">
        <v>137</v>
      </c>
      <c r="B4" s="44">
        <v>15.925705059606241</v>
      </c>
      <c r="C4" s="44">
        <v>4.8111438785930059</v>
      </c>
      <c r="D4" s="44">
        <v>2.5126443050944491</v>
      </c>
      <c r="E4" s="44">
        <v>2.7709768524065335</v>
      </c>
      <c r="F4" s="44">
        <v>4.2654360140854362</v>
      </c>
      <c r="G4" s="44">
        <v>9.2180316558164357</v>
      </c>
      <c r="H4" s="10"/>
      <c r="I4" s="88"/>
      <c r="J4" s="88"/>
      <c r="K4" s="88"/>
      <c r="L4" s="88"/>
      <c r="M4" s="88"/>
      <c r="N4" s="88"/>
      <c r="O4" s="10"/>
      <c r="P4" s="88"/>
      <c r="Q4" s="88"/>
      <c r="R4" s="88"/>
      <c r="S4" s="88"/>
      <c r="T4" s="88"/>
      <c r="U4" s="88"/>
    </row>
    <row r="5" spans="1:27">
      <c r="A5" s="10"/>
      <c r="B5" s="95"/>
      <c r="C5" s="10"/>
      <c r="D5" s="10"/>
      <c r="E5" s="10"/>
      <c r="F5" s="10"/>
      <c r="H5" s="10"/>
      <c r="I5" s="10"/>
      <c r="J5" s="10"/>
      <c r="K5" s="10"/>
      <c r="L5" s="10"/>
      <c r="M5" s="10"/>
    </row>
    <row r="7" spans="1:27">
      <c r="A7" s="89"/>
      <c r="B7" s="89"/>
      <c r="C7" s="89"/>
      <c r="D7" s="89"/>
      <c r="E7" s="89"/>
      <c r="F7" s="89"/>
      <c r="G7" s="89"/>
      <c r="H7" s="59" t="s">
        <v>138</v>
      </c>
      <c r="I7" s="89"/>
      <c r="J7" s="89"/>
      <c r="K7" s="89"/>
      <c r="L7" s="89"/>
      <c r="M7" s="89"/>
      <c r="N7" s="52"/>
      <c r="O7" s="52"/>
      <c r="P7" s="52"/>
      <c r="Q7" s="52"/>
      <c r="R7" s="52"/>
      <c r="S7" s="52"/>
      <c r="T7" s="52"/>
      <c r="U7" s="48" t="s">
        <v>138</v>
      </c>
      <c r="V7" s="52"/>
      <c r="W7" s="52"/>
      <c r="X7" s="52"/>
      <c r="Y7" s="52"/>
      <c r="Z7" s="52"/>
      <c r="AA7" s="52"/>
    </row>
    <row r="8" spans="1:27">
      <c r="A8" s="59" t="s">
        <v>35</v>
      </c>
      <c r="B8" s="59" t="s">
        <v>1</v>
      </c>
      <c r="C8" s="59" t="s">
        <v>125</v>
      </c>
      <c r="D8" s="59" t="s">
        <v>3</v>
      </c>
      <c r="E8" s="59" t="s">
        <v>9</v>
      </c>
      <c r="F8" s="59" t="s">
        <v>4</v>
      </c>
      <c r="G8" s="59" t="s">
        <v>5</v>
      </c>
      <c r="H8" s="59" t="s">
        <v>1</v>
      </c>
      <c r="I8" s="59" t="s">
        <v>125</v>
      </c>
      <c r="J8" s="59" t="s">
        <v>3</v>
      </c>
      <c r="K8" s="59" t="s">
        <v>9</v>
      </c>
      <c r="L8" s="59" t="s">
        <v>4</v>
      </c>
      <c r="M8" s="59" t="s">
        <v>5</v>
      </c>
      <c r="N8" s="48" t="s">
        <v>35</v>
      </c>
      <c r="O8" s="48" t="s">
        <v>139</v>
      </c>
      <c r="P8" s="48" t="s">
        <v>140</v>
      </c>
      <c r="Q8" s="48" t="s">
        <v>141</v>
      </c>
      <c r="R8" s="48" t="s">
        <v>142</v>
      </c>
      <c r="S8" s="48" t="s">
        <v>143</v>
      </c>
      <c r="T8" s="48" t="s">
        <v>144</v>
      </c>
      <c r="U8" s="48" t="s">
        <v>139</v>
      </c>
      <c r="V8" s="48" t="s">
        <v>140</v>
      </c>
      <c r="W8" s="48" t="s">
        <v>141</v>
      </c>
      <c r="X8" s="48" t="s">
        <v>15</v>
      </c>
      <c r="Y8" s="48" t="s">
        <v>143</v>
      </c>
      <c r="Z8" s="48" t="s">
        <v>144</v>
      </c>
      <c r="AA8" s="48" t="s">
        <v>145</v>
      </c>
    </row>
    <row r="9" spans="1:27">
      <c r="A9" s="64" t="s">
        <v>214</v>
      </c>
      <c r="B9" s="91">
        <v>2.8569583333333335</v>
      </c>
      <c r="C9" s="91">
        <v>162.52095662878787</v>
      </c>
      <c r="D9" s="91">
        <v>116.37563333333333</v>
      </c>
      <c r="E9" s="91">
        <v>11.788162388888889</v>
      </c>
      <c r="F9" s="91">
        <v>170.84272522222221</v>
      </c>
      <c r="G9" s="91">
        <v>43.276479999999999</v>
      </c>
      <c r="H9" s="91">
        <v>8.5149834050728831E-2</v>
      </c>
      <c r="I9" s="91">
        <v>6.1627584690178203</v>
      </c>
      <c r="J9" s="91">
        <v>0.74397605640235487</v>
      </c>
      <c r="K9" s="91">
        <v>0.10825869311875211</v>
      </c>
      <c r="L9" s="91">
        <v>0.86946839128157938</v>
      </c>
      <c r="M9" s="91">
        <v>0.37000486808148891</v>
      </c>
      <c r="N9" s="52" t="str">
        <f>A9</f>
        <v>186-11-208-MIA@36</v>
      </c>
      <c r="O9" s="54">
        <f>B9*B$2</f>
        <v>1084.1645479458334</v>
      </c>
      <c r="P9" s="96">
        <f>(C$2*C9)</f>
        <v>1.250316624877815</v>
      </c>
      <c r="Q9" s="54">
        <f>D9*D$2</f>
        <v>811.63695029780001</v>
      </c>
      <c r="R9" s="54">
        <f>E9*E$2</f>
        <v>0.26466793983695724</v>
      </c>
      <c r="S9" s="54">
        <f>F9*F$2</f>
        <v>1952.7750599713054</v>
      </c>
      <c r="T9" s="54">
        <f>G9*G$2</f>
        <v>506.80912622080001</v>
      </c>
      <c r="U9" s="54">
        <f t="shared" ref="U9:Z9" si="0">SQRT((H9/B9)^2+(B$3/B$2)^2)*O9</f>
        <v>175.65844133844922</v>
      </c>
      <c r="V9" s="97">
        <f>SQRT((I9/C9)^2+(C$3/C$2)^2)*P9</f>
        <v>7.6592686537434992E-2</v>
      </c>
      <c r="W9" s="54">
        <f t="shared" si="0"/>
        <v>21.043276645892448</v>
      </c>
      <c r="X9" s="54">
        <f t="shared" si="0"/>
        <v>7.7261790556021536E-3</v>
      </c>
      <c r="Y9" s="54">
        <f t="shared" si="0"/>
        <v>83.885164499328269</v>
      </c>
      <c r="Z9" s="54">
        <f t="shared" si="0"/>
        <v>46.918345011173422</v>
      </c>
      <c r="AA9" s="52"/>
    </row>
    <row r="10" spans="1:27">
      <c r="A10" s="64" t="s">
        <v>215</v>
      </c>
      <c r="B10" s="91">
        <v>3.0199083333333339</v>
      </c>
      <c r="C10" s="91">
        <v>181.24595662878789</v>
      </c>
      <c r="D10" s="91">
        <v>142.40063333333333</v>
      </c>
      <c r="E10" s="91">
        <v>13.673162388888889</v>
      </c>
      <c r="F10" s="91">
        <v>181.69272522222224</v>
      </c>
      <c r="G10" s="91">
        <v>29.524480000000004</v>
      </c>
      <c r="H10" s="91">
        <v>3.3124227991003806E-2</v>
      </c>
      <c r="I10" s="91">
        <v>5.6631536586173521</v>
      </c>
      <c r="J10" s="91">
        <v>1.3036663837040516</v>
      </c>
      <c r="K10" s="91">
        <v>0.143594092621459</v>
      </c>
      <c r="L10" s="91">
        <v>1.0387158391676607</v>
      </c>
      <c r="M10" s="91">
        <v>0.29417188190580013</v>
      </c>
      <c r="N10" s="52" t="str">
        <f t="shared" ref="N10:N25" si="1">A10</f>
        <v>186-11-218-MIA@37</v>
      </c>
      <c r="O10" s="54">
        <f t="shared" ref="O10:O25" si="2">B10*B$2</f>
        <v>1146.0011561408335</v>
      </c>
      <c r="P10" s="96">
        <f t="shared" ref="P10:P25" si="3">(C$2*C10)</f>
        <v>1.3943729932778153</v>
      </c>
      <c r="Q10" s="54">
        <f t="shared" ref="Q10:Q25" si="4">D10*D$2</f>
        <v>993.14274344780006</v>
      </c>
      <c r="R10" s="54">
        <f t="shared" ref="R10:R25" si="5">E10*E$2</f>
        <v>0.30698997868695721</v>
      </c>
      <c r="S10" s="54">
        <f t="shared" ref="S10:S25" si="6">F10*F$2</f>
        <v>2076.7932724713055</v>
      </c>
      <c r="T10" s="54">
        <f t="shared" ref="T10:T25" si="7">G10*G$2</f>
        <v>345.76000430080006</v>
      </c>
      <c r="U10" s="54">
        <f t="shared" ref="U10:U25" si="8">SQRT((H10/B10)^2+(B$3/B$2)^2)*O10</f>
        <v>182.94112488159152</v>
      </c>
      <c r="V10" s="97">
        <f t="shared" ref="V10:V25" si="9">SQRT((I10/C10)^2+(C$3/C$2)^2)*P10</f>
        <v>7.9991366695239791E-2</v>
      </c>
      <c r="W10" s="54">
        <f t="shared" ref="W10:W25" si="10">SQRT((J10/D10)^2+(D$3/D$2)^2)*Q10</f>
        <v>26.558922830084491</v>
      </c>
      <c r="X10" s="54">
        <f t="shared" ref="X10:X25" si="11">SQRT((K10/E10)^2+(E$3/E$2)^2)*R10</f>
        <v>9.0970669085442876E-3</v>
      </c>
      <c r="Y10" s="54">
        <f t="shared" ref="Y10:Y25" si="12">SQRT((L10/F10)^2+(F$3/F$2)^2)*S10</f>
        <v>89.376389827037016</v>
      </c>
      <c r="Z10" s="54">
        <f t="shared" ref="Z10:Z25" si="13">SQRT((M10/G10)^2+(G$3/G$2)^2)*T10</f>
        <v>32.057910856973699</v>
      </c>
      <c r="AA10" s="52"/>
    </row>
    <row r="11" spans="1:27">
      <c r="A11" s="64" t="s">
        <v>216</v>
      </c>
      <c r="B11" s="91">
        <v>0.64435833333333337</v>
      </c>
      <c r="C11" s="91">
        <v>66.940956628787873</v>
      </c>
      <c r="D11" s="91">
        <v>59.255633333333336</v>
      </c>
      <c r="E11" s="91">
        <v>9.5486623888888893</v>
      </c>
      <c r="F11" s="91">
        <v>111.71772522222221</v>
      </c>
      <c r="G11" s="91">
        <v>16.67698</v>
      </c>
      <c r="H11" s="91">
        <v>0.41003614040228215</v>
      </c>
      <c r="I11" s="91">
        <v>5.1340195927471015</v>
      </c>
      <c r="J11" s="91">
        <v>0.28530375321751378</v>
      </c>
      <c r="K11" s="91">
        <v>7.2528904836486704E-2</v>
      </c>
      <c r="L11" s="91">
        <v>0.70738010902044579</v>
      </c>
      <c r="M11" s="91">
        <v>6.7631156192985487E-2</v>
      </c>
      <c r="N11" s="52" t="str">
        <f t="shared" si="1"/>
        <v>187-9-220-MIC@38</v>
      </c>
      <c r="O11" s="54">
        <f t="shared" si="2"/>
        <v>244.52245348583335</v>
      </c>
      <c r="P11" s="96">
        <f t="shared" si="3"/>
        <v>0.51499445175781511</v>
      </c>
      <c r="Q11" s="54">
        <f t="shared" si="4"/>
        <v>413.26573397780004</v>
      </c>
      <c r="R11" s="54">
        <f t="shared" si="5"/>
        <v>0.21438666344195725</v>
      </c>
      <c r="S11" s="54">
        <f t="shared" si="6"/>
        <v>1276.9615287213053</v>
      </c>
      <c r="T11" s="54">
        <f t="shared" si="7"/>
        <v>195.30344570080001</v>
      </c>
      <c r="U11" s="54">
        <f t="shared" si="8"/>
        <v>160.40031671637595</v>
      </c>
      <c r="V11" s="97">
        <f t="shared" si="9"/>
        <v>4.6625614882893629E-2</v>
      </c>
      <c r="W11" s="54">
        <f t="shared" si="10"/>
        <v>10.572823669500611</v>
      </c>
      <c r="X11" s="54">
        <f t="shared" si="11"/>
        <v>6.1597513196215287E-3</v>
      </c>
      <c r="Y11" s="54">
        <f t="shared" si="12"/>
        <v>55.064837515144355</v>
      </c>
      <c r="Z11" s="54">
        <f t="shared" si="13"/>
        <v>18.020547128664528</v>
      </c>
      <c r="AA11" s="52"/>
    </row>
    <row r="12" spans="1:27">
      <c r="A12" s="64" t="s">
        <v>217</v>
      </c>
      <c r="B12" s="91">
        <v>-1.2666666666666521E-3</v>
      </c>
      <c r="C12" s="91">
        <v>3.7904566287878723</v>
      </c>
      <c r="D12" s="91">
        <v>-0.52986666666666693</v>
      </c>
      <c r="E12" s="91">
        <v>20.316662388888886</v>
      </c>
      <c r="F12" s="91">
        <v>7.6407252222222217</v>
      </c>
      <c r="G12" s="91">
        <v>0.15294500000000005</v>
      </c>
      <c r="H12" s="91">
        <v>2.2007476678619926E-2</v>
      </c>
      <c r="I12" s="91">
        <v>5.136692569661057</v>
      </c>
      <c r="J12" s="91">
        <v>0.15961624558922566</v>
      </c>
      <c r="K12" s="91">
        <v>0.23141874413231991</v>
      </c>
      <c r="L12" s="91">
        <v>0.15383412182535375</v>
      </c>
      <c r="M12" s="91">
        <v>4.2643237834385887E-2</v>
      </c>
      <c r="N12" s="52" t="str">
        <f t="shared" si="1"/>
        <v>187-9-219-MIB@39</v>
      </c>
      <c r="O12" s="54">
        <f t="shared" si="2"/>
        <v>-0.48067732666666113</v>
      </c>
      <c r="P12" s="96">
        <f t="shared" si="3"/>
        <v>2.9160983525815101E-2</v>
      </c>
      <c r="Q12" s="54">
        <f t="shared" si="4"/>
        <v>-3.6954416752000019</v>
      </c>
      <c r="R12" s="54">
        <f t="shared" si="5"/>
        <v>0.45614990712195719</v>
      </c>
      <c r="S12" s="54">
        <f t="shared" si="6"/>
        <v>87.33539947130555</v>
      </c>
      <c r="T12" s="54">
        <f t="shared" si="7"/>
        <v>1.7911327772000005</v>
      </c>
      <c r="U12" s="54">
        <f t="shared" si="8"/>
        <v>-8.3517943015397709</v>
      </c>
      <c r="V12" s="97">
        <f t="shared" si="9"/>
        <v>3.9542828624923754E-2</v>
      </c>
      <c r="W12" s="54">
        <f t="shared" si="10"/>
        <v>-1.1170751033069179</v>
      </c>
      <c r="X12" s="54">
        <f t="shared" si="11"/>
        <v>1.3666062282193268E-2</v>
      </c>
      <c r="Y12" s="54">
        <f t="shared" si="12"/>
        <v>4.1193711560751076</v>
      </c>
      <c r="Z12" s="54">
        <f t="shared" si="13"/>
        <v>0.52597909054673786</v>
      </c>
      <c r="AA12" s="52"/>
    </row>
    <row r="13" spans="1:27">
      <c r="A13" s="64" t="s">
        <v>218</v>
      </c>
      <c r="B13" s="91">
        <v>0.27427833333333335</v>
      </c>
      <c r="C13" s="91">
        <v>59.625956628787876</v>
      </c>
      <c r="D13" s="91">
        <v>75.88063333333335</v>
      </c>
      <c r="E13" s="91">
        <v>12.43416238888889</v>
      </c>
      <c r="F13" s="91">
        <v>106.20272522222221</v>
      </c>
      <c r="G13" s="91">
        <v>48.693480000000001</v>
      </c>
      <c r="H13" s="91">
        <v>3.0753916449779203E-2</v>
      </c>
      <c r="I13" s="91">
        <v>5.1545601919088213</v>
      </c>
      <c r="J13" s="91">
        <v>0.58462712261748517</v>
      </c>
      <c r="K13" s="91">
        <v>0.14817365702371035</v>
      </c>
      <c r="L13" s="91">
        <v>0.8200467331425555</v>
      </c>
      <c r="M13" s="91">
        <v>0.55997229431821005</v>
      </c>
      <c r="N13" s="52" t="str">
        <f t="shared" si="1"/>
        <v>187-9-203a-MIA@40</v>
      </c>
      <c r="O13" s="54">
        <f t="shared" si="2"/>
        <v>104.08371791783334</v>
      </c>
      <c r="P13" s="96">
        <f t="shared" si="3"/>
        <v>0.45871822559781511</v>
      </c>
      <c r="Q13" s="54">
        <f t="shared" si="4"/>
        <v>529.2132387278001</v>
      </c>
      <c r="R13" s="54">
        <f t="shared" si="5"/>
        <v>0.27917193829695724</v>
      </c>
      <c r="S13" s="54">
        <f t="shared" si="6"/>
        <v>1213.9236999713053</v>
      </c>
      <c r="T13" s="54">
        <f t="shared" si="7"/>
        <v>570.24739654079997</v>
      </c>
      <c r="U13" s="54">
        <f t="shared" si="8"/>
        <v>20.272344488686482</v>
      </c>
      <c r="V13" s="97">
        <f t="shared" si="9"/>
        <v>4.5383004694524526E-2</v>
      </c>
      <c r="W13" s="54">
        <f t="shared" si="10"/>
        <v>13.908328346985591</v>
      </c>
      <c r="X13" s="54">
        <f t="shared" si="11"/>
        <v>8.4208086390397171E-3</v>
      </c>
      <c r="Y13" s="54">
        <f t="shared" si="12"/>
        <v>52.620705904459335</v>
      </c>
      <c r="Z13" s="54">
        <f t="shared" si="13"/>
        <v>52.973065752768463</v>
      </c>
      <c r="AA13" s="52"/>
    </row>
    <row r="14" spans="1:27">
      <c r="A14" s="64" t="s">
        <v>219</v>
      </c>
      <c r="B14" s="91">
        <v>0.17528833333333332</v>
      </c>
      <c r="C14" s="91">
        <v>65.545956628787877</v>
      </c>
      <c r="D14" s="91">
        <v>68.180633333333333</v>
      </c>
      <c r="E14" s="91">
        <v>14.70366238888889</v>
      </c>
      <c r="F14" s="91">
        <v>127.55272522222222</v>
      </c>
      <c r="G14" s="91">
        <v>66.263980000000004</v>
      </c>
      <c r="H14" s="91">
        <v>3.0761901111602319E-2</v>
      </c>
      <c r="I14" s="91">
        <v>5.4419285479608339</v>
      </c>
      <c r="J14" s="91">
        <v>1.0791491277854048</v>
      </c>
      <c r="K14" s="91">
        <v>0.3280561682635767</v>
      </c>
      <c r="L14" s="91">
        <v>1.8121663953781337</v>
      </c>
      <c r="M14" s="91">
        <v>1.3530871184088629</v>
      </c>
      <c r="N14" s="52" t="str">
        <f t="shared" si="1"/>
        <v>187-9-207-MIA@41</v>
      </c>
      <c r="O14" s="54">
        <f t="shared" si="2"/>
        <v>66.518784838833326</v>
      </c>
      <c r="P14" s="96">
        <f t="shared" si="3"/>
        <v>0.50426234847781515</v>
      </c>
      <c r="Q14" s="54">
        <f t="shared" si="4"/>
        <v>475.51123652780001</v>
      </c>
      <c r="R14" s="54">
        <f t="shared" si="5"/>
        <v>0.33012677499195725</v>
      </c>
      <c r="S14" s="54">
        <f t="shared" si="6"/>
        <v>1457.9595374713053</v>
      </c>
      <c r="T14" s="54">
        <f t="shared" si="7"/>
        <v>776.01481922080006</v>
      </c>
      <c r="U14" s="54">
        <f t="shared" si="8"/>
        <v>15.763780521628897</v>
      </c>
      <c r="V14" s="97">
        <f t="shared" si="9"/>
        <v>4.8387642085517386E-2</v>
      </c>
      <c r="W14" s="54">
        <f t="shared" si="10"/>
        <v>14.120820412191167</v>
      </c>
      <c r="X14" s="54">
        <f t="shared" si="11"/>
        <v>1.1744444377711565E-2</v>
      </c>
      <c r="Y14" s="54">
        <f t="shared" si="12"/>
        <v>65.547221424065015</v>
      </c>
      <c r="Z14" s="54">
        <f t="shared" si="13"/>
        <v>73.267359195411274</v>
      </c>
      <c r="AA14" s="52"/>
    </row>
    <row r="15" spans="1:27">
      <c r="A15" s="64" t="s">
        <v>220</v>
      </c>
      <c r="B15" s="91">
        <v>3.0128583333333334</v>
      </c>
      <c r="C15" s="91">
        <v>164.0559566287879</v>
      </c>
      <c r="D15" s="91">
        <v>115.78563333333332</v>
      </c>
      <c r="E15" s="91">
        <v>11.801162388888889</v>
      </c>
      <c r="F15" s="91">
        <v>168.97272522222224</v>
      </c>
      <c r="G15" s="91">
        <v>42.629480000000001</v>
      </c>
      <c r="H15" s="91">
        <v>8.7587421311510261E-2</v>
      </c>
      <c r="I15" s="91">
        <v>5.1435674028840248</v>
      </c>
      <c r="J15" s="91">
        <v>0.55593438003059314</v>
      </c>
      <c r="K15" s="91">
        <v>0.1562829483206026</v>
      </c>
      <c r="L15" s="91">
        <v>0.44710918145099393</v>
      </c>
      <c r="M15" s="91">
        <v>0.15525928121693724</v>
      </c>
      <c r="N15" s="52" t="str">
        <f t="shared" si="1"/>
        <v>186-11-208-MIA@42</v>
      </c>
      <c r="O15" s="54">
        <f t="shared" si="2"/>
        <v>1143.3258073358334</v>
      </c>
      <c r="P15" s="96">
        <f t="shared" si="3"/>
        <v>1.2621257851178154</v>
      </c>
      <c r="Q15" s="54">
        <f t="shared" si="4"/>
        <v>807.52212155779989</v>
      </c>
      <c r="R15" s="54">
        <f t="shared" si="5"/>
        <v>0.26495981596695722</v>
      </c>
      <c r="S15" s="54">
        <f t="shared" si="6"/>
        <v>1931.4004924713056</v>
      </c>
      <c r="T15" s="54">
        <f t="shared" si="7"/>
        <v>499.23213510080001</v>
      </c>
      <c r="U15" s="54">
        <f t="shared" si="8"/>
        <v>185.09150009040619</v>
      </c>
      <c r="V15" s="97">
        <f t="shared" si="9"/>
        <v>7.2478236179150737E-2</v>
      </c>
      <c r="W15" s="54">
        <f t="shared" si="10"/>
        <v>20.657288486398006</v>
      </c>
      <c r="X15" s="54">
        <f t="shared" si="11"/>
        <v>8.1373670322747137E-3</v>
      </c>
      <c r="Y15" s="54">
        <f t="shared" si="12"/>
        <v>82.541015885631268</v>
      </c>
      <c r="Z15" s="54">
        <f t="shared" si="13"/>
        <v>46.055281670629185</v>
      </c>
      <c r="AA15" s="52"/>
    </row>
    <row r="16" spans="1:27">
      <c r="A16" s="64" t="s">
        <v>225</v>
      </c>
      <c r="B16" s="91">
        <v>1.908708333333333</v>
      </c>
      <c r="C16" s="91">
        <v>196.7359566287879</v>
      </c>
      <c r="D16" s="91">
        <v>162.62563333333333</v>
      </c>
      <c r="E16" s="91">
        <v>18.45066238888889</v>
      </c>
      <c r="F16" s="91">
        <v>238.9877252222222</v>
      </c>
      <c r="G16" s="91">
        <v>34.023980000000002</v>
      </c>
      <c r="H16" s="91">
        <v>3.3408992576849726E-2</v>
      </c>
      <c r="I16" s="91">
        <v>6.1497687721662437</v>
      </c>
      <c r="J16" s="91">
        <v>1.4113778941162427</v>
      </c>
      <c r="K16" s="91">
        <v>0.35889563822339793</v>
      </c>
      <c r="L16" s="91">
        <v>3.6532329346125438</v>
      </c>
      <c r="M16" s="91">
        <v>0.37297939621914777</v>
      </c>
      <c r="N16" s="52" t="str">
        <f t="shared" si="1"/>
        <v>186-11-214-MIA@47</v>
      </c>
      <c r="O16" s="54">
        <f t="shared" si="2"/>
        <v>724.32064662083326</v>
      </c>
      <c r="P16" s="96">
        <f t="shared" si="3"/>
        <v>1.5135416526378154</v>
      </c>
      <c r="Q16" s="54">
        <f t="shared" si="4"/>
        <v>1134.1976777978</v>
      </c>
      <c r="R16" s="54">
        <f t="shared" si="5"/>
        <v>0.4142544564619573</v>
      </c>
      <c r="S16" s="54">
        <f t="shared" si="6"/>
        <v>2731.6894462213049</v>
      </c>
      <c r="T16" s="54">
        <f t="shared" si="7"/>
        <v>398.45346882080003</v>
      </c>
      <c r="U16" s="54">
        <f t="shared" si="8"/>
        <v>116.04778494081454</v>
      </c>
      <c r="V16" s="97">
        <f t="shared" si="9"/>
        <v>8.6838724767213021E-2</v>
      </c>
      <c r="W16" s="54">
        <f t="shared" si="10"/>
        <v>30.150418640913724</v>
      </c>
      <c r="X16" s="54">
        <f t="shared" si="11"/>
        <v>1.4024808152878787E-2</v>
      </c>
      <c r="Y16" s="54">
        <f t="shared" si="12"/>
        <v>123.77491822296184</v>
      </c>
      <c r="Z16" s="54">
        <f t="shared" si="13"/>
        <v>36.988377134681201</v>
      </c>
      <c r="AA16" s="52"/>
    </row>
    <row r="17" spans="1:27">
      <c r="A17" s="64" t="s">
        <v>226</v>
      </c>
      <c r="B17" s="91">
        <v>4.9349083333333335</v>
      </c>
      <c r="C17" s="91">
        <v>166.49595662878789</v>
      </c>
      <c r="D17" s="91">
        <v>133.13063333333332</v>
      </c>
      <c r="E17" s="91">
        <v>26.64916238888889</v>
      </c>
      <c r="F17" s="91">
        <v>350.9877252222222</v>
      </c>
      <c r="G17" s="91">
        <v>67.933980000000005</v>
      </c>
      <c r="H17" s="91">
        <v>4.026141280432171E-2</v>
      </c>
      <c r="I17" s="91">
        <v>5.2093039025872843</v>
      </c>
      <c r="J17" s="91">
        <v>0.55413648138342242</v>
      </c>
      <c r="K17" s="91">
        <v>0.1894406818394089</v>
      </c>
      <c r="L17" s="91">
        <v>1.3782872975318963</v>
      </c>
      <c r="M17" s="91">
        <v>0.43626070462969729</v>
      </c>
      <c r="N17" s="52" t="str">
        <f t="shared" si="1"/>
        <v>186-11-212-MIC@48</v>
      </c>
      <c r="O17" s="54">
        <f t="shared" si="2"/>
        <v>1872.7093776408333</v>
      </c>
      <c r="P17" s="96">
        <f t="shared" si="3"/>
        <v>1.2808973492778153</v>
      </c>
      <c r="Q17" s="54">
        <f t="shared" si="4"/>
        <v>928.49111222779993</v>
      </c>
      <c r="R17" s="54">
        <f t="shared" si="5"/>
        <v>0.59832726044695728</v>
      </c>
      <c r="S17" s="54">
        <f t="shared" si="6"/>
        <v>4011.877446221305</v>
      </c>
      <c r="T17" s="54">
        <f t="shared" si="7"/>
        <v>795.57212242080004</v>
      </c>
      <c r="U17" s="53">
        <f t="shared" si="8"/>
        <v>298.63326228245853</v>
      </c>
      <c r="V17" s="97">
        <f t="shared" si="9"/>
        <v>7.3511025540634906E-2</v>
      </c>
      <c r="W17" s="54">
        <f t="shared" si="10"/>
        <v>23.647618899437646</v>
      </c>
      <c r="X17" s="54">
        <f t="shared" si="11"/>
        <v>1.7116393133558883E-2</v>
      </c>
      <c r="Y17" s="54">
        <f t="shared" si="12"/>
        <v>171.84772210138706</v>
      </c>
      <c r="Z17" s="54">
        <f t="shared" si="13"/>
        <v>73.513837569181788</v>
      </c>
      <c r="AA17" s="52"/>
    </row>
    <row r="18" spans="1:27">
      <c r="A18" s="64" t="s">
        <v>227</v>
      </c>
      <c r="B18" s="91">
        <v>5.1794083333333329</v>
      </c>
      <c r="C18" s="91">
        <v>159.6159566287879</v>
      </c>
      <c r="D18" s="91">
        <v>127.52063333333334</v>
      </c>
      <c r="E18" s="91">
        <v>16.802162388888888</v>
      </c>
      <c r="F18" s="91">
        <v>246.92272522222223</v>
      </c>
      <c r="G18" s="91">
        <v>27.920480000000001</v>
      </c>
      <c r="H18" s="91">
        <v>3.8246089734768965E-2</v>
      </c>
      <c r="I18" s="91">
        <v>5.4644617732317524</v>
      </c>
      <c r="J18" s="91">
        <v>1.2400299633476604</v>
      </c>
      <c r="K18" s="91">
        <v>0.20201001716692207</v>
      </c>
      <c r="L18" s="91">
        <v>3.030439703168136</v>
      </c>
      <c r="M18" s="91">
        <v>0.41486070253037949</v>
      </c>
      <c r="N18" s="52" t="str">
        <f t="shared" si="1"/>
        <v>186-11-212-MIA@49</v>
      </c>
      <c r="O18" s="54">
        <f t="shared" si="2"/>
        <v>1965.4927510908333</v>
      </c>
      <c r="P18" s="96">
        <f t="shared" si="3"/>
        <v>1.2279676929578154</v>
      </c>
      <c r="Q18" s="54">
        <f t="shared" si="4"/>
        <v>889.36536776780008</v>
      </c>
      <c r="R18" s="54">
        <f t="shared" si="5"/>
        <v>0.37724231797695723</v>
      </c>
      <c r="S18" s="54">
        <f t="shared" si="6"/>
        <v>2822.3884799713055</v>
      </c>
      <c r="T18" s="54">
        <f t="shared" si="7"/>
        <v>326.97562446080002</v>
      </c>
      <c r="U18" s="54">
        <f t="shared" si="8"/>
        <v>313.35487576425527</v>
      </c>
      <c r="V18" s="97">
        <f t="shared" si="9"/>
        <v>7.2509904954388346E-2</v>
      </c>
      <c r="W18" s="54">
        <f t="shared" si="10"/>
        <v>23.961709212542392</v>
      </c>
      <c r="X18" s="54">
        <f t="shared" si="11"/>
        <v>1.1394843807570519E-2</v>
      </c>
      <c r="Y18" s="54">
        <f t="shared" si="12"/>
        <v>125.27134635186867</v>
      </c>
      <c r="Z18" s="54">
        <f t="shared" si="13"/>
        <v>30.5297725503744</v>
      </c>
      <c r="AA18" s="52"/>
    </row>
    <row r="19" spans="1:27">
      <c r="A19" s="64" t="s">
        <v>228</v>
      </c>
      <c r="B19" s="91">
        <v>2.5367083333333333</v>
      </c>
      <c r="C19" s="91">
        <v>149.63595662878788</v>
      </c>
      <c r="D19" s="91">
        <v>93.215633333333329</v>
      </c>
      <c r="E19" s="91">
        <v>11.884162388888889</v>
      </c>
      <c r="F19" s="91">
        <v>120.05772522222223</v>
      </c>
      <c r="G19" s="91">
        <v>24.361979999999999</v>
      </c>
      <c r="H19" s="91">
        <v>2.3046706307192789E-2</v>
      </c>
      <c r="I19" s="91">
        <v>5.3800447350473872</v>
      </c>
      <c r="J19" s="91">
        <v>0.64674961182825619</v>
      </c>
      <c r="K19" s="91">
        <v>0.18145115220295557</v>
      </c>
      <c r="L19" s="91">
        <v>0.66152190450337911</v>
      </c>
      <c r="M19" s="91">
        <v>0.25274367965193512</v>
      </c>
      <c r="N19" s="52" t="str">
        <f t="shared" si="1"/>
        <v>186-11-213-MIB@50</v>
      </c>
      <c r="O19" s="54">
        <f t="shared" si="2"/>
        <v>962.63540542083331</v>
      </c>
      <c r="P19" s="96">
        <f t="shared" si="3"/>
        <v>1.1511889182378152</v>
      </c>
      <c r="Q19" s="54">
        <f t="shared" si="4"/>
        <v>650.11248653780001</v>
      </c>
      <c r="R19" s="54">
        <f t="shared" si="5"/>
        <v>0.26682333279695725</v>
      </c>
      <c r="S19" s="54">
        <f t="shared" si="6"/>
        <v>1372.2898137213056</v>
      </c>
      <c r="T19" s="54">
        <f t="shared" si="7"/>
        <v>285.30217330080001</v>
      </c>
      <c r="U19" s="54">
        <f t="shared" si="8"/>
        <v>153.55573794693791</v>
      </c>
      <c r="V19" s="97">
        <f t="shared" si="9"/>
        <v>6.9142449451430749E-2</v>
      </c>
      <c r="W19" s="54">
        <f t="shared" si="10"/>
        <v>16.946337599713974</v>
      </c>
      <c r="X19" s="54">
        <f t="shared" si="11"/>
        <v>8.4417132335747203E-3</v>
      </c>
      <c r="Y19" s="54">
        <f t="shared" si="12"/>
        <v>59.02050645528989</v>
      </c>
      <c r="Z19" s="54">
        <f t="shared" si="13"/>
        <v>26.465281147236119</v>
      </c>
      <c r="AA19" s="52"/>
    </row>
    <row r="20" spans="1:27">
      <c r="A20" s="64" t="s">
        <v>229</v>
      </c>
      <c r="B20" s="91">
        <v>0.89880833333333332</v>
      </c>
      <c r="C20" s="91">
        <v>167.98095662878785</v>
      </c>
      <c r="D20" s="91">
        <v>129.65063333333333</v>
      </c>
      <c r="E20" s="91">
        <v>18.124162388888887</v>
      </c>
      <c r="F20" s="91">
        <v>219.90772522222221</v>
      </c>
      <c r="G20" s="91">
        <v>59.108980000000003</v>
      </c>
      <c r="H20" s="91">
        <v>3.6919674768339981E-2</v>
      </c>
      <c r="I20" s="91">
        <v>5.1682827715993938</v>
      </c>
      <c r="J20" s="91">
        <v>1.0408525880257971</v>
      </c>
      <c r="K20" s="91">
        <v>8.8991741171752237E-2</v>
      </c>
      <c r="L20" s="91">
        <v>1.3683879291113972</v>
      </c>
      <c r="M20" s="91">
        <v>0.36728993997113507</v>
      </c>
      <c r="N20" s="52" t="str">
        <f t="shared" si="1"/>
        <v>186-11-209-MIA@51</v>
      </c>
      <c r="O20" s="54">
        <f t="shared" si="2"/>
        <v>341.08167383083332</v>
      </c>
      <c r="P20" s="96">
        <f t="shared" si="3"/>
        <v>1.292321846317815</v>
      </c>
      <c r="Q20" s="54">
        <f t="shared" si="4"/>
        <v>904.2205969478</v>
      </c>
      <c r="R20" s="54">
        <f t="shared" si="5"/>
        <v>0.40692387519695722</v>
      </c>
      <c r="S20" s="54">
        <f t="shared" si="6"/>
        <v>2513.6002762213052</v>
      </c>
      <c r="T20" s="54">
        <f t="shared" si="7"/>
        <v>692.22290042079999</v>
      </c>
      <c r="U20" s="54">
        <f t="shared" si="8"/>
        <v>56.097376768885489</v>
      </c>
      <c r="V20" s="97">
        <f t="shared" si="9"/>
        <v>7.3801913867492602E-2</v>
      </c>
      <c r="W20" s="54">
        <f t="shared" si="10"/>
        <v>23.851362650665102</v>
      </c>
      <c r="X20" s="54">
        <f t="shared" si="11"/>
        <v>1.1451422851753764E-2</v>
      </c>
      <c r="Y20" s="54">
        <f t="shared" si="12"/>
        <v>108.35088598107318</v>
      </c>
      <c r="Z20" s="54">
        <f t="shared" si="13"/>
        <v>63.954135368918656</v>
      </c>
      <c r="AA20" s="52"/>
    </row>
    <row r="21" spans="1:27">
      <c r="A21" s="64" t="s">
        <v>230</v>
      </c>
      <c r="B21" s="91">
        <v>2.8545583333333333</v>
      </c>
      <c r="C21" s="91">
        <v>147.2359566287879</v>
      </c>
      <c r="D21" s="91">
        <v>149.89063333333334</v>
      </c>
      <c r="E21" s="91">
        <v>56.27416238888889</v>
      </c>
      <c r="F21" s="91">
        <v>437.57272522222223</v>
      </c>
      <c r="G21" s="91">
        <v>80.103980000000007</v>
      </c>
      <c r="H21" s="91">
        <v>6.6248809317602075E-2</v>
      </c>
      <c r="I21" s="91">
        <v>5.3178281282033844</v>
      </c>
      <c r="J21" s="91">
        <v>1.1599861895729622</v>
      </c>
      <c r="K21" s="91">
        <v>0.38296528385191797</v>
      </c>
      <c r="L21" s="91">
        <v>2.4358493948801057</v>
      </c>
      <c r="M21" s="91">
        <v>0.62113772458610184</v>
      </c>
      <c r="N21" s="52" t="str">
        <f t="shared" si="1"/>
        <v>186-11-210-MIB@52</v>
      </c>
      <c r="O21" s="54">
        <f t="shared" si="2"/>
        <v>1083.2537909058333</v>
      </c>
      <c r="P21" s="96">
        <f t="shared" si="3"/>
        <v>1.1327250846378154</v>
      </c>
      <c r="Q21" s="54">
        <f t="shared" si="4"/>
        <v>1045.3801455878001</v>
      </c>
      <c r="R21" s="54">
        <f t="shared" si="5"/>
        <v>1.2634680566969574</v>
      </c>
      <c r="S21" s="54">
        <f t="shared" si="6"/>
        <v>5001.5656424713052</v>
      </c>
      <c r="T21" s="54">
        <f t="shared" si="7"/>
        <v>938.09450562080008</v>
      </c>
      <c r="U21" s="54">
        <f t="shared" si="8"/>
        <v>174.33798807710329</v>
      </c>
      <c r="V21" s="97">
        <f t="shared" si="9"/>
        <v>6.8144507300736942E-2</v>
      </c>
      <c r="W21" s="54">
        <f t="shared" si="10"/>
        <v>27.484323632030161</v>
      </c>
      <c r="X21" s="54">
        <f t="shared" si="11"/>
        <v>3.605079864377591E-2</v>
      </c>
      <c r="Y21" s="54">
        <f t="shared" si="12"/>
        <v>215.1477354703585</v>
      </c>
      <c r="Z21" s="54">
        <f t="shared" si="13"/>
        <v>86.779256049553467</v>
      </c>
      <c r="AA21" s="52"/>
    </row>
    <row r="22" spans="1:27">
      <c r="A22" s="64" t="s">
        <v>231</v>
      </c>
      <c r="B22" s="91">
        <v>4.7762083333333329</v>
      </c>
      <c r="C22" s="91">
        <v>138.08095662878787</v>
      </c>
      <c r="D22" s="91">
        <v>137.54563333333331</v>
      </c>
      <c r="E22" s="91">
        <v>23.018162388888889</v>
      </c>
      <c r="F22" s="91">
        <v>297.53772522222221</v>
      </c>
      <c r="G22" s="91">
        <v>58.553979999999996</v>
      </c>
      <c r="H22" s="91">
        <v>3.467005083642076E-2</v>
      </c>
      <c r="I22" s="91">
        <v>5.3521562823885391</v>
      </c>
      <c r="J22" s="91">
        <v>0.75693928561014723</v>
      </c>
      <c r="K22" s="91">
        <v>7.187215992148939E-2</v>
      </c>
      <c r="L22" s="91">
        <v>1.3596884917280789</v>
      </c>
      <c r="M22" s="91">
        <v>0.16280257247353311</v>
      </c>
      <c r="N22" s="52" t="str">
        <f t="shared" si="1"/>
        <v>186-11-207-MIA@53</v>
      </c>
      <c r="O22" s="54">
        <f t="shared" si="2"/>
        <v>1812.4855683708331</v>
      </c>
      <c r="P22" s="96">
        <f t="shared" si="3"/>
        <v>1.0622932527178151</v>
      </c>
      <c r="Q22" s="54">
        <f t="shared" si="4"/>
        <v>959.28258491779991</v>
      </c>
      <c r="R22" s="54">
        <f t="shared" si="5"/>
        <v>0.51680401213695726</v>
      </c>
      <c r="S22" s="54">
        <f t="shared" si="6"/>
        <v>3400.9305837213051</v>
      </c>
      <c r="T22" s="54">
        <f t="shared" si="7"/>
        <v>685.7233176208</v>
      </c>
      <c r="U22" s="54">
        <f t="shared" si="8"/>
        <v>288.95078943952609</v>
      </c>
      <c r="V22" s="97">
        <f t="shared" si="9"/>
        <v>6.5631550166652258E-2</v>
      </c>
      <c r="W22" s="54">
        <f t="shared" si="10"/>
        <v>24.674702434842768</v>
      </c>
      <c r="X22" s="54">
        <f t="shared" si="11"/>
        <v>1.4411149342910441E-2</v>
      </c>
      <c r="Y22" s="54">
        <f t="shared" si="12"/>
        <v>145.89467109039958</v>
      </c>
      <c r="Z22" s="54">
        <f t="shared" si="13"/>
        <v>63.238939432670129</v>
      </c>
      <c r="AA22" s="52"/>
    </row>
    <row r="23" spans="1:27">
      <c r="A23" s="64" t="s">
        <v>235</v>
      </c>
      <c r="B23" s="91">
        <v>0.67335833333333339</v>
      </c>
      <c r="C23" s="91">
        <v>58.560956628787878</v>
      </c>
      <c r="D23" s="91">
        <v>53.680633333333326</v>
      </c>
      <c r="E23" s="91">
        <v>11.866662388888889</v>
      </c>
      <c r="F23" s="91">
        <v>125.62272522222223</v>
      </c>
      <c r="G23" s="91">
        <v>23.946480000000001</v>
      </c>
      <c r="H23" s="91">
        <v>3.21798359225152E-2</v>
      </c>
      <c r="I23" s="91">
        <v>5.8228916485807209</v>
      </c>
      <c r="J23" s="91">
        <v>2.0450042640542345</v>
      </c>
      <c r="K23" s="91">
        <v>0.38922519887049983</v>
      </c>
      <c r="L23" s="91">
        <v>3.962230366162192</v>
      </c>
      <c r="M23" s="91">
        <v>0.74065189941294285</v>
      </c>
      <c r="N23" s="52" t="str">
        <f t="shared" si="1"/>
        <v>187-9-220-MIB@57</v>
      </c>
      <c r="O23" s="54">
        <f t="shared" si="2"/>
        <v>255.52743438583335</v>
      </c>
      <c r="P23" s="96">
        <f t="shared" si="3"/>
        <v>0.45052489943781515</v>
      </c>
      <c r="Q23" s="54">
        <f t="shared" si="4"/>
        <v>374.38408952779997</v>
      </c>
      <c r="R23" s="54">
        <f t="shared" si="5"/>
        <v>0.26643042262195726</v>
      </c>
      <c r="S23" s="54">
        <f t="shared" si="6"/>
        <v>1435.8991549713055</v>
      </c>
      <c r="T23" s="54">
        <f t="shared" si="7"/>
        <v>280.43626942079999</v>
      </c>
      <c r="U23" s="54">
        <f t="shared" si="8"/>
        <v>42.487303553988859</v>
      </c>
      <c r="V23" s="97">
        <f t="shared" si="9"/>
        <v>4.9765430250827546E-2</v>
      </c>
      <c r="W23" s="54">
        <f t="shared" si="10"/>
        <v>17.08531111440946</v>
      </c>
      <c r="X23" s="54">
        <f t="shared" si="11"/>
        <v>1.1439964943278442E-2</v>
      </c>
      <c r="Y23" s="54">
        <f t="shared" si="12"/>
        <v>76.173212357810854</v>
      </c>
      <c r="Z23" s="54">
        <f t="shared" si="13"/>
        <v>27.267063469093724</v>
      </c>
      <c r="AA23" s="52"/>
    </row>
    <row r="24" spans="1:27">
      <c r="A24" s="64" t="s">
        <v>236</v>
      </c>
      <c r="B24" s="91">
        <v>-1.7556666666666665E-2</v>
      </c>
      <c r="C24" s="91">
        <v>1.4324566287878753</v>
      </c>
      <c r="D24" s="91">
        <v>-0.55941666666666701</v>
      </c>
      <c r="E24" s="91">
        <v>21.790662388888887</v>
      </c>
      <c r="F24" s="91">
        <v>7.4507252222222213</v>
      </c>
      <c r="G24" s="91">
        <v>0.11285000000000001</v>
      </c>
      <c r="H24" s="91">
        <v>2.7870792453749856E-2</v>
      </c>
      <c r="I24" s="91">
        <v>5.1330852385285892</v>
      </c>
      <c r="J24" s="91">
        <v>0.15790218798040764</v>
      </c>
      <c r="K24" s="91">
        <v>0.12317642889684757</v>
      </c>
      <c r="L24" s="91">
        <v>7.3739124342358298E-2</v>
      </c>
      <c r="M24" s="91">
        <v>3.4649816810482563E-2</v>
      </c>
      <c r="N24" s="52" t="str">
        <f t="shared" si="1"/>
        <v>187-9-220-MIB@58</v>
      </c>
      <c r="O24" s="54">
        <f t="shared" si="2"/>
        <v>-6.6624407356666664</v>
      </c>
      <c r="P24" s="96">
        <f t="shared" si="3"/>
        <v>1.1020267013815125E-2</v>
      </c>
      <c r="Q24" s="54">
        <f t="shared" si="4"/>
        <v>-3.9015318265000025</v>
      </c>
      <c r="R24" s="54">
        <f t="shared" si="5"/>
        <v>0.48924416986195718</v>
      </c>
      <c r="S24" s="54">
        <f t="shared" si="6"/>
        <v>85.163651971305541</v>
      </c>
      <c r="T24" s="54">
        <f t="shared" si="7"/>
        <v>1.321581836</v>
      </c>
      <c r="U24" s="54">
        <f t="shared" si="8"/>
        <v>-10.629555884103381</v>
      </c>
      <c r="V24" s="97">
        <f t="shared" si="9"/>
        <v>3.9493738991350835E-2</v>
      </c>
      <c r="W24" s="54">
        <f t="shared" si="10"/>
        <v>-1.1056097027684857</v>
      </c>
      <c r="X24" s="54">
        <f t="shared" si="11"/>
        <v>1.3836050639286585E-2</v>
      </c>
      <c r="Y24" s="54">
        <f t="shared" si="12"/>
        <v>3.7291014887838418</v>
      </c>
      <c r="Z24" s="54">
        <f t="shared" si="13"/>
        <v>0.42367508737452858</v>
      </c>
      <c r="AA24" s="52"/>
    </row>
    <row r="25" spans="1:27">
      <c r="A25" s="64" t="s">
        <v>237</v>
      </c>
      <c r="B25" s="91">
        <v>1.2593333333333345E-2</v>
      </c>
      <c r="C25" s="91">
        <v>63.230956628787879</v>
      </c>
      <c r="D25" s="91">
        <v>70.910633333333323</v>
      </c>
      <c r="E25" s="91">
        <v>62.169162388888893</v>
      </c>
      <c r="F25" s="91">
        <v>68.017725222222225</v>
      </c>
      <c r="G25" s="91">
        <v>39.066980000000001</v>
      </c>
      <c r="H25" s="91">
        <v>2.3461815466838874E-2</v>
      </c>
      <c r="I25" s="91">
        <v>5.1710865476426822</v>
      </c>
      <c r="J25" s="91">
        <v>0.40879498883914905</v>
      </c>
      <c r="K25" s="91">
        <v>0.55453364905637625</v>
      </c>
      <c r="L25" s="91">
        <v>0.54439105745573901</v>
      </c>
      <c r="M25" s="91">
        <v>0.13640876659511292</v>
      </c>
      <c r="N25" s="52" t="str">
        <f t="shared" si="1"/>
        <v>187-9-214-MIA@59</v>
      </c>
      <c r="O25" s="54">
        <f t="shared" si="2"/>
        <v>4.7789445793333378</v>
      </c>
      <c r="P25" s="96">
        <f t="shared" si="3"/>
        <v>0.48645244231781515</v>
      </c>
      <c r="Q25" s="54">
        <f t="shared" si="4"/>
        <v>494.55103730779996</v>
      </c>
      <c r="R25" s="54">
        <f t="shared" si="5"/>
        <v>1.3958226556469573</v>
      </c>
      <c r="S25" s="54">
        <f t="shared" si="6"/>
        <v>777.45960372130548</v>
      </c>
      <c r="T25" s="54">
        <f t="shared" si="7"/>
        <v>457.51184010079999</v>
      </c>
      <c r="U25" s="54">
        <f t="shared" si="8"/>
        <v>8.9358093709216639</v>
      </c>
      <c r="V25" s="97">
        <f t="shared" si="9"/>
        <v>4.6156189228311863E-2</v>
      </c>
      <c r="W25" s="54">
        <f t="shared" si="10"/>
        <v>12.749182188379333</v>
      </c>
      <c r="X25" s="54">
        <f t="shared" si="11"/>
        <v>4.0632425967551303E-2</v>
      </c>
      <c r="Y25" s="54">
        <f t="shared" si="12"/>
        <v>33.740789165178981</v>
      </c>
      <c r="Z25" s="54">
        <f t="shared" si="13"/>
        <v>42.203830535444169</v>
      </c>
      <c r="AA25" s="52"/>
    </row>
    <row r="26" spans="1:27">
      <c r="A26" s="64" t="s">
        <v>238</v>
      </c>
      <c r="B26" s="91">
        <v>0.3389483333333333</v>
      </c>
      <c r="C26" s="91">
        <v>55.450956628787878</v>
      </c>
      <c r="D26" s="91">
        <v>43.678633333333337</v>
      </c>
      <c r="E26" s="91">
        <v>18.081662388888891</v>
      </c>
      <c r="F26" s="91">
        <v>83.782725222222226</v>
      </c>
      <c r="G26" s="91">
        <v>9.796479999999999</v>
      </c>
      <c r="H26" s="91">
        <v>2.2104972953840046E-2</v>
      </c>
      <c r="I26" s="91">
        <v>5.1514256593695604</v>
      </c>
      <c r="J26" s="91">
        <v>0.59795934017289176</v>
      </c>
      <c r="K26" s="91">
        <v>6.1252044837541091E-2</v>
      </c>
      <c r="L26" s="91">
        <v>0.36576909128270768</v>
      </c>
      <c r="M26" s="91">
        <v>0.19091075507681593</v>
      </c>
      <c r="N26" s="136" t="str">
        <f>A26</f>
        <v>187-9-213-MIB@60</v>
      </c>
      <c r="O26" s="54">
        <f t="shared" ref="O26:O59" si="14">B26*B$2</f>
        <v>128.62482532483332</v>
      </c>
      <c r="P26" s="96">
        <f t="shared" ref="P26:P59" si="15">(C$2*C26)</f>
        <v>0.42659884839781514</v>
      </c>
      <c r="Q26" s="54">
        <f t="shared" ref="Q26:Q59" si="16">D26*D$2</f>
        <v>304.62728095580002</v>
      </c>
      <c r="R26" s="54">
        <f t="shared" ref="R26:R59" si="17">E26*E$2</f>
        <v>0.40596966477195728</v>
      </c>
      <c r="S26" s="54">
        <f t="shared" ref="S26:S59" si="18">F26*F$2</f>
        <v>957.65749497130548</v>
      </c>
      <c r="T26" s="54">
        <f t="shared" ref="T26:T59" si="19">G26*G$2</f>
        <v>114.72618542079999</v>
      </c>
      <c r="U26" s="54">
        <f t="shared" ref="U26:U59" si="20">SQRT((H26/B26)^2+(B$3/B$2)^2)*O26</f>
        <v>22.13542449772002</v>
      </c>
      <c r="V26" s="97">
        <f t="shared" ref="V26:V59" si="21">SQRT((I26/C26)^2+(C$3/C$2)^2)*P26</f>
        <v>4.4630532278759759E-2</v>
      </c>
      <c r="W26" s="54">
        <f t="shared" ref="W26:W59" si="22">SQRT((J26/D26)^2+(D$3/D$2)^2)*Q26</f>
        <v>8.7165652189649983</v>
      </c>
      <c r="X26" s="54">
        <f t="shared" ref="X26:X59" si="23">SQRT((K26/E26)^2+(E$3/E$2)^2)*R26</f>
        <v>1.1333074806357571E-2</v>
      </c>
      <c r="Y26" s="54">
        <f t="shared" ref="Y26:Y59" si="24">SQRT((L26/F26)^2+(F$3/F$2)^2)*S26</f>
        <v>41.061664970403108</v>
      </c>
      <c r="Z26" s="54">
        <f t="shared" ref="Z26:Z59" si="25">SQRT((M26/G26)^2+(G$3/G$2)^2)*T26</f>
        <v>10.809240844190638</v>
      </c>
      <c r="AA26" s="52"/>
    </row>
    <row r="27" spans="1:27" s="187" customFormat="1">
      <c r="A27" s="181" t="s">
        <v>239</v>
      </c>
      <c r="B27" s="182">
        <v>0.13177333333333335</v>
      </c>
      <c r="C27" s="182">
        <v>58.275956628787881</v>
      </c>
      <c r="D27" s="182">
        <v>55.420633333333335</v>
      </c>
      <c r="E27" s="182">
        <v>12.53866238888889</v>
      </c>
      <c r="F27" s="182">
        <v>247.02772522222222</v>
      </c>
      <c r="G27" s="182">
        <v>38.690480000000001</v>
      </c>
      <c r="H27" s="182">
        <v>2.3229210690206413E-2</v>
      </c>
      <c r="I27" s="182">
        <v>5.2858933730364921</v>
      </c>
      <c r="J27" s="182">
        <v>0.79886743111732861</v>
      </c>
      <c r="K27" s="182">
        <v>7.2848782260104689E-2</v>
      </c>
      <c r="L27" s="182">
        <v>199.99000060161643</v>
      </c>
      <c r="M27" s="182">
        <v>0.60594795230613652</v>
      </c>
      <c r="N27" s="183" t="str">
        <f t="shared" ref="N27:N38" si="26">A27</f>
        <v>187-9-203b-MID@61</v>
      </c>
      <c r="O27" s="184">
        <f t="shared" si="14"/>
        <v>50.005621257333338</v>
      </c>
      <c r="P27" s="185">
        <f t="shared" si="15"/>
        <v>0.44833231919781519</v>
      </c>
      <c r="Q27" s="184">
        <f t="shared" si="16"/>
        <v>386.51934716780005</v>
      </c>
      <c r="R27" s="184">
        <f t="shared" si="17"/>
        <v>0.28151817334195728</v>
      </c>
      <c r="S27" s="184">
        <f t="shared" si="18"/>
        <v>2823.5886562213054</v>
      </c>
      <c r="T27" s="184">
        <f t="shared" si="19"/>
        <v>453.10266366080003</v>
      </c>
      <c r="U27" s="184">
        <f t="shared" si="20"/>
        <v>11.879677239130816</v>
      </c>
      <c r="V27" s="186">
        <f t="shared" si="21"/>
        <v>4.6032230592925855E-2</v>
      </c>
      <c r="W27" s="184">
        <f t="shared" si="22"/>
        <v>11.196521778152919</v>
      </c>
      <c r="X27" s="184">
        <f t="shared" si="23"/>
        <v>7.9704282526092823E-3</v>
      </c>
      <c r="Y27" s="184">
        <f t="shared" si="24"/>
        <v>2289.1062546097701</v>
      </c>
      <c r="Z27" s="184">
        <f t="shared" si="25"/>
        <v>42.365682785293359</v>
      </c>
      <c r="AA27" s="183" t="s">
        <v>309</v>
      </c>
    </row>
    <row r="28" spans="1:27">
      <c r="A28" s="64" t="s">
        <v>240</v>
      </c>
      <c r="B28" s="91">
        <v>698.93840833333331</v>
      </c>
      <c r="C28" s="91">
        <v>65.12095662878788</v>
      </c>
      <c r="D28" s="91">
        <v>47.819633333333336</v>
      </c>
      <c r="E28" s="91">
        <v>12.104662388888888</v>
      </c>
      <c r="F28" s="91">
        <v>62.137725222222222</v>
      </c>
      <c r="G28" s="91">
        <v>34.936480000000003</v>
      </c>
      <c r="H28" s="91">
        <v>18.199012296724678</v>
      </c>
      <c r="I28" s="91">
        <v>5.1850906003184853</v>
      </c>
      <c r="J28" s="91">
        <v>0.39051536781540364</v>
      </c>
      <c r="K28" s="91">
        <v>0.24274833601032192</v>
      </c>
      <c r="L28" s="91">
        <v>1.0453151077726646</v>
      </c>
      <c r="M28" s="91">
        <v>0.67645436387386848</v>
      </c>
      <c r="N28" s="52" t="str">
        <f t="shared" si="26"/>
        <v>187-9-203b-MIC@62</v>
      </c>
      <c r="O28" s="54">
        <f t="shared" si="14"/>
        <v>265234.61496499082</v>
      </c>
      <c r="P28" s="96">
        <f t="shared" si="15"/>
        <v>0.50099271127781519</v>
      </c>
      <c r="Q28" s="54">
        <f t="shared" si="16"/>
        <v>333.50779928180003</v>
      </c>
      <c r="R28" s="54">
        <f t="shared" si="17"/>
        <v>0.27177400100195725</v>
      </c>
      <c r="S28" s="54">
        <f t="shared" si="18"/>
        <v>710.24973372130546</v>
      </c>
      <c r="T28" s="54">
        <f t="shared" si="19"/>
        <v>409.13971982080005</v>
      </c>
      <c r="U28" s="54">
        <f t="shared" si="20"/>
        <v>42801.331190140365</v>
      </c>
      <c r="V28" s="97">
        <f t="shared" si="21"/>
        <v>4.6606989438531282E-2</v>
      </c>
      <c r="W28" s="54">
        <f t="shared" si="22"/>
        <v>8.8113531213215488</v>
      </c>
      <c r="X28" s="54">
        <f t="shared" si="23"/>
        <v>9.2960969316384957E-3</v>
      </c>
      <c r="Y28" s="54">
        <f t="shared" si="24"/>
        <v>32.56626846008286</v>
      </c>
      <c r="Z28" s="54">
        <f t="shared" si="25"/>
        <v>38.537646621972577</v>
      </c>
      <c r="AA28" s="52"/>
    </row>
    <row r="29" spans="1:27">
      <c r="A29" s="64" t="s">
        <v>241</v>
      </c>
      <c r="B29" s="91">
        <v>0.24285333333333337</v>
      </c>
      <c r="C29" s="91">
        <v>62.340956628787879</v>
      </c>
      <c r="D29" s="91">
        <v>65.705633333333338</v>
      </c>
      <c r="E29" s="91">
        <v>37.178162388888893</v>
      </c>
      <c r="F29" s="91">
        <v>138.09772522222221</v>
      </c>
      <c r="G29" s="91">
        <v>28.731480000000005</v>
      </c>
      <c r="H29" s="91">
        <v>2.5291815593191404E-2</v>
      </c>
      <c r="I29" s="91">
        <v>5.1461099726600388</v>
      </c>
      <c r="J29" s="91">
        <v>0.21260054115641377</v>
      </c>
      <c r="K29" s="91">
        <v>0.22523898404978687</v>
      </c>
      <c r="L29" s="91">
        <v>0.86163964888912681</v>
      </c>
      <c r="M29" s="91">
        <v>0.381424327493672</v>
      </c>
      <c r="N29" s="52" t="str">
        <f t="shared" si="26"/>
        <v>187-9-204-MIA@63</v>
      </c>
      <c r="O29" s="54">
        <f t="shared" si="14"/>
        <v>92.158492925333348</v>
      </c>
      <c r="P29" s="96">
        <f t="shared" si="15"/>
        <v>0.47960543735781513</v>
      </c>
      <c r="Q29" s="54">
        <f t="shared" si="16"/>
        <v>458.24987867780004</v>
      </c>
      <c r="R29" s="54">
        <f t="shared" si="17"/>
        <v>0.83472447373695735</v>
      </c>
      <c r="S29" s="54">
        <f t="shared" si="18"/>
        <v>1578.4915237213054</v>
      </c>
      <c r="T29" s="54">
        <f t="shared" si="19"/>
        <v>336.47321302080007</v>
      </c>
      <c r="U29" s="54">
        <f t="shared" si="20"/>
        <v>17.536495974559127</v>
      </c>
      <c r="V29" s="97">
        <f t="shared" si="21"/>
        <v>4.5823916208722774E-2</v>
      </c>
      <c r="W29" s="54">
        <f t="shared" si="22"/>
        <v>11.609266484998454</v>
      </c>
      <c r="X29" s="54">
        <f t="shared" si="23"/>
        <v>2.3676398613689267E-2</v>
      </c>
      <c r="Y29" s="54">
        <f t="shared" si="24"/>
        <v>68.046056181996036</v>
      </c>
      <c r="Z29" s="54">
        <f t="shared" si="25"/>
        <v>31.336206204060584</v>
      </c>
      <c r="AA29" s="52"/>
    </row>
    <row r="30" spans="1:27">
      <c r="A30" s="64" t="s">
        <v>245</v>
      </c>
      <c r="B30" s="91">
        <v>0.28997333333333336</v>
      </c>
      <c r="C30" s="91">
        <v>60.86595662878787</v>
      </c>
      <c r="D30" s="91">
        <v>55.885633333333331</v>
      </c>
      <c r="E30" s="91">
        <v>21.015662388888888</v>
      </c>
      <c r="F30" s="91">
        <v>125.13772522222223</v>
      </c>
      <c r="G30" s="91">
        <v>35.258480000000006</v>
      </c>
      <c r="H30" s="91">
        <v>2.3963542329964487E-2</v>
      </c>
      <c r="I30" s="91">
        <v>5.2040135994740737</v>
      </c>
      <c r="J30" s="91">
        <v>0.30159636005761081</v>
      </c>
      <c r="K30" s="91">
        <v>7.3757439867311994E-2</v>
      </c>
      <c r="L30" s="91">
        <v>1.4229845552702873</v>
      </c>
      <c r="M30" s="91">
        <v>0.58344408481361776</v>
      </c>
      <c r="N30" s="52" t="str">
        <f t="shared" si="26"/>
        <v>187-9-204-MIB@67</v>
      </c>
      <c r="O30" s="54">
        <f t="shared" si="14"/>
        <v>110.03968947733334</v>
      </c>
      <c r="P30" s="96">
        <f t="shared" si="15"/>
        <v>0.46825787295781507</v>
      </c>
      <c r="Q30" s="54">
        <f t="shared" si="16"/>
        <v>389.76239015779998</v>
      </c>
      <c r="R30" s="54">
        <f t="shared" si="17"/>
        <v>0.47184386211195722</v>
      </c>
      <c r="S30" s="54">
        <f t="shared" si="18"/>
        <v>1430.3554837213055</v>
      </c>
      <c r="T30" s="54">
        <f t="shared" si="19"/>
        <v>412.91064894080006</v>
      </c>
      <c r="U30" s="54">
        <f t="shared" si="20"/>
        <v>19.743543291861382</v>
      </c>
      <c r="V30" s="97">
        <f t="shared" si="21"/>
        <v>4.593914821745556E-2</v>
      </c>
      <c r="W30" s="54">
        <f t="shared" si="22"/>
        <v>10.016682582001444</v>
      </c>
      <c r="X30" s="54">
        <f t="shared" si="23"/>
        <v>1.3179139277385933E-2</v>
      </c>
      <c r="Y30" s="54">
        <f t="shared" si="24"/>
        <v>63.141762273317759</v>
      </c>
      <c r="Z30" s="54">
        <f t="shared" si="25"/>
        <v>38.670652172373913</v>
      </c>
      <c r="AA30" s="52"/>
    </row>
    <row r="31" spans="1:27">
      <c r="A31" s="64" t="s">
        <v>246</v>
      </c>
      <c r="B31" s="91">
        <v>0.23827333333333334</v>
      </c>
      <c r="C31" s="91">
        <v>52.540956628787882</v>
      </c>
      <c r="D31" s="91">
        <v>73.60063333333332</v>
      </c>
      <c r="E31" s="91">
        <v>11.837162388888888</v>
      </c>
      <c r="F31" s="91">
        <v>108.65772522222223</v>
      </c>
      <c r="G31" s="91">
        <v>48.561480000000003</v>
      </c>
      <c r="H31" s="91">
        <v>2.5397540038358042E-2</v>
      </c>
      <c r="I31" s="91">
        <v>5.1399456290423062</v>
      </c>
      <c r="J31" s="91">
        <v>0.31231050398601706</v>
      </c>
      <c r="K31" s="91">
        <v>0.16664214333649258</v>
      </c>
      <c r="L31" s="91">
        <v>0.59339279624695296</v>
      </c>
      <c r="M31" s="91">
        <v>0.31714927479658533</v>
      </c>
      <c r="N31" s="52" t="str">
        <f t="shared" si="26"/>
        <v>187-9-204-MIB@68</v>
      </c>
      <c r="O31" s="54">
        <f t="shared" si="14"/>
        <v>90.42046490733334</v>
      </c>
      <c r="P31" s="96">
        <f t="shared" si="15"/>
        <v>0.40421145015781518</v>
      </c>
      <c r="Q31" s="54">
        <f t="shared" si="16"/>
        <v>513.31186664779989</v>
      </c>
      <c r="R31" s="54">
        <f t="shared" si="17"/>
        <v>0.26576808832695725</v>
      </c>
      <c r="S31" s="54">
        <f t="shared" si="18"/>
        <v>1241.9849637213056</v>
      </c>
      <c r="T31" s="54">
        <f t="shared" si="19"/>
        <v>568.70154982079998</v>
      </c>
      <c r="U31" s="54">
        <f t="shared" si="20"/>
        <v>17.327784774731064</v>
      </c>
      <c r="V31" s="97">
        <f t="shared" si="21"/>
        <v>4.4066301773427262E-2</v>
      </c>
      <c r="W31" s="54">
        <f t="shared" si="22"/>
        <v>13.080329008086958</v>
      </c>
      <c r="X31" s="54">
        <f t="shared" si="23"/>
        <v>8.2602926174539584E-3</v>
      </c>
      <c r="Y31" s="54">
        <f t="shared" si="24"/>
        <v>53.408505427237976</v>
      </c>
      <c r="Z31" s="54">
        <f t="shared" si="25"/>
        <v>52.554495092786972</v>
      </c>
      <c r="AA31" s="52"/>
    </row>
    <row r="32" spans="1:27">
      <c r="A32" s="64" t="s">
        <v>247</v>
      </c>
      <c r="B32" s="91">
        <v>0.19380833333333336</v>
      </c>
      <c r="C32" s="91">
        <v>53.135956628787881</v>
      </c>
      <c r="D32" s="91">
        <v>53.075633333333329</v>
      </c>
      <c r="E32" s="91">
        <v>12.97766238888889</v>
      </c>
      <c r="F32" s="91">
        <v>116.69772522222222</v>
      </c>
      <c r="G32" s="91">
        <v>41.778979999999997</v>
      </c>
      <c r="H32" s="91">
        <v>2.276962663286335E-2</v>
      </c>
      <c r="I32" s="91">
        <v>5.1586723850241842</v>
      </c>
      <c r="J32" s="91">
        <v>0.24247166844808898</v>
      </c>
      <c r="K32" s="91">
        <v>2.7331137641527919E-2</v>
      </c>
      <c r="L32" s="91">
        <v>0.76957635809435943</v>
      </c>
      <c r="M32" s="91">
        <v>0.1777599755400523</v>
      </c>
      <c r="N32" s="52" t="str">
        <f t="shared" si="26"/>
        <v>187-9-202-MIA@69</v>
      </c>
      <c r="O32" s="54">
        <f t="shared" si="14"/>
        <v>73.546793330833339</v>
      </c>
      <c r="P32" s="96">
        <f t="shared" si="15"/>
        <v>0.40878894223781514</v>
      </c>
      <c r="Q32" s="54">
        <f t="shared" si="16"/>
        <v>370.16464649779999</v>
      </c>
      <c r="R32" s="54">
        <f t="shared" si="17"/>
        <v>0.29137460573195728</v>
      </c>
      <c r="S32" s="54">
        <f t="shared" si="18"/>
        <v>1333.8841737213054</v>
      </c>
      <c r="T32" s="54">
        <f t="shared" si="19"/>
        <v>489.27196362079997</v>
      </c>
      <c r="U32" s="54">
        <f t="shared" si="20"/>
        <v>14.555131443045411</v>
      </c>
      <c r="V32" s="97">
        <f t="shared" si="21"/>
        <v>4.4292976965269182E-2</v>
      </c>
      <c r="W32" s="54">
        <f t="shared" si="22"/>
        <v>9.4534034381405601</v>
      </c>
      <c r="X32" s="54">
        <f t="shared" si="23"/>
        <v>8.0972083734075044E-3</v>
      </c>
      <c r="Y32" s="54">
        <f t="shared" si="24"/>
        <v>57.571951615416801</v>
      </c>
      <c r="Z32" s="54">
        <f t="shared" si="25"/>
        <v>45.149262405767537</v>
      </c>
      <c r="AA32" s="52"/>
    </row>
    <row r="33" spans="1:27">
      <c r="A33" s="64" t="s">
        <v>248</v>
      </c>
      <c r="B33" s="91">
        <v>0.11006833333333334</v>
      </c>
      <c r="C33" s="91">
        <v>56.460956628787883</v>
      </c>
      <c r="D33" s="91">
        <v>66.155633333333327</v>
      </c>
      <c r="E33" s="91">
        <v>15.459162388888888</v>
      </c>
      <c r="F33" s="91">
        <v>125.52272522222222</v>
      </c>
      <c r="G33" s="91">
        <v>60.133980000000001</v>
      </c>
      <c r="H33" s="91">
        <v>2.6241226362348234E-2</v>
      </c>
      <c r="I33" s="91">
        <v>5.1412561808872264</v>
      </c>
      <c r="J33" s="91">
        <v>0.24702096753109845</v>
      </c>
      <c r="K33" s="91">
        <v>0.15039345542868596</v>
      </c>
      <c r="L33" s="91">
        <v>0.57627882091725158</v>
      </c>
      <c r="M33" s="91">
        <v>0.34859701218455674</v>
      </c>
      <c r="N33" s="52" t="str">
        <f t="shared" si="26"/>
        <v>187-9-205-MIA@70</v>
      </c>
      <c r="O33" s="54">
        <f t="shared" si="14"/>
        <v>41.768962276833335</v>
      </c>
      <c r="P33" s="96">
        <f t="shared" si="15"/>
        <v>0.4343690450378152</v>
      </c>
      <c r="Q33" s="54">
        <f t="shared" si="16"/>
        <v>461.38830737779995</v>
      </c>
      <c r="R33" s="54">
        <f t="shared" si="17"/>
        <v>0.34708926854695721</v>
      </c>
      <c r="S33" s="54">
        <f t="shared" si="18"/>
        <v>1434.7561299713054</v>
      </c>
      <c r="T33" s="54">
        <f t="shared" si="19"/>
        <v>704.2266344208</v>
      </c>
      <c r="U33" s="54">
        <f t="shared" si="20"/>
        <v>11.97549157698619</v>
      </c>
      <c r="V33" s="97">
        <f t="shared" si="21"/>
        <v>4.4734488567865445E-2</v>
      </c>
      <c r="W33" s="54">
        <f t="shared" si="22"/>
        <v>11.720356718807073</v>
      </c>
      <c r="X33" s="54">
        <f t="shared" si="23"/>
        <v>1.01932839196032E-2</v>
      </c>
      <c r="Y33" s="54">
        <f t="shared" si="24"/>
        <v>61.552074935410658</v>
      </c>
      <c r="Z33" s="54">
        <f t="shared" si="25"/>
        <v>65.044073915836009</v>
      </c>
      <c r="AA33" s="52"/>
    </row>
    <row r="34" spans="1:27">
      <c r="A34" s="64" t="s">
        <v>249</v>
      </c>
      <c r="B34" s="91">
        <v>0.65980833333333344</v>
      </c>
      <c r="C34" s="91">
        <v>57.175956628787873</v>
      </c>
      <c r="D34" s="91">
        <v>68.320633333333348</v>
      </c>
      <c r="E34" s="91">
        <v>16.24966238888889</v>
      </c>
      <c r="F34" s="91">
        <v>120.33272522222224</v>
      </c>
      <c r="G34" s="91">
        <v>39.456479999999999</v>
      </c>
      <c r="H34" s="91">
        <v>2.3054488028364451E-2</v>
      </c>
      <c r="I34" s="91">
        <v>5.1615448119251184</v>
      </c>
      <c r="J34" s="91">
        <v>0.49125442858054719</v>
      </c>
      <c r="K34" s="91">
        <v>7.527088794334863E-2</v>
      </c>
      <c r="L34" s="91">
        <v>0.49541292215461818</v>
      </c>
      <c r="M34" s="91">
        <v>0.21547814275234506</v>
      </c>
      <c r="N34" s="52" t="str">
        <f t="shared" si="26"/>
        <v>187-9-217-MIA@71</v>
      </c>
      <c r="O34" s="54">
        <f t="shared" si="14"/>
        <v>250.38545193083337</v>
      </c>
      <c r="P34" s="96">
        <f t="shared" si="15"/>
        <v>0.43986972879781511</v>
      </c>
      <c r="Q34" s="54">
        <f t="shared" si="16"/>
        <v>476.48763656780011</v>
      </c>
      <c r="R34" s="54">
        <f t="shared" si="17"/>
        <v>0.36483758245195724</v>
      </c>
      <c r="S34" s="54">
        <f t="shared" si="18"/>
        <v>1375.4331324713057</v>
      </c>
      <c r="T34" s="54">
        <f t="shared" si="19"/>
        <v>462.07325902079998</v>
      </c>
      <c r="U34" s="54">
        <f t="shared" si="20"/>
        <v>40.824113566999173</v>
      </c>
      <c r="V34" s="97">
        <f t="shared" si="21"/>
        <v>4.499641544567063E-2</v>
      </c>
      <c r="W34" s="54">
        <f t="shared" si="22"/>
        <v>12.453023846002102</v>
      </c>
      <c r="X34" s="54">
        <f t="shared" si="23"/>
        <v>1.0249846109884329E-2</v>
      </c>
      <c r="Y34" s="54">
        <f t="shared" si="24"/>
        <v>58.940870010673379</v>
      </c>
      <c r="Z34" s="54">
        <f t="shared" si="25"/>
        <v>42.6687440229841</v>
      </c>
      <c r="AA34" s="52"/>
    </row>
    <row r="35" spans="1:27">
      <c r="A35" s="64" t="s">
        <v>250</v>
      </c>
      <c r="B35" s="91">
        <v>0.13041333333333333</v>
      </c>
      <c r="C35" s="91">
        <v>59.070956628787883</v>
      </c>
      <c r="D35" s="91">
        <v>80.725633333333349</v>
      </c>
      <c r="E35" s="91">
        <v>10.711162388888891</v>
      </c>
      <c r="F35" s="91">
        <v>127.07272522222222</v>
      </c>
      <c r="G35" s="91">
        <v>374.96897999999993</v>
      </c>
      <c r="H35" s="91">
        <v>2.2282077398887205E-2</v>
      </c>
      <c r="I35" s="91">
        <v>5.1441810496046028</v>
      </c>
      <c r="J35" s="91">
        <v>0.37918768716824125</v>
      </c>
      <c r="K35" s="91">
        <v>4.3478565521186924E-2</v>
      </c>
      <c r="L35" s="91">
        <v>0.29780428898485961</v>
      </c>
      <c r="M35" s="91">
        <v>0.61082461321069903</v>
      </c>
      <c r="N35" s="52" t="str">
        <f t="shared" si="26"/>
        <v>187-9-216-MIB@72</v>
      </c>
      <c r="O35" s="54">
        <f t="shared" si="14"/>
        <v>49.489525601333334</v>
      </c>
      <c r="P35" s="96">
        <f t="shared" si="15"/>
        <v>0.4544484640778152</v>
      </c>
      <c r="Q35" s="54">
        <f t="shared" si="16"/>
        <v>563.00365439780012</v>
      </c>
      <c r="R35" s="54">
        <f t="shared" si="17"/>
        <v>0.24048712506695727</v>
      </c>
      <c r="S35" s="54">
        <f t="shared" si="18"/>
        <v>1452.4730174713054</v>
      </c>
      <c r="T35" s="54">
        <f t="shared" si="19"/>
        <v>4391.2467260207995</v>
      </c>
      <c r="U35" s="54">
        <f t="shared" si="20"/>
        <v>11.559279043223873</v>
      </c>
      <c r="V35" s="97">
        <f t="shared" si="21"/>
        <v>4.5213554387294241E-2</v>
      </c>
      <c r="W35" s="54">
        <f t="shared" si="22"/>
        <v>14.391349219361691</v>
      </c>
      <c r="X35" s="54">
        <f t="shared" si="23"/>
        <v>6.734963065299064E-3</v>
      </c>
      <c r="Y35" s="54">
        <f t="shared" si="24"/>
        <v>62.047749685689482</v>
      </c>
      <c r="Z35" s="54">
        <f t="shared" si="25"/>
        <v>404.84971489638099</v>
      </c>
      <c r="AA35" s="52"/>
    </row>
    <row r="36" spans="1:27">
      <c r="A36" s="64" t="s">
        <v>254</v>
      </c>
      <c r="B36" s="91">
        <v>0.16402333333333335</v>
      </c>
      <c r="C36" s="91">
        <v>61.680956628787882</v>
      </c>
      <c r="D36" s="91">
        <v>66.625633333333326</v>
      </c>
      <c r="E36" s="91">
        <v>15.051662388888888</v>
      </c>
      <c r="F36" s="91">
        <v>129.61272522222222</v>
      </c>
      <c r="G36" s="91">
        <v>67.628979999999999</v>
      </c>
      <c r="H36" s="91">
        <v>2.3303323124395797E-2</v>
      </c>
      <c r="I36" s="91">
        <v>5.1938780986379633</v>
      </c>
      <c r="J36" s="91">
        <v>0.28118458794891299</v>
      </c>
      <c r="K36" s="91">
        <v>0.10569914586116648</v>
      </c>
      <c r="L36" s="91">
        <v>0.75216997722441548</v>
      </c>
      <c r="M36" s="91">
        <v>0.50440217089540762</v>
      </c>
      <c r="N36" s="52" t="str">
        <f t="shared" si="26"/>
        <v>187-9-207-MIA@76</v>
      </c>
      <c r="O36" s="54">
        <f t="shared" si="14"/>
        <v>62.243918982333341</v>
      </c>
      <c r="P36" s="96">
        <f t="shared" si="15"/>
        <v>0.47452788311781519</v>
      </c>
      <c r="Q36" s="54">
        <f t="shared" si="16"/>
        <v>464.66622179779995</v>
      </c>
      <c r="R36" s="54">
        <f t="shared" si="17"/>
        <v>0.33794007447195723</v>
      </c>
      <c r="S36" s="54">
        <f t="shared" si="18"/>
        <v>1481.5058524713054</v>
      </c>
      <c r="T36" s="54">
        <f t="shared" si="19"/>
        <v>792.00027962080003</v>
      </c>
      <c r="U36" s="54">
        <f t="shared" si="20"/>
        <v>13.284025969606775</v>
      </c>
      <c r="V36" s="97">
        <f t="shared" si="21"/>
        <v>4.6020112070395823E-2</v>
      </c>
      <c r="W36" s="54">
        <f t="shared" si="22"/>
        <v>11.838958858177973</v>
      </c>
      <c r="X36" s="54">
        <f t="shared" si="23"/>
        <v>9.660274022843876E-3</v>
      </c>
      <c r="Y36" s="54">
        <f t="shared" si="24"/>
        <v>63.774855418157749</v>
      </c>
      <c r="Z36" s="54">
        <f t="shared" si="25"/>
        <v>73.245417745611675</v>
      </c>
      <c r="AA36" s="52"/>
    </row>
    <row r="37" spans="1:27">
      <c r="A37" s="64" t="s">
        <v>255</v>
      </c>
      <c r="B37" s="91">
        <v>0.24298333333333333</v>
      </c>
      <c r="C37" s="91">
        <v>1.2594566287878735</v>
      </c>
      <c r="D37" s="91">
        <v>39.406633333333332</v>
      </c>
      <c r="E37" s="91">
        <v>14.943162388888888</v>
      </c>
      <c r="F37" s="91">
        <v>51.952725222222227</v>
      </c>
      <c r="G37" s="91">
        <v>6.14398</v>
      </c>
      <c r="H37" s="91">
        <v>3.2479271420399809E-2</v>
      </c>
      <c r="I37" s="91">
        <v>5.1367914042436169</v>
      </c>
      <c r="J37" s="91">
        <v>0.247044555697955</v>
      </c>
      <c r="K37" s="91">
        <v>0.18948067958443715</v>
      </c>
      <c r="L37" s="91">
        <v>0.19597490690845548</v>
      </c>
      <c r="M37" s="91">
        <v>5.3589182677103789E-2</v>
      </c>
      <c r="N37" s="52" t="str">
        <f t="shared" si="26"/>
        <v>AMG98_48g_C355@77</v>
      </c>
      <c r="O37" s="54">
        <f t="shared" si="14"/>
        <v>92.207825598333329</v>
      </c>
      <c r="P37" s="96">
        <f t="shared" si="15"/>
        <v>9.6893323418151111E-3</v>
      </c>
      <c r="Q37" s="54">
        <f t="shared" si="16"/>
        <v>274.83313116379998</v>
      </c>
      <c r="R37" s="54">
        <f t="shared" si="17"/>
        <v>0.33550403138695722</v>
      </c>
      <c r="S37" s="54">
        <f t="shared" si="18"/>
        <v>593.83263747130559</v>
      </c>
      <c r="T37" s="54">
        <f t="shared" si="19"/>
        <v>71.951904020800001</v>
      </c>
      <c r="U37" s="54">
        <f t="shared" si="20"/>
        <v>19.171719999533767</v>
      </c>
      <c r="V37" s="97">
        <f t="shared" si="21"/>
        <v>3.9521441778162386E-2</v>
      </c>
      <c r="W37" s="54">
        <f t="shared" si="22"/>
        <v>7.1172755061144519</v>
      </c>
      <c r="X37" s="54">
        <f t="shared" si="23"/>
        <v>1.0223881979147923E-2</v>
      </c>
      <c r="Y37" s="54">
        <f t="shared" si="24"/>
        <v>25.428408366493088</v>
      </c>
      <c r="Z37" s="54">
        <f t="shared" si="25"/>
        <v>6.6621743978844643</v>
      </c>
      <c r="AA37" s="52"/>
    </row>
    <row r="38" spans="1:27">
      <c r="A38" s="64" t="s">
        <v>256</v>
      </c>
      <c r="B38" s="91">
        <v>1.3247083333333334</v>
      </c>
      <c r="C38" s="91">
        <v>11.574956628787874</v>
      </c>
      <c r="D38" s="91">
        <v>41.506133333333338</v>
      </c>
      <c r="E38" s="91">
        <v>14.957662388888888</v>
      </c>
      <c r="F38" s="91">
        <v>43.191225222222222</v>
      </c>
      <c r="G38" s="91">
        <v>5.8094800000000006</v>
      </c>
      <c r="H38" s="91">
        <v>3.4700956355697171E-2</v>
      </c>
      <c r="I38" s="91">
        <v>5.1335183152990806</v>
      </c>
      <c r="J38" s="91">
        <v>0.33694525089396943</v>
      </c>
      <c r="K38" s="91">
        <v>0.16651215281708465</v>
      </c>
      <c r="L38" s="91">
        <v>0.29649607524852289</v>
      </c>
      <c r="M38" s="91">
        <v>5.9875171816037409E-2</v>
      </c>
      <c r="N38" s="52" t="str">
        <f t="shared" si="26"/>
        <v>AMG98_48g_C353_MIX@78</v>
      </c>
      <c r="O38" s="54">
        <f t="shared" si="14"/>
        <v>502.70310022083333</v>
      </c>
      <c r="P38" s="96">
        <f t="shared" si="15"/>
        <v>8.9049197133815108E-2</v>
      </c>
      <c r="Q38" s="54">
        <f t="shared" si="16"/>
        <v>289.47564462080004</v>
      </c>
      <c r="R38" s="54">
        <f t="shared" si="17"/>
        <v>0.33582958553195724</v>
      </c>
      <c r="S38" s="54">
        <f t="shared" si="18"/>
        <v>493.6865020963055</v>
      </c>
      <c r="T38" s="54">
        <f t="shared" si="19"/>
        <v>68.034587900800005</v>
      </c>
      <c r="U38" s="54">
        <f t="shared" si="20"/>
        <v>81.134777472673079</v>
      </c>
      <c r="V38" s="97">
        <f t="shared" si="21"/>
        <v>3.9725213155613233E-2</v>
      </c>
      <c r="W38" s="54">
        <f t="shared" si="22"/>
        <v>7.6436890139720806</v>
      </c>
      <c r="X38" s="54">
        <f t="shared" si="23"/>
        <v>1.0028648764677812E-2</v>
      </c>
      <c r="Y38" s="54">
        <f t="shared" si="24"/>
        <v>21.328850737207357</v>
      </c>
      <c r="Z38" s="54">
        <f t="shared" si="25"/>
        <v>6.3105276074849863</v>
      </c>
      <c r="AA38" s="52"/>
    </row>
    <row r="39" spans="1:27">
      <c r="A39" s="64" t="s">
        <v>257</v>
      </c>
      <c r="B39" s="91">
        <v>1.1502083333333333</v>
      </c>
      <c r="C39" s="91">
        <v>8.2614566287878759</v>
      </c>
      <c r="D39" s="91">
        <v>41.455133333333336</v>
      </c>
      <c r="E39" s="91">
        <v>15.126662388888889</v>
      </c>
      <c r="F39" s="91">
        <v>48.32622522222222</v>
      </c>
      <c r="G39" s="91">
        <v>8.1124799999999997</v>
      </c>
      <c r="H39" s="91">
        <v>2.7626846092161875E-2</v>
      </c>
      <c r="I39" s="91">
        <v>5.1392467548767407</v>
      </c>
      <c r="J39" s="91">
        <v>0.35423221987842946</v>
      </c>
      <c r="K39" s="91">
        <v>0.14264418647733296</v>
      </c>
      <c r="L39" s="91">
        <v>0.20548636095317319</v>
      </c>
      <c r="M39" s="91">
        <v>5.9915021864303773E-2</v>
      </c>
      <c r="N39" s="52" t="str">
        <f t="shared" ref="N39:N57" si="27">A39</f>
        <v>AMG98_48g_C353_MIY@79</v>
      </c>
      <c r="O39" s="54">
        <f t="shared" si="14"/>
        <v>436.48347377083331</v>
      </c>
      <c r="P39" s="96">
        <f t="shared" si="15"/>
        <v>6.3557566869815132E-2</v>
      </c>
      <c r="Q39" s="54">
        <f t="shared" si="16"/>
        <v>289.11995603480005</v>
      </c>
      <c r="R39" s="54">
        <f t="shared" si="17"/>
        <v>0.33962397522195725</v>
      </c>
      <c r="S39" s="54">
        <f t="shared" si="18"/>
        <v>552.38083584630544</v>
      </c>
      <c r="T39" s="54">
        <f t="shared" si="19"/>
        <v>95.0049287808</v>
      </c>
      <c r="U39" s="54">
        <f t="shared" si="20"/>
        <v>70.299210649381223</v>
      </c>
      <c r="V39" s="97">
        <f t="shared" si="21"/>
        <v>3.9655653016461026E-2</v>
      </c>
      <c r="W39" s="54">
        <f t="shared" si="22"/>
        <v>7.6731498614234539</v>
      </c>
      <c r="X39" s="54">
        <f t="shared" si="23"/>
        <v>9.9409270310932274E-3</v>
      </c>
      <c r="Y39" s="54">
        <f t="shared" si="24"/>
        <v>23.678231649590288</v>
      </c>
      <c r="Z39" s="54">
        <f t="shared" si="25"/>
        <v>8.7856482315852418</v>
      </c>
      <c r="AA39" s="52"/>
    </row>
    <row r="40" spans="1:27">
      <c r="A40" s="64" t="s">
        <v>258</v>
      </c>
      <c r="B40" s="91">
        <v>2.9851083333333337</v>
      </c>
      <c r="C40" s="91">
        <v>160.36095662878785</v>
      </c>
      <c r="D40" s="91">
        <v>115.19563333333332</v>
      </c>
      <c r="E40" s="91">
        <v>11.582162388888889</v>
      </c>
      <c r="F40" s="91">
        <v>167.46272522222222</v>
      </c>
      <c r="G40" s="91">
        <v>42.385980000000004</v>
      </c>
      <c r="H40" s="91">
        <v>4.8189278319974875E-2</v>
      </c>
      <c r="I40" s="91">
        <v>5.168605393721899</v>
      </c>
      <c r="J40" s="91">
        <v>0.34534272599839133</v>
      </c>
      <c r="K40" s="91">
        <v>0.12470622733360248</v>
      </c>
      <c r="L40" s="91">
        <v>0.97424350597670284</v>
      </c>
      <c r="M40" s="91">
        <v>0.33117534344211069</v>
      </c>
      <c r="N40" s="52" t="str">
        <f t="shared" si="27"/>
        <v>186-11-208-MIA@80</v>
      </c>
      <c r="O40" s="54">
        <f t="shared" si="14"/>
        <v>1132.7951790608336</v>
      </c>
      <c r="P40" s="96">
        <f t="shared" si="15"/>
        <v>1.233699174637815</v>
      </c>
      <c r="Q40" s="54">
        <f t="shared" si="16"/>
        <v>803.40729281779988</v>
      </c>
      <c r="R40" s="54">
        <f t="shared" si="17"/>
        <v>0.26004282577695725</v>
      </c>
      <c r="S40" s="54">
        <f t="shared" si="18"/>
        <v>1914.1408149713054</v>
      </c>
      <c r="T40" s="54">
        <f t="shared" si="19"/>
        <v>496.38051634080006</v>
      </c>
      <c r="U40" s="54">
        <f t="shared" si="20"/>
        <v>181.33008751409244</v>
      </c>
      <c r="V40" s="97">
        <f t="shared" si="21"/>
        <v>7.144335288362115E-2</v>
      </c>
      <c r="W40" s="54">
        <f t="shared" si="22"/>
        <v>20.329942183900062</v>
      </c>
      <c r="X40" s="54">
        <f t="shared" si="23"/>
        <v>7.7305863373802143E-3</v>
      </c>
      <c r="Y40" s="54">
        <f t="shared" si="24"/>
        <v>82.402367423461456</v>
      </c>
      <c r="Z40" s="54">
        <f t="shared" si="25"/>
        <v>45.920587262273322</v>
      </c>
      <c r="AA40" s="52"/>
    </row>
    <row r="41" spans="1:27">
      <c r="A41" s="64" t="s">
        <v>267</v>
      </c>
      <c r="B41" s="91">
        <v>0.32699733333333336</v>
      </c>
      <c r="C41" s="91">
        <v>20.889123958333329</v>
      </c>
      <c r="D41" s="91">
        <v>45.670914285714289</v>
      </c>
      <c r="E41" s="91">
        <v>17.967904504285716</v>
      </c>
      <c r="F41" s="91">
        <v>55.47000942857143</v>
      </c>
      <c r="G41" s="91">
        <v>5.9237900000000003</v>
      </c>
      <c r="H41" s="91">
        <v>0.15155164891995315</v>
      </c>
      <c r="I41" s="91">
        <v>4.9106718022602642</v>
      </c>
      <c r="J41" s="91">
        <v>0.46502537649138287</v>
      </c>
      <c r="K41" s="91">
        <v>0.15276713724951835</v>
      </c>
      <c r="L41" s="91">
        <v>0.4911464897806046</v>
      </c>
      <c r="M41" s="91">
        <v>0.18133539119543057</v>
      </c>
      <c r="N41" s="52" t="str">
        <f t="shared" si="27"/>
        <v>AMG_Xen4@93</v>
      </c>
      <c r="O41" s="54">
        <f t="shared" si="14"/>
        <v>124.08963474773334</v>
      </c>
      <c r="P41" s="96">
        <f t="shared" si="15"/>
        <v>0.1607055453401833</v>
      </c>
      <c r="Q41" s="54">
        <f t="shared" si="16"/>
        <v>318.52201811005716</v>
      </c>
      <c r="R41" s="54">
        <f t="shared" si="17"/>
        <v>0.40341557160926794</v>
      </c>
      <c r="S41" s="54">
        <f t="shared" si="18"/>
        <v>634.03607527092856</v>
      </c>
      <c r="T41" s="54">
        <f t="shared" si="19"/>
        <v>69.373267738400003</v>
      </c>
      <c r="U41" s="54">
        <f t="shared" si="20"/>
        <v>60.811787800865893</v>
      </c>
      <c r="V41" s="97">
        <f t="shared" si="21"/>
        <v>3.8562161933221928E-2</v>
      </c>
      <c r="W41" s="54">
        <f t="shared" si="22"/>
        <v>8.6354902829453799</v>
      </c>
      <c r="X41" s="54">
        <f t="shared" si="23"/>
        <v>1.1692922739598972E-2</v>
      </c>
      <c r="Y41" s="54">
        <f t="shared" si="24"/>
        <v>27.620932588880141</v>
      </c>
      <c r="Z41" s="54">
        <f t="shared" si="25"/>
        <v>6.7382363847381477</v>
      </c>
      <c r="AA41" s="52"/>
    </row>
    <row r="42" spans="1:27">
      <c r="A42" s="64" t="s">
        <v>268</v>
      </c>
      <c r="B42" s="91">
        <v>3.9621473333333332</v>
      </c>
      <c r="C42" s="91">
        <v>142.33412395833332</v>
      </c>
      <c r="D42" s="91">
        <v>155.78341428571426</v>
      </c>
      <c r="E42" s="91">
        <v>32.39890450428571</v>
      </c>
      <c r="F42" s="91">
        <v>210.01500942857143</v>
      </c>
      <c r="G42" s="91">
        <v>65.12079</v>
      </c>
      <c r="H42" s="91">
        <v>0.11270731494006946</v>
      </c>
      <c r="I42" s="91">
        <v>3.9653093590454378</v>
      </c>
      <c r="J42" s="91">
        <v>0.72535616994753171</v>
      </c>
      <c r="K42" s="91">
        <v>0.18252597355832176</v>
      </c>
      <c r="L42" s="91">
        <v>1.321169316485896</v>
      </c>
      <c r="M42" s="91">
        <v>0.25437391552594352</v>
      </c>
      <c r="N42" s="52" t="str">
        <f t="shared" si="27"/>
        <v>186-11-217-MIA@94</v>
      </c>
      <c r="O42" s="54">
        <f t="shared" si="14"/>
        <v>1503.5639905627334</v>
      </c>
      <c r="P42" s="96">
        <f t="shared" si="15"/>
        <v>1.0950139918201833</v>
      </c>
      <c r="Q42" s="54">
        <f t="shared" si="16"/>
        <v>1086.478085285057</v>
      </c>
      <c r="R42" s="54">
        <f t="shared" si="17"/>
        <v>0.72742052791926781</v>
      </c>
      <c r="S42" s="54">
        <f t="shared" si="18"/>
        <v>2400.5240615209286</v>
      </c>
      <c r="T42" s="54">
        <f t="shared" si="19"/>
        <v>762.62696685840001</v>
      </c>
      <c r="U42" s="54">
        <f t="shared" si="20"/>
        <v>243.24293783065471</v>
      </c>
      <c r="V42" s="97">
        <f t="shared" si="21"/>
        <v>6.0877690905429389E-2</v>
      </c>
      <c r="W42" s="54">
        <f t="shared" si="22"/>
        <v>27.764100564479723</v>
      </c>
      <c r="X42" s="54">
        <f t="shared" si="23"/>
        <v>2.0569028589584863E-2</v>
      </c>
      <c r="Y42" s="54">
        <f t="shared" si="24"/>
        <v>103.50042644750714</v>
      </c>
      <c r="Z42" s="54">
        <f t="shared" si="25"/>
        <v>70.362284412579001</v>
      </c>
      <c r="AA42" s="52"/>
    </row>
    <row r="43" spans="1:27">
      <c r="A43" s="64" t="s">
        <v>269</v>
      </c>
      <c r="B43" s="91">
        <v>4.2482333333333344E-2</v>
      </c>
      <c r="C43" s="91">
        <v>67.084123958333336</v>
      </c>
      <c r="D43" s="91">
        <v>64.023414285714281</v>
      </c>
      <c r="E43" s="91">
        <v>2.6375545042857143</v>
      </c>
      <c r="F43" s="91">
        <v>68.480009428571435</v>
      </c>
      <c r="G43" s="91">
        <v>698.91579000000002</v>
      </c>
      <c r="H43" s="91">
        <v>0.10411768860765208</v>
      </c>
      <c r="I43" s="91">
        <v>3.9042443205098398</v>
      </c>
      <c r="J43" s="91">
        <v>0.2189031595956358</v>
      </c>
      <c r="K43" s="91">
        <v>7.9888649058631481E-2</v>
      </c>
      <c r="L43" s="91">
        <v>0.13302023050577505</v>
      </c>
      <c r="M43" s="91">
        <v>1.8714052634317344</v>
      </c>
      <c r="N43" s="52" t="str">
        <f t="shared" si="27"/>
        <v>187-9-223-MIA@95</v>
      </c>
      <c r="O43" s="54">
        <f t="shared" si="14"/>
        <v>16.121285066233337</v>
      </c>
      <c r="P43" s="96">
        <f t="shared" si="15"/>
        <v>0.51609587582018335</v>
      </c>
      <c r="Q43" s="54">
        <f t="shared" si="16"/>
        <v>446.51760192505714</v>
      </c>
      <c r="R43" s="54">
        <f t="shared" si="17"/>
        <v>5.9218400105767906E-2</v>
      </c>
      <c r="S43" s="54">
        <f t="shared" si="18"/>
        <v>782.74362777092858</v>
      </c>
      <c r="T43" s="54">
        <f t="shared" si="19"/>
        <v>8184.9748600583998</v>
      </c>
      <c r="U43" s="54">
        <f t="shared" si="20"/>
        <v>39.594127534695922</v>
      </c>
      <c r="V43" s="97">
        <f t="shared" si="21"/>
        <v>3.8970743873929715E-2</v>
      </c>
      <c r="W43" s="54">
        <f t="shared" si="22"/>
        <v>11.322795958982418</v>
      </c>
      <c r="X43" s="54">
        <f t="shared" si="23"/>
        <v>2.4310212054353599E-3</v>
      </c>
      <c r="Y43" s="54">
        <f t="shared" si="24"/>
        <v>33.42203120949511</v>
      </c>
      <c r="Z43" s="54">
        <f t="shared" si="25"/>
        <v>754.81180541590004</v>
      </c>
      <c r="AA43" s="52"/>
    </row>
    <row r="44" spans="1:27">
      <c r="A44" s="64" t="s">
        <v>270</v>
      </c>
      <c r="B44" s="91">
        <v>1.4098473333333335</v>
      </c>
      <c r="C44" s="91">
        <v>74.834123958333322</v>
      </c>
      <c r="D44" s="91">
        <v>66.563414285714288</v>
      </c>
      <c r="E44" s="91">
        <v>10.554404504285714</v>
      </c>
      <c r="F44" s="91">
        <v>171.95000942857143</v>
      </c>
      <c r="G44" s="91">
        <v>48.646790000000003</v>
      </c>
      <c r="H44" s="91">
        <v>0.10484279744455506</v>
      </c>
      <c r="I44" s="91">
        <v>4.0097937011439058</v>
      </c>
      <c r="J44" s="91">
        <v>0.55670769958834987</v>
      </c>
      <c r="K44" s="91">
        <v>8.5179801082258824E-2</v>
      </c>
      <c r="L44" s="91">
        <v>3.775524255361606</v>
      </c>
      <c r="M44" s="91">
        <v>0.76195812457116041</v>
      </c>
      <c r="N44" s="52" t="str">
        <f t="shared" si="27"/>
        <v>186-9-204-MIC@96</v>
      </c>
      <c r="O44" s="54">
        <f t="shared" si="14"/>
        <v>535.01182673273343</v>
      </c>
      <c r="P44" s="96">
        <f t="shared" si="15"/>
        <v>0.57571867182018321</v>
      </c>
      <c r="Q44" s="54">
        <f t="shared" si="16"/>
        <v>464.23228836505717</v>
      </c>
      <c r="R44" s="54">
        <f t="shared" si="17"/>
        <v>0.23696759547426791</v>
      </c>
      <c r="S44" s="54">
        <f t="shared" si="18"/>
        <v>1965.4315952709285</v>
      </c>
      <c r="T44" s="54">
        <f t="shared" si="19"/>
        <v>569.70061181840003</v>
      </c>
      <c r="U44" s="54">
        <f t="shared" si="20"/>
        <v>94.035704566286796</v>
      </c>
      <c r="V44" s="97">
        <f t="shared" si="21"/>
        <v>4.1458886745460354E-2</v>
      </c>
      <c r="W44" s="54">
        <f t="shared" si="22"/>
        <v>12.293721456804013</v>
      </c>
      <c r="X44" s="54">
        <f t="shared" si="23"/>
        <v>6.8391531961472171E-3</v>
      </c>
      <c r="Y44" s="54">
        <f t="shared" si="24"/>
        <v>94.289701038730911</v>
      </c>
      <c r="Z44" s="54">
        <f t="shared" si="25"/>
        <v>53.267898468862583</v>
      </c>
      <c r="AA44" s="52"/>
    </row>
    <row r="45" spans="1:27">
      <c r="A45" s="64" t="s">
        <v>271</v>
      </c>
      <c r="B45" s="91">
        <v>1.3364973333333334</v>
      </c>
      <c r="C45" s="91">
        <v>84.224123958333337</v>
      </c>
      <c r="D45" s="91">
        <v>71.5184142857143</v>
      </c>
      <c r="E45" s="91">
        <v>11.616904504285714</v>
      </c>
      <c r="F45" s="91">
        <v>227.97000942857142</v>
      </c>
      <c r="G45" s="91">
        <v>58.770789999999998</v>
      </c>
      <c r="H45" s="91">
        <v>0.11681815307990449</v>
      </c>
      <c r="I45" s="91">
        <v>4.0129522120046905</v>
      </c>
      <c r="J45" s="91">
        <v>0.66109287001218853</v>
      </c>
      <c r="K45" s="91">
        <v>0.1061402728629109</v>
      </c>
      <c r="L45" s="91">
        <v>1.6244563745523637</v>
      </c>
      <c r="M45" s="91">
        <v>0.6647680215684264</v>
      </c>
      <c r="N45" s="52" t="str">
        <f t="shared" si="27"/>
        <v>186-9-209-MIA@97</v>
      </c>
      <c r="O45" s="54">
        <f t="shared" si="14"/>
        <v>507.17681469773339</v>
      </c>
      <c r="P45" s="96">
        <f t="shared" si="15"/>
        <v>0.6479584207801834</v>
      </c>
      <c r="Q45" s="54">
        <f t="shared" si="16"/>
        <v>498.78987549505723</v>
      </c>
      <c r="R45" s="54">
        <f t="shared" si="17"/>
        <v>0.26082285609926792</v>
      </c>
      <c r="S45" s="54">
        <f t="shared" si="18"/>
        <v>2605.7542002709283</v>
      </c>
      <c r="T45" s="54">
        <f t="shared" si="19"/>
        <v>688.2623708584</v>
      </c>
      <c r="U45" s="54">
        <f t="shared" si="20"/>
        <v>92.136945686804168</v>
      </c>
      <c r="V45" s="97">
        <f t="shared" si="21"/>
        <v>4.3874310721124368E-2</v>
      </c>
      <c r="W45" s="54">
        <f t="shared" si="22"/>
        <v>13.354009218065229</v>
      </c>
      <c r="X45" s="54">
        <f t="shared" si="23"/>
        <v>7.6100883172978955E-3</v>
      </c>
      <c r="Y45" s="54">
        <f t="shared" si="24"/>
        <v>112.68706566897951</v>
      </c>
      <c r="Z45" s="54">
        <f t="shared" si="25"/>
        <v>63.920101215406426</v>
      </c>
      <c r="AA45" s="52"/>
    </row>
    <row r="46" spans="1:27" s="187" customFormat="1">
      <c r="A46" s="181" t="s">
        <v>272</v>
      </c>
      <c r="B46" s="182">
        <v>0.45209733333333335</v>
      </c>
      <c r="C46" s="182">
        <v>57.209123958333336</v>
      </c>
      <c r="D46" s="182">
        <v>33.592914285714286</v>
      </c>
      <c r="E46" s="182">
        <v>6.8949045042857149</v>
      </c>
      <c r="F46" s="182">
        <v>127.77500942857142</v>
      </c>
      <c r="G46" s="182">
        <v>35.32179</v>
      </c>
      <c r="H46" s="182">
        <v>0.10952201767681238</v>
      </c>
      <c r="I46" s="182">
        <v>3.9578047765059532</v>
      </c>
      <c r="J46" s="182">
        <v>0.80697371783779437</v>
      </c>
      <c r="K46" s="182">
        <v>0.18060603706247802</v>
      </c>
      <c r="L46" s="182">
        <v>4.3685209628458708</v>
      </c>
      <c r="M46" s="182">
        <v>0.98572192813186399</v>
      </c>
      <c r="N46" s="183" t="str">
        <f t="shared" si="27"/>
        <v>186-9-209-MIB@98</v>
      </c>
      <c r="O46" s="184">
        <f t="shared" si="14"/>
        <v>171.56284545773335</v>
      </c>
      <c r="P46" s="185">
        <f t="shared" si="15"/>
        <v>0.44012489382018338</v>
      </c>
      <c r="Q46" s="184">
        <f t="shared" si="16"/>
        <v>234.28659180205716</v>
      </c>
      <c r="R46" s="184">
        <f t="shared" si="17"/>
        <v>0.15480446487926791</v>
      </c>
      <c r="S46" s="184">
        <f t="shared" si="18"/>
        <v>1460.5003015209284</v>
      </c>
      <c r="T46" s="184">
        <f t="shared" si="19"/>
        <v>413.65206981839998</v>
      </c>
      <c r="U46" s="184">
        <f t="shared" si="20"/>
        <v>49.738259239439373</v>
      </c>
      <c r="V46" s="186">
        <f t="shared" si="21"/>
        <v>3.7087595163883914E-2</v>
      </c>
      <c r="W46" s="184">
        <f t="shared" si="22"/>
        <v>8.1442864989909669</v>
      </c>
      <c r="X46" s="184">
        <f t="shared" si="23"/>
        <v>5.9028300693731092E-3</v>
      </c>
      <c r="Y46" s="184">
        <f t="shared" si="24"/>
        <v>79.838666594525137</v>
      </c>
      <c r="Z46" s="184">
        <f t="shared" si="25"/>
        <v>39.839668683625277</v>
      </c>
      <c r="AA46" s="183" t="s">
        <v>310</v>
      </c>
    </row>
    <row r="47" spans="1:27">
      <c r="A47" s="64" t="s">
        <v>273</v>
      </c>
      <c r="B47" s="91">
        <v>0.37814733333333339</v>
      </c>
      <c r="C47" s="91">
        <v>73.209123958333336</v>
      </c>
      <c r="D47" s="91">
        <v>56.043414285714292</v>
      </c>
      <c r="E47" s="91">
        <v>10.257904504285714</v>
      </c>
      <c r="F47" s="91">
        <v>144.50500942857144</v>
      </c>
      <c r="G47" s="91">
        <v>35.535790000000006</v>
      </c>
      <c r="H47" s="91">
        <v>0.10923397656407095</v>
      </c>
      <c r="I47" s="91">
        <v>3.9038347279224488</v>
      </c>
      <c r="J47" s="91">
        <v>0.35974262310845567</v>
      </c>
      <c r="K47" s="91">
        <v>0.1255786825994491</v>
      </c>
      <c r="L47" s="91">
        <v>0.95103629606015005</v>
      </c>
      <c r="M47" s="91">
        <v>0.22774851239909305</v>
      </c>
      <c r="N47" s="52" t="str">
        <f t="shared" si="27"/>
        <v>186-9-205-MIA@99</v>
      </c>
      <c r="O47" s="54">
        <f t="shared" si="14"/>
        <v>143.50014416273336</v>
      </c>
      <c r="P47" s="96">
        <f t="shared" si="15"/>
        <v>0.56321711782018336</v>
      </c>
      <c r="Q47" s="54">
        <f t="shared" si="16"/>
        <v>390.86279964505718</v>
      </c>
      <c r="R47" s="54">
        <f t="shared" si="17"/>
        <v>0.2303105745092679</v>
      </c>
      <c r="S47" s="54">
        <f t="shared" si="18"/>
        <v>1651.7283840209286</v>
      </c>
      <c r="T47" s="54">
        <f t="shared" si="19"/>
        <v>416.15821525840005</v>
      </c>
      <c r="U47" s="54">
        <f t="shared" si="20"/>
        <v>47.334709561573341</v>
      </c>
      <c r="V47" s="97">
        <f t="shared" si="21"/>
        <v>4.0450617520287724E-2</v>
      </c>
      <c r="W47" s="54">
        <f t="shared" si="22"/>
        <v>10.136404746955908</v>
      </c>
      <c r="X47" s="54">
        <f t="shared" si="23"/>
        <v>6.976932670604178E-3</v>
      </c>
      <c r="Y47" s="54">
        <f t="shared" si="24"/>
        <v>71.287120733137016</v>
      </c>
      <c r="Z47" s="54">
        <f t="shared" si="25"/>
        <v>38.454203388219909</v>
      </c>
      <c r="AA47" s="52"/>
    </row>
    <row r="48" spans="1:27">
      <c r="A48" s="64" t="s">
        <v>274</v>
      </c>
      <c r="B48" s="91">
        <v>0.14614233333333332</v>
      </c>
      <c r="C48" s="91">
        <v>60.16912395833333</v>
      </c>
      <c r="D48" s="91">
        <v>55.718414285714289</v>
      </c>
      <c r="E48" s="91">
        <v>15.992904504285713</v>
      </c>
      <c r="F48" s="91">
        <v>115.17000942857143</v>
      </c>
      <c r="G48" s="91">
        <v>33.788290000000003</v>
      </c>
      <c r="H48" s="91">
        <v>0.10440420535591467</v>
      </c>
      <c r="I48" s="91">
        <v>3.900060445458934</v>
      </c>
      <c r="J48" s="91">
        <v>0.26266872059868951</v>
      </c>
      <c r="K48" s="91">
        <v>0.13082833417655818</v>
      </c>
      <c r="L48" s="91">
        <v>0.27687095265449846</v>
      </c>
      <c r="M48" s="91">
        <v>0.16349658130982384</v>
      </c>
      <c r="N48" s="52" t="str">
        <f t="shared" si="27"/>
        <v>187-9-222-MIA@100</v>
      </c>
      <c r="O48" s="54">
        <f t="shared" si="14"/>
        <v>55.458399552233331</v>
      </c>
      <c r="P48" s="96">
        <f t="shared" si="15"/>
        <v>0.46289695526018332</v>
      </c>
      <c r="Q48" s="54">
        <f t="shared" si="16"/>
        <v>388.59615669505718</v>
      </c>
      <c r="R48" s="54">
        <f t="shared" si="17"/>
        <v>0.35907285185926791</v>
      </c>
      <c r="S48" s="54">
        <f t="shared" si="18"/>
        <v>1316.4220002709285</v>
      </c>
      <c r="T48" s="54">
        <f t="shared" si="19"/>
        <v>395.69331265840003</v>
      </c>
      <c r="U48" s="54">
        <f t="shared" si="20"/>
        <v>40.592039177544535</v>
      </c>
      <c r="V48" s="97">
        <f t="shared" si="21"/>
        <v>3.7366201778829183E-2</v>
      </c>
      <c r="W48" s="54">
        <f t="shared" si="22"/>
        <v>9.9344057320417143</v>
      </c>
      <c r="X48" s="54">
        <f t="shared" si="23"/>
        <v>1.0374348554259291E-2</v>
      </c>
      <c r="Y48" s="54">
        <f t="shared" si="24"/>
        <v>56.240249486397914</v>
      </c>
      <c r="Z48" s="54">
        <f t="shared" si="25"/>
        <v>36.525354805295954</v>
      </c>
      <c r="AA48" s="52"/>
    </row>
    <row r="49" spans="1:27">
      <c r="A49" s="64" t="s">
        <v>275</v>
      </c>
      <c r="B49" s="91">
        <v>1.6610973333333332</v>
      </c>
      <c r="C49" s="91">
        <v>75.474123958333337</v>
      </c>
      <c r="D49" s="91">
        <v>61.143414285714286</v>
      </c>
      <c r="E49" s="91">
        <v>10.876904504285713</v>
      </c>
      <c r="F49" s="91">
        <v>195.54500942857143</v>
      </c>
      <c r="G49" s="91">
        <v>37.331290000000003</v>
      </c>
      <c r="H49" s="91">
        <v>0.10517589933535154</v>
      </c>
      <c r="I49" s="91">
        <v>4.2160314969569832</v>
      </c>
      <c r="J49" s="91">
        <v>0.73757982129458521</v>
      </c>
      <c r="K49" s="91">
        <v>5.9465338075329076E-2</v>
      </c>
      <c r="L49" s="91">
        <v>1.8337499401019237</v>
      </c>
      <c r="M49" s="91">
        <v>0.41950751411625498</v>
      </c>
      <c r="N49" s="52" t="str">
        <f t="shared" si="27"/>
        <v>186-9-202-MIA@104</v>
      </c>
      <c r="O49" s="54">
        <f t="shared" si="14"/>
        <v>630.35670435773329</v>
      </c>
      <c r="P49" s="96">
        <f t="shared" si="15"/>
        <v>0.58064236078018339</v>
      </c>
      <c r="Q49" s="54">
        <f t="shared" si="16"/>
        <v>426.43165824505718</v>
      </c>
      <c r="R49" s="54">
        <f t="shared" si="17"/>
        <v>0.2442083686992679</v>
      </c>
      <c r="S49" s="54">
        <f t="shared" si="18"/>
        <v>2235.1283440209286</v>
      </c>
      <c r="T49" s="54">
        <f t="shared" si="19"/>
        <v>437.18524393840005</v>
      </c>
      <c r="U49" s="54">
        <f t="shared" si="20"/>
        <v>108.03193235734629</v>
      </c>
      <c r="V49" s="97">
        <f t="shared" si="21"/>
        <v>4.2806849893170018E-2</v>
      </c>
      <c r="W49" s="54">
        <f t="shared" si="22"/>
        <v>11.885567546928113</v>
      </c>
      <c r="X49" s="54">
        <f t="shared" si="23"/>
        <v>6.8974087694403637E-3</v>
      </c>
      <c r="Y49" s="54">
        <f t="shared" si="24"/>
        <v>97.61485149421911</v>
      </c>
      <c r="Z49" s="54">
        <f t="shared" si="25"/>
        <v>40.598224268748538</v>
      </c>
      <c r="AA49" s="52"/>
    </row>
    <row r="50" spans="1:27">
      <c r="A50" s="64" t="s">
        <v>276</v>
      </c>
      <c r="B50" s="91">
        <v>1.1333473333333333</v>
      </c>
      <c r="C50" s="91">
        <v>49.31412395833334</v>
      </c>
      <c r="D50" s="91">
        <v>67.693414285714297</v>
      </c>
      <c r="E50" s="91">
        <v>16.661904504285712</v>
      </c>
      <c r="F50" s="91">
        <v>219.35500942857144</v>
      </c>
      <c r="G50" s="91">
        <v>41.358289999999997</v>
      </c>
      <c r="H50" s="91">
        <v>0.13628195487664535</v>
      </c>
      <c r="I50" s="91">
        <v>3.9034782225898663</v>
      </c>
      <c r="J50" s="91">
        <v>0.57469580238675178</v>
      </c>
      <c r="K50" s="91">
        <v>9.7361199270618981E-2</v>
      </c>
      <c r="L50" s="91">
        <v>2.5020366010160227</v>
      </c>
      <c r="M50" s="91">
        <v>0.39265866856596943</v>
      </c>
      <c r="N50" s="52" t="str">
        <f t="shared" si="27"/>
        <v>186-9-202-MID@105</v>
      </c>
      <c r="O50" s="54">
        <f t="shared" si="14"/>
        <v>430.08502608273329</v>
      </c>
      <c r="P50" s="96">
        <f t="shared" si="15"/>
        <v>0.37938657454018337</v>
      </c>
      <c r="Q50" s="54">
        <f t="shared" si="16"/>
        <v>472.11323154505726</v>
      </c>
      <c r="R50" s="54">
        <f t="shared" si="17"/>
        <v>0.37409324654926784</v>
      </c>
      <c r="S50" s="54">
        <f t="shared" si="18"/>
        <v>2507.2825965209286</v>
      </c>
      <c r="T50" s="54">
        <f t="shared" si="19"/>
        <v>484.34527985839998</v>
      </c>
      <c r="U50" s="54">
        <f t="shared" si="20"/>
        <v>85.825642046070257</v>
      </c>
      <c r="V50" s="97">
        <f t="shared" si="21"/>
        <v>3.5142512518240014E-2</v>
      </c>
      <c r="W50" s="54">
        <f t="shared" si="22"/>
        <v>12.5213552408868</v>
      </c>
      <c r="X50" s="54">
        <f t="shared" si="23"/>
        <v>1.059401369863263E-2</v>
      </c>
      <c r="Y50" s="54">
        <f t="shared" si="24"/>
        <v>110.70437488049882</v>
      </c>
      <c r="Z50" s="54">
        <f t="shared" si="25"/>
        <v>44.883282206094236</v>
      </c>
      <c r="AA50" s="52"/>
    </row>
    <row r="51" spans="1:27">
      <c r="A51" s="64" t="s">
        <v>277</v>
      </c>
      <c r="B51" s="91">
        <v>1.2792473333333334</v>
      </c>
      <c r="C51" s="91">
        <v>76.269123958333338</v>
      </c>
      <c r="D51" s="91">
        <v>69.913414285714296</v>
      </c>
      <c r="E51" s="91">
        <v>11.396404504285714</v>
      </c>
      <c r="F51" s="91">
        <v>180.96500942857142</v>
      </c>
      <c r="G51" s="91">
        <v>58.275789999999994</v>
      </c>
      <c r="H51" s="91">
        <v>0.10827933475968535</v>
      </c>
      <c r="I51" s="91">
        <v>3.9385800166726765</v>
      </c>
      <c r="J51" s="91">
        <v>0.49557188427205234</v>
      </c>
      <c r="K51" s="91">
        <v>0.12220892202868489</v>
      </c>
      <c r="L51" s="91">
        <v>0.95850554558844858</v>
      </c>
      <c r="M51" s="91">
        <v>0.2855506862187514</v>
      </c>
      <c r="N51" s="52" t="str">
        <f t="shared" si="27"/>
        <v>186-9-206-MIB@106</v>
      </c>
      <c r="O51" s="54">
        <f t="shared" si="14"/>
        <v>485.45146447273333</v>
      </c>
      <c r="P51" s="96">
        <f t="shared" si="15"/>
        <v>0.58675850566018339</v>
      </c>
      <c r="Q51" s="54">
        <f t="shared" si="16"/>
        <v>487.59614646505725</v>
      </c>
      <c r="R51" s="54">
        <f t="shared" si="17"/>
        <v>0.25587218789426791</v>
      </c>
      <c r="S51" s="54">
        <f t="shared" si="18"/>
        <v>2068.4752990209281</v>
      </c>
      <c r="T51" s="54">
        <f t="shared" si="19"/>
        <v>682.46544565839997</v>
      </c>
      <c r="U51" s="54">
        <f t="shared" si="20"/>
        <v>87.552683642682567</v>
      </c>
      <c r="V51" s="97">
        <f t="shared" si="21"/>
        <v>4.141308792028689E-2</v>
      </c>
      <c r="W51" s="54">
        <f t="shared" si="22"/>
        <v>12.72974382048336</v>
      </c>
      <c r="X51" s="54">
        <f t="shared" si="23"/>
        <v>7.6025648107675512E-3</v>
      </c>
      <c r="Y51" s="54">
        <f t="shared" si="24"/>
        <v>88.907119978349172</v>
      </c>
      <c r="Z51" s="54">
        <f t="shared" si="25"/>
        <v>62.998697818853763</v>
      </c>
      <c r="AA51" s="52"/>
    </row>
    <row r="52" spans="1:27" s="187" customFormat="1">
      <c r="A52" s="181" t="s">
        <v>278</v>
      </c>
      <c r="B52" s="182">
        <v>0.49229733333333336</v>
      </c>
      <c r="C52" s="182">
        <v>48.719123958333341</v>
      </c>
      <c r="D52" s="182">
        <v>24.405414285714286</v>
      </c>
      <c r="E52" s="182">
        <v>6.6519045042857146</v>
      </c>
      <c r="F52" s="182">
        <v>85.625009428571431</v>
      </c>
      <c r="G52" s="182">
        <v>22.904790000000002</v>
      </c>
      <c r="H52" s="182">
        <v>0.14095542856165563</v>
      </c>
      <c r="I52" s="182">
        <v>5.7043731201012209</v>
      </c>
      <c r="J52" s="182">
        <v>3.2993712010595222</v>
      </c>
      <c r="K52" s="182">
        <v>0.74070147200030134</v>
      </c>
      <c r="L52" s="182">
        <v>12.659007234093195</v>
      </c>
      <c r="M52" s="182">
        <v>3.2777570547555839</v>
      </c>
      <c r="N52" s="183" t="str">
        <f t="shared" si="27"/>
        <v>186-9-201-MI1@107</v>
      </c>
      <c r="O52" s="184">
        <f t="shared" si="14"/>
        <v>186.81802587773333</v>
      </c>
      <c r="P52" s="185">
        <f t="shared" si="15"/>
        <v>0.37480908246018341</v>
      </c>
      <c r="Q52" s="184">
        <f t="shared" si="16"/>
        <v>170.21033917705716</v>
      </c>
      <c r="R52" s="184">
        <f t="shared" si="17"/>
        <v>0.14934862644926791</v>
      </c>
      <c r="S52" s="184">
        <f t="shared" si="18"/>
        <v>978.71526402092854</v>
      </c>
      <c r="T52" s="184">
        <f t="shared" si="19"/>
        <v>268.23707949840002</v>
      </c>
      <c r="U52" s="184">
        <f t="shared" si="20"/>
        <v>61.207625874124766</v>
      </c>
      <c r="V52" s="186">
        <f t="shared" si="21"/>
        <v>4.744565142862632E-2</v>
      </c>
      <c r="W52" s="184">
        <f t="shared" si="22"/>
        <v>23.404825391220225</v>
      </c>
      <c r="X52" s="184">
        <f t="shared" si="23"/>
        <v>1.7137422904211233E-2</v>
      </c>
      <c r="Y52" s="184">
        <f t="shared" si="24"/>
        <v>150.59744268254022</v>
      </c>
      <c r="Z52" s="184">
        <f t="shared" si="25"/>
        <v>45.660097317655662</v>
      </c>
      <c r="AA52" s="183" t="s">
        <v>308</v>
      </c>
    </row>
    <row r="53" spans="1:27">
      <c r="A53" s="64" t="s">
        <v>279</v>
      </c>
      <c r="B53" s="91">
        <v>1.0455973333333333</v>
      </c>
      <c r="C53" s="91">
        <v>67.519123958333324</v>
      </c>
      <c r="D53" s="91">
        <v>58.818414285714297</v>
      </c>
      <c r="E53" s="91">
        <v>16.604904504285713</v>
      </c>
      <c r="F53" s="91">
        <v>107.66000942857144</v>
      </c>
      <c r="G53" s="91">
        <v>38.18329</v>
      </c>
      <c r="H53" s="91">
        <v>0.10377321860672918</v>
      </c>
      <c r="I53" s="91">
        <v>3.9389352574310408</v>
      </c>
      <c r="J53" s="91">
        <v>0.20199962495250429</v>
      </c>
      <c r="K53" s="91">
        <v>0.18338594554494403</v>
      </c>
      <c r="L53" s="91">
        <v>0.67839500324207103</v>
      </c>
      <c r="M53" s="91">
        <v>0.24005631026906965</v>
      </c>
      <c r="N53" s="52" t="str">
        <f t="shared" si="27"/>
        <v>187-8-101-MIA@108</v>
      </c>
      <c r="O53" s="54">
        <f t="shared" si="14"/>
        <v>396.7854718077333</v>
      </c>
      <c r="P53" s="96">
        <f t="shared" si="15"/>
        <v>0.51944244566018327</v>
      </c>
      <c r="Q53" s="54">
        <f t="shared" si="16"/>
        <v>410.21644329505722</v>
      </c>
      <c r="R53" s="54">
        <f t="shared" si="17"/>
        <v>0.37281348197926789</v>
      </c>
      <c r="S53" s="54">
        <f t="shared" si="18"/>
        <v>1230.5808227709285</v>
      </c>
      <c r="T53" s="54">
        <f t="shared" si="19"/>
        <v>447.16298185839997</v>
      </c>
      <c r="U53" s="54">
        <f t="shared" si="20"/>
        <v>74.457225514886531</v>
      </c>
      <c r="V53" s="97">
        <f t="shared" si="21"/>
        <v>3.9279057409597674E-2</v>
      </c>
      <c r="W53" s="54">
        <f t="shared" si="22"/>
        <v>10.403112486847276</v>
      </c>
      <c r="X53" s="54">
        <f t="shared" si="23"/>
        <v>1.1120864590546209E-2</v>
      </c>
      <c r="Y53" s="54">
        <f t="shared" si="24"/>
        <v>53.059306935072236</v>
      </c>
      <c r="Z53" s="54">
        <f t="shared" si="25"/>
        <v>41.315382776258936</v>
      </c>
      <c r="AA53" s="52"/>
    </row>
    <row r="54" spans="1:27">
      <c r="A54" s="64" t="s">
        <v>280</v>
      </c>
      <c r="B54" s="91">
        <v>0.60024733333333324</v>
      </c>
      <c r="C54" s="91">
        <v>45.649123958333334</v>
      </c>
      <c r="D54" s="91">
        <v>65.838414285714293</v>
      </c>
      <c r="E54" s="91">
        <v>20.958904504285716</v>
      </c>
      <c r="F54" s="91">
        <v>105.59500942857143</v>
      </c>
      <c r="G54" s="91">
        <v>29.518790000000003</v>
      </c>
      <c r="H54" s="91">
        <v>0.10771726454473304</v>
      </c>
      <c r="I54" s="91">
        <v>3.952144087129585</v>
      </c>
      <c r="J54" s="91">
        <v>0.63797640746422002</v>
      </c>
      <c r="K54" s="91">
        <v>0.14535750109097628</v>
      </c>
      <c r="L54" s="91">
        <v>0.91760980428709982</v>
      </c>
      <c r="M54" s="91">
        <v>0.26525139038278356</v>
      </c>
      <c r="N54" s="52" t="str">
        <f t="shared" si="27"/>
        <v>187-9-201-MIB@109</v>
      </c>
      <c r="O54" s="54">
        <f t="shared" si="14"/>
        <v>227.78311857273331</v>
      </c>
      <c r="P54" s="96">
        <f t="shared" si="15"/>
        <v>0.35119076198018334</v>
      </c>
      <c r="Q54" s="54">
        <f t="shared" si="16"/>
        <v>459.17593101505719</v>
      </c>
      <c r="R54" s="54">
        <f t="shared" si="17"/>
        <v>0.47056953351926795</v>
      </c>
      <c r="S54" s="54">
        <f t="shared" si="18"/>
        <v>1206.9773565209284</v>
      </c>
      <c r="T54" s="54">
        <f t="shared" si="19"/>
        <v>345.69336893840006</v>
      </c>
      <c r="U54" s="54">
        <f t="shared" si="20"/>
        <v>54.652206872706401</v>
      </c>
      <c r="V54" s="97">
        <f t="shared" si="21"/>
        <v>3.4784219350608853E-2</v>
      </c>
      <c r="W54" s="54">
        <f t="shared" si="22"/>
        <v>12.365692905399296</v>
      </c>
      <c r="X54" s="54">
        <f t="shared" si="23"/>
        <v>1.3441581782357716E-2</v>
      </c>
      <c r="Y54" s="54">
        <f t="shared" si="24"/>
        <v>52.540387800893292</v>
      </c>
      <c r="Z54" s="54">
        <f t="shared" si="25"/>
        <v>32.017171499517026</v>
      </c>
      <c r="AA54" s="52"/>
    </row>
    <row r="55" spans="1:27">
      <c r="A55" s="64" t="s">
        <v>281</v>
      </c>
      <c r="B55" s="91">
        <v>1.9148973333333335</v>
      </c>
      <c r="C55" s="91">
        <v>91.789123958333334</v>
      </c>
      <c r="D55" s="91">
        <v>91.76341428571429</v>
      </c>
      <c r="E55" s="91">
        <v>0.46101950428571437</v>
      </c>
      <c r="F55" s="91">
        <v>100.25500942857141</v>
      </c>
      <c r="G55" s="91">
        <v>528.11579000000006</v>
      </c>
      <c r="H55" s="91">
        <v>0.11297902122075586</v>
      </c>
      <c r="I55" s="91">
        <v>3.9645672532362646</v>
      </c>
      <c r="J55" s="91">
        <v>0.51949094504230997</v>
      </c>
      <c r="K55" s="91">
        <v>1.0342958590905262E-2</v>
      </c>
      <c r="L55" s="91">
        <v>0.64797134328904515</v>
      </c>
      <c r="M55" s="91">
        <v>2.8660527751595923</v>
      </c>
      <c r="N55" s="52" t="str">
        <f t="shared" si="27"/>
        <v>187-1-216-MI1@110</v>
      </c>
      <c r="O55" s="54">
        <f t="shared" si="14"/>
        <v>726.66926133773336</v>
      </c>
      <c r="P55" s="96">
        <f t="shared" si="15"/>
        <v>0.70615796294018329</v>
      </c>
      <c r="Q55" s="54">
        <f t="shared" si="16"/>
        <v>639.98429556505721</v>
      </c>
      <c r="R55" s="54">
        <f t="shared" si="17"/>
        <v>1.0350814520417903E-2</v>
      </c>
      <c r="S55" s="54">
        <f t="shared" si="18"/>
        <v>1145.9398215209283</v>
      </c>
      <c r="T55" s="54">
        <f t="shared" si="19"/>
        <v>6184.7428920584007</v>
      </c>
      <c r="U55" s="54">
        <f t="shared" si="20"/>
        <v>123.41362964424189</v>
      </c>
      <c r="V55" s="97">
        <f t="shared" si="21"/>
        <v>4.5656649211987435E-2</v>
      </c>
      <c r="W55" s="54">
        <f t="shared" si="22"/>
        <v>16.483631541013455</v>
      </c>
      <c r="X55" s="54">
        <f t="shared" si="23"/>
        <v>3.6904088903727013E-4</v>
      </c>
      <c r="Y55" s="54">
        <f t="shared" si="24"/>
        <v>49.437280973073662</v>
      </c>
      <c r="Z55" s="54">
        <f t="shared" si="25"/>
        <v>571.09871793635944</v>
      </c>
      <c r="AA55" s="52"/>
    </row>
    <row r="56" spans="1:27">
      <c r="A56" s="64" t="s">
        <v>282</v>
      </c>
      <c r="B56" s="91">
        <v>2.1970473333333329</v>
      </c>
      <c r="C56" s="91">
        <v>89.41912395833333</v>
      </c>
      <c r="D56" s="91">
        <v>95.848414285714284</v>
      </c>
      <c r="E56" s="91">
        <v>0.37573450428571431</v>
      </c>
      <c r="F56" s="91">
        <v>98.025009428571437</v>
      </c>
      <c r="G56" s="91">
        <v>458.43079</v>
      </c>
      <c r="H56" s="91">
        <v>0.10430900126067741</v>
      </c>
      <c r="I56" s="91">
        <v>3.9206484758179148</v>
      </c>
      <c r="J56" s="91">
        <v>0.71008819260775802</v>
      </c>
      <c r="K56" s="91">
        <v>1.8668495478028777E-2</v>
      </c>
      <c r="L56" s="91">
        <v>0.26547517722719299</v>
      </c>
      <c r="M56" s="91">
        <v>5.2829760277707116</v>
      </c>
      <c r="N56" s="52" t="str">
        <f t="shared" si="27"/>
        <v>187-1-216-MI2@111</v>
      </c>
      <c r="O56" s="54">
        <f t="shared" si="14"/>
        <v>833.74013585273315</v>
      </c>
      <c r="P56" s="96">
        <f t="shared" si="15"/>
        <v>0.68792492726018328</v>
      </c>
      <c r="Q56" s="54">
        <f t="shared" si="16"/>
        <v>668.47425387505712</v>
      </c>
      <c r="R56" s="54">
        <f t="shared" si="17"/>
        <v>8.4359948475679018E-3</v>
      </c>
      <c r="S56" s="54">
        <f t="shared" si="18"/>
        <v>1120.4503640209286</v>
      </c>
      <c r="T56" s="54">
        <f t="shared" si="19"/>
        <v>5368.6646444584003</v>
      </c>
      <c r="U56" s="54">
        <f t="shared" si="20"/>
        <v>138.55362491603452</v>
      </c>
      <c r="V56" s="97">
        <f t="shared" si="21"/>
        <v>4.4779422842187527E-2</v>
      </c>
      <c r="W56" s="54">
        <f t="shared" si="22"/>
        <v>17.511260416086319</v>
      </c>
      <c r="X56" s="54">
        <f t="shared" si="23"/>
        <v>4.7992314536439787E-4</v>
      </c>
      <c r="Y56" s="54">
        <f t="shared" si="24"/>
        <v>47.888329047754709</v>
      </c>
      <c r="Z56" s="54">
        <f t="shared" si="25"/>
        <v>498.73751228996167</v>
      </c>
      <c r="AA56" s="52"/>
    </row>
    <row r="57" spans="1:27">
      <c r="A57" s="64" t="s">
        <v>286</v>
      </c>
      <c r="B57" s="91">
        <v>2.2653473333333327</v>
      </c>
      <c r="C57" s="91">
        <v>98.779123958333344</v>
      </c>
      <c r="D57" s="91">
        <v>90.908414285714287</v>
      </c>
      <c r="E57" s="91">
        <v>15.857904504285715</v>
      </c>
      <c r="F57" s="91">
        <v>111.81000942857142</v>
      </c>
      <c r="G57" s="91">
        <v>38.657290000000003</v>
      </c>
      <c r="H57" s="91">
        <v>0.10340851815126258</v>
      </c>
      <c r="I57" s="91">
        <v>4.0069396249174183</v>
      </c>
      <c r="J57" s="91">
        <v>0.28996574759952665</v>
      </c>
      <c r="K57" s="91">
        <v>0.12205893299309635</v>
      </c>
      <c r="L57" s="91">
        <v>0.27894848489247887</v>
      </c>
      <c r="M57" s="91">
        <v>0.15397433844637826</v>
      </c>
      <c r="N57" s="52" t="str">
        <f t="shared" si="27"/>
        <v>187-1-215-MI1@115</v>
      </c>
      <c r="O57" s="54">
        <f t="shared" si="14"/>
        <v>859.65876328273305</v>
      </c>
      <c r="P57" s="96">
        <f t="shared" si="15"/>
        <v>0.75993387830018344</v>
      </c>
      <c r="Q57" s="54">
        <f t="shared" si="16"/>
        <v>634.0212810350572</v>
      </c>
      <c r="R57" s="54">
        <f t="shared" si="17"/>
        <v>0.35604183050926796</v>
      </c>
      <c r="S57" s="54">
        <f t="shared" si="18"/>
        <v>1278.0163602709283</v>
      </c>
      <c r="T57" s="54">
        <f t="shared" si="19"/>
        <v>452.71397689840006</v>
      </c>
      <c r="U57" s="54">
        <f t="shared" si="20"/>
        <v>142.41965920419787</v>
      </c>
      <c r="V57" s="97">
        <f t="shared" si="21"/>
        <v>4.7822733626887111E-2</v>
      </c>
      <c r="W57" s="54">
        <f t="shared" si="22"/>
        <v>16.058546129181313</v>
      </c>
      <c r="X57" s="54">
        <f t="shared" si="23"/>
        <v>1.023937990892489E-2</v>
      </c>
      <c r="Y57" s="54">
        <f t="shared" si="24"/>
        <v>54.606136358940574</v>
      </c>
      <c r="Z57" s="54">
        <f t="shared" si="25"/>
        <v>41.770256900705853</v>
      </c>
      <c r="AA57" s="52"/>
    </row>
    <row r="58" spans="1:27">
      <c r="A58" s="64" t="s">
        <v>287</v>
      </c>
      <c r="B58" s="91">
        <v>1.9755973333333332</v>
      </c>
      <c r="C58" s="91">
        <v>111.76912395833332</v>
      </c>
      <c r="D58" s="91">
        <v>73.573414285714293</v>
      </c>
      <c r="E58" s="91">
        <v>13.319404504285716</v>
      </c>
      <c r="F58" s="91">
        <v>158.08000942857143</v>
      </c>
      <c r="G58" s="91">
        <v>17.657790000000002</v>
      </c>
      <c r="H58" s="91">
        <v>0.10448653238097244</v>
      </c>
      <c r="I58" s="91">
        <v>3.9691815708321205</v>
      </c>
      <c r="J58" s="91">
        <v>0.33510615703229385</v>
      </c>
      <c r="K58" s="91">
        <v>6.1985592256694463E-2</v>
      </c>
      <c r="L58" s="91">
        <v>2.5184363626710544</v>
      </c>
      <c r="M58" s="91">
        <v>0.15855756178750932</v>
      </c>
      <c r="N58" s="52" t="str">
        <f t="shared" ref="N58:N59" si="28">A58</f>
        <v>187-1-207-MIA@116</v>
      </c>
      <c r="O58" s="54">
        <f t="shared" si="14"/>
        <v>749.70382480773333</v>
      </c>
      <c r="P58" s="96">
        <f t="shared" si="15"/>
        <v>0.85986937766018323</v>
      </c>
      <c r="Q58" s="54">
        <f t="shared" si="16"/>
        <v>513.12203322505718</v>
      </c>
      <c r="R58" s="54">
        <f t="shared" si="17"/>
        <v>0.29904740312426797</v>
      </c>
      <c r="S58" s="54">
        <f t="shared" si="18"/>
        <v>1806.8940277709285</v>
      </c>
      <c r="T58" s="54">
        <f t="shared" si="19"/>
        <v>206.78967237840001</v>
      </c>
      <c r="U58" s="54">
        <f t="shared" si="20"/>
        <v>125.8073826385302</v>
      </c>
      <c r="V58" s="97">
        <f t="shared" si="21"/>
        <v>5.141872096452834E-2</v>
      </c>
      <c r="W58" s="54">
        <f t="shared" si="22"/>
        <v>13.103047074216475</v>
      </c>
      <c r="X58" s="54">
        <f t="shared" si="23"/>
        <v>8.4025878789570178E-3</v>
      </c>
      <c r="Y58" s="54">
        <f t="shared" si="24"/>
        <v>82.272312825133412</v>
      </c>
      <c r="Z58" s="54">
        <f t="shared" si="25"/>
        <v>19.152164199181733</v>
      </c>
      <c r="AA58" s="52"/>
    </row>
    <row r="59" spans="1:27">
      <c r="A59" s="64" t="s">
        <v>288</v>
      </c>
      <c r="B59" s="91">
        <v>1.7391473333333332</v>
      </c>
      <c r="C59" s="91">
        <v>91.439123958333326</v>
      </c>
      <c r="D59" s="91">
        <v>86.568414285714297</v>
      </c>
      <c r="E59" s="91">
        <v>13.503904504285714</v>
      </c>
      <c r="F59" s="91">
        <v>121.55500942857142</v>
      </c>
      <c r="G59" s="91">
        <v>14.227789999999999</v>
      </c>
      <c r="H59" s="91">
        <v>0.10552678958918442</v>
      </c>
      <c r="I59" s="91">
        <v>3.8976356888275667</v>
      </c>
      <c r="J59" s="91">
        <v>0.41749052741463777</v>
      </c>
      <c r="K59" s="91">
        <v>0.14902731636654126</v>
      </c>
      <c r="L59" s="91">
        <v>0.64463207562439018</v>
      </c>
      <c r="M59" s="91">
        <v>0.25315572598698977</v>
      </c>
      <c r="N59" s="52" t="str">
        <f t="shared" si="28"/>
        <v>187-1-210-MI1@117</v>
      </c>
      <c r="O59" s="54">
        <f t="shared" si="14"/>
        <v>659.97528226273323</v>
      </c>
      <c r="P59" s="96">
        <f t="shared" si="15"/>
        <v>0.70346532054018329</v>
      </c>
      <c r="Q59" s="54">
        <f t="shared" si="16"/>
        <v>603.7528797950572</v>
      </c>
      <c r="R59" s="54">
        <f t="shared" si="17"/>
        <v>0.3031897989692679</v>
      </c>
      <c r="S59" s="54">
        <f t="shared" si="18"/>
        <v>1389.4041465209284</v>
      </c>
      <c r="T59" s="54">
        <f t="shared" si="19"/>
        <v>166.62107957839999</v>
      </c>
      <c r="U59" s="54">
        <f t="shared" si="20"/>
        <v>112.47602419846311</v>
      </c>
      <c r="V59" s="97">
        <f t="shared" si="21"/>
        <v>4.5217234437147279E-2</v>
      </c>
      <c r="W59" s="54">
        <f t="shared" si="22"/>
        <v>15.447064866248441</v>
      </c>
      <c r="X59" s="54">
        <f t="shared" si="23"/>
        <v>9.043098499556361E-3</v>
      </c>
      <c r="Y59" s="54">
        <f t="shared" si="24"/>
        <v>59.720438666652349</v>
      </c>
      <c r="Z59" s="54">
        <f t="shared" si="25"/>
        <v>15.642696528607011</v>
      </c>
      <c r="AA59" s="98"/>
    </row>
    <row r="60" spans="1:27">
      <c r="A60" s="64" t="s">
        <v>289</v>
      </c>
      <c r="B60" s="91">
        <v>1.8144473333333331</v>
      </c>
      <c r="C60" s="91">
        <v>88.624123958333342</v>
      </c>
      <c r="D60" s="91">
        <v>80.903414285714291</v>
      </c>
      <c r="E60" s="91">
        <v>24.062904504285711</v>
      </c>
      <c r="F60" s="91">
        <v>101.06500942857144</v>
      </c>
      <c r="G60" s="91">
        <v>31.95579</v>
      </c>
      <c r="H60" s="91">
        <v>0.10919580087622419</v>
      </c>
      <c r="I60" s="91">
        <v>3.9436537545572303</v>
      </c>
      <c r="J60" s="91">
        <v>0.34475237777418216</v>
      </c>
      <c r="K60" s="91">
        <v>0.2715140157034498</v>
      </c>
      <c r="L60" s="91">
        <v>0.67096649821269738</v>
      </c>
      <c r="M60" s="91">
        <v>0.22979057857101068</v>
      </c>
      <c r="N60" s="52" t="str">
        <f t="shared" ref="N60:N64" si="29">A60</f>
        <v>187-1-210-MI3@118</v>
      </c>
      <c r="O60" s="54">
        <f t="shared" ref="O60:O64" si="30">B60*B$2</f>
        <v>688.55028439273326</v>
      </c>
      <c r="P60" s="96">
        <f t="shared" ref="P60:P64" si="31">(C$2*C60)</f>
        <v>0.68180878238018339</v>
      </c>
      <c r="Q60" s="54">
        <f t="shared" ref="Q60:Q64" si="32">D60*D$2</f>
        <v>564.24354960505718</v>
      </c>
      <c r="R60" s="54">
        <f t="shared" ref="R60:R64" si="33">E60*E$2</f>
        <v>0.54026057255926785</v>
      </c>
      <c r="S60" s="54">
        <f t="shared" ref="S60:S64" si="34">F60*F$2</f>
        <v>1155.1983240209286</v>
      </c>
      <c r="T60" s="54">
        <f t="shared" ref="T60:T64" si="35">G60*G$2</f>
        <v>374.2329784584</v>
      </c>
      <c r="U60" s="54">
        <f t="shared" ref="U60:U64" si="36">SQRT((H60/B60)^2+(B$3/B$2)^2)*O60</f>
        <v>117.22474487252313</v>
      </c>
      <c r="V60" s="97">
        <f t="shared" ref="V60:V64" si="37">SQRT((I60/C60)^2+(C$3/C$2)^2)*P60</f>
        <v>4.4682359617475104E-2</v>
      </c>
      <c r="W60" s="54">
        <f t="shared" ref="W60:W64" si="38">SQRT((J60/D60)^2+(D$3/D$2)^2)*Q60</f>
        <v>14.379873633410355</v>
      </c>
      <c r="X60" s="54">
        <f t="shared" ref="X60:X64" si="39">SQRT((K60/E60)^2+(E$3/E$2)^2)*R60</f>
        <v>1.6164076846996837E-2</v>
      </c>
      <c r="Y60" s="54">
        <f t="shared" ref="Y60:Y64" si="40">SQRT((L60/F60)^2+(F$3/F$2)^2)*S60</f>
        <v>49.867520935539005</v>
      </c>
      <c r="Z60" s="54">
        <f t="shared" ref="Z60:Z64" si="41">SQRT((M60/G60)^2+(G$3/G$2)^2)*T60</f>
        <v>34.601718931455522</v>
      </c>
      <c r="AA60" s="98"/>
    </row>
    <row r="61" spans="1:27">
      <c r="A61" s="64" t="s">
        <v>290</v>
      </c>
      <c r="B61" s="91">
        <v>2.6271473333333333</v>
      </c>
      <c r="C61" s="91">
        <v>106.97912395833333</v>
      </c>
      <c r="D61" s="91">
        <v>86.87341428571429</v>
      </c>
      <c r="E61" s="91">
        <v>1.4604045042857143</v>
      </c>
      <c r="F61" s="91">
        <v>36.233509428571431</v>
      </c>
      <c r="G61" s="91">
        <v>1349.1157900000001</v>
      </c>
      <c r="H61" s="91">
        <v>0.10723339032223127</v>
      </c>
      <c r="I61" s="91">
        <v>3.9894317196479676</v>
      </c>
      <c r="J61" s="91">
        <v>0.48822935725020922</v>
      </c>
      <c r="K61" s="91">
        <v>6.3589148503602255E-2</v>
      </c>
      <c r="L61" s="91">
        <v>0.30741803334191298</v>
      </c>
      <c r="M61" s="91">
        <v>6.5264328679608745</v>
      </c>
      <c r="N61" s="52" t="str">
        <f t="shared" si="29"/>
        <v>187-1-211-MI2@119</v>
      </c>
      <c r="O61" s="54">
        <f t="shared" si="30"/>
        <v>996.95538706273328</v>
      </c>
      <c r="P61" s="96">
        <f t="shared" si="31"/>
        <v>0.82301864310018336</v>
      </c>
      <c r="Q61" s="54">
        <f t="shared" si="32"/>
        <v>605.88003702505716</v>
      </c>
      <c r="R61" s="54">
        <f t="shared" si="33"/>
        <v>3.2789016534267905E-2</v>
      </c>
      <c r="S61" s="54">
        <f t="shared" si="34"/>
        <v>414.15807114592855</v>
      </c>
      <c r="T61" s="54">
        <f t="shared" si="35"/>
        <v>15799.441052058401</v>
      </c>
      <c r="U61" s="54">
        <f t="shared" si="36"/>
        <v>163.90404520179021</v>
      </c>
      <c r="V61" s="97">
        <f t="shared" si="37"/>
        <v>5.0098654810283978E-2</v>
      </c>
      <c r="W61" s="54">
        <f t="shared" si="38"/>
        <v>15.599765459777943</v>
      </c>
      <c r="X61" s="54">
        <f t="shared" si="39"/>
        <v>1.6922912665866762E-3</v>
      </c>
      <c r="Y61" s="54">
        <f t="shared" si="40"/>
        <v>18.011728107952486</v>
      </c>
      <c r="Z61" s="54">
        <f t="shared" si="41"/>
        <v>1458.4016179130322</v>
      </c>
      <c r="AA61" s="98"/>
    </row>
    <row r="62" spans="1:27">
      <c r="A62" s="64" t="s">
        <v>291</v>
      </c>
      <c r="B62" s="91">
        <v>1.2641473333333333</v>
      </c>
      <c r="C62" s="91">
        <v>94.664123958333334</v>
      </c>
      <c r="D62" s="91">
        <v>82.713414285714293</v>
      </c>
      <c r="E62" s="91">
        <v>11.400904504285714</v>
      </c>
      <c r="F62" s="91">
        <v>141.50500942857144</v>
      </c>
      <c r="G62" s="91">
        <v>16.932790000000001</v>
      </c>
      <c r="H62" s="91">
        <v>0.10527944697803082</v>
      </c>
      <c r="I62" s="91">
        <v>3.9013641746103809</v>
      </c>
      <c r="J62" s="91">
        <v>0.37592488143371466</v>
      </c>
      <c r="K62" s="91">
        <v>6.5342688186308812E-2</v>
      </c>
      <c r="L62" s="91">
        <v>0.47354342496101609</v>
      </c>
      <c r="M62" s="91">
        <v>0.26924142771869236</v>
      </c>
      <c r="N62" s="52" t="str">
        <f t="shared" si="29"/>
        <v>187-1-211-MI4@120</v>
      </c>
      <c r="O62" s="54">
        <f t="shared" si="30"/>
        <v>479.72128476273332</v>
      </c>
      <c r="P62" s="96">
        <f t="shared" si="31"/>
        <v>0.72827609694018336</v>
      </c>
      <c r="Q62" s="54">
        <f t="shared" si="32"/>
        <v>576.86700726505717</v>
      </c>
      <c r="R62" s="54">
        <f t="shared" si="33"/>
        <v>0.25597322193926791</v>
      </c>
      <c r="S62" s="54">
        <f t="shared" si="34"/>
        <v>1617.4376340209285</v>
      </c>
      <c r="T62" s="54">
        <f t="shared" si="35"/>
        <v>198.29922637840002</v>
      </c>
      <c r="U62" s="54">
        <f t="shared" si="36"/>
        <v>86.214513375633729</v>
      </c>
      <c r="V62" s="97">
        <f t="shared" si="37"/>
        <v>4.6136145385810803E-2</v>
      </c>
      <c r="W62" s="54">
        <f t="shared" si="38"/>
        <v>14.729825811955976</v>
      </c>
      <c r="X62" s="54">
        <f t="shared" si="39"/>
        <v>7.2430913057343321E-3</v>
      </c>
      <c r="Y62" s="54">
        <f t="shared" si="40"/>
        <v>69.202770999605505</v>
      </c>
      <c r="Z62" s="54">
        <f t="shared" si="41"/>
        <v>18.549236173921468</v>
      </c>
      <c r="AA62" s="98"/>
    </row>
    <row r="63" spans="1:27">
      <c r="A63" s="64" t="s">
        <v>292</v>
      </c>
      <c r="B63" s="91">
        <v>1.6660973333333333</v>
      </c>
      <c r="C63" s="91">
        <v>100.69912395833333</v>
      </c>
      <c r="D63" s="91">
        <v>84.813414285714288</v>
      </c>
      <c r="E63" s="91">
        <v>12.972904504285713</v>
      </c>
      <c r="F63" s="91">
        <v>141.89500942857143</v>
      </c>
      <c r="G63" s="91">
        <v>19.686790000000002</v>
      </c>
      <c r="H63" s="91">
        <v>0.10781738310680705</v>
      </c>
      <c r="I63" s="91">
        <v>3.9203465170101151</v>
      </c>
      <c r="J63" s="91">
        <v>0.31561289656944058</v>
      </c>
      <c r="K63" s="91">
        <v>0.12353882597553362</v>
      </c>
      <c r="L63" s="91">
        <v>0.52177553873654292</v>
      </c>
      <c r="M63" s="91">
        <v>0.14828327874713265</v>
      </c>
      <c r="N63" s="52" t="str">
        <f t="shared" si="29"/>
        <v>187-1-213-MI2@121</v>
      </c>
      <c r="O63" s="54">
        <f t="shared" si="30"/>
        <v>632.25411485773338</v>
      </c>
      <c r="P63" s="96">
        <f t="shared" si="31"/>
        <v>0.77470494518018329</v>
      </c>
      <c r="Q63" s="54">
        <f t="shared" si="32"/>
        <v>591.51300786505715</v>
      </c>
      <c r="R63" s="54">
        <f t="shared" si="33"/>
        <v>0.29126778165926792</v>
      </c>
      <c r="S63" s="54">
        <f t="shared" si="34"/>
        <v>1621.8954315209285</v>
      </c>
      <c r="T63" s="54">
        <f t="shared" si="35"/>
        <v>230.55121021840003</v>
      </c>
      <c r="U63" s="54">
        <f t="shared" si="36"/>
        <v>108.68615664029774</v>
      </c>
      <c r="V63" s="97">
        <f t="shared" si="37"/>
        <v>4.7946386202358131E-2</v>
      </c>
      <c r="W63" s="54">
        <f t="shared" si="38"/>
        <v>15.02473229931617</v>
      </c>
      <c r="X63" s="54">
        <f t="shared" si="39"/>
        <v>8.5342735111373965E-3</v>
      </c>
      <c r="Y63" s="54">
        <f t="shared" si="40"/>
        <v>69.437512602336056</v>
      </c>
      <c r="Z63" s="54">
        <f t="shared" si="41"/>
        <v>21.323112467312246</v>
      </c>
      <c r="AA63" s="52"/>
    </row>
    <row r="64" spans="1:27">
      <c r="A64" s="64" t="s">
        <v>296</v>
      </c>
      <c r="B64" s="91">
        <v>1.5525973333333334</v>
      </c>
      <c r="C64" s="91">
        <v>83.04912395833334</v>
      </c>
      <c r="D64" s="91">
        <v>64.398414285714296</v>
      </c>
      <c r="E64" s="91">
        <v>14.583904504285714</v>
      </c>
      <c r="F64" s="91">
        <v>137.31500942857141</v>
      </c>
      <c r="G64" s="91">
        <v>22.515790000000003</v>
      </c>
      <c r="H64" s="91">
        <v>0.11256016883871489</v>
      </c>
      <c r="I64" s="91">
        <v>4.1947267578870191</v>
      </c>
      <c r="J64" s="91">
        <v>0.99320446836537757</v>
      </c>
      <c r="K64" s="91">
        <v>0.22796478285782037</v>
      </c>
      <c r="L64" s="91">
        <v>1.0561867083161998</v>
      </c>
      <c r="M64" s="91">
        <v>0.31538017201466523</v>
      </c>
      <c r="N64" s="52" t="str">
        <f t="shared" si="29"/>
        <v>187-1-203x2-MI1@125</v>
      </c>
      <c r="O64" s="54">
        <f t="shared" si="30"/>
        <v>589.1828965077334</v>
      </c>
      <c r="P64" s="96">
        <f t="shared" si="31"/>
        <v>0.63891883558018336</v>
      </c>
      <c r="Q64" s="54">
        <f t="shared" si="32"/>
        <v>449.13295917505724</v>
      </c>
      <c r="R64" s="54">
        <f t="shared" si="33"/>
        <v>0.32743796976926792</v>
      </c>
      <c r="S64" s="54">
        <f t="shared" si="34"/>
        <v>1569.5448865209282</v>
      </c>
      <c r="T64" s="54">
        <f t="shared" si="35"/>
        <v>263.68151605840001</v>
      </c>
      <c r="U64" s="54">
        <f t="shared" si="36"/>
        <v>103.09651068576159</v>
      </c>
      <c r="V64" s="97">
        <f t="shared" si="37"/>
        <v>4.4568277258522818E-2</v>
      </c>
      <c r="W64" s="54">
        <f t="shared" si="38"/>
        <v>13.241435901636354</v>
      </c>
      <c r="X64" s="54">
        <f t="shared" si="39"/>
        <v>1.0417301570871151E-2</v>
      </c>
      <c r="Y64" s="54">
        <f t="shared" si="40"/>
        <v>68.027718177937331</v>
      </c>
      <c r="Z64" s="54">
        <f t="shared" si="41"/>
        <v>24.585256019914365</v>
      </c>
      <c r="AA64" s="52"/>
    </row>
    <row r="65" spans="1:27">
      <c r="A65" s="64" t="s">
        <v>297</v>
      </c>
      <c r="B65" s="91">
        <v>1.5673973333333333</v>
      </c>
      <c r="C65" s="91">
        <v>95.969123958333341</v>
      </c>
      <c r="D65" s="91">
        <v>79.133414285714295</v>
      </c>
      <c r="E65" s="91">
        <v>11.894404504285713</v>
      </c>
      <c r="F65" s="91">
        <v>166.46500942857142</v>
      </c>
      <c r="G65" s="91">
        <v>31.792290000000001</v>
      </c>
      <c r="H65" s="91">
        <v>0.10657254948625375</v>
      </c>
      <c r="I65" s="91">
        <v>3.9175341545075697</v>
      </c>
      <c r="J65" s="91">
        <v>0.3687025630246587</v>
      </c>
      <c r="K65" s="91">
        <v>7.6839190836533303E-2</v>
      </c>
      <c r="L65" s="91">
        <v>2.315139555798702</v>
      </c>
      <c r="M65" s="91">
        <v>0.39005158235802584</v>
      </c>
      <c r="N65" s="52" t="str">
        <f t="shared" ref="N65" si="42">A65</f>
        <v>187-1-203x4-MI1@126</v>
      </c>
      <c r="O65" s="54">
        <f t="shared" ref="O65" si="43">B65*B$2</f>
        <v>594.79923158773329</v>
      </c>
      <c r="P65" s="96">
        <f t="shared" ref="P65" si="44">(C$2*C65)</f>
        <v>0.73831580646018335</v>
      </c>
      <c r="Q65" s="54">
        <f t="shared" ref="Q65" si="45">D65*D$2</f>
        <v>551.89906338505727</v>
      </c>
      <c r="R65" s="54">
        <f t="shared" ref="R65" si="46">E65*E$2</f>
        <v>0.26705328887426788</v>
      </c>
      <c r="S65" s="54">
        <f t="shared" ref="S65" si="47">F65*F$2</f>
        <v>1902.7366740209284</v>
      </c>
      <c r="T65" s="54">
        <f t="shared" ref="T65" si="48">G65*G$2</f>
        <v>372.31823649840004</v>
      </c>
      <c r="U65" s="54">
        <f t="shared" ref="U65" si="49">SQRT((H65/B65)^2+(B$3/B$2)^2)*O65</f>
        <v>102.99803555633434</v>
      </c>
      <c r="V65" s="97">
        <f t="shared" ref="V65" si="50">SQRT((I65/C65)^2+(C$3/C$2)^2)*P65</f>
        <v>4.658442960524601E-2</v>
      </c>
      <c r="W65" s="54">
        <f t="shared" ref="W65" si="51">SQRT((J65/D65)^2+(D$3/D$2)^2)*Q65</f>
        <v>14.103659081722878</v>
      </c>
      <c r="X65" s="54">
        <f t="shared" ref="X65" si="52">SQRT((K65/E65)^2+(E$3/E$2)^2)*R65</f>
        <v>7.5984255354906612E-3</v>
      </c>
      <c r="Y65" s="54">
        <f t="shared" ref="Y65" si="53">SQRT((L65/F65)^2+(F$3/F$2)^2)*S65</f>
        <v>85.365206935775333</v>
      </c>
      <c r="Z65" s="54">
        <f t="shared" ref="Z65" si="54">SQRT((M65/G65)^2+(G$3/G$2)^2)*T65</f>
        <v>34.62305959154515</v>
      </c>
      <c r="AA65" s="52"/>
    </row>
    <row r="66" spans="1:27">
      <c r="A66" s="64" t="s">
        <v>298</v>
      </c>
      <c r="B66" s="91">
        <v>1.5976473333333332</v>
      </c>
      <c r="C66" s="91">
        <v>75.034123958333325</v>
      </c>
      <c r="D66" s="91">
        <v>77.128414285714285</v>
      </c>
      <c r="E66" s="91">
        <v>13.402904504285713</v>
      </c>
      <c r="F66" s="91">
        <v>102.11500942857144</v>
      </c>
      <c r="G66" s="91">
        <v>15.874789999999999</v>
      </c>
      <c r="H66" s="91">
        <v>0.10591431877229822</v>
      </c>
      <c r="I66" s="91">
        <v>3.9426696074402861</v>
      </c>
      <c r="J66" s="91">
        <v>0.56444134972639304</v>
      </c>
      <c r="K66" s="91">
        <v>9.0240083152738626E-2</v>
      </c>
      <c r="L66" s="91">
        <v>0.63239482550366388</v>
      </c>
      <c r="M66" s="91">
        <v>0.16111396587509053</v>
      </c>
      <c r="N66" s="52" t="str">
        <f t="shared" ref="N66:N72" si="55">A66</f>
        <v>187-1-204-MI1@127</v>
      </c>
      <c r="O66" s="54">
        <f t="shared" ref="O66:O72" si="56">B66*B$2</f>
        <v>606.2785651127333</v>
      </c>
      <c r="P66" s="96">
        <f t="shared" ref="P66:P72" si="57">(C$2*C66)</f>
        <v>0.57725732462018331</v>
      </c>
      <c r="Q66" s="54">
        <f t="shared" ref="Q66:Q72" si="58">D66*D$2</f>
        <v>537.9156199550572</v>
      </c>
      <c r="R66" s="54">
        <f t="shared" ref="R66:R72" si="59">E66*E$2</f>
        <v>0.30092214595926792</v>
      </c>
      <c r="S66" s="54">
        <f t="shared" ref="S66:S72" si="60">F66*F$2</f>
        <v>1167.2000865209286</v>
      </c>
      <c r="T66" s="54">
        <f t="shared" ref="T66:T72" si="61">G66*G$2</f>
        <v>185.90903069839999</v>
      </c>
      <c r="U66" s="54">
        <f t="shared" ref="U66:U72" si="62">SQRT((H66/B66)^2+(B$3/B$2)^2)*O66</f>
        <v>104.58558858933793</v>
      </c>
      <c r="V66" s="97">
        <f t="shared" ref="V66:V72" si="63">SQRT((I66/C66)^2+(C$3/C$2)^2)*P66</f>
        <v>4.1126048810092991E-2</v>
      </c>
      <c r="W66" s="54">
        <f t="shared" ref="W66:W72" si="64">SQRT((J66/D66)^2+(D$3/D$2)^2)*Q66</f>
        <v>14.077512069592316</v>
      </c>
      <c r="X66" s="54">
        <f t="shared" ref="X66:X72" si="65">SQRT((K66/E66)^2+(E$3/E$2)^2)*R66</f>
        <v>8.5810992062248844E-3</v>
      </c>
      <c r="Y66" s="54">
        <f t="shared" ref="Y66:Y72" si="66">SQRT((L66/F66)^2+(F$3/F$2)^2)*S66</f>
        <v>50.308182443825551</v>
      </c>
      <c r="Z66" s="54">
        <f t="shared" ref="Z66:Z72" si="67">SQRT((M66/G66)^2+(G$3/G$2)^2)*T66</f>
        <v>17.240708643012319</v>
      </c>
      <c r="AA66" s="52"/>
    </row>
    <row r="67" spans="1:27">
      <c r="A67" s="64" t="s">
        <v>299</v>
      </c>
      <c r="B67" s="91">
        <v>2.8858973333333333</v>
      </c>
      <c r="C67" s="91">
        <v>81.104123958333318</v>
      </c>
      <c r="D67" s="91">
        <v>59.628414285714285</v>
      </c>
      <c r="E67" s="91">
        <v>12.081404504285713</v>
      </c>
      <c r="F67" s="91">
        <v>133.88000942857144</v>
      </c>
      <c r="G67" s="91">
        <v>13.408289999999999</v>
      </c>
      <c r="H67" s="91">
        <v>0.11089893604539226</v>
      </c>
      <c r="I67" s="91">
        <v>3.982385402410638</v>
      </c>
      <c r="J67" s="91">
        <v>0.57827773161427576</v>
      </c>
      <c r="K67" s="91">
        <v>0.10830006797510877</v>
      </c>
      <c r="L67" s="91">
        <v>1.1079826545681164</v>
      </c>
      <c r="M67" s="91">
        <v>0.20564312023503203</v>
      </c>
      <c r="N67" s="52" t="str">
        <f t="shared" si="55"/>
        <v>187-1-205-MI4@128</v>
      </c>
      <c r="O67" s="54">
        <f t="shared" si="56"/>
        <v>1095.1463804377333</v>
      </c>
      <c r="P67" s="96">
        <f t="shared" si="57"/>
        <v>0.6239554371001832</v>
      </c>
      <c r="Q67" s="54">
        <f t="shared" si="58"/>
        <v>415.86561495505714</v>
      </c>
      <c r="R67" s="54">
        <f t="shared" si="59"/>
        <v>0.27125181474426791</v>
      </c>
      <c r="S67" s="54">
        <f t="shared" si="60"/>
        <v>1530.2819777709285</v>
      </c>
      <c r="T67" s="54">
        <f t="shared" si="61"/>
        <v>157.02394785839999</v>
      </c>
      <c r="U67" s="54">
        <f t="shared" si="62"/>
        <v>179.41529716609909</v>
      </c>
      <c r="V67" s="97">
        <f t="shared" si="63"/>
        <v>4.2893157966071994E-2</v>
      </c>
      <c r="W67" s="54">
        <f t="shared" si="64"/>
        <v>11.20053409240089</v>
      </c>
      <c r="X67" s="54">
        <f t="shared" si="65"/>
        <v>7.8998479322189806E-3</v>
      </c>
      <c r="Y67" s="54">
        <f t="shared" si="66"/>
        <v>66.490454126285954</v>
      </c>
      <c r="Z67" s="54">
        <f t="shared" si="67"/>
        <v>14.673494928341782</v>
      </c>
      <c r="AA67" s="52"/>
    </row>
    <row r="68" spans="1:27">
      <c r="A68" s="64" t="s">
        <v>300</v>
      </c>
      <c r="B68" s="91">
        <v>1.4319973333333333</v>
      </c>
      <c r="C68" s="91">
        <v>80.234123958333328</v>
      </c>
      <c r="D68" s="91">
        <v>70.483414285714289</v>
      </c>
      <c r="E68" s="91">
        <v>12.890904504285714</v>
      </c>
      <c r="F68" s="91">
        <v>101.90500942857143</v>
      </c>
      <c r="G68" s="91">
        <v>12.481789999999998</v>
      </c>
      <c r="H68" s="91">
        <v>0.10795355705580063</v>
      </c>
      <c r="I68" s="91">
        <v>3.9588064939995919</v>
      </c>
      <c r="J68" s="91">
        <v>0.43445083643716514</v>
      </c>
      <c r="K68" s="91">
        <v>0.11830921613895166</v>
      </c>
      <c r="L68" s="91">
        <v>1.6793545316054643</v>
      </c>
      <c r="M68" s="91">
        <v>0.13921420940406853</v>
      </c>
      <c r="N68" s="52" t="str">
        <f t="shared" si="55"/>
        <v>187-1-206-MI1@129</v>
      </c>
      <c r="O68" s="54">
        <f t="shared" si="56"/>
        <v>543.41735524773333</v>
      </c>
      <c r="P68" s="96">
        <f t="shared" si="57"/>
        <v>0.61726229742018324</v>
      </c>
      <c r="Q68" s="54">
        <f t="shared" si="58"/>
        <v>491.57148948505716</v>
      </c>
      <c r="R68" s="54">
        <f t="shared" si="59"/>
        <v>0.28942671683926791</v>
      </c>
      <c r="S68" s="54">
        <f t="shared" si="60"/>
        <v>1164.7997340209286</v>
      </c>
      <c r="T68" s="54">
        <f t="shared" si="61"/>
        <v>146.17374341839999</v>
      </c>
      <c r="U68" s="54">
        <f t="shared" si="62"/>
        <v>95.749402573657434</v>
      </c>
      <c r="V68" s="97">
        <f t="shared" si="63"/>
        <v>4.2538346120185498E-2</v>
      </c>
      <c r="W68" s="54">
        <f t="shared" si="64"/>
        <v>12.717662932034166</v>
      </c>
      <c r="X68" s="54">
        <f t="shared" si="65"/>
        <v>8.448394937128607E-3</v>
      </c>
      <c r="Y68" s="54">
        <f t="shared" si="66"/>
        <v>53.262967659393908</v>
      </c>
      <c r="Z68" s="54">
        <f t="shared" si="67"/>
        <v>13.572614828799846</v>
      </c>
      <c r="AA68" s="52"/>
    </row>
    <row r="69" spans="1:27">
      <c r="A69" s="64" t="s">
        <v>301</v>
      </c>
      <c r="B69" s="91">
        <v>1.6633473333333335</v>
      </c>
      <c r="C69" s="91">
        <v>96.999123958333342</v>
      </c>
      <c r="D69" s="91">
        <v>92.238414285714285</v>
      </c>
      <c r="E69" s="91">
        <v>16.132904504285715</v>
      </c>
      <c r="F69" s="91">
        <v>116.18000942857142</v>
      </c>
      <c r="G69" s="91">
        <v>23.979790000000001</v>
      </c>
      <c r="H69" s="91">
        <v>0.10522222008682387</v>
      </c>
      <c r="I69" s="91">
        <v>3.9373320344407503</v>
      </c>
      <c r="J69" s="91">
        <v>0.30585822660336015</v>
      </c>
      <c r="K69" s="91">
        <v>8.6191650781344123E-2</v>
      </c>
      <c r="L69" s="91">
        <v>0.49701428724314306</v>
      </c>
      <c r="M69" s="91">
        <v>0.16954475072971101</v>
      </c>
      <c r="N69" s="52" t="str">
        <f t="shared" si="55"/>
        <v>187-1-201-MI1@130</v>
      </c>
      <c r="O69" s="54">
        <f t="shared" si="56"/>
        <v>631.21053908273336</v>
      </c>
      <c r="P69" s="96">
        <f t="shared" si="57"/>
        <v>0.74623986838018341</v>
      </c>
      <c r="Q69" s="54">
        <f t="shared" si="58"/>
        <v>643.29708141505716</v>
      </c>
      <c r="R69" s="54">
        <f t="shared" si="59"/>
        <v>0.36221613325926794</v>
      </c>
      <c r="S69" s="54">
        <f t="shared" si="60"/>
        <v>1327.9665527709285</v>
      </c>
      <c r="T69" s="54">
        <f t="shared" si="61"/>
        <v>280.82636149839999</v>
      </c>
      <c r="U69" s="54">
        <f t="shared" si="62"/>
        <v>108.16479058786841</v>
      </c>
      <c r="V69" s="97">
        <f t="shared" si="63"/>
        <v>4.6973851375524837E-2</v>
      </c>
      <c r="W69" s="54">
        <f t="shared" si="64"/>
        <v>16.303916006981868</v>
      </c>
      <c r="X69" s="54">
        <f t="shared" si="65"/>
        <v>1.0221779347755207E-2</v>
      </c>
      <c r="Y69" s="54">
        <f t="shared" si="66"/>
        <v>56.927735157794444</v>
      </c>
      <c r="Z69" s="54">
        <f t="shared" si="67"/>
        <v>25.962697329912832</v>
      </c>
      <c r="AA69" s="52"/>
    </row>
    <row r="70" spans="1:27">
      <c r="A70" s="64" t="s">
        <v>302</v>
      </c>
      <c r="B70" s="91">
        <v>2.5947473333333333</v>
      </c>
      <c r="C70" s="91">
        <v>87.304123958333321</v>
      </c>
      <c r="D70" s="91">
        <v>84.10341428571428</v>
      </c>
      <c r="E70" s="91">
        <v>1.3795545042857142</v>
      </c>
      <c r="F70" s="91">
        <v>36.691009428571434</v>
      </c>
      <c r="G70" s="91">
        <v>1387.16579</v>
      </c>
      <c r="H70" s="91">
        <v>0.11324626397369585</v>
      </c>
      <c r="I70" s="91">
        <v>3.944009716802602</v>
      </c>
      <c r="J70" s="91">
        <v>0.55543083141013372</v>
      </c>
      <c r="K70" s="91">
        <v>2.6396337784116583E-2</v>
      </c>
      <c r="L70" s="91">
        <v>1.1869771534548628</v>
      </c>
      <c r="M70" s="91">
        <v>20.819323759911125</v>
      </c>
      <c r="N70" s="52" t="str">
        <f t="shared" si="55"/>
        <v>187-1-211-MI2@131</v>
      </c>
      <c r="O70" s="54">
        <f t="shared" si="56"/>
        <v>984.66016702273328</v>
      </c>
      <c r="P70" s="96">
        <f t="shared" si="57"/>
        <v>0.67165367390018327</v>
      </c>
      <c r="Q70" s="54">
        <f t="shared" si="58"/>
        <v>586.56126480505714</v>
      </c>
      <c r="R70" s="54">
        <f t="shared" si="59"/>
        <v>3.0973771525767902E-2</v>
      </c>
      <c r="S70" s="54">
        <f t="shared" si="60"/>
        <v>419.3874105209286</v>
      </c>
      <c r="T70" s="54">
        <f t="shared" si="61"/>
        <v>16245.0430800584</v>
      </c>
      <c r="U70" s="54">
        <f t="shared" si="62"/>
        <v>162.59612059138277</v>
      </c>
      <c r="V70" s="97">
        <f t="shared" si="63"/>
        <v>4.4326795119344932E-2</v>
      </c>
      <c r="W70" s="54">
        <f t="shared" si="64"/>
        <v>15.23877612088741</v>
      </c>
      <c r="X70" s="54">
        <f t="shared" si="65"/>
        <v>1.0430113986219386E-3</v>
      </c>
      <c r="Y70" s="54">
        <f t="shared" si="66"/>
        <v>22.451753315618149</v>
      </c>
      <c r="Z70" s="54">
        <f t="shared" si="67"/>
        <v>1517.1919531438987</v>
      </c>
      <c r="AA70" s="52"/>
    </row>
    <row r="71" spans="1:27">
      <c r="A71" s="64" t="s">
        <v>303</v>
      </c>
      <c r="B71" s="91">
        <v>1.9539973333333334</v>
      </c>
      <c r="C71" s="91">
        <v>98.834123958333322</v>
      </c>
      <c r="D71" s="91">
        <v>95.378414285714285</v>
      </c>
      <c r="E71" s="91">
        <v>0.45108950428571432</v>
      </c>
      <c r="F71" s="91">
        <v>101.17000942857143</v>
      </c>
      <c r="G71" s="91">
        <v>515.31578999999999</v>
      </c>
      <c r="H71" s="91">
        <v>0.11650102229594383</v>
      </c>
      <c r="I71" s="91">
        <v>3.9860952179963465</v>
      </c>
      <c r="J71" s="91">
        <v>0.70322098694574831</v>
      </c>
      <c r="K71" s="91">
        <v>3.0292014779693691E-2</v>
      </c>
      <c r="L71" s="91">
        <v>1.0970834757773946</v>
      </c>
      <c r="M71" s="91">
        <v>6.67301017682425</v>
      </c>
      <c r="N71" s="52" t="str">
        <f t="shared" si="55"/>
        <v>187-1-216-MI1@132</v>
      </c>
      <c r="O71" s="54">
        <f t="shared" si="56"/>
        <v>741.50701144773336</v>
      </c>
      <c r="P71" s="96">
        <f t="shared" si="57"/>
        <v>0.76035700782018323</v>
      </c>
      <c r="Q71" s="54">
        <f t="shared" si="58"/>
        <v>665.19633945505711</v>
      </c>
      <c r="R71" s="54">
        <f t="shared" si="59"/>
        <v>1.0127866061117902E-2</v>
      </c>
      <c r="S71" s="54">
        <f t="shared" si="60"/>
        <v>1156.3985002709285</v>
      </c>
      <c r="T71" s="54">
        <f t="shared" si="61"/>
        <v>6034.8426040584</v>
      </c>
      <c r="U71" s="54">
        <f t="shared" si="62"/>
        <v>126.09452297690942</v>
      </c>
      <c r="V71" s="97">
        <f t="shared" si="63"/>
        <v>4.7735121482771557E-2</v>
      </c>
      <c r="W71" s="54">
        <f t="shared" si="64"/>
        <v>17.4187303109947</v>
      </c>
      <c r="X71" s="54">
        <f t="shared" si="65"/>
        <v>7.3574308512600376E-4</v>
      </c>
      <c r="Y71" s="54">
        <f t="shared" si="66"/>
        <v>50.89448789900483</v>
      </c>
      <c r="Z71" s="54">
        <f t="shared" si="67"/>
        <v>561.75590036702272</v>
      </c>
      <c r="AA71" s="52"/>
    </row>
    <row r="72" spans="1:27">
      <c r="A72" s="64" t="s">
        <v>304</v>
      </c>
      <c r="B72" s="91">
        <v>4.6523333333333139E-3</v>
      </c>
      <c r="C72" s="91">
        <v>79.939123958333326</v>
      </c>
      <c r="D72" s="91">
        <v>67.493414285714294</v>
      </c>
      <c r="E72" s="91">
        <v>2.6222045042857145</v>
      </c>
      <c r="F72" s="91">
        <v>69.320009428571424</v>
      </c>
      <c r="G72" s="91">
        <v>688.66579000000002</v>
      </c>
      <c r="H72" s="91">
        <v>0.10448114271963148</v>
      </c>
      <c r="I72" s="91">
        <v>3.9933962831446292</v>
      </c>
      <c r="J72" s="91">
        <v>0.59824021503151426</v>
      </c>
      <c r="K72" s="91">
        <v>8.0659518591504012E-2</v>
      </c>
      <c r="L72" s="91">
        <v>0.57391958532864995</v>
      </c>
      <c r="M72" s="91">
        <v>7.6848771506121034</v>
      </c>
      <c r="N72" s="52" t="str">
        <f t="shared" si="55"/>
        <v>187-9-223-MIA@133</v>
      </c>
      <c r="O72" s="54">
        <f t="shared" si="56"/>
        <v>1.765477223233326</v>
      </c>
      <c r="P72" s="96">
        <f t="shared" si="57"/>
        <v>0.61499278454018325</v>
      </c>
      <c r="Q72" s="54">
        <f t="shared" si="58"/>
        <v>470.71837434505721</v>
      </c>
      <c r="R72" s="54">
        <f t="shared" si="59"/>
        <v>5.8873761752267911E-2</v>
      </c>
      <c r="S72" s="54">
        <f t="shared" si="60"/>
        <v>792.34503777092846</v>
      </c>
      <c r="T72" s="54">
        <f t="shared" si="61"/>
        <v>8064.9375200584</v>
      </c>
      <c r="U72" s="54">
        <f t="shared" si="62"/>
        <v>39.64972036184421</v>
      </c>
      <c r="V72" s="97">
        <f t="shared" si="63"/>
        <v>4.2653459546917676E-2</v>
      </c>
      <c r="W72" s="54">
        <f t="shared" si="64"/>
        <v>12.541822813773015</v>
      </c>
      <c r="X72" s="54">
        <f t="shared" si="65"/>
        <v>2.4374169606669982E-3</v>
      </c>
      <c r="Y72" s="54">
        <f t="shared" si="66"/>
        <v>34.427741768422052</v>
      </c>
      <c r="Z72" s="54">
        <f t="shared" si="67"/>
        <v>748.85608573308275</v>
      </c>
      <c r="AA72" s="52"/>
    </row>
    <row r="73" spans="1:27">
      <c r="A73" s="64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52"/>
      <c r="O73" s="54"/>
      <c r="P73" s="96"/>
      <c r="Q73" s="54"/>
      <c r="R73" s="54"/>
      <c r="S73" s="54"/>
      <c r="T73" s="54"/>
      <c r="U73" s="54"/>
      <c r="V73" s="97"/>
      <c r="W73" s="54"/>
      <c r="X73" s="54"/>
      <c r="Y73" s="54"/>
      <c r="Z73" s="54"/>
      <c r="AA73" s="52"/>
    </row>
    <row r="74" spans="1:27">
      <c r="A74" s="64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52"/>
      <c r="O74" s="54"/>
      <c r="P74" s="96"/>
      <c r="Q74" s="54"/>
      <c r="R74" s="54"/>
      <c r="S74" s="54"/>
      <c r="T74" s="54"/>
      <c r="U74" s="54"/>
      <c r="V74" s="97"/>
      <c r="W74" s="54"/>
      <c r="X74" s="54"/>
      <c r="Y74" s="54"/>
      <c r="Z74" s="54"/>
      <c r="AA74" s="52"/>
    </row>
    <row r="75" spans="1:27">
      <c r="A75" s="64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52"/>
      <c r="O75" s="54"/>
      <c r="P75" s="96"/>
      <c r="Q75" s="54"/>
      <c r="R75" s="54"/>
      <c r="S75" s="54"/>
      <c r="T75" s="54"/>
      <c r="U75" s="54"/>
      <c r="V75" s="97"/>
      <c r="W75" s="54"/>
      <c r="X75" s="54"/>
      <c r="Y75" s="54"/>
      <c r="Z75" s="54"/>
      <c r="AA75" s="52"/>
    </row>
    <row r="76" spans="1:27">
      <c r="A76" s="64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52"/>
      <c r="O76" s="54"/>
      <c r="P76" s="96"/>
      <c r="Q76" s="54"/>
      <c r="R76" s="54"/>
      <c r="S76" s="54"/>
      <c r="T76" s="54"/>
      <c r="U76" s="54"/>
      <c r="V76" s="97"/>
      <c r="W76" s="54"/>
      <c r="X76" s="54"/>
      <c r="Y76" s="54"/>
      <c r="Z76" s="54"/>
      <c r="AA76" s="52"/>
    </row>
    <row r="77" spans="1:27">
      <c r="A77" s="64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52"/>
      <c r="O77" s="54"/>
      <c r="P77" s="96"/>
      <c r="Q77" s="54"/>
      <c r="R77" s="54"/>
      <c r="S77" s="54"/>
      <c r="T77" s="54"/>
      <c r="U77" s="54"/>
      <c r="V77" s="97"/>
      <c r="W77" s="54"/>
      <c r="X77" s="54"/>
      <c r="Y77" s="54"/>
      <c r="Z77" s="54"/>
      <c r="AA77" s="52"/>
    </row>
    <row r="78" spans="1:27">
      <c r="A78" s="64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52"/>
      <c r="O78" s="54"/>
      <c r="P78" s="96"/>
      <c r="Q78" s="54"/>
      <c r="R78" s="54"/>
      <c r="S78" s="54"/>
      <c r="T78" s="54"/>
      <c r="U78" s="54"/>
      <c r="V78" s="97"/>
      <c r="W78" s="54"/>
      <c r="X78" s="54"/>
      <c r="Y78" s="54"/>
      <c r="Z78" s="54"/>
      <c r="AA78" s="52"/>
    </row>
    <row r="79" spans="1:27">
      <c r="A79" s="64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52"/>
      <c r="O79" s="54"/>
      <c r="P79" s="96"/>
      <c r="Q79" s="54"/>
      <c r="R79" s="54"/>
      <c r="S79" s="54"/>
      <c r="T79" s="54"/>
      <c r="U79" s="54"/>
      <c r="V79" s="97"/>
      <c r="W79" s="54"/>
      <c r="X79" s="54"/>
      <c r="Y79" s="54"/>
      <c r="Z79" s="54"/>
      <c r="AA79" s="52"/>
    </row>
    <row r="80" spans="1:27">
      <c r="A80" s="64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52"/>
      <c r="O80" s="54"/>
      <c r="P80" s="96"/>
      <c r="Q80" s="54"/>
      <c r="R80" s="54"/>
      <c r="S80" s="54"/>
      <c r="T80" s="54"/>
      <c r="U80" s="54"/>
      <c r="V80" s="97"/>
      <c r="W80" s="54"/>
      <c r="X80" s="54"/>
      <c r="Y80" s="54"/>
      <c r="Z80" s="54"/>
      <c r="AA80" s="52"/>
    </row>
    <row r="81" spans="1:27">
      <c r="A81" s="64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52"/>
      <c r="O81" s="54"/>
      <c r="P81" s="96"/>
      <c r="Q81" s="54"/>
      <c r="R81" s="54"/>
      <c r="S81" s="54"/>
      <c r="T81" s="54"/>
      <c r="U81" s="54"/>
      <c r="V81" s="97"/>
      <c r="W81" s="54"/>
      <c r="X81" s="54"/>
      <c r="Y81" s="54"/>
      <c r="Z81" s="54"/>
      <c r="AA81" s="52"/>
    </row>
    <row r="82" spans="1:27">
      <c r="A82" s="64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52"/>
      <c r="O82" s="54"/>
      <c r="P82" s="96"/>
      <c r="Q82" s="54"/>
      <c r="R82" s="54"/>
      <c r="S82" s="54"/>
      <c r="T82" s="54"/>
      <c r="U82" s="54"/>
      <c r="V82" s="97"/>
      <c r="W82" s="54"/>
      <c r="X82" s="54"/>
      <c r="Y82" s="54"/>
      <c r="Z82" s="54"/>
      <c r="AA82" s="52"/>
    </row>
    <row r="83" spans="1:27">
      <c r="A83" s="64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52"/>
      <c r="O83" s="54"/>
      <c r="P83" s="96"/>
      <c r="Q83" s="54"/>
      <c r="R83" s="54"/>
      <c r="S83" s="54"/>
      <c r="T83" s="54"/>
      <c r="U83" s="54"/>
      <c r="V83" s="97"/>
      <c r="W83" s="54"/>
      <c r="X83" s="54"/>
      <c r="Y83" s="54"/>
      <c r="Z83" s="54"/>
      <c r="AA83" s="52"/>
    </row>
    <row r="84" spans="1:27">
      <c r="A84" s="64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52"/>
      <c r="O84" s="54"/>
      <c r="P84" s="96"/>
      <c r="Q84" s="54"/>
      <c r="R84" s="54"/>
      <c r="S84" s="54"/>
      <c r="T84" s="54"/>
      <c r="U84" s="54"/>
      <c r="V84" s="97"/>
      <c r="W84" s="54"/>
      <c r="X84" s="54"/>
      <c r="Y84" s="54"/>
      <c r="Z84" s="54"/>
      <c r="AA84" s="52"/>
    </row>
    <row r="85" spans="1:27">
      <c r="A85" s="64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52"/>
      <c r="O85" s="54"/>
      <c r="P85" s="96"/>
      <c r="Q85" s="54"/>
      <c r="R85" s="54"/>
      <c r="S85" s="54"/>
      <c r="T85" s="54"/>
      <c r="U85" s="54"/>
      <c r="V85" s="97"/>
      <c r="W85" s="54"/>
      <c r="X85" s="54"/>
      <c r="Y85" s="54"/>
      <c r="Z85" s="54"/>
      <c r="AA85" s="52"/>
    </row>
    <row r="86" spans="1:27">
      <c r="A86" s="64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52"/>
      <c r="O86" s="54"/>
      <c r="P86" s="96"/>
      <c r="Q86" s="54"/>
      <c r="R86" s="54"/>
      <c r="S86" s="54"/>
      <c r="T86" s="54"/>
      <c r="U86" s="54"/>
      <c r="V86" s="97"/>
      <c r="W86" s="54"/>
      <c r="X86" s="54"/>
      <c r="Y86" s="54"/>
      <c r="Z86" s="54"/>
      <c r="AA86" s="52"/>
    </row>
    <row r="87" spans="1:27">
      <c r="A87" s="64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52"/>
      <c r="O87" s="54"/>
      <c r="P87" s="96"/>
      <c r="Q87" s="54"/>
      <c r="R87" s="54"/>
      <c r="S87" s="54"/>
      <c r="T87" s="54"/>
      <c r="U87" s="54"/>
      <c r="V87" s="97"/>
      <c r="W87" s="54"/>
      <c r="X87" s="54"/>
      <c r="Y87" s="54"/>
      <c r="Z87" s="54"/>
      <c r="AA87" s="52"/>
    </row>
    <row r="88" spans="1:27">
      <c r="A88" s="64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52"/>
      <c r="O88" s="54"/>
      <c r="P88" s="96"/>
      <c r="Q88" s="54"/>
      <c r="R88" s="54"/>
      <c r="S88" s="54"/>
      <c r="T88" s="54"/>
      <c r="U88" s="54"/>
      <c r="V88" s="97"/>
      <c r="W88" s="54"/>
      <c r="X88" s="54"/>
      <c r="Y88" s="54"/>
      <c r="Z88" s="54"/>
      <c r="AA88" s="52"/>
    </row>
    <row r="89" spans="1:27">
      <c r="A89" s="64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52"/>
      <c r="O89" s="54"/>
      <c r="P89" s="96"/>
      <c r="Q89" s="54"/>
      <c r="R89" s="54"/>
      <c r="S89" s="54"/>
      <c r="T89" s="54"/>
      <c r="U89" s="54"/>
      <c r="V89" s="97"/>
      <c r="W89" s="54"/>
      <c r="X89" s="54"/>
      <c r="Y89" s="54"/>
      <c r="Z89" s="54"/>
      <c r="AA89" s="52"/>
    </row>
    <row r="90" spans="1:27">
      <c r="A90" s="64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52"/>
      <c r="O90" s="54"/>
      <c r="P90" s="96"/>
      <c r="Q90" s="54"/>
      <c r="R90" s="54"/>
      <c r="S90" s="54"/>
      <c r="T90" s="54"/>
      <c r="U90" s="54"/>
      <c r="V90" s="97"/>
      <c r="W90" s="54"/>
      <c r="X90" s="54"/>
      <c r="Y90" s="54"/>
      <c r="Z90" s="54"/>
      <c r="AA90" s="52"/>
    </row>
    <row r="91" spans="1:27">
      <c r="A91" s="64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52"/>
      <c r="O91" s="54"/>
      <c r="P91" s="96"/>
      <c r="Q91" s="54"/>
      <c r="R91" s="54"/>
      <c r="S91" s="54"/>
      <c r="T91" s="54"/>
      <c r="U91" s="54"/>
      <c r="V91" s="97"/>
      <c r="W91" s="54"/>
      <c r="X91" s="54"/>
      <c r="Y91" s="54"/>
      <c r="Z91" s="54"/>
      <c r="AA91" s="52"/>
    </row>
    <row r="92" spans="1:27">
      <c r="A92" s="64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52"/>
      <c r="O92" s="54"/>
      <c r="P92" s="96"/>
      <c r="Q92" s="54"/>
      <c r="R92" s="54"/>
      <c r="S92" s="54"/>
      <c r="T92" s="54"/>
      <c r="U92" s="54"/>
      <c r="V92" s="97"/>
      <c r="W92" s="54"/>
      <c r="X92" s="54"/>
      <c r="Y92" s="54"/>
      <c r="Z92" s="54"/>
      <c r="AA92" s="52"/>
    </row>
    <row r="93" spans="1:27">
      <c r="A93" s="64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52"/>
      <c r="O93" s="54"/>
      <c r="P93" s="96"/>
      <c r="Q93" s="54"/>
      <c r="R93" s="54"/>
      <c r="S93" s="54"/>
      <c r="T93" s="54"/>
      <c r="U93" s="54"/>
      <c r="V93" s="97"/>
      <c r="W93" s="54"/>
      <c r="X93" s="54"/>
      <c r="Y93" s="54"/>
      <c r="Z93" s="54"/>
      <c r="AA93" s="52"/>
    </row>
    <row r="94" spans="1:27">
      <c r="A94" s="64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52"/>
      <c r="O94" s="54"/>
      <c r="P94" s="96"/>
      <c r="Q94" s="54"/>
      <c r="R94" s="54"/>
      <c r="S94" s="54"/>
      <c r="T94" s="54"/>
      <c r="U94" s="54"/>
      <c r="V94" s="97"/>
      <c r="W94" s="54"/>
      <c r="X94" s="54"/>
      <c r="Y94" s="54"/>
      <c r="Z94" s="54"/>
      <c r="AA94" s="52"/>
    </row>
    <row r="95" spans="1:27">
      <c r="A95" s="64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52"/>
      <c r="O95" s="54"/>
      <c r="P95" s="96"/>
      <c r="Q95" s="54"/>
      <c r="R95" s="54"/>
      <c r="S95" s="54"/>
      <c r="T95" s="54"/>
      <c r="U95" s="54"/>
      <c r="V95" s="97"/>
      <c r="W95" s="54"/>
      <c r="X95" s="54"/>
      <c r="Y95" s="54"/>
      <c r="Z95" s="54"/>
      <c r="AA95" s="98"/>
    </row>
    <row r="96" spans="1:27">
      <c r="A96" s="64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52"/>
      <c r="O96" s="54"/>
      <c r="P96" s="96"/>
      <c r="Q96" s="54"/>
      <c r="R96" s="54"/>
      <c r="S96" s="54"/>
      <c r="T96" s="54"/>
      <c r="U96" s="54"/>
      <c r="V96" s="97"/>
      <c r="W96" s="54"/>
      <c r="X96" s="54"/>
      <c r="Y96" s="54"/>
      <c r="Z96" s="54"/>
      <c r="AA96" s="98"/>
    </row>
    <row r="97" spans="1:27">
      <c r="A97" s="64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52"/>
      <c r="O97" s="54"/>
      <c r="P97" s="96"/>
      <c r="Q97" s="54"/>
      <c r="R97" s="54"/>
      <c r="S97" s="54"/>
      <c r="T97" s="54"/>
      <c r="U97" s="54"/>
      <c r="V97" s="97"/>
      <c r="W97" s="54"/>
      <c r="X97" s="54"/>
      <c r="Y97" s="54"/>
      <c r="Z97" s="54"/>
      <c r="AA97" s="98"/>
    </row>
    <row r="98" spans="1:27">
      <c r="A98" s="64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52"/>
      <c r="O98" s="54"/>
      <c r="P98" s="96"/>
      <c r="Q98" s="54"/>
      <c r="R98" s="54"/>
      <c r="S98" s="54"/>
      <c r="T98" s="54"/>
      <c r="U98" s="54"/>
      <c r="V98" s="97"/>
      <c r="W98" s="54"/>
      <c r="X98" s="54"/>
      <c r="Y98" s="54"/>
      <c r="Z98" s="54"/>
      <c r="AA98" s="52"/>
    </row>
    <row r="99" spans="1:27">
      <c r="A99" s="64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52"/>
      <c r="O99" s="54"/>
      <c r="P99" s="96"/>
      <c r="Q99" s="54"/>
      <c r="R99" s="54"/>
      <c r="S99" s="54"/>
      <c r="T99" s="54"/>
      <c r="U99" s="54"/>
      <c r="V99" s="97"/>
      <c r="W99" s="54"/>
      <c r="X99" s="54"/>
      <c r="Y99" s="54"/>
      <c r="Z99" s="54"/>
      <c r="AA99" s="52"/>
    </row>
    <row r="100" spans="1:27">
      <c r="A100" s="64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52"/>
      <c r="O100" s="54"/>
      <c r="P100" s="96"/>
      <c r="Q100" s="54"/>
      <c r="R100" s="54"/>
      <c r="S100" s="54"/>
      <c r="T100" s="54"/>
      <c r="U100" s="54"/>
      <c r="V100" s="97"/>
      <c r="W100" s="54"/>
      <c r="X100" s="54"/>
      <c r="Y100" s="54"/>
      <c r="Z100" s="54"/>
      <c r="AA100" s="52"/>
    </row>
    <row r="101" spans="1:27">
      <c r="A101" s="64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52"/>
      <c r="O101" s="54"/>
      <c r="P101" s="96"/>
      <c r="Q101" s="54"/>
      <c r="R101" s="54"/>
      <c r="S101" s="54"/>
      <c r="T101" s="54"/>
      <c r="U101" s="54"/>
      <c r="V101" s="97"/>
      <c r="W101" s="54"/>
      <c r="X101" s="54"/>
      <c r="Y101" s="54"/>
      <c r="Z101" s="54"/>
      <c r="AA101" s="52"/>
    </row>
    <row r="102" spans="1:27">
      <c r="A102" s="64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52"/>
      <c r="O102" s="54"/>
      <c r="P102" s="96"/>
      <c r="Q102" s="54"/>
      <c r="R102" s="54"/>
      <c r="S102" s="54"/>
      <c r="T102" s="54"/>
      <c r="U102" s="54"/>
      <c r="V102" s="97"/>
      <c r="W102" s="54"/>
      <c r="X102" s="54"/>
      <c r="Y102" s="54"/>
      <c r="Z102" s="54"/>
      <c r="AA102" s="52"/>
    </row>
    <row r="103" spans="1:27">
      <c r="A103" s="64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52"/>
      <c r="O103" s="54"/>
      <c r="P103" s="96"/>
      <c r="Q103" s="54"/>
      <c r="R103" s="54"/>
      <c r="S103" s="54"/>
      <c r="T103" s="54"/>
      <c r="U103" s="54"/>
      <c r="V103" s="97"/>
      <c r="W103" s="54"/>
      <c r="X103" s="54"/>
      <c r="Y103" s="54"/>
      <c r="Z103" s="54"/>
      <c r="AA103" s="52"/>
    </row>
    <row r="104" spans="1:27">
      <c r="A104" s="64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52"/>
      <c r="O104" s="54"/>
      <c r="P104" s="96"/>
      <c r="Q104" s="54"/>
      <c r="R104" s="54"/>
      <c r="S104" s="54"/>
      <c r="T104" s="54"/>
      <c r="U104" s="54"/>
      <c r="V104" s="97"/>
      <c r="W104" s="54"/>
      <c r="X104" s="54"/>
      <c r="Y104" s="54"/>
      <c r="Z104" s="54"/>
      <c r="AA104" s="52"/>
    </row>
    <row r="105" spans="1:27">
      <c r="A105" s="64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52"/>
      <c r="O105" s="54"/>
      <c r="P105" s="96"/>
      <c r="Q105" s="54"/>
      <c r="R105" s="54"/>
      <c r="S105" s="54"/>
      <c r="T105" s="54"/>
      <c r="U105" s="54"/>
      <c r="V105" s="97"/>
      <c r="W105" s="54"/>
      <c r="X105" s="54"/>
      <c r="Y105" s="54"/>
      <c r="Z105" s="54"/>
      <c r="AA105" s="52"/>
    </row>
    <row r="106" spans="1:27">
      <c r="A106" s="64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52"/>
      <c r="O106" s="54"/>
      <c r="P106" s="96"/>
      <c r="Q106" s="54"/>
      <c r="R106" s="54"/>
      <c r="S106" s="54"/>
      <c r="T106" s="54"/>
      <c r="U106" s="54"/>
      <c r="V106" s="97"/>
      <c r="W106" s="54"/>
      <c r="X106" s="54"/>
      <c r="Y106" s="54"/>
      <c r="Z106" s="54"/>
      <c r="AA106" s="52"/>
    </row>
    <row r="107" spans="1:27">
      <c r="A107" s="64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52"/>
      <c r="O107" s="54"/>
      <c r="P107" s="96"/>
      <c r="Q107" s="54"/>
      <c r="R107" s="54"/>
      <c r="S107" s="54"/>
      <c r="T107" s="54"/>
      <c r="U107" s="54"/>
      <c r="V107" s="97"/>
      <c r="W107" s="54"/>
      <c r="X107" s="54"/>
      <c r="Y107" s="54"/>
      <c r="Z107" s="54"/>
      <c r="AA107" s="52"/>
    </row>
    <row r="108" spans="1:27">
      <c r="A108" s="64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52"/>
      <c r="O108" s="54"/>
      <c r="P108" s="96"/>
      <c r="Q108" s="54"/>
      <c r="R108" s="54"/>
      <c r="S108" s="54"/>
      <c r="T108" s="54"/>
      <c r="U108" s="54"/>
      <c r="V108" s="97"/>
      <c r="W108" s="54"/>
      <c r="X108" s="54"/>
      <c r="Y108" s="54"/>
      <c r="Z108" s="54"/>
      <c r="AA108" s="52"/>
    </row>
    <row r="109" spans="1:27">
      <c r="A109" s="64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52"/>
      <c r="O109" s="54"/>
      <c r="P109" s="96"/>
      <c r="Q109" s="54"/>
      <c r="R109" s="54"/>
      <c r="S109" s="54"/>
      <c r="T109" s="54"/>
      <c r="U109" s="54"/>
      <c r="V109" s="97"/>
      <c r="W109" s="54"/>
      <c r="X109" s="54"/>
      <c r="Y109" s="54"/>
      <c r="Z109" s="54"/>
      <c r="AA109" s="52"/>
    </row>
    <row r="110" spans="1:27">
      <c r="A110" s="64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52"/>
      <c r="O110" s="54"/>
      <c r="P110" s="96"/>
      <c r="Q110" s="54"/>
      <c r="R110" s="54"/>
      <c r="S110" s="54"/>
      <c r="T110" s="54"/>
      <c r="U110" s="54"/>
      <c r="V110" s="97"/>
      <c r="W110" s="54"/>
      <c r="X110" s="54"/>
      <c r="Y110" s="54"/>
      <c r="Z110" s="54"/>
      <c r="AA110" s="52"/>
    </row>
    <row r="111" spans="1:27">
      <c r="A111" s="64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52"/>
      <c r="O111" s="54"/>
      <c r="P111" s="96"/>
      <c r="Q111" s="54"/>
      <c r="R111" s="54"/>
      <c r="S111" s="54"/>
      <c r="T111" s="54"/>
      <c r="U111" s="54"/>
      <c r="V111" s="97"/>
      <c r="W111" s="54"/>
      <c r="X111" s="54"/>
      <c r="Y111" s="54"/>
      <c r="Z111" s="54"/>
      <c r="AA111" s="52"/>
    </row>
    <row r="112" spans="1:27">
      <c r="A112" s="64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52"/>
      <c r="O112" s="54"/>
      <c r="P112" s="96"/>
      <c r="Q112" s="54"/>
      <c r="R112" s="54"/>
      <c r="S112" s="54"/>
      <c r="T112" s="54"/>
      <c r="U112" s="54"/>
      <c r="V112" s="97"/>
      <c r="W112" s="54"/>
      <c r="X112" s="54"/>
      <c r="Y112" s="54"/>
      <c r="Z112" s="54"/>
      <c r="AA112" s="52"/>
    </row>
    <row r="113" spans="1:27">
      <c r="A113" s="64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52"/>
      <c r="O113" s="54"/>
      <c r="P113" s="96"/>
      <c r="Q113" s="54"/>
      <c r="R113" s="54"/>
      <c r="S113" s="54"/>
      <c r="T113" s="54"/>
      <c r="U113" s="54"/>
      <c r="V113" s="97"/>
      <c r="W113" s="54"/>
      <c r="X113" s="54"/>
      <c r="Y113" s="54"/>
      <c r="Z113" s="54"/>
      <c r="AA113" s="52"/>
    </row>
    <row r="114" spans="1:27">
      <c r="A114" s="64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52"/>
      <c r="O114" s="54"/>
      <c r="P114" s="96"/>
      <c r="Q114" s="54"/>
      <c r="R114" s="54"/>
      <c r="S114" s="54"/>
      <c r="T114" s="54"/>
      <c r="U114" s="54"/>
      <c r="V114" s="97"/>
      <c r="W114" s="54"/>
      <c r="X114" s="54"/>
      <c r="Y114" s="54"/>
      <c r="Z114" s="54"/>
      <c r="AA114" s="52"/>
    </row>
    <row r="115" spans="1:27">
      <c r="A115" s="64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52"/>
      <c r="O115" s="54"/>
      <c r="P115" s="96"/>
      <c r="Q115" s="54"/>
      <c r="R115" s="54"/>
      <c r="S115" s="54"/>
      <c r="T115" s="54"/>
      <c r="U115" s="54"/>
      <c r="V115" s="97"/>
      <c r="W115" s="54"/>
      <c r="X115" s="54"/>
      <c r="Y115" s="54"/>
      <c r="Z115" s="54"/>
      <c r="AA115" s="52"/>
    </row>
    <row r="116" spans="1:27">
      <c r="A116" s="64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52"/>
      <c r="O116" s="54"/>
      <c r="P116" s="96"/>
      <c r="Q116" s="54"/>
      <c r="R116" s="54"/>
      <c r="S116" s="54"/>
      <c r="T116" s="54"/>
      <c r="U116" s="54"/>
      <c r="V116" s="97"/>
      <c r="W116" s="54"/>
      <c r="X116" s="54"/>
      <c r="Y116" s="54"/>
      <c r="Z116" s="54"/>
      <c r="AA116" s="52"/>
    </row>
    <row r="117" spans="1:27">
      <c r="A117" s="64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52"/>
      <c r="O117" s="54"/>
      <c r="P117" s="96"/>
      <c r="Q117" s="54"/>
      <c r="R117" s="54"/>
      <c r="S117" s="54"/>
      <c r="T117" s="54"/>
      <c r="U117" s="54"/>
      <c r="V117" s="97"/>
      <c r="W117" s="54"/>
      <c r="X117" s="54"/>
      <c r="Y117" s="54"/>
      <c r="Z117" s="54"/>
      <c r="AA117" s="52"/>
    </row>
    <row r="118" spans="1:27">
      <c r="A118" s="64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52"/>
      <c r="O118" s="54"/>
      <c r="P118" s="96"/>
      <c r="Q118" s="54"/>
      <c r="R118" s="54"/>
      <c r="S118" s="54"/>
      <c r="T118" s="54"/>
      <c r="U118" s="54"/>
      <c r="V118" s="97"/>
      <c r="W118" s="54"/>
      <c r="X118" s="54"/>
      <c r="Y118" s="54"/>
      <c r="Z118" s="54"/>
      <c r="AA118" s="52"/>
    </row>
    <row r="119" spans="1:27">
      <c r="A119" s="64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52"/>
      <c r="O119" s="54"/>
      <c r="P119" s="96"/>
      <c r="Q119" s="54"/>
      <c r="R119" s="54"/>
      <c r="S119" s="54"/>
      <c r="T119" s="54"/>
      <c r="U119" s="54"/>
      <c r="V119" s="97"/>
      <c r="W119" s="54"/>
      <c r="X119" s="54"/>
      <c r="Y119" s="54"/>
      <c r="Z119" s="54"/>
      <c r="AA119" s="52"/>
    </row>
    <row r="120" spans="1:27">
      <c r="A120" s="64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52"/>
      <c r="O120" s="54"/>
      <c r="P120" s="96"/>
      <c r="Q120" s="54"/>
      <c r="R120" s="54"/>
      <c r="S120" s="54"/>
      <c r="T120" s="54"/>
      <c r="U120" s="54"/>
      <c r="V120" s="97"/>
      <c r="W120" s="54"/>
      <c r="X120" s="54"/>
      <c r="Y120" s="54"/>
      <c r="Z120" s="54"/>
      <c r="AA120" s="52"/>
    </row>
    <row r="121" spans="1:27">
      <c r="A121" s="64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52"/>
      <c r="O121" s="54"/>
      <c r="P121" s="96"/>
      <c r="Q121" s="54"/>
      <c r="R121" s="54"/>
      <c r="S121" s="54"/>
      <c r="T121" s="54"/>
      <c r="U121" s="54"/>
      <c r="V121" s="97"/>
      <c r="W121" s="54"/>
      <c r="X121" s="54"/>
      <c r="Y121" s="54"/>
      <c r="Z121" s="54"/>
      <c r="AA121" s="52"/>
    </row>
    <row r="122" spans="1:27">
      <c r="A122" s="64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52"/>
      <c r="O122" s="54"/>
      <c r="P122" s="96"/>
      <c r="Q122" s="54"/>
      <c r="R122" s="54"/>
      <c r="S122" s="54"/>
      <c r="T122" s="54"/>
      <c r="U122" s="54"/>
      <c r="V122" s="97"/>
      <c r="W122" s="54"/>
      <c r="X122" s="54"/>
      <c r="Y122" s="54"/>
      <c r="Z122" s="54"/>
      <c r="AA122" s="52"/>
    </row>
    <row r="123" spans="1:27">
      <c r="A123" s="64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52"/>
      <c r="O123" s="54"/>
      <c r="P123" s="96"/>
      <c r="Q123" s="54"/>
      <c r="R123" s="54"/>
      <c r="S123" s="54"/>
      <c r="T123" s="54"/>
      <c r="U123" s="54"/>
      <c r="V123" s="97"/>
      <c r="W123" s="54"/>
      <c r="X123" s="54"/>
      <c r="Y123" s="54"/>
      <c r="Z123" s="54"/>
      <c r="AA123" s="11"/>
    </row>
    <row r="124" spans="1:27">
      <c r="A124" s="64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52"/>
      <c r="O124" s="54"/>
      <c r="P124" s="96"/>
      <c r="Q124" s="54"/>
      <c r="R124" s="54"/>
      <c r="S124" s="54"/>
      <c r="T124" s="54"/>
      <c r="U124" s="54"/>
      <c r="V124" s="97"/>
      <c r="W124" s="54"/>
      <c r="X124" s="54"/>
      <c r="Y124" s="54"/>
      <c r="Z124" s="54"/>
      <c r="AA124" s="11"/>
    </row>
    <row r="125" spans="1:27">
      <c r="A125" s="64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52"/>
      <c r="O125" s="54"/>
      <c r="P125" s="96"/>
      <c r="Q125" s="54"/>
      <c r="R125" s="54"/>
      <c r="S125" s="54"/>
      <c r="T125" s="54"/>
      <c r="U125" s="54"/>
      <c r="V125" s="97"/>
      <c r="W125" s="54"/>
      <c r="X125" s="54"/>
      <c r="Y125" s="54"/>
      <c r="Z125" s="54"/>
      <c r="AA125" s="11"/>
    </row>
    <row r="126" spans="1:27">
      <c r="A126" s="64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52"/>
      <c r="O126" s="54"/>
      <c r="P126" s="96"/>
      <c r="Q126" s="54"/>
      <c r="R126" s="54"/>
      <c r="S126" s="54"/>
      <c r="T126" s="54"/>
      <c r="U126" s="54"/>
      <c r="V126" s="97"/>
      <c r="W126" s="54"/>
      <c r="X126" s="54"/>
      <c r="Y126" s="54"/>
      <c r="Z126" s="54"/>
      <c r="AA126" s="11"/>
    </row>
    <row r="127" spans="1:27">
      <c r="A127" s="64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52"/>
      <c r="O127" s="54"/>
      <c r="P127" s="96"/>
      <c r="Q127" s="54"/>
      <c r="R127" s="54"/>
      <c r="S127" s="54"/>
      <c r="T127" s="54"/>
      <c r="U127" s="54"/>
      <c r="V127" s="97"/>
      <c r="W127" s="54"/>
      <c r="X127" s="54"/>
      <c r="Y127" s="54"/>
      <c r="Z127" s="54"/>
      <c r="AA127" s="11"/>
    </row>
    <row r="128" spans="1:27">
      <c r="A128" s="64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52"/>
      <c r="O128" s="54"/>
      <c r="P128" s="96"/>
      <c r="Q128" s="54"/>
      <c r="R128" s="54"/>
      <c r="S128" s="54"/>
      <c r="T128" s="54"/>
      <c r="U128" s="54"/>
      <c r="V128" s="97"/>
      <c r="W128" s="54"/>
      <c r="X128" s="54"/>
      <c r="Y128" s="54"/>
      <c r="Z128" s="54"/>
      <c r="AA128" s="11"/>
    </row>
    <row r="129" spans="1:27">
      <c r="A129" s="64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52"/>
      <c r="O129" s="54"/>
      <c r="P129" s="96"/>
      <c r="Q129" s="54"/>
      <c r="R129" s="54"/>
      <c r="S129" s="54"/>
      <c r="T129" s="54"/>
      <c r="U129" s="54"/>
      <c r="V129" s="97"/>
      <c r="W129" s="54"/>
      <c r="X129" s="54"/>
      <c r="Y129" s="54"/>
      <c r="Z129" s="54"/>
      <c r="AA129" s="11"/>
    </row>
    <row r="130" spans="1:27">
      <c r="A130" s="64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52"/>
      <c r="O130" s="54"/>
      <c r="P130" s="96"/>
      <c r="Q130" s="54"/>
      <c r="R130" s="54"/>
      <c r="S130" s="54"/>
      <c r="T130" s="54"/>
      <c r="U130" s="54"/>
      <c r="V130" s="97"/>
      <c r="W130" s="54"/>
      <c r="X130" s="54"/>
      <c r="Y130" s="54"/>
      <c r="Z130" s="54"/>
      <c r="AA130" s="11"/>
    </row>
    <row r="131" spans="1:27">
      <c r="A131" s="64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52"/>
      <c r="O131" s="54"/>
      <c r="P131" s="96"/>
      <c r="Q131" s="54"/>
      <c r="R131" s="54"/>
      <c r="S131" s="54"/>
      <c r="T131" s="54"/>
      <c r="U131" s="54"/>
      <c r="V131" s="97"/>
      <c r="W131" s="54"/>
      <c r="X131" s="54"/>
      <c r="Y131" s="54"/>
      <c r="Z131" s="54"/>
      <c r="AA131" s="11"/>
    </row>
    <row r="132" spans="1:27">
      <c r="A132" s="64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52"/>
      <c r="O132" s="54"/>
      <c r="P132" s="96"/>
      <c r="Q132" s="54"/>
      <c r="R132" s="54"/>
      <c r="S132" s="54"/>
      <c r="T132" s="54"/>
      <c r="U132" s="54"/>
      <c r="V132" s="97"/>
      <c r="W132" s="54"/>
      <c r="X132" s="54"/>
      <c r="Y132" s="54"/>
      <c r="Z132" s="54"/>
      <c r="AA132" s="11"/>
    </row>
    <row r="133" spans="1:27">
      <c r="A133" s="64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52"/>
      <c r="O133" s="54"/>
      <c r="P133" s="96"/>
      <c r="Q133" s="54"/>
      <c r="R133" s="54"/>
      <c r="S133" s="54"/>
      <c r="T133" s="54"/>
      <c r="U133" s="54"/>
      <c r="V133" s="97"/>
      <c r="W133" s="54"/>
      <c r="X133" s="54"/>
      <c r="Y133" s="54"/>
      <c r="Z133" s="54"/>
      <c r="AA133" s="11"/>
    </row>
    <row r="134" spans="1:27">
      <c r="A134" s="64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52"/>
      <c r="O134" s="54"/>
      <c r="P134" s="96"/>
      <c r="Q134" s="54"/>
      <c r="R134" s="54"/>
      <c r="S134" s="54"/>
      <c r="T134" s="54"/>
      <c r="U134" s="54"/>
      <c r="V134" s="97"/>
      <c r="W134" s="54"/>
      <c r="X134" s="54"/>
      <c r="Y134" s="54"/>
      <c r="Z134" s="54"/>
      <c r="AA134" s="11"/>
    </row>
    <row r="135" spans="1:27">
      <c r="A135" s="64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52"/>
      <c r="O135" s="54"/>
      <c r="P135" s="96"/>
      <c r="Q135" s="54"/>
      <c r="R135" s="54"/>
      <c r="S135" s="54"/>
      <c r="T135" s="54"/>
      <c r="U135" s="54"/>
      <c r="V135" s="97"/>
      <c r="W135" s="54"/>
      <c r="X135" s="54"/>
      <c r="Y135" s="54"/>
      <c r="Z135" s="54"/>
      <c r="AA135" s="11"/>
    </row>
    <row r="136" spans="1:27">
      <c r="A136" s="64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52"/>
      <c r="O136" s="54"/>
      <c r="P136" s="96"/>
      <c r="Q136" s="54"/>
      <c r="R136" s="54"/>
      <c r="S136" s="54"/>
      <c r="T136" s="54"/>
      <c r="U136" s="54"/>
      <c r="V136" s="97"/>
      <c r="W136" s="54"/>
      <c r="X136" s="54"/>
      <c r="Y136" s="54"/>
      <c r="Z136" s="54"/>
      <c r="AA136" s="11"/>
    </row>
    <row r="137" spans="1:27">
      <c r="A137" s="64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52"/>
      <c r="O137" s="54"/>
      <c r="P137" s="96"/>
      <c r="Q137" s="54"/>
      <c r="R137" s="54"/>
      <c r="S137" s="54"/>
      <c r="T137" s="54"/>
      <c r="U137" s="54"/>
      <c r="V137" s="97"/>
      <c r="W137" s="54"/>
      <c r="X137" s="54"/>
      <c r="Y137" s="54"/>
      <c r="Z137" s="54"/>
      <c r="AA137" s="11"/>
    </row>
    <row r="138" spans="1:27">
      <c r="A138" s="64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52"/>
      <c r="O138" s="54"/>
      <c r="P138" s="96"/>
      <c r="Q138" s="54"/>
      <c r="R138" s="54"/>
      <c r="S138" s="54"/>
      <c r="T138" s="54"/>
      <c r="U138" s="54"/>
      <c r="V138" s="97"/>
      <c r="W138" s="54"/>
      <c r="X138" s="54"/>
      <c r="Y138" s="54"/>
      <c r="Z138" s="54"/>
      <c r="AA138" s="11"/>
    </row>
    <row r="139" spans="1:27">
      <c r="A139" s="64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52"/>
      <c r="O139" s="54"/>
      <c r="P139" s="96"/>
      <c r="Q139" s="54"/>
      <c r="R139" s="54"/>
      <c r="S139" s="54"/>
      <c r="T139" s="54"/>
      <c r="U139" s="54"/>
      <c r="V139" s="97"/>
      <c r="W139" s="54"/>
      <c r="X139" s="54"/>
      <c r="Y139" s="54"/>
      <c r="Z139" s="54"/>
      <c r="AA139" s="11"/>
    </row>
    <row r="140" spans="1:27">
      <c r="A140" s="64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52"/>
      <c r="O140" s="54"/>
      <c r="P140" s="96"/>
      <c r="Q140" s="54"/>
      <c r="R140" s="54"/>
      <c r="S140" s="54"/>
      <c r="T140" s="54"/>
      <c r="U140" s="54"/>
      <c r="V140" s="97"/>
      <c r="W140" s="54"/>
      <c r="X140" s="54"/>
      <c r="Y140" s="54"/>
      <c r="Z140" s="54"/>
      <c r="AA140" s="11"/>
    </row>
    <row r="141" spans="1:27">
      <c r="A141" s="64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52"/>
      <c r="O141" s="54"/>
      <c r="P141" s="96"/>
      <c r="Q141" s="54"/>
      <c r="R141" s="54"/>
      <c r="S141" s="54"/>
      <c r="T141" s="54"/>
      <c r="U141" s="54"/>
      <c r="V141" s="97"/>
      <c r="W141" s="54"/>
      <c r="X141" s="54"/>
      <c r="Y141" s="54"/>
      <c r="Z141" s="54"/>
      <c r="AA141" s="11"/>
    </row>
    <row r="142" spans="1:27">
      <c r="A142" s="64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52"/>
      <c r="O142" s="54"/>
      <c r="P142" s="96"/>
      <c r="Q142" s="54"/>
      <c r="R142" s="54"/>
      <c r="S142" s="54"/>
      <c r="T142" s="54"/>
      <c r="U142" s="54"/>
      <c r="V142" s="97"/>
      <c r="W142" s="54"/>
      <c r="X142" s="54"/>
      <c r="Y142" s="54"/>
      <c r="Z142" s="54"/>
      <c r="AA142" s="11"/>
    </row>
    <row r="143" spans="1:27">
      <c r="A143" s="64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52"/>
      <c r="O143" s="54"/>
      <c r="P143" s="96"/>
      <c r="Q143" s="54"/>
      <c r="R143" s="54"/>
      <c r="S143" s="54"/>
      <c r="T143" s="54"/>
      <c r="U143" s="54"/>
      <c r="V143" s="97"/>
      <c r="W143" s="54"/>
      <c r="X143" s="54"/>
      <c r="Y143" s="54"/>
      <c r="Z143" s="54"/>
      <c r="AA143" s="11"/>
    </row>
    <row r="144" spans="1:27">
      <c r="A144" s="64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52"/>
      <c r="O144" s="54"/>
      <c r="P144" s="96"/>
      <c r="Q144" s="54"/>
      <c r="R144" s="54"/>
      <c r="S144" s="54"/>
      <c r="T144" s="54"/>
      <c r="U144" s="54"/>
      <c r="V144" s="97"/>
      <c r="W144" s="54"/>
      <c r="X144" s="54"/>
      <c r="Y144" s="54"/>
      <c r="Z144" s="54"/>
      <c r="AA144" s="11"/>
    </row>
    <row r="145" spans="1:27">
      <c r="A145" s="64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52"/>
      <c r="O145" s="54"/>
      <c r="P145" s="96"/>
      <c r="Q145" s="54"/>
      <c r="R145" s="54"/>
      <c r="S145" s="54"/>
      <c r="T145" s="54"/>
      <c r="U145" s="54"/>
      <c r="V145" s="97"/>
      <c r="W145" s="54"/>
      <c r="X145" s="54"/>
      <c r="Y145" s="54"/>
      <c r="Z145" s="54"/>
      <c r="AA145" s="11"/>
    </row>
    <row r="146" spans="1:27">
      <c r="A146" s="64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52"/>
      <c r="O146" s="54"/>
      <c r="P146" s="96"/>
      <c r="Q146" s="54"/>
      <c r="R146" s="54"/>
      <c r="S146" s="54"/>
      <c r="T146" s="54"/>
      <c r="U146" s="54"/>
      <c r="V146" s="97"/>
      <c r="W146" s="54"/>
      <c r="X146" s="54"/>
      <c r="Y146" s="54"/>
      <c r="Z146" s="54"/>
      <c r="AA146" s="11"/>
    </row>
    <row r="147" spans="1:27">
      <c r="A147" s="64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52"/>
      <c r="O147" s="54"/>
      <c r="P147" s="96"/>
      <c r="Q147" s="54"/>
      <c r="R147" s="54"/>
      <c r="S147" s="54"/>
      <c r="T147" s="54"/>
      <c r="U147" s="54"/>
      <c r="V147" s="97"/>
      <c r="W147" s="54"/>
      <c r="X147" s="54"/>
      <c r="Y147" s="54"/>
      <c r="Z147" s="54"/>
      <c r="AA147" s="11"/>
    </row>
    <row r="148" spans="1:27">
      <c r="A148" s="64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52"/>
      <c r="O148" s="54"/>
      <c r="P148" s="96"/>
      <c r="Q148" s="54"/>
      <c r="R148" s="54"/>
      <c r="S148" s="54"/>
      <c r="T148" s="54"/>
      <c r="U148" s="54"/>
      <c r="V148" s="97"/>
      <c r="W148" s="54"/>
      <c r="X148" s="54"/>
      <c r="Y148" s="54"/>
      <c r="Z148" s="54"/>
      <c r="AA148" s="11"/>
    </row>
    <row r="149" spans="1:27">
      <c r="A149" s="64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52"/>
      <c r="O149" s="54"/>
      <c r="P149" s="96"/>
      <c r="Q149" s="54"/>
      <c r="R149" s="54"/>
      <c r="S149" s="54"/>
      <c r="T149" s="54"/>
      <c r="U149" s="54"/>
      <c r="V149" s="97"/>
      <c r="W149" s="54"/>
      <c r="X149" s="54"/>
      <c r="Y149" s="54"/>
      <c r="Z149" s="54"/>
      <c r="AA149" s="11"/>
    </row>
    <row r="150" spans="1:27">
      <c r="A150" s="64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52"/>
      <c r="O150" s="54"/>
      <c r="P150" s="96"/>
      <c r="Q150" s="54"/>
      <c r="R150" s="54"/>
      <c r="S150" s="54"/>
      <c r="T150" s="54"/>
      <c r="U150" s="54"/>
      <c r="V150" s="97"/>
      <c r="W150" s="54"/>
      <c r="X150" s="54"/>
      <c r="Y150" s="54"/>
      <c r="Z150" s="54"/>
      <c r="AA150" s="11"/>
    </row>
    <row r="151" spans="1:27">
      <c r="A151" s="64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52"/>
      <c r="O151" s="54"/>
      <c r="P151" s="96"/>
      <c r="Q151" s="54"/>
      <c r="R151" s="54"/>
      <c r="S151" s="54"/>
      <c r="T151" s="54"/>
      <c r="U151" s="54"/>
      <c r="V151" s="97"/>
      <c r="W151" s="54"/>
      <c r="X151" s="54"/>
      <c r="Y151" s="54"/>
      <c r="Z151" s="54"/>
      <c r="AA151" s="11"/>
    </row>
    <row r="152" spans="1:27">
      <c r="A152" s="64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52"/>
      <c r="O152" s="54"/>
      <c r="P152" s="96"/>
      <c r="Q152" s="54"/>
      <c r="R152" s="54"/>
      <c r="S152" s="54"/>
      <c r="T152" s="54"/>
      <c r="U152" s="54"/>
      <c r="V152" s="97"/>
      <c r="W152" s="54"/>
      <c r="X152" s="54"/>
      <c r="Y152" s="54"/>
      <c r="Z152" s="54"/>
    </row>
    <row r="153" spans="1:27">
      <c r="A153" s="64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52"/>
      <c r="O153" s="54"/>
      <c r="P153" s="96"/>
      <c r="Q153" s="54"/>
      <c r="R153" s="54"/>
      <c r="S153" s="54"/>
      <c r="T153" s="54"/>
      <c r="U153" s="54"/>
      <c r="V153" s="97"/>
      <c r="W153" s="54"/>
      <c r="X153" s="54"/>
      <c r="Y153" s="54"/>
      <c r="Z153" s="54"/>
    </row>
    <row r="154" spans="1:27">
      <c r="A154" s="64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52"/>
      <c r="O154" s="54"/>
      <c r="P154" s="96"/>
      <c r="Q154" s="54"/>
      <c r="R154" s="54"/>
      <c r="S154" s="54"/>
      <c r="T154" s="54"/>
      <c r="U154" s="54"/>
      <c r="V154" s="97"/>
      <c r="W154" s="54"/>
      <c r="X154" s="54"/>
      <c r="Y154" s="54"/>
      <c r="Z154" s="54"/>
    </row>
    <row r="155" spans="1:27">
      <c r="A155" s="64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52"/>
      <c r="O155" s="54"/>
      <c r="P155" s="96"/>
      <c r="Q155" s="54"/>
      <c r="R155" s="54"/>
      <c r="S155" s="54"/>
      <c r="T155" s="54"/>
      <c r="U155" s="54"/>
      <c r="V155" s="97"/>
      <c r="W155" s="54"/>
      <c r="X155" s="54"/>
      <c r="Y155" s="54"/>
      <c r="Z155" s="54"/>
    </row>
    <row r="156" spans="1:27">
      <c r="A156" s="64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52"/>
      <c r="O156" s="54"/>
      <c r="P156" s="96"/>
      <c r="Q156" s="54"/>
      <c r="R156" s="54"/>
      <c r="S156" s="54"/>
      <c r="T156" s="54"/>
      <c r="U156" s="54"/>
      <c r="V156" s="97"/>
      <c r="W156" s="54"/>
      <c r="X156" s="54"/>
      <c r="Y156" s="54"/>
      <c r="Z156" s="54"/>
    </row>
    <row r="157" spans="1:27">
      <c r="A157" s="64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52"/>
      <c r="O157" s="54"/>
      <c r="P157" s="96"/>
      <c r="Q157" s="54"/>
      <c r="R157" s="54"/>
      <c r="S157" s="54"/>
      <c r="T157" s="54"/>
      <c r="U157" s="54"/>
      <c r="V157" s="97"/>
      <c r="W157" s="54"/>
      <c r="X157" s="54"/>
      <c r="Y157" s="54"/>
      <c r="Z157" s="54"/>
    </row>
    <row r="158" spans="1:27">
      <c r="A158" s="64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52"/>
      <c r="O158" s="54"/>
      <c r="P158" s="96"/>
      <c r="Q158" s="54"/>
      <c r="R158" s="54"/>
      <c r="S158" s="54"/>
      <c r="T158" s="54"/>
      <c r="U158" s="54"/>
      <c r="V158" s="97"/>
      <c r="W158" s="54"/>
      <c r="X158" s="54"/>
      <c r="Y158" s="54"/>
      <c r="Z158" s="54"/>
    </row>
    <row r="159" spans="1:27">
      <c r="A159" s="64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52"/>
      <c r="O159" s="54"/>
      <c r="P159" s="96"/>
      <c r="Q159" s="54"/>
      <c r="R159" s="54"/>
      <c r="S159" s="54"/>
      <c r="T159" s="54"/>
      <c r="U159" s="54"/>
      <c r="V159" s="97"/>
      <c r="W159" s="54"/>
      <c r="X159" s="54"/>
      <c r="Y159" s="54"/>
      <c r="Z159" s="54"/>
    </row>
    <row r="160" spans="1:27">
      <c r="A160" s="64"/>
      <c r="B160" s="89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52"/>
      <c r="O160" s="54"/>
      <c r="P160" s="96"/>
      <c r="Q160" s="54"/>
      <c r="R160" s="54"/>
      <c r="S160" s="54"/>
      <c r="T160" s="54"/>
      <c r="U160" s="54"/>
      <c r="V160" s="97"/>
      <c r="W160" s="54"/>
      <c r="X160" s="54"/>
      <c r="Y160" s="54"/>
      <c r="Z160" s="54"/>
    </row>
    <row r="161" spans="1:26">
      <c r="A161" s="64"/>
      <c r="B161" s="89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52"/>
      <c r="O161" s="54"/>
      <c r="P161" s="96"/>
      <c r="Q161" s="54"/>
      <c r="R161" s="54"/>
      <c r="S161" s="54"/>
      <c r="T161" s="54"/>
      <c r="U161" s="54"/>
      <c r="V161" s="97"/>
      <c r="W161" s="54"/>
      <c r="X161" s="54"/>
      <c r="Y161" s="54"/>
      <c r="Z161" s="54"/>
    </row>
    <row r="162" spans="1:26">
      <c r="A162" s="64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52"/>
      <c r="O162" s="54"/>
      <c r="P162" s="96"/>
      <c r="Q162" s="54"/>
      <c r="R162" s="54"/>
      <c r="S162" s="54"/>
      <c r="T162" s="54"/>
      <c r="U162" s="54"/>
      <c r="V162" s="97"/>
      <c r="W162" s="54"/>
      <c r="X162" s="54"/>
      <c r="Y162" s="54"/>
      <c r="Z162" s="54"/>
    </row>
    <row r="163" spans="1:26">
      <c r="A163" s="64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52"/>
      <c r="O163" s="54"/>
      <c r="P163" s="96"/>
      <c r="Q163" s="54"/>
      <c r="R163" s="54"/>
      <c r="S163" s="54"/>
      <c r="T163" s="54"/>
      <c r="U163" s="54"/>
      <c r="V163" s="97"/>
      <c r="W163" s="54"/>
      <c r="X163" s="54"/>
      <c r="Y163" s="54"/>
      <c r="Z163" s="54"/>
    </row>
    <row r="164" spans="1:26">
      <c r="A164" s="64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52"/>
      <c r="O164" s="54"/>
      <c r="P164" s="96"/>
      <c r="Q164" s="54"/>
      <c r="R164" s="54"/>
      <c r="S164" s="54"/>
      <c r="T164" s="54"/>
      <c r="U164" s="54"/>
      <c r="V164" s="97"/>
      <c r="W164" s="54"/>
      <c r="X164" s="54"/>
      <c r="Y164" s="54"/>
      <c r="Z164" s="54"/>
    </row>
    <row r="165" spans="1:26">
      <c r="A165" s="64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52"/>
      <c r="O165" s="54"/>
      <c r="P165" s="96"/>
      <c r="Q165" s="54"/>
      <c r="R165" s="54"/>
      <c r="S165" s="54"/>
      <c r="T165" s="54"/>
      <c r="U165" s="54"/>
      <c r="V165" s="97"/>
      <c r="W165" s="54"/>
      <c r="X165" s="54"/>
      <c r="Y165" s="54"/>
      <c r="Z165" s="54"/>
    </row>
    <row r="166" spans="1:26">
      <c r="A166" s="64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52"/>
      <c r="O166" s="54"/>
      <c r="P166" s="96"/>
      <c r="Q166" s="54"/>
      <c r="R166" s="54"/>
      <c r="S166" s="54"/>
      <c r="T166" s="54"/>
      <c r="U166" s="54"/>
      <c r="V166" s="97"/>
      <c r="W166" s="54"/>
      <c r="X166" s="54"/>
      <c r="Y166" s="54"/>
      <c r="Z166" s="54"/>
    </row>
    <row r="167" spans="1:26">
      <c r="A167" s="64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52"/>
      <c r="O167" s="54"/>
      <c r="P167" s="96"/>
      <c r="Q167" s="54"/>
      <c r="R167" s="54"/>
      <c r="S167" s="54"/>
      <c r="T167" s="54"/>
      <c r="U167" s="54"/>
      <c r="V167" s="97"/>
      <c r="W167" s="54"/>
      <c r="X167" s="54"/>
      <c r="Y167" s="54"/>
      <c r="Z167" s="54"/>
    </row>
    <row r="168" spans="1:26">
      <c r="A168" s="64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52"/>
      <c r="O168" s="54"/>
      <c r="P168" s="96"/>
      <c r="Q168" s="54"/>
      <c r="R168" s="54"/>
      <c r="S168" s="54"/>
      <c r="T168" s="54"/>
      <c r="U168" s="54"/>
      <c r="V168" s="97"/>
      <c r="W168" s="54"/>
      <c r="X168" s="54"/>
      <c r="Y168" s="54"/>
      <c r="Z168" s="54"/>
    </row>
    <row r="169" spans="1:26">
      <c r="A169" s="64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52"/>
      <c r="O169" s="54"/>
      <c r="P169" s="96"/>
      <c r="Q169" s="54"/>
      <c r="R169" s="54"/>
      <c r="S169" s="54"/>
      <c r="T169" s="54"/>
      <c r="U169" s="54"/>
      <c r="V169" s="97"/>
      <c r="W169" s="54"/>
      <c r="X169" s="54"/>
      <c r="Y169" s="54"/>
      <c r="Z169" s="54"/>
    </row>
    <row r="170" spans="1:26">
      <c r="A170" s="64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52"/>
      <c r="O170" s="54"/>
      <c r="P170" s="96"/>
      <c r="Q170" s="54"/>
      <c r="R170" s="54"/>
      <c r="S170" s="54"/>
      <c r="T170" s="54"/>
      <c r="U170" s="54"/>
      <c r="V170" s="97"/>
      <c r="W170" s="54"/>
      <c r="X170" s="54"/>
      <c r="Y170" s="54"/>
      <c r="Z170" s="54"/>
    </row>
    <row r="171" spans="1:26">
      <c r="A171" s="64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52"/>
      <c r="O171" s="54"/>
      <c r="P171" s="96"/>
      <c r="Q171" s="54"/>
      <c r="R171" s="54"/>
      <c r="S171" s="54"/>
      <c r="T171" s="54"/>
      <c r="U171" s="54"/>
      <c r="V171" s="97"/>
      <c r="W171" s="54"/>
      <c r="X171" s="54"/>
      <c r="Y171" s="54"/>
      <c r="Z171" s="54"/>
    </row>
    <row r="172" spans="1:26">
      <c r="A172" s="64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52"/>
      <c r="O172" s="54"/>
      <c r="P172" s="96"/>
      <c r="Q172" s="54"/>
      <c r="R172" s="54"/>
      <c r="S172" s="54"/>
      <c r="T172" s="54"/>
      <c r="U172" s="54"/>
      <c r="V172" s="97"/>
      <c r="W172" s="54"/>
      <c r="X172" s="54"/>
      <c r="Y172" s="54"/>
      <c r="Z172" s="54"/>
    </row>
    <row r="173" spans="1:26">
      <c r="A173" s="64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52"/>
      <c r="O173" s="54"/>
      <c r="P173" s="96"/>
      <c r="Q173" s="54"/>
      <c r="R173" s="54"/>
      <c r="S173" s="54"/>
      <c r="T173" s="54"/>
      <c r="U173" s="54"/>
      <c r="V173" s="97"/>
      <c r="W173" s="54"/>
      <c r="X173" s="54"/>
      <c r="Y173" s="54"/>
      <c r="Z173" s="54"/>
    </row>
    <row r="174" spans="1:26">
      <c r="A174" s="64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52"/>
      <c r="O174" s="54"/>
      <c r="P174" s="96"/>
      <c r="Q174" s="54"/>
      <c r="R174" s="54"/>
      <c r="S174" s="54"/>
      <c r="T174" s="54"/>
      <c r="U174" s="54"/>
      <c r="V174" s="97"/>
      <c r="W174" s="54"/>
      <c r="X174" s="54"/>
      <c r="Y174" s="54"/>
      <c r="Z174" s="54"/>
    </row>
    <row r="175" spans="1:26">
      <c r="A175" s="64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52"/>
      <c r="O175" s="54"/>
      <c r="P175" s="96"/>
      <c r="Q175" s="54"/>
      <c r="R175" s="54"/>
      <c r="S175" s="54"/>
      <c r="T175" s="54"/>
      <c r="U175" s="54"/>
      <c r="V175" s="97"/>
      <c r="W175" s="54"/>
      <c r="X175" s="54"/>
      <c r="Y175" s="54"/>
      <c r="Z175" s="54"/>
    </row>
    <row r="176" spans="1:26">
      <c r="A176" s="64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52"/>
      <c r="O176" s="54"/>
      <c r="P176" s="96"/>
      <c r="Q176" s="54"/>
      <c r="R176" s="54"/>
      <c r="S176" s="54"/>
      <c r="T176" s="54"/>
      <c r="U176" s="54"/>
      <c r="V176" s="97"/>
      <c r="W176" s="54"/>
      <c r="X176" s="54"/>
      <c r="Y176" s="54"/>
      <c r="Z176" s="54"/>
    </row>
    <row r="177" spans="1:26">
      <c r="A177" s="64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52"/>
      <c r="O177" s="54"/>
      <c r="P177" s="96"/>
      <c r="Q177" s="54"/>
      <c r="R177" s="54"/>
      <c r="S177" s="54"/>
      <c r="T177" s="54"/>
      <c r="U177" s="54"/>
      <c r="V177" s="97"/>
      <c r="W177" s="54"/>
      <c r="X177" s="54"/>
      <c r="Y177" s="54"/>
      <c r="Z177" s="54"/>
    </row>
    <row r="178" spans="1:26">
      <c r="A178" s="64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52"/>
      <c r="O178" s="54"/>
      <c r="P178" s="96"/>
      <c r="Q178" s="54"/>
      <c r="R178" s="54"/>
      <c r="S178" s="54"/>
      <c r="T178" s="54"/>
      <c r="U178" s="54"/>
      <c r="V178" s="97"/>
      <c r="W178" s="54"/>
      <c r="X178" s="54"/>
      <c r="Y178" s="54"/>
      <c r="Z178" s="54"/>
    </row>
    <row r="179" spans="1:26">
      <c r="A179" s="64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52"/>
      <c r="O179" s="54"/>
      <c r="P179" s="96"/>
      <c r="Q179" s="54"/>
      <c r="R179" s="54"/>
      <c r="S179" s="54"/>
      <c r="T179" s="54"/>
      <c r="U179" s="54"/>
      <c r="V179" s="97"/>
      <c r="W179" s="54"/>
      <c r="X179" s="54"/>
      <c r="Y179" s="54"/>
      <c r="Z179" s="54"/>
    </row>
    <row r="180" spans="1:26">
      <c r="A180" s="64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52"/>
      <c r="O180" s="54"/>
      <c r="P180" s="96"/>
      <c r="Q180" s="54"/>
      <c r="R180" s="54"/>
      <c r="S180" s="54"/>
      <c r="T180" s="54"/>
      <c r="U180" s="54"/>
      <c r="V180" s="97"/>
      <c r="W180" s="54"/>
      <c r="X180" s="54"/>
      <c r="Y180" s="54"/>
      <c r="Z180" s="54"/>
    </row>
    <row r="181" spans="1:26">
      <c r="A181" s="64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52"/>
      <c r="O181" s="54"/>
      <c r="P181" s="96"/>
      <c r="Q181" s="54"/>
      <c r="R181" s="54"/>
      <c r="S181" s="54"/>
      <c r="T181" s="54"/>
      <c r="U181" s="54"/>
      <c r="V181" s="97"/>
      <c r="W181" s="54"/>
      <c r="X181" s="54"/>
      <c r="Y181" s="54"/>
      <c r="Z181" s="54"/>
    </row>
    <row r="182" spans="1:26">
      <c r="A182" s="64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52"/>
      <c r="O182" s="54"/>
      <c r="P182" s="96"/>
      <c r="Q182" s="54"/>
      <c r="R182" s="54"/>
      <c r="S182" s="54"/>
      <c r="T182" s="54"/>
      <c r="U182" s="54"/>
      <c r="V182" s="97"/>
      <c r="W182" s="54"/>
      <c r="X182" s="54"/>
      <c r="Y182" s="54"/>
      <c r="Z182" s="54"/>
    </row>
    <row r="183" spans="1:26">
      <c r="A183" s="64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52"/>
      <c r="O183" s="54"/>
      <c r="P183" s="96"/>
      <c r="Q183" s="54"/>
      <c r="R183" s="54"/>
      <c r="S183" s="54"/>
      <c r="T183" s="54"/>
      <c r="U183" s="54"/>
      <c r="V183" s="97"/>
      <c r="W183" s="54"/>
      <c r="X183" s="54"/>
      <c r="Y183" s="54"/>
      <c r="Z183" s="54"/>
    </row>
    <row r="184" spans="1:26">
      <c r="A184" s="64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52"/>
      <c r="O184" s="54"/>
      <c r="P184" s="96"/>
      <c r="Q184" s="54"/>
      <c r="R184" s="54"/>
      <c r="S184" s="54"/>
      <c r="T184" s="54"/>
      <c r="U184" s="54"/>
      <c r="V184" s="97"/>
      <c r="W184" s="54"/>
      <c r="X184" s="54"/>
      <c r="Y184" s="54"/>
      <c r="Z184" s="54"/>
    </row>
    <row r="185" spans="1:26">
      <c r="A185" s="64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52"/>
      <c r="O185" s="54"/>
      <c r="P185" s="96"/>
      <c r="Q185" s="54"/>
      <c r="R185" s="54"/>
      <c r="S185" s="54"/>
      <c r="T185" s="54"/>
      <c r="U185" s="54"/>
      <c r="V185" s="97"/>
      <c r="W185" s="54"/>
      <c r="X185" s="54"/>
      <c r="Y185" s="54"/>
      <c r="Z185" s="54"/>
    </row>
    <row r="186" spans="1:26">
      <c r="A186" s="64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52"/>
      <c r="O186" s="54"/>
      <c r="P186" s="96"/>
      <c r="Q186" s="54"/>
      <c r="R186" s="54"/>
      <c r="S186" s="54"/>
      <c r="T186" s="54"/>
      <c r="U186" s="54"/>
      <c r="V186" s="97"/>
      <c r="W186" s="54"/>
      <c r="X186" s="54"/>
      <c r="Y186" s="54"/>
      <c r="Z186" s="54"/>
    </row>
    <row r="187" spans="1:26">
      <c r="A187" s="64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52"/>
      <c r="O187" s="54"/>
      <c r="P187" s="96"/>
      <c r="Q187" s="54"/>
      <c r="R187" s="54"/>
      <c r="S187" s="54"/>
      <c r="T187" s="54"/>
      <c r="U187" s="54"/>
      <c r="V187" s="97"/>
      <c r="W187" s="54"/>
      <c r="X187" s="54"/>
      <c r="Y187" s="54"/>
      <c r="Z187" s="54"/>
    </row>
    <row r="188" spans="1:26">
      <c r="A188" s="64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52"/>
      <c r="O188" s="54"/>
      <c r="P188" s="96"/>
      <c r="Q188" s="54"/>
      <c r="R188" s="54"/>
      <c r="S188" s="54"/>
      <c r="T188" s="54"/>
      <c r="U188" s="54"/>
      <c r="V188" s="97"/>
      <c r="W188" s="54"/>
      <c r="X188" s="54"/>
      <c r="Y188" s="54"/>
      <c r="Z188" s="54"/>
    </row>
    <row r="189" spans="1:26">
      <c r="A189" s="64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52"/>
      <c r="O189" s="54"/>
      <c r="P189" s="96"/>
      <c r="Q189" s="54"/>
      <c r="R189" s="54"/>
      <c r="S189" s="54"/>
      <c r="T189" s="54"/>
      <c r="U189" s="54"/>
      <c r="V189" s="97"/>
      <c r="W189" s="54"/>
      <c r="X189" s="54"/>
      <c r="Y189" s="54"/>
      <c r="Z189" s="5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Reduced_ratios</vt:lpstr>
      <vt:lpstr>Standard_Concentrations</vt:lpstr>
      <vt:lpstr>Basalt_calibration_data_0924</vt:lpstr>
      <vt:lpstr>Basalt_Calibration_0924</vt:lpstr>
      <vt:lpstr>Sample_Data_091624</vt:lpstr>
      <vt:lpstr>Sample_Data_091724</vt:lpstr>
      <vt:lpstr>Regression_Data</vt:lpstr>
      <vt:lpstr>concentration_calc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Charlotte Devitre</cp:lastModifiedBy>
  <dcterms:created xsi:type="dcterms:W3CDTF">2020-01-22T17:26:25Z</dcterms:created>
  <dcterms:modified xsi:type="dcterms:W3CDTF">2024-11-26T20:16:59Z</dcterms:modified>
</cp:coreProperties>
</file>