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M4-SSD/项目 Project/项目 Project/A 工作项目/A 10 研发与产品项目/CIM-PIM-PSM/统一领域模型（CIM）/docs/concept/"/>
    </mc:Choice>
  </mc:AlternateContent>
  <xr:revisionPtr revIDLastSave="0" documentId="8_{42718455-DDB8-2444-B1D7-9459F48CA662}" xr6:coauthVersionLast="47" xr6:coauthVersionMax="47" xr10:uidLastSave="{00000000-0000-0000-0000-000000000000}"/>
  <bookViews>
    <workbookView xWindow="4900" yWindow="500" windowWidth="34880" windowHeight="20480" tabRatio="693" firstSheet="11" activeTab="14" xr2:uid="{00000000-000D-0000-FFFF-FFFF00000000}"/>
  </bookViews>
  <sheets>
    <sheet name="JHPDL索引" sheetId="1" r:id="rId1"/>
    <sheet name="JH_PAT_INFO" sheetId="2" r:id="rId2"/>
    <sheet name="JH_IN_HOSP" sheetId="3" r:id="rId3"/>
    <sheet name="JH_IN_ADT" sheetId="4" r:id="rId4"/>
    <sheet name="JH_IN_ORDERS" sheetId="5" r:id="rId5"/>
    <sheet name="JH_LAB_APPLY" sheetId="6" r:id="rId6"/>
    <sheet name="JH_PAT_VISIT" sheetId="7" r:id="rId7"/>
    <sheet name="JH_CU_HOSP" sheetId="8" r:id="rId8"/>
    <sheet name="JH_EGY_HOSP" sheetId="9" r:id="rId9"/>
    <sheet name="JH_SL_HOSP" sheetId="10" r:id="rId10"/>
    <sheet name="JH_LAB_APY_DTL" sheetId="11" r:id="rId11"/>
    <sheet name="JH_LAB_TRACE" sheetId="12" r:id="rId12"/>
    <sheet name="JH_LAB_RESULT" sheetId="13" r:id="rId13"/>
    <sheet name="JH_LAB_RES_DTL" sheetId="14" r:id="rId14"/>
    <sheet name="JH_LAB_RES_VIS" sheetId="15" r:id="rId15"/>
    <sheet name="JH_LAB_RES_CTL" sheetId="16" r:id="rId16"/>
    <sheet name="JH_EXAM_APPLY" sheetId="17" r:id="rId17"/>
    <sheet name="JH_EXAM_APY_DTL" sheetId="18" r:id="rId18"/>
    <sheet name="JH_EXAM_APY_SCH" sheetId="19" r:id="rId19"/>
    <sheet name="JH_EXAM_REPORT" sheetId="20" r:id="rId20"/>
    <sheet name="JH_EXAM_REP_IMG" sheetId="21" r:id="rId21"/>
    <sheet name="JH_OP_APPLY" sheetId="22" r:id="rId22"/>
    <sheet name="JH_OP_SCH" sheetId="23" r:id="rId23"/>
    <sheet name="JH_BLD_APPLY" sheetId="24" r:id="rId24"/>
    <sheet name="JH_PHLY_APPLY" sheetId="25" r:id="rId25"/>
    <sheet name="JH_IN_DIAG" sheetId="26" r:id="rId26"/>
    <sheet name="JH_IN_OPER" sheetId="27" r:id="rId27"/>
    <sheet name="JH_FIRST_PAGE" sheetId="28" r:id="rId28"/>
    <sheet name="JH_FP_DIAG" sheetId="29" r:id="rId29"/>
    <sheet name="JH_FP_OPER" sheetId="30" r:id="rId30"/>
    <sheet name="JH_FP_SUB" sheetId="31" r:id="rId31"/>
    <sheet name="JH_IN_MR" sheetId="32" r:id="rId32"/>
    <sheet name="JH_IN_MRFILE" sheetId="33" r:id="rId33"/>
    <sheet name="JH_VITAL_SIGNS" sheetId="34" r:id="rId34"/>
    <sheet name="JH_FOLLOW_UP" sheetId="35" r:id="rId35"/>
    <sheet name="JH_FEE_BILL" sheetId="36" r:id="rId36"/>
    <sheet name="JH_FEE_BL_DTL" sheetId="37" r:id="rId37"/>
    <sheet name="JH_FEE_PAY" sheetId="38" r:id="rId38"/>
    <sheet name="JH_FEE_PAY_DTL" sheetId="39" r:id="rId39"/>
    <sheet name="JH_OUT_HOSP" sheetId="40" r:id="rId40"/>
    <sheet name="JH_OUT_MR" sheetId="41" r:id="rId41"/>
    <sheet name="JH_OUT_ORDERS" sheetId="42" r:id="rId42"/>
    <sheet name="JH_OUT_ORD_DTL" sheetId="43" r:id="rId43"/>
    <sheet name="JH_OUT_SHUNT" sheetId="44" r:id="rId44"/>
    <sheet name="JH_OUT_RVN" sheetId="45" r:id="rId45"/>
    <sheet name="JH_CRISIS" sheetId="46" r:id="rId46"/>
    <sheet name="JH_CRIS_DTL" sheetId="47" r:id="rId47"/>
    <sheet name="JH_FILE_CONTENT" sheetId="48" r:id="rId48"/>
    <sheet name="JH_MED_ORG" sheetId="49" r:id="rId49"/>
    <sheet name="JH_IN_ORD_EXEC" sheetId="51" r:id="rId50"/>
    <sheet name="JH_OUT_MRFILE" sheetId="50" r:id="rId51"/>
    <sheet name="JH_LAB_RF_INX" sheetId="52" r:id="rId52"/>
    <sheet name="JH_EXAM_RF_INX" sheetId="53" r:id="rId53"/>
    <sheet name="JH_PRE_FP" sheetId="54" r:id="rId54"/>
    <sheet name="JH_PRE_FP_DI" sheetId="55" r:id="rId55"/>
    <sheet name="JH_PRE_FP_OP" sheetId="56" r:id="rId56"/>
    <sheet name="JH_PRE_FP_SUB" sheetId="57" r:id="rId57"/>
    <sheet name="JH_OP_RECORD" sheetId="58" r:id="rId58"/>
    <sheet name="JH_OP_EVENT" sheetId="59" r:id="rId59"/>
    <sheet name="JH_LAB_VIS_DTL" sheetId="60" r:id="rId60"/>
    <sheet name="JH_BLD_RECORD" sheetId="61" r:id="rId61"/>
    <sheet name="JH_BLD_TRACE" sheetId="62" r:id="rId62"/>
    <sheet name="JH_ALLERGY" sheetId="63" r:id="rId63"/>
    <sheet name="JH_OUT_DIAG" sheetId="64" r:id="rId64"/>
    <sheet name="JH_NIS_MR" sheetId="65" r:id="rId65"/>
    <sheet name="JH_NIS_MR_DTL" sheetId="66" r:id="rId66"/>
    <sheet name="JH_CONS_APPLY" sheetId="67" r:id="rId67"/>
    <sheet name="JH_CONS_RECORD" sheetId="68" r:id="rId68"/>
    <sheet name="JH_STAFF_INFO" sheetId="69" r:id="rId69"/>
    <sheet name="JH_JOB_LOG" sheetId="70" r:id="rId70"/>
    <sheet name="JH_JOB_DOCTOR" sheetId="71" r:id="rId71"/>
    <sheet name="JH_JOB_NURSE" sheetId="72" r:id="rId72"/>
    <sheet name="JH_JOB_ADMIN" sheetId="73" r:id="rId73"/>
    <sheet name="JH_PLAN_OUT" sheetId="74" r:id="rId74"/>
    <sheet name="JH_PO_DETAIL" sheetId="75" r:id="rId75"/>
    <sheet name="JH_DRUG_INFO" sheetId="76" r:id="rId76"/>
    <sheet name="JH_DRUG_BATCH_DTL" sheetId="77" r:id="rId77"/>
    <sheet name="JH_DRUG_IN" sheetId="78" r:id="rId78"/>
    <sheet name="JH_DRUG_IN_DTL" sheetId="79" r:id="rId79"/>
    <sheet name="JH_DRUG_OUT" sheetId="80" r:id="rId80"/>
    <sheet name="JH_DRUG_OUT_DTL" sheetId="81" r:id="rId81"/>
    <sheet name="JH_DRUG_RETURN" sheetId="82" r:id="rId82"/>
    <sheet name="JH_DRUG_RET_DTL" sheetId="83" r:id="rId83"/>
    <sheet name="JH_DRUG_CHECK" sheetId="84" r:id="rId84"/>
    <sheet name="JH_DRUG_CHECK_DTL" sheetId="85" r:id="rId85"/>
    <sheet name="JH_DRUG_GIVE_OUT" sheetId="86" r:id="rId86"/>
    <sheet name="JH_DRUG_GI_O_DTL" sheetId="87" r:id="rId87"/>
    <sheet name="JH_DRUG_GI_O_RET" sheetId="88" r:id="rId88"/>
    <sheet name="JH_DRUG_GI_O_RET_DTL" sheetId="89" r:id="rId89"/>
    <sheet name="JH_DRUG_GIVE_IN" sheetId="90" r:id="rId90"/>
    <sheet name="JH_DRUG_GI_IN_DTL" sheetId="91" r:id="rId91"/>
    <sheet name="JH_DRUG_GI_I_RET" sheetId="92" r:id="rId92"/>
    <sheet name="JH_DRUG_GI_I_RET_DTL" sheetId="93" r:id="rId93"/>
    <sheet name="JH_DRUG_CURR_STOCK" sheetId="94" r:id="rId94"/>
    <sheet name="JH_DRUG_ADJ_PRICE" sheetId="95" r:id="rId95"/>
    <sheet name="JH_DRUG_PUR_ORDER" sheetId="96" r:id="rId96"/>
    <sheet name="JH_DRUG_PUR_ORD_DTL" sheetId="97" r:id="rId97"/>
    <sheet name="JH_DRUG_PUR_PLAN" sheetId="98" r:id="rId98"/>
    <sheet name="JH_DRUG_PUR_PL_DTL" sheetId="99" r:id="rId99"/>
    <sheet name="JH_FP_ICU" sheetId="100" r:id="rId100"/>
    <sheet name="JH_ICU_RECORD" sheetId="101" r:id="rId101"/>
    <sheet name="JH_ICU_DEV_REC" sheetId="102" r:id="rId102"/>
    <sheet name="JH_CU_APP_REC" sheetId="103" r:id="rId103"/>
    <sheet name="JH_CU_ORDER" sheetId="104" r:id="rId104"/>
    <sheet name="JH_CU_ORD_DTL" sheetId="105" r:id="rId105"/>
    <sheet name="JH_CU_DEPT_SUM" sheetId="106" r:id="rId106"/>
    <sheet name="JH_CU_DEPT_SIGNS" sheetId="107" r:id="rId107"/>
    <sheet name="JH_CU_DEPT_DIAGS" sheetId="108" r:id="rId108"/>
    <sheet name="JH_PAT_VIS_MANAGER" sheetId="109" r:id="rId109"/>
    <sheet name="JH_LAB_QC_VALUE" sheetId="110" r:id="rId110"/>
    <sheet name="JH_BLD_CROSS_MATCH" sheetId="111" r:id="rId111"/>
    <sheet name="JH_BLD_ISSUING_RECORD" sheetId="112" r:id="rId112"/>
    <sheet name="JH_BLD_REACTION" sheetId="113" r:id="rId113"/>
    <sheet name="JH_BLD_BACK" sheetId="114" r:id="rId114"/>
    <sheet name="JH_BLD_STOCK" sheetId="115" r:id="rId115"/>
    <sheet name="JH_IN_MRQC" sheetId="116" r:id="rId116"/>
    <sheet name="JH_IN_MRQC_TRACE" sheetId="117" r:id="rId117"/>
    <sheet name="JH_CESAREAN_RECORD" sheetId="118" r:id="rId118"/>
    <sheet name="JH_CLINIC_PATH" sheetId="119" r:id="rId119"/>
    <sheet name="JH_ITEMS_IN" sheetId="120" r:id="rId120"/>
    <sheet name="JH_ITEMS_OUT" sheetId="121" r:id="rId121"/>
    <sheet name="JH_ITEMS_DTL" sheetId="122" r:id="rId122"/>
    <sheet name="JH_OP_APPLY_SUB" sheetId="123" r:id="rId123"/>
    <sheet name="JH_BLD_APPLY_SUB" sheetId="124" r:id="rId124"/>
    <sheet name="JH_HEMODIALYSIS_APY" sheetId="125" r:id="rId125"/>
    <sheet name="JH_HEMODIALYSIS_ORD" sheetId="126" r:id="rId126"/>
    <sheet name="JH_HEMODIALYSIS_REC" sheetId="127" r:id="rId127"/>
    <sheet name="JH_CLOSE_CYC" sheetId="128" r:id="rId128"/>
    <sheet name="JH_HEMODIALYSIS_MOR" sheetId="129" r:id="rId129"/>
    <sheet name="JH_PATH_TISS_PROC" sheetId="130" r:id="rId130"/>
    <sheet name="JH_FEE_PAY_NEW" sheetId="131" r:id="rId131"/>
    <sheet name="JH_FEE_PAY_DTL_NEW" sheetId="132" r:id="rId132"/>
    <sheet name="JH_FOLLOW_UP_PLAN" sheetId="133" r:id="rId133"/>
    <sheet name="JH_FOLLOW_UP_RPT" sheetId="134" r:id="rId134"/>
    <sheet name="JH_RIS_APY" sheetId="135" r:id="rId135"/>
    <sheet name="JH_RIS_REC" sheetId="136" r:id="rId136"/>
    <sheet name="JH_RIS_REC_DETAIL" sheetId="137" r:id="rId137"/>
    <sheet name="JH_TREAT_APY" sheetId="138" r:id="rId138"/>
    <sheet name="JH_TREAT_REC" sheetId="139" r:id="rId139"/>
    <sheet name="JH_TREAT_REC_COMENT" sheetId="140" r:id="rId140"/>
    <sheet name="JH_TREAT_REC_DETAIL" sheetId="141" r:id="rId141"/>
    <sheet name="JH_NURSE_SCHEDULE" sheetId="142" r:id="rId142"/>
    <sheet name="JH_HOSP_INCOME" sheetId="143" r:id="rId143"/>
    <sheet name="JH_HOSP_INCOME_DTL" sheetId="144" r:id="rId144"/>
    <sheet name="JH_NURSE_DTL" sheetId="145" r:id="rId145"/>
    <sheet name="JH_OUT_PHA_QUA_DTL" sheetId="146" r:id="rId146"/>
    <sheet name="JH_R_IN_PHA_QUA" sheetId="147" r:id="rId147"/>
    <sheet name="JH_R_BID_QUA" sheetId="148" r:id="rId148"/>
    <sheet name="JH_IN_HOSP_SUB" sheetId="149" r:id="rId149"/>
    <sheet name="JH_R_KIDNEY" sheetId="150" r:id="rId150"/>
    <sheet name="JH_R_LAB_QUALITY" sheetId="151" r:id="rId151"/>
    <sheet name="JH_R_ULTRA_DIAG" sheetId="152" r:id="rId152"/>
    <sheet name="JH_LAB_APPLY_SUB" sheetId="153" r:id="rId153"/>
    <sheet name="JH_PRE_FP_ICU" sheetId="154" r:id="rId154"/>
    <sheet name="JH_R_BAN_COLLECT" sheetId="155" r:id="rId155"/>
    <sheet name="JH_R_NUTRITION" sheetId="156" r:id="rId156"/>
    <sheet name="JH_R_HR" sheetId="157" r:id="rId157"/>
    <sheet name="JH_OP_PRE_INQUIRY" sheetId="158" r:id="rId158"/>
    <sheet name="JH_OP_CARE" sheetId="159" r:id="rId159"/>
    <sheet name="JH_OP_PACU" sheetId="160" r:id="rId160"/>
    <sheet name="JH_OP_FIN_INQUIRY" sheetId="161" r:id="rId161"/>
    <sheet name="JH_OP_ANALGESIA" sheetId="162" r:id="rId162"/>
    <sheet name="JH_OP_CONTENT_MASTER" sheetId="163" r:id="rId163"/>
    <sheet name="JH_OP_CONTENT_DETAIL" sheetId="164" r:id="rId164"/>
    <sheet name="JH_IN_HOSP_SUB2" sheetId="165" r:id="rId165"/>
    <sheet name="JH_OUT_HOSP_SUB" sheetId="166" r:id="rId166"/>
    <sheet name="JH_R_A_CAVITARY_REPAIR" sheetId="167" r:id="rId167"/>
    <sheet name="JH_UL_MEASURE" sheetId="168" r:id="rId168"/>
    <sheet name="JH_IN_EVAL" sheetId="169" r:id="rId169"/>
    <sheet name="JH_CLOSE_CYD" sheetId="170" r:id="rId170"/>
    <sheet name="JH_CLOSE_CYE" sheetId="171" r:id="rId171"/>
    <sheet name="JH_RHHV_PERSON_BASE" sheetId="172" r:id="rId172"/>
    <sheet name="JH_RHHV_PERSON_BASE_ADDRESS" sheetId="173" r:id="rId173"/>
    <sheet name="JH_RHHV_PERSON_BASE_PHONE" sheetId="174" r:id="rId174"/>
    <sheet name="JH_RHHV_PERSON_BASE_CARD" sheetId="175" r:id="rId175"/>
    <sheet name="JH_RHHV_PERSON_PAST_HISTORY" sheetId="176" r:id="rId176"/>
    <sheet name="JH_RHHV_PERSON_ALLERGY_HISTORY" sheetId="177" r:id="rId177"/>
    <sheet name="JH_RHHV_PERSON_FAMILY_HISTORY" sheetId="178" r:id="rId178"/>
    <sheet name="JH_RHHV_PERSON_OPERATION_H177" sheetId="179" r:id="rId179"/>
    <sheet name="JH_RHHV_PERSON_DISABILITY" sheetId="180" r:id="rId180"/>
    <sheet name="JH_RHHV_PERSON_PROBLEM" sheetId="181" r:id="rId181"/>
    <sheet name="JH_RHHV_LIFESTYLE" sheetId="182" r:id="rId182"/>
    <sheet name="JH_RHHV_CHINA_DOCTOR_RECORD" sheetId="183" r:id="rId183"/>
    <sheet name="JH_RHHV_POSTNATAL_42DAY_RECORD" sheetId="184" r:id="rId184"/>
    <sheet name="JH_RHHV_POSTNATAL_VISIT_INFO" sheetId="185" r:id="rId185"/>
    <sheet name="JH_RHHV_INFECTION_CARD" sheetId="186" r:id="rId186"/>
    <sheet name="JH_RHHV_INFECTION_SCREEN" sheetId="187" r:id="rId187"/>
    <sheet name="JH_RHHV_DEBILITY_GUIDE" sheetId="188" r:id="rId188"/>
    <sheet name="JH_RHHV_CHILD_ARCHIVES" sheetId="189" r:id="rId189"/>
    <sheet name="JH_RHHV_CHILD_EXAM" sheetId="190" r:id="rId190"/>
    <sheet name="JH_RHHV_CHILD_FOLLOW" sheetId="191" r:id="rId191"/>
    <sheet name="JH_RHHV_PHYSICAL_RESULT" sheetId="192" r:id="rId192"/>
    <sheet name="JH_RHHV_HEALTH_ABILITY_CALC" sheetId="193" r:id="rId193"/>
    <sheet name="JH_RHHV_HEALTH_MAIN" sheetId="194" r:id="rId194"/>
    <sheet name="JH_RHHV_HEALTH_MAIN_MEDI" sheetId="195" r:id="rId195"/>
    <sheet name="JH_RHHV_HEALTH_MAIN_TREAT" sheetId="196" r:id="rId196"/>
    <sheet name="JH_RHHV_HEALTH_CALC" sheetId="197" r:id="rId197"/>
    <sheet name="JH_RHHV_HEALTH_VACC_HISTORY" sheetId="198" r:id="rId198"/>
    <sheet name="JH_RHHV_PERINATAL_ARCHIVES" sheetId="199" r:id="rId199"/>
    <sheet name="JH_RHHV_WOMEN_MIGRATION_RECORD" sheetId="200" r:id="rId200"/>
    <sheet name="JH_RHHV_WOMEN_BASE" sheetId="201" r:id="rId201"/>
    <sheet name="JH_RHHV_WOMEN_PRENATAL_SCREEN" sheetId="202" r:id="rId202"/>
    <sheet name="JH_RHHV_WOMEN_QUOTA" sheetId="203" r:id="rId203"/>
    <sheet name="JH_RHHV_WOMEN_ARCHIVES" sheetId="204" r:id="rId204"/>
    <sheet name="JH_RHHV_WOMEN_BABY" sheetId="205" r:id="rId205"/>
    <sheet name="JH_RHHV_WOMEN_FOLLOW_CHDOCTOR" sheetId="206" r:id="rId206"/>
    <sheet name="JH_RHHV_WOMEN_FOLLOW_RECORD" sheetId="207" r:id="rId207"/>
    <sheet name="JH_RHHV_WOMEN_FIRST_FOLLOW" sheetId="208" r:id="rId208"/>
    <sheet name="JH_RHHV_CITIZEN_CARD" sheetId="209" r:id="rId209"/>
    <sheet name="JH_RHHV_CITIZEN_CARD_OWN" sheetId="210" r:id="rId210"/>
    <sheet name="JH_RHHV_CHRONIC_EXEC_MARK" sheetId="211" r:id="rId211"/>
    <sheet name="JH_RHHV_CHRONIC_EDU_TEMP" sheetId="212" r:id="rId212"/>
    <sheet name="JH_RHHV_CHRONIC_YEAR_ASSESS" sheetId="213" r:id="rId213"/>
    <sheet name="JH_RHHV_CHRONIC_YEAR_TAKMED" sheetId="214" r:id="rId214"/>
    <sheet name="JH_RHHV_CHRONIC_ARCHIVES_TRANS" sheetId="215" r:id="rId215"/>
    <sheet name="JH_RHHV_REGIST_TRANS_RECORD" sheetId="216" r:id="rId216"/>
    <sheet name="JH_RHHV_BATCH_ARCHIVES_TRA215" sheetId="217" r:id="rId217"/>
    <sheet name="JH_RHHV_BATCH_ARCHIVES_TRA216" sheetId="218" r:id="rId218"/>
    <sheet name="JH_RHHV_VACC_RECORD" sheetId="219" r:id="rId219"/>
    <sheet name="JH_RHHV_NEW_BORN_VISIT_BASE" sheetId="220" r:id="rId220"/>
    <sheet name="JH_RHHV_NEW_BORN_VISIT_RECORD" sheetId="221" r:id="rId221"/>
    <sheet name="JH_RHHV_ARCHIVES_TRANS_RECORD" sheetId="222" r:id="rId222"/>
    <sheet name="JH_RHHV_DIABETES_CHDOCTOR_TRAND" sheetId="223" r:id="rId223"/>
    <sheet name="JH_RHHV_DIABETES_HEALTH_EDU" sheetId="224" r:id="rId224"/>
    <sheet name="JH_RHHV_DIABETES_HEALTH_MANAGE" sheetId="225" r:id="rId225"/>
    <sheet name="JH_RHHV_DIABETES_HEALTH_TRANS" sheetId="226" r:id="rId226"/>
    <sheet name="JH_RHHV_DIABETES_COMPLICATIONS" sheetId="227" r:id="rId227"/>
    <sheet name="JH_RHHV_DIABETES_CONTROL_OBJ" sheetId="228" r:id="rId228"/>
    <sheet name="JH_RHHV_DIABETES_INQUIRT_RECORD" sheetId="229" r:id="rId229"/>
    <sheet name="JH_RHHV_OLD_PHYSICAL_EXAM" sheetId="230" r:id="rId230"/>
    <sheet name="JH_RHHV_OLD_ARCHIVES" sheetId="231" r:id="rId231"/>
    <sheet name="JH_RHHV_OLD_FOLLOW_CHDOCTOR" sheetId="232" r:id="rId232"/>
    <sheet name="JH_RHHV_OLD_FOLLOW_RECORD" sheetId="233" r:id="rId233"/>
    <sheet name="JH_RHHV_INSP_OLD_HEALTH" sheetId="234" r:id="rId234"/>
    <sheet name="JH_RHHV_FOLLOW_UP" sheetId="235" r:id="rId235"/>
    <sheet name="JH_RHHV_HYPERTENSION_CHDOCTOR" sheetId="236" r:id="rId236"/>
    <sheet name="JH_RHHV_HYPERTENSION_HEALTH_EDU" sheetId="237" r:id="rId237"/>
    <sheet name="JH_RHHV_HYPERTENSION_HEALT236" sheetId="238" r:id="rId238"/>
    <sheet name="JH_RHHV_HYPERTENSION_TRANS" sheetId="239" r:id="rId239"/>
    <sheet name="JH_RHHV_HYPERTENSION_BLOOD" sheetId="240" r:id="rId240"/>
    <sheet name="JH_RHHV_SIGNING_INFO" sheetId="241" r:id="rId241"/>
    <sheet name="JH_RHHV_REPORT_INFO" sheetId="242" r:id="rId242"/>
    <sheet name="JH_RHHV_REGION_INFO" sheetId="243" r:id="rId243"/>
    <sheet name="JH_RHHV_HYPERTENSION_FOLLO242" sheetId="244" r:id="rId244"/>
    <sheet name="JH_RHHV_CHRONIC_DRUG" sheetId="245" r:id="rId245"/>
    <sheet name="JH_RHHV_DIABETES_FOLLOW_RECORD" sheetId="246" r:id="rId246"/>
    <sheet name="JH_RHHV_WOMAN_PREFIRSTVISIT" sheetId="247" r:id="rId247"/>
    <sheet name="JH_RHHV_WOMAN_PREFIRST_PERSONAL" sheetId="248" r:id="rId248"/>
  </sheets>
  <definedNames>
    <definedName name="_xlnm._FilterDatabase" localSheetId="0" hidden="1">JHPDL索引!$A$1:$G$1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48" l="1"/>
  <c r="A1" i="247"/>
  <c r="A1" i="246"/>
  <c r="A1" i="245"/>
  <c r="A1" i="244"/>
  <c r="A1" i="243"/>
  <c r="A1" i="242"/>
  <c r="A1" i="241"/>
  <c r="A1" i="240"/>
  <c r="A1" i="239"/>
  <c r="A1" i="238"/>
  <c r="A1" i="237"/>
  <c r="A1" i="236"/>
  <c r="A1" i="235"/>
  <c r="A1" i="234"/>
  <c r="A1" i="233"/>
  <c r="A1" i="232"/>
  <c r="A1" i="231"/>
  <c r="A1" i="230"/>
  <c r="A1" i="229"/>
  <c r="A1" i="228"/>
  <c r="A1" i="227"/>
  <c r="A1" i="226"/>
  <c r="A1" i="225"/>
  <c r="A1" i="224"/>
  <c r="A1" i="223"/>
  <c r="A1" i="222"/>
  <c r="A1" i="221"/>
  <c r="A1" i="220"/>
  <c r="A1" i="219"/>
  <c r="A1" i="218"/>
  <c r="A1" i="217"/>
  <c r="A1" i="216"/>
  <c r="A1" i="215"/>
  <c r="A1" i="214"/>
  <c r="A1" i="213"/>
  <c r="A1" i="212"/>
  <c r="A1" i="211"/>
  <c r="A1" i="210"/>
  <c r="A1" i="209"/>
  <c r="A1" i="208"/>
  <c r="A1" i="207"/>
  <c r="A1" i="206"/>
  <c r="A1" i="205"/>
  <c r="A1" i="204"/>
  <c r="A1" i="203"/>
  <c r="A1" i="202"/>
  <c r="A1" i="201"/>
  <c r="A1" i="200"/>
  <c r="A1" i="199"/>
  <c r="A1" i="198"/>
  <c r="A1" i="197"/>
  <c r="A1" i="196"/>
  <c r="A1" i="195"/>
  <c r="A1" i="194"/>
  <c r="A1" i="193"/>
  <c r="A1" i="192"/>
  <c r="A1" i="191"/>
  <c r="A1" i="190"/>
  <c r="A1" i="189"/>
  <c r="A1" i="188"/>
  <c r="A1" i="187"/>
  <c r="A1" i="186"/>
  <c r="A1" i="185"/>
  <c r="A1" i="184"/>
  <c r="A1" i="183"/>
  <c r="A1" i="182"/>
  <c r="A1" i="181"/>
  <c r="A1" i="180"/>
  <c r="A1" i="179"/>
  <c r="A1" i="178"/>
  <c r="A1" i="177"/>
  <c r="A1" i="176"/>
  <c r="A1" i="175"/>
  <c r="A1" i="174"/>
  <c r="A1" i="173"/>
  <c r="A1" i="172"/>
  <c r="A1" i="171"/>
  <c r="A1" i="170"/>
  <c r="A1" i="169"/>
  <c r="A1" i="168"/>
  <c r="A1" i="167"/>
  <c r="A1" i="166"/>
  <c r="A1" i="165"/>
  <c r="A1" i="164"/>
  <c r="A1" i="163"/>
  <c r="A1" i="162"/>
  <c r="A1" i="161"/>
  <c r="A1" i="160"/>
  <c r="A1" i="159"/>
  <c r="A1" i="158"/>
  <c r="A1" i="157"/>
  <c r="A1" i="156"/>
  <c r="A1" i="155"/>
  <c r="A1" i="154"/>
  <c r="A1" i="153"/>
  <c r="A1" i="152"/>
  <c r="A1" i="151"/>
  <c r="A1" i="150"/>
  <c r="A1" i="149"/>
  <c r="A1" i="148"/>
  <c r="A1" i="147"/>
  <c r="A1" i="146"/>
  <c r="A1" i="145"/>
  <c r="A1" i="144"/>
  <c r="A1" i="143"/>
  <c r="A1" i="142"/>
  <c r="A1" i="141"/>
  <c r="A1" i="140"/>
  <c r="A1" i="139"/>
  <c r="A1" i="138"/>
  <c r="A1" i="137"/>
  <c r="A1" i="136"/>
  <c r="A1" i="135"/>
  <c r="A1" i="134"/>
  <c r="A1" i="133"/>
  <c r="A1" i="132"/>
  <c r="A1" i="131"/>
  <c r="A1" i="130"/>
  <c r="A1" i="129"/>
  <c r="A1" i="128"/>
  <c r="A1" i="127"/>
  <c r="A1" i="126"/>
  <c r="A1" i="125"/>
  <c r="A1" i="124"/>
  <c r="A1" i="123"/>
  <c r="A1" i="122"/>
  <c r="A1" i="121"/>
  <c r="A1" i="120"/>
  <c r="A1" i="119"/>
  <c r="A1" i="118"/>
  <c r="A1" i="117"/>
  <c r="A1" i="116"/>
  <c r="A1" i="115"/>
  <c r="A1" i="114"/>
  <c r="A1" i="113"/>
  <c r="A1" i="112"/>
  <c r="A1" i="111"/>
  <c r="A1" i="110"/>
  <c r="A1" i="109"/>
  <c r="A1" i="108"/>
  <c r="A1" i="107"/>
  <c r="A1" i="106"/>
  <c r="A1" i="105"/>
  <c r="A1" i="104"/>
  <c r="A1" i="103"/>
  <c r="A1" i="102"/>
  <c r="A1" i="101"/>
  <c r="A1" i="100"/>
  <c r="A1" i="99"/>
  <c r="A1" i="98"/>
  <c r="A1" i="97"/>
  <c r="A1" i="96"/>
  <c r="A1" i="95"/>
  <c r="A1" i="94"/>
  <c r="A1" i="93"/>
  <c r="A1" i="92"/>
  <c r="A1" i="91"/>
  <c r="A1" i="90"/>
  <c r="A1" i="89"/>
  <c r="A1" i="88"/>
  <c r="A1" i="87"/>
  <c r="A1" i="86"/>
  <c r="A1" i="85"/>
  <c r="A1" i="84"/>
  <c r="A1" i="83"/>
  <c r="A1" i="82"/>
  <c r="A1" i="81"/>
  <c r="A1" i="80"/>
  <c r="A1" i="79"/>
  <c r="A1" i="78"/>
  <c r="A1" i="77"/>
  <c r="A1" i="76"/>
  <c r="A1" i="75"/>
  <c r="A1" i="74"/>
  <c r="A1" i="73"/>
  <c r="A1" i="72"/>
  <c r="A1" i="71"/>
  <c r="A1" i="70"/>
  <c r="A1" i="69"/>
  <c r="A1" i="68"/>
  <c r="A1" i="67"/>
  <c r="A1" i="66"/>
  <c r="A1" i="65"/>
  <c r="A1" i="64"/>
  <c r="A1" i="63"/>
  <c r="A1" i="62"/>
  <c r="A1" i="61"/>
  <c r="A1" i="60"/>
  <c r="A1" i="59"/>
  <c r="A1" i="58"/>
  <c r="A1" i="57"/>
  <c r="A1" i="56"/>
  <c r="A1" i="55"/>
  <c r="A1" i="54"/>
  <c r="A1" i="53"/>
  <c r="A1" i="52"/>
  <c r="A1" i="51"/>
  <c r="A1" i="50"/>
  <c r="A1" i="49"/>
  <c r="A1" i="48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<sst xmlns="http://schemas.openxmlformats.org/spreadsheetml/2006/main" count="89013" uniqueCount="27853">
  <si>
    <t>ID</t>
  </si>
  <si>
    <t>索引</t>
  </si>
  <si>
    <t>表名</t>
  </si>
  <si>
    <t>最后更新</t>
  </si>
  <si>
    <t>列族代码</t>
  </si>
  <si>
    <t>生成的编号</t>
  </si>
  <si>
    <t>说明</t>
  </si>
  <si>
    <t>JHPDL:JH_PAT_INFO</t>
  </si>
  <si>
    <t>2024-10-11</t>
  </si>
  <si>
    <t>PAT</t>
  </si>
  <si>
    <t>P00.000.001</t>
  </si>
  <si>
    <t>患者基本信息表</t>
  </si>
  <si>
    <t>JHPDL:JH_IN_HOSP</t>
  </si>
  <si>
    <t>2024-08-29</t>
  </si>
  <si>
    <t>IHR</t>
  </si>
  <si>
    <t>H00.000.001</t>
  </si>
  <si>
    <t>患者住院就诊记录表</t>
  </si>
  <si>
    <t>JHPDL:JH_IN_ADT</t>
  </si>
  <si>
    <t>2024-01-17</t>
  </si>
  <si>
    <t>IAR</t>
  </si>
  <si>
    <t>ZA0.000.000.001</t>
  </si>
  <si>
    <t>患者入出转记录表</t>
  </si>
  <si>
    <t>JHPDL:JH_IN_ORDERS</t>
  </si>
  <si>
    <t>2024-06-21</t>
  </si>
  <si>
    <t>IOR</t>
  </si>
  <si>
    <t>ZD0.000.000.001</t>
  </si>
  <si>
    <t>住院医嘱表</t>
  </si>
  <si>
    <t>JHPDL:JH_LAB_APPLY</t>
  </si>
  <si>
    <t>2024-06-18</t>
  </si>
  <si>
    <t>LAP</t>
  </si>
  <si>
    <t>LA0.000.000.001</t>
  </si>
  <si>
    <t>患者检验申请单</t>
  </si>
  <si>
    <t>JHPDL:JH_PAT_VISIT</t>
  </si>
  <si>
    <t>2024-12-31</t>
  </si>
  <si>
    <t>PAV</t>
  </si>
  <si>
    <t>V00.000.001</t>
  </si>
  <si>
    <t>通用就诊记录（不分门诊、住院、急诊、转诊等）</t>
  </si>
  <si>
    <t>JHPDL:JH_CU_HOSP</t>
  </si>
  <si>
    <t>2024-11-06</t>
  </si>
  <si>
    <t>CHR</t>
  </si>
  <si>
    <t>C00.000.001</t>
  </si>
  <si>
    <t>体检记录</t>
  </si>
  <si>
    <t>JHPDL:JH_EGY_HOSP</t>
  </si>
  <si>
    <t>EHR</t>
  </si>
  <si>
    <t>E00.000.001</t>
  </si>
  <si>
    <t>急诊记录</t>
  </si>
  <si>
    <t>JHPDL:JH_SL_HOSP</t>
  </si>
  <si>
    <t>SHR</t>
  </si>
  <si>
    <t>S00.000.001</t>
  </si>
  <si>
    <t>专科就诊记录（如口腔、妇产科等）</t>
  </si>
  <si>
    <t>JHPDL:JH_LAB_APY_DTL</t>
  </si>
  <si>
    <t>2024-12-05</t>
  </si>
  <si>
    <t>LAD</t>
  </si>
  <si>
    <t>LD0.000.000.001</t>
  </si>
  <si>
    <t>检验申请单明细</t>
  </si>
  <si>
    <t>JHPDL:JH_LAB_TRACE</t>
  </si>
  <si>
    <t>LTR</t>
  </si>
  <si>
    <t>LT0.000.000.001</t>
  </si>
  <si>
    <t>检验标本跟踪</t>
  </si>
  <si>
    <t>JHPDL:JH_LAB_RESULT</t>
  </si>
  <si>
    <t>LRS</t>
  </si>
  <si>
    <t>LR0.000.000.001</t>
  </si>
  <si>
    <t>检验结果</t>
  </si>
  <si>
    <t>JHPDL:JH_LAB_RES_DTL</t>
  </si>
  <si>
    <t>2024-11-13</t>
  </si>
  <si>
    <t>LRD</t>
  </si>
  <si>
    <t>LL0.000.000.001</t>
  </si>
  <si>
    <t>检验结果明细</t>
  </si>
  <si>
    <t>JHPDL:JH_LAB_RES_VIS</t>
  </si>
  <si>
    <t>2024-07-02</t>
  </si>
  <si>
    <t>LRV</t>
  </si>
  <si>
    <t>LV0.000.000.001</t>
  </si>
  <si>
    <t>微生物结果明细</t>
  </si>
  <si>
    <t>JHPDL:JH_LAB_RES_CTL</t>
  </si>
  <si>
    <t>LRC</t>
  </si>
  <si>
    <t>LC0.000.000.001</t>
  </si>
  <si>
    <t>（作废删除了）</t>
  </si>
  <si>
    <t>JHPDL:JH_EXAM_APPLY</t>
  </si>
  <si>
    <t>EAP</t>
  </si>
  <si>
    <t>EA0.000.000.001</t>
  </si>
  <si>
    <t>检查申请</t>
  </si>
  <si>
    <t>JHPDL:JH_EXAM_APY_DTL</t>
  </si>
  <si>
    <t>EAD</t>
  </si>
  <si>
    <t>ED0.000.000.001</t>
  </si>
  <si>
    <t>检查申请明细</t>
  </si>
  <si>
    <t>JHPDL:JH_EXAM_APY_SCH</t>
  </si>
  <si>
    <t>EAS</t>
  </si>
  <si>
    <t>ES0.000.000.001</t>
  </si>
  <si>
    <t>检查预约排期</t>
  </si>
  <si>
    <t>JHPDL:JH_EXAM_REPORT</t>
  </si>
  <si>
    <t>ERT</t>
  </si>
  <si>
    <t>ER0.000.000.001</t>
  </si>
  <si>
    <t>检查报告</t>
  </si>
  <si>
    <t>JHPDL:JH_EXAM_REP_IMG</t>
  </si>
  <si>
    <t>ERI</t>
  </si>
  <si>
    <t>EP0.000.000.001</t>
  </si>
  <si>
    <t>检查影像索引</t>
  </si>
  <si>
    <t>JHPDL:JH_OP_APPLY</t>
  </si>
  <si>
    <t>OAP</t>
  </si>
  <si>
    <t>PA0.000.000.001</t>
  </si>
  <si>
    <t>手术申请</t>
  </si>
  <si>
    <t>JHPDL:JH_OP_SCH</t>
  </si>
  <si>
    <t>2024-04-01</t>
  </si>
  <si>
    <t>OAS</t>
  </si>
  <si>
    <t>PS0.000.000.001</t>
  </si>
  <si>
    <t>手术预约排期</t>
  </si>
  <si>
    <t>JHPDL:JH_BLD_APPLY</t>
  </si>
  <si>
    <t>2024-07-08</t>
  </si>
  <si>
    <t>BAP</t>
  </si>
  <si>
    <t>BA0.000.000.001</t>
  </si>
  <si>
    <t>输血申请</t>
  </si>
  <si>
    <t>JHPDL:JH_PHLY_APPLY</t>
  </si>
  <si>
    <t>2023-04-06</t>
  </si>
  <si>
    <t>HAP</t>
  </si>
  <si>
    <t>HA0.000.000.001</t>
  </si>
  <si>
    <t>病理申请</t>
  </si>
  <si>
    <t>JHPDL:JH_IN_DIAG</t>
  </si>
  <si>
    <t>IDR</t>
  </si>
  <si>
    <t>ZG0.000.000.001</t>
  </si>
  <si>
    <t>住院临床诊断记录</t>
  </si>
  <si>
    <t>JHPDL:JH_IN_OPER</t>
  </si>
  <si>
    <t>IPR</t>
  </si>
  <si>
    <t>ZP0.000.000.001</t>
  </si>
  <si>
    <t>住院临床手术记录</t>
  </si>
  <si>
    <t>JHPDL:JH_FIRST_PAGE</t>
  </si>
  <si>
    <t>2024-01-23</t>
  </si>
  <si>
    <t>IFP</t>
  </si>
  <si>
    <t>FR0.000.000.001</t>
  </si>
  <si>
    <t>住院病案首页（编目后）</t>
  </si>
  <si>
    <t>JHPDL:JH_FP_DIAG</t>
  </si>
  <si>
    <t>IFD</t>
  </si>
  <si>
    <t>FD0.000.000.001</t>
  </si>
  <si>
    <t>首页编目诊断记录（编目后）</t>
  </si>
  <si>
    <t>JHPDL:JH_FP_OPER</t>
  </si>
  <si>
    <t>IFR</t>
  </si>
  <si>
    <t>FP0.000.000.001</t>
  </si>
  <si>
    <t>首页编目手术记录（编目后）</t>
  </si>
  <si>
    <t>JHPDL:JH_FP_SUB</t>
  </si>
  <si>
    <t>2024-05-30</t>
  </si>
  <si>
    <t>IFS</t>
  </si>
  <si>
    <t>FS0.000.000.001</t>
  </si>
  <si>
    <t>病案首页附页（编目后）</t>
  </si>
  <si>
    <t>JHPDL:JH_IN_MR</t>
  </si>
  <si>
    <t>IMR</t>
  </si>
  <si>
    <t>ZM0.000.000.001</t>
  </si>
  <si>
    <t>住院电子病历记录（病历索引和大文本编码）</t>
  </si>
  <si>
    <t>JHPDL:JH_IN_MRFILE</t>
  </si>
  <si>
    <t>IMF</t>
  </si>
  <si>
    <t>ZF0.000.000.001</t>
  </si>
  <si>
    <t>住院病历章节内容（文书分段章节内容）</t>
  </si>
  <si>
    <t>JHPDL:JH_VITAL_SIGNS</t>
  </si>
  <si>
    <t>IVS</t>
  </si>
  <si>
    <t>ZV0.000.000.001</t>
  </si>
  <si>
    <t>生命体征记录</t>
  </si>
  <si>
    <t>JHPDL:JH_FOLLOW_UP</t>
  </si>
  <si>
    <t>PAF</t>
  </si>
  <si>
    <t>PF0.000.000.001</t>
  </si>
  <si>
    <t>随访记录</t>
  </si>
  <si>
    <t>JHPDL:JH_FEE_BILL</t>
  </si>
  <si>
    <t>PFB</t>
  </si>
  <si>
    <t>PB0.000.000.001</t>
  </si>
  <si>
    <t>费用账单</t>
  </si>
  <si>
    <t>JHPDL:JH_FEE_BL_DTL</t>
  </si>
  <si>
    <t>PFD</t>
  </si>
  <si>
    <t>PD0.000.000.001</t>
  </si>
  <si>
    <t>费用账单明细</t>
  </si>
  <si>
    <t>JHPDL:JH_FEE_PAY</t>
  </si>
  <si>
    <t>PFP</t>
  </si>
  <si>
    <t>PP0.000.000.001</t>
  </si>
  <si>
    <t>费用结算记录</t>
  </si>
  <si>
    <t>JHPDL:JH_FEE_PAY_DTL</t>
  </si>
  <si>
    <t>PFL</t>
  </si>
  <si>
    <t>PL0.000.000.001</t>
  </si>
  <si>
    <t>费用结算明细</t>
  </si>
  <si>
    <t>JHPDL:JH_OUT_HOSP</t>
  </si>
  <si>
    <t>2024-08-16</t>
  </si>
  <si>
    <t>OHR</t>
  </si>
  <si>
    <t>M00.000.001</t>
  </si>
  <si>
    <t>门诊就诊记录</t>
  </si>
  <si>
    <t>JHPDL:JH_OUT_MR</t>
  </si>
  <si>
    <t>OMR</t>
  </si>
  <si>
    <t>MM0.000.000.001</t>
  </si>
  <si>
    <t>门诊电子病历记录（索引和大字段）</t>
  </si>
  <si>
    <t>JHPDL:JH_OUT_ORDERS</t>
  </si>
  <si>
    <t>2024-10-09</t>
  </si>
  <si>
    <t>OOR</t>
  </si>
  <si>
    <t>MD0.000.000.001</t>
  </si>
  <si>
    <t>门诊处方/医嘱</t>
  </si>
  <si>
    <t>JHPDL:JH_OUT_ORD_DTL</t>
  </si>
  <si>
    <t>OOD</t>
  </si>
  <si>
    <t>ML0.000.000.001</t>
  </si>
  <si>
    <t>门诊处方明细</t>
  </si>
  <si>
    <t>JHPDL:JH_OUT_SHUNT</t>
  </si>
  <si>
    <t>OSR</t>
  </si>
  <si>
    <t>MS0.000.000.001</t>
  </si>
  <si>
    <t>门诊分诊</t>
  </si>
  <si>
    <t>JHPDL:JH_OUT_RVN</t>
  </si>
  <si>
    <t>ORR</t>
  </si>
  <si>
    <t>MR0.000.000.001</t>
  </si>
  <si>
    <t>门诊预约记录</t>
  </si>
  <si>
    <t>JHPDL:JH_CRISIS</t>
  </si>
  <si>
    <t>2024-08-28</t>
  </si>
  <si>
    <t>CRR</t>
  </si>
  <si>
    <t>CR0.000.000.001</t>
  </si>
  <si>
    <t>危急值记录</t>
  </si>
  <si>
    <t>JHPDL:JH_CRIS_DTL</t>
  </si>
  <si>
    <t>2024-03-19</t>
  </si>
  <si>
    <t>CRD</t>
  </si>
  <si>
    <t>CD0.000.000.001</t>
  </si>
  <si>
    <t>危急值处理明细</t>
  </si>
  <si>
    <t>JHPDL:JH_FILE_CONTENT</t>
  </si>
  <si>
    <t>2024-03-05</t>
  </si>
  <si>
    <t>FBC</t>
  </si>
  <si>
    <t>FC0.000.000.001</t>
  </si>
  <si>
    <t>流式数据或文件内容记录表</t>
  </si>
  <si>
    <t>JHPDL:JH_MED_ORG</t>
  </si>
  <si>
    <t>ORG</t>
  </si>
  <si>
    <t>MG0.001</t>
  </si>
  <si>
    <t>医疗机构记录表（用于多院区、集团医疗、区域医疗等）</t>
  </si>
  <si>
    <t>JHPDL:JH_OUT_MRFILE</t>
  </si>
  <si>
    <t>OMF</t>
  </si>
  <si>
    <t>MF0.000.000.001</t>
  </si>
  <si>
    <t>门诊病历章节内容（病历分段章节内容）</t>
  </si>
  <si>
    <t>JHPDL:JH_IN_ORD_EXEC</t>
  </si>
  <si>
    <t>IER</t>
  </si>
  <si>
    <t>ZE0.000.000.001</t>
  </si>
  <si>
    <t>住院医嘱执行表</t>
  </si>
  <si>
    <t>JHPDL:JH_LAB_RF_INX</t>
  </si>
  <si>
    <t>LRF</t>
  </si>
  <si>
    <t>LF0.000.000.001</t>
  </si>
  <si>
    <t>检验结果版式索引</t>
  </si>
  <si>
    <t>JHPDL:JH_EXAM_RF_INX</t>
  </si>
  <si>
    <t>ERF</t>
  </si>
  <si>
    <t>EF0.000.000.001</t>
  </si>
  <si>
    <t>检查报告版式索引</t>
  </si>
  <si>
    <t>JHPDL:JH_PRE_FP</t>
  </si>
  <si>
    <t>2024-03-08</t>
  </si>
  <si>
    <t>IFF</t>
  </si>
  <si>
    <t>FF0.000.000.001</t>
  </si>
  <si>
    <t>住院病案首页（编目前-可选）</t>
  </si>
  <si>
    <t>JHPDL:JH_PRE_FP_DI</t>
  </si>
  <si>
    <t>2024-12-17</t>
  </si>
  <si>
    <t>IFZ</t>
  </si>
  <si>
    <t>FZ0.000.000.001</t>
  </si>
  <si>
    <t>首页诊断记录（编目前-可选，注意区分临床诊断）</t>
  </si>
  <si>
    <t>JHPDL:JH_PRE_FP_OP</t>
  </si>
  <si>
    <t>IFH</t>
  </si>
  <si>
    <t>FH0.000.000.001</t>
  </si>
  <si>
    <t>首页手术记录（编目前-可选，注意区分临床手术）</t>
  </si>
  <si>
    <t>JHPDL:JH_PRE_FP_SUB</t>
  </si>
  <si>
    <t>IFA</t>
  </si>
  <si>
    <t>FA0.000.000.001</t>
  </si>
  <si>
    <t>病案首页附页（编目前-可选）</t>
  </si>
  <si>
    <t>JHPDL:JH_OP_RECORD</t>
  </si>
  <si>
    <t>OAR</t>
  </si>
  <si>
    <t>PR0.000.000.001</t>
  </si>
  <si>
    <t>手术麻醉信息表（实际手术信息记录）</t>
  </si>
  <si>
    <t>JHPDL:JH_OP_EVENT</t>
  </si>
  <si>
    <t>OAE</t>
  </si>
  <si>
    <t>PE0.000.000.001</t>
  </si>
  <si>
    <t>手术事件表</t>
  </si>
  <si>
    <t>JHPDL:JH_LAB_VIS_DTL</t>
  </si>
  <si>
    <t>LRM</t>
  </si>
  <si>
    <t>LM0.000.000.001</t>
  </si>
  <si>
    <t>药敏与培养结果明细</t>
  </si>
  <si>
    <t>JHPDL:JH_BLD_RECORD</t>
  </si>
  <si>
    <t>BMR</t>
  </si>
  <si>
    <t>BR0.000.000.001</t>
  </si>
  <si>
    <t>输血记录</t>
  </si>
  <si>
    <t>JHPDL:JH_BLD_TRACE</t>
  </si>
  <si>
    <t>BTR</t>
  </si>
  <si>
    <t>BT0.000.000.001</t>
  </si>
  <si>
    <t>输血跟踪</t>
  </si>
  <si>
    <t>JHPDL:JH_ALLERGY</t>
  </si>
  <si>
    <t>AMR</t>
  </si>
  <si>
    <t>AR0.000.000.001</t>
  </si>
  <si>
    <t>过敏记录</t>
  </si>
  <si>
    <t>JHPDL:JH_OUT_DIAG</t>
  </si>
  <si>
    <t>ODR</t>
  </si>
  <si>
    <t>MG0.000.000.001</t>
  </si>
  <si>
    <t>门诊临床诊断记录</t>
  </si>
  <si>
    <t>JHPDL:JH_NIS_MR</t>
  </si>
  <si>
    <t>INR</t>
  </si>
  <si>
    <t>NR0.000.000.001</t>
  </si>
  <si>
    <t>护理记录（含护理评估）</t>
  </si>
  <si>
    <t>JHPDL:JH_NIS_MR_DTL</t>
  </si>
  <si>
    <t>IND</t>
  </si>
  <si>
    <t>ND0.000.000.001</t>
  </si>
  <si>
    <t>护理记录明细（评估明细）</t>
  </si>
  <si>
    <t>JHPDL:JH_CONS_APPLY</t>
  </si>
  <si>
    <t>CAP</t>
  </si>
  <si>
    <t>CP0.000.000.001</t>
  </si>
  <si>
    <t>会诊申请</t>
  </si>
  <si>
    <t>JHPDL:JH_CONS_RECORD</t>
  </si>
  <si>
    <t>CSR</t>
  </si>
  <si>
    <t>CM0.000.000.001</t>
  </si>
  <si>
    <t>会诊记录</t>
  </si>
  <si>
    <t>JHPDL:JH_STAFF_INFO</t>
  </si>
  <si>
    <t>2022-09-26</t>
  </si>
  <si>
    <t>EMP</t>
  </si>
  <si>
    <t>人员基本信息</t>
  </si>
  <si>
    <t>JHPDL:JH_JOB_LOG</t>
  </si>
  <si>
    <t>JLR</t>
  </si>
  <si>
    <t>J00.000.001</t>
  </si>
  <si>
    <t>通用任职记录</t>
  </si>
  <si>
    <t>JHPDL:JH_JOB_DOCTOR</t>
  </si>
  <si>
    <t>JDR</t>
  </si>
  <si>
    <t>D00.000.001</t>
  </si>
  <si>
    <t>临床医生就职记录</t>
  </si>
  <si>
    <t>JHPDL:JH_JOB_NURSE</t>
  </si>
  <si>
    <t>JNR</t>
  </si>
  <si>
    <t>N00.000.001</t>
  </si>
  <si>
    <t>临床护士就职记录</t>
  </si>
  <si>
    <t>JHPDL:JH_JOB_ADMIN</t>
  </si>
  <si>
    <t>JAR</t>
  </si>
  <si>
    <t>A00.000.001</t>
  </si>
  <si>
    <t>职能岗位就职记录</t>
  </si>
  <si>
    <t>JHPDL:JH_PLAN_OUT</t>
  </si>
  <si>
    <t>DOP</t>
  </si>
  <si>
    <t>DP0.000.000.001</t>
  </si>
  <si>
    <t>门诊出诊排班主表</t>
  </si>
  <si>
    <t>JHPDL:JH_PO_DETAIL</t>
  </si>
  <si>
    <t>DOD</t>
  </si>
  <si>
    <t>DD0.000.000.001</t>
  </si>
  <si>
    <t>门诊出诊排班明细</t>
  </si>
  <si>
    <t>JHPDL:JH_DRUG_INFO</t>
  </si>
  <si>
    <t>MDI</t>
  </si>
  <si>
    <t>I00.000.001</t>
  </si>
  <si>
    <t>药品耗材字典记录</t>
  </si>
  <si>
    <t>JHPDL:JH_DRUG_BATCH_DTL</t>
  </si>
  <si>
    <t>MDB</t>
  </si>
  <si>
    <t>DC0.000.000.001</t>
  </si>
  <si>
    <t>药品耗材进货批次记录</t>
  </si>
  <si>
    <t>JHPDL:JH_DRUG_IN</t>
  </si>
  <si>
    <t>MKI</t>
  </si>
  <si>
    <t>DA0.000.000.001</t>
  </si>
  <si>
    <t>药品耗材入库记录单主表</t>
  </si>
  <si>
    <t>JHPDL:JH_DRUG_IN_DTL</t>
  </si>
  <si>
    <t>MID</t>
  </si>
  <si>
    <t>DB0.000.000.001</t>
  </si>
  <si>
    <t>药品耗材入库明细</t>
  </si>
  <si>
    <t>JHPDL:JH_DRUG_OUT</t>
  </si>
  <si>
    <t>MKO</t>
  </si>
  <si>
    <t>DE0.000.000.001</t>
  </si>
  <si>
    <t>药库调拨记录主表</t>
  </si>
  <si>
    <t>JHPDL:JH_DRUG_OUT_DTL</t>
  </si>
  <si>
    <t>MOD</t>
  </si>
  <si>
    <t>DF0.000.000.001</t>
  </si>
  <si>
    <t>药品耗材库存调拨明细</t>
  </si>
  <si>
    <t>JHPDL:JH_DRUG_RETURN</t>
  </si>
  <si>
    <t>MRE</t>
  </si>
  <si>
    <t>DW0.000.000.001</t>
  </si>
  <si>
    <t>药库退货记录主表</t>
  </si>
  <si>
    <t>JHPDL:JH_DRUG_RET_DTL</t>
  </si>
  <si>
    <t>MRD</t>
  </si>
  <si>
    <t>DZ0.000.000.001</t>
  </si>
  <si>
    <t>药库退货明细</t>
  </si>
  <si>
    <t>JHPDL:JH_DRUG_CHECK</t>
  </si>
  <si>
    <t>MCM</t>
  </si>
  <si>
    <t>DG0.000.000.001</t>
  </si>
  <si>
    <t>药库盘点记录主表</t>
  </si>
  <si>
    <t>JHPDL:JH_DRUG_CHECK_DTL</t>
  </si>
  <si>
    <t>MCD</t>
  </si>
  <si>
    <t>DH0.000.000.001</t>
  </si>
  <si>
    <t>药库盘点明细</t>
  </si>
  <si>
    <t>JHPDL:JH_DRUG_GIVE_OUT</t>
  </si>
  <si>
    <t>MGO</t>
  </si>
  <si>
    <t>DJ0.000.000.001</t>
  </si>
  <si>
    <t>门诊发药主表</t>
  </si>
  <si>
    <t>JHPDL:JH_DRUG_GI_O_DTL</t>
  </si>
  <si>
    <t>MGD</t>
  </si>
  <si>
    <t>DK0.000.000.001</t>
  </si>
  <si>
    <t>门诊发药明细</t>
  </si>
  <si>
    <t>JHPDL:JH_DRUG_GI_O_RET</t>
  </si>
  <si>
    <t>MGE</t>
  </si>
  <si>
    <t>DN0.000.000.001</t>
  </si>
  <si>
    <t>门诊退药主表</t>
  </si>
  <si>
    <t>JHPDL:JH_DRUG_GI_O_RET_DTL</t>
  </si>
  <si>
    <t>MGF</t>
  </si>
  <si>
    <t>DI0.000.000.001</t>
  </si>
  <si>
    <t>门诊退药明细</t>
  </si>
  <si>
    <t>JHPDL:JH_DRUG_GIVE_IN</t>
  </si>
  <si>
    <t>MGI</t>
  </si>
  <si>
    <t>DL0.000.000.001</t>
  </si>
  <si>
    <t>住院发药主表</t>
  </si>
  <si>
    <t>JHPDL:JH_DRUG_GI_IN_DTL</t>
  </si>
  <si>
    <t>MGX</t>
  </si>
  <si>
    <t>DM0.000.000.001</t>
  </si>
  <si>
    <t>住院发药明细</t>
  </si>
  <si>
    <t>JHPDL:JH_DRUG_GI_I_RET</t>
  </si>
  <si>
    <t>MGG</t>
  </si>
  <si>
    <t>DQ0.000.000.001</t>
  </si>
  <si>
    <t>住院退药主表</t>
  </si>
  <si>
    <t>JHPDL:JH_DRUG_GI_I_RET_DTL</t>
  </si>
  <si>
    <t>MGH</t>
  </si>
  <si>
    <t>DR0.000.000.001</t>
  </si>
  <si>
    <t>住院退药明细</t>
  </si>
  <si>
    <t>JHPDL:JH_DRUG_CURR_STOCK</t>
  </si>
  <si>
    <t>MGK</t>
  </si>
  <si>
    <t>DS0.000.000.001</t>
  </si>
  <si>
    <t>当前库存明细</t>
  </si>
  <si>
    <t>JHPDL:JH_DRUG_ADJ_PRICE</t>
  </si>
  <si>
    <t>MGL</t>
  </si>
  <si>
    <t>DT0.000.000.001</t>
  </si>
  <si>
    <t>调价记录表</t>
  </si>
  <si>
    <t>JHPDL:JH_DRUG_PUR_ORDER</t>
  </si>
  <si>
    <t>MGM</t>
  </si>
  <si>
    <t>DU0.000.000.001</t>
  </si>
  <si>
    <t>订单主表</t>
  </si>
  <si>
    <t>JHPDL:JH_DRUG_PUR_ORD_DTL</t>
  </si>
  <si>
    <t>MGN</t>
  </si>
  <si>
    <t>DV0.000.000.001</t>
  </si>
  <si>
    <t>订单明细表</t>
  </si>
  <si>
    <t>JHPDL:JH_DRUG_PUR_PLAN</t>
  </si>
  <si>
    <t>MGP</t>
  </si>
  <si>
    <t>DX0.000.000.001</t>
  </si>
  <si>
    <t>采购计划主表</t>
  </si>
  <si>
    <t>JHPDL:JH_DRUG_PUR_PL_DTL</t>
  </si>
  <si>
    <t>MGQ</t>
  </si>
  <si>
    <t>DY0.000.000.001</t>
  </si>
  <si>
    <t>采购计划明细表</t>
  </si>
  <si>
    <t>JHPDL:JH_FP_ICU</t>
  </si>
  <si>
    <t>IFI</t>
  </si>
  <si>
    <t>FI0.000.000.001</t>
  </si>
  <si>
    <t>首页重症监护记录（编目后）</t>
  </si>
  <si>
    <t>JHPDL:JH_ICU_RECORD</t>
  </si>
  <si>
    <t>ICR</t>
  </si>
  <si>
    <t>IR0.000.000.001</t>
  </si>
  <si>
    <t>临床重症监护列表记录</t>
  </si>
  <si>
    <t>JHPDL:JH_ICU_DEV_REC</t>
  </si>
  <si>
    <t>ICD</t>
  </si>
  <si>
    <t>ID0.000.000.001</t>
  </si>
  <si>
    <t>临床重症监护设备列表记录</t>
  </si>
  <si>
    <t>JHPDL:JH_CU_APP_REC</t>
  </si>
  <si>
    <t>CHA</t>
  </si>
  <si>
    <t>CA0.000.000.001</t>
  </si>
  <si>
    <t>体检预约登记记录</t>
  </si>
  <si>
    <t>JHPDL:JH_CU_ORDER</t>
  </si>
  <si>
    <t>CHB</t>
  </si>
  <si>
    <t>CB0.000.000.001</t>
  </si>
  <si>
    <t>体检套餐记录</t>
  </si>
  <si>
    <t>JHPDL:JH_CU_ORD_DTL</t>
  </si>
  <si>
    <t>CHC</t>
  </si>
  <si>
    <t>CC0.000.000.001</t>
  </si>
  <si>
    <t>体检套餐明细记录</t>
  </si>
  <si>
    <t>JHPDL:JH_CU_DEPT_SUM</t>
  </si>
  <si>
    <t>2024-05-11</t>
  </si>
  <si>
    <t>CHE</t>
  </si>
  <si>
    <t>CE0.000.000.001</t>
  </si>
  <si>
    <t>体检科室检查记录</t>
  </si>
  <si>
    <t>JHPDL:JH_CU_DEPT_SIGNS</t>
  </si>
  <si>
    <t>CHF</t>
  </si>
  <si>
    <t>CF0.000.000.001</t>
  </si>
  <si>
    <t>体检科室检查结果记录</t>
  </si>
  <si>
    <t>JHPDL:JH_CU_DEPT_DIAGS</t>
  </si>
  <si>
    <t>CHG</t>
  </si>
  <si>
    <t>CG0.000.000.001</t>
  </si>
  <si>
    <t>体检科室检查诊断建议记录</t>
  </si>
  <si>
    <t>JHPDL:JH_PAT_VIS_MANAGER</t>
  </si>
  <si>
    <t>PAR</t>
  </si>
  <si>
    <t>PC0.000.000.001</t>
  </si>
  <si>
    <t>就诊科室人员管理记录</t>
  </si>
  <si>
    <t>JHPDL:JH_LAB_QC_VALUE</t>
  </si>
  <si>
    <t>LAQ</t>
  </si>
  <si>
    <t>LQ0.000.000.001</t>
  </si>
  <si>
    <t>实验室质控结果表</t>
  </si>
  <si>
    <t>JHPDL:JH_BLD_CROSS_MATCH</t>
  </si>
  <si>
    <t>BLA</t>
  </si>
  <si>
    <t>BF0.000.000.001</t>
  </si>
  <si>
    <t>交叉配血记录</t>
  </si>
  <si>
    <t>JHPDL:JH_BLD_ISSUING_RECORD</t>
  </si>
  <si>
    <t>BLB</t>
  </si>
  <si>
    <t>BB0.000.000.001</t>
  </si>
  <si>
    <t>发血记录</t>
  </si>
  <si>
    <t>JHPDL:JH_BLD_REACTION</t>
  </si>
  <si>
    <t>BLC</t>
  </si>
  <si>
    <t>BC0.000.000.001</t>
  </si>
  <si>
    <t>输血不良反应</t>
  </si>
  <si>
    <t>JHPDL:JH_BLD_BACK</t>
  </si>
  <si>
    <t>BLD</t>
  </si>
  <si>
    <t>BE0.000.000.001</t>
  </si>
  <si>
    <t>血袋回收</t>
  </si>
  <si>
    <t>JHPDL:JH_BLD_STOCK</t>
  </si>
  <si>
    <t>BLE</t>
  </si>
  <si>
    <t>BD0.000.000.001</t>
  </si>
  <si>
    <t>血液入出库记录</t>
  </si>
  <si>
    <t>JHPDL:JH_IN_MRQC</t>
  </si>
  <si>
    <t>IMA</t>
  </si>
  <si>
    <t>ZB0.000.000.001</t>
  </si>
  <si>
    <t>病历质控记录</t>
  </si>
  <si>
    <t>JHPDL:JH_IN_MRQC_TRACE</t>
  </si>
  <si>
    <t>IMB</t>
  </si>
  <si>
    <t>ZC0.000.000.001</t>
  </si>
  <si>
    <t>病历质控跟踪记录</t>
  </si>
  <si>
    <t>JHPDL:JH_CESAREAN_RECORD</t>
  </si>
  <si>
    <t>OAA</t>
  </si>
  <si>
    <t>PG0.000.000.001</t>
  </si>
  <si>
    <t>剖宫产手术记录表</t>
  </si>
  <si>
    <t>JHPDL:JH_CLINIC_PATH</t>
  </si>
  <si>
    <t>IMC</t>
  </si>
  <si>
    <t>ZH0.000.000.001</t>
  </si>
  <si>
    <t>临床路径记录表</t>
  </si>
  <si>
    <t>JHPDL:JH_ITEMS_IN</t>
  </si>
  <si>
    <t>MDC</t>
  </si>
  <si>
    <t>IA0.000.000.001</t>
  </si>
  <si>
    <t>耗材入库明细</t>
  </si>
  <si>
    <t>JHPDL:JH_ITEMS_OUT</t>
  </si>
  <si>
    <t>MDD</t>
  </si>
  <si>
    <t>IB0.000.000.001</t>
  </si>
  <si>
    <t>耗材出库明细</t>
  </si>
  <si>
    <t>JHPDL:JH_ITEMS_DTL</t>
  </si>
  <si>
    <t>MDE</t>
  </si>
  <si>
    <t>IC0.000.000.001</t>
  </si>
  <si>
    <t>耗材消耗明细</t>
  </si>
  <si>
    <t>JHPDL:JH_OP_APPLY_SUB</t>
  </si>
  <si>
    <t>OAB</t>
  </si>
  <si>
    <t>PH0.000.000.001</t>
  </si>
  <si>
    <t>手术申请附表</t>
  </si>
  <si>
    <t>JHPDL:JH_BLD_APPLY_SUB</t>
  </si>
  <si>
    <t>BLG</t>
  </si>
  <si>
    <t>BG0.000.000.001</t>
  </si>
  <si>
    <t>输血申请附表</t>
  </si>
  <si>
    <t>JHPDL:JH_HEMODIALYSIS_APY</t>
  </si>
  <si>
    <t>HMA</t>
  </si>
  <si>
    <t>血透申请单</t>
  </si>
  <si>
    <t>JHPDL:JH_HEMODIALYSIS_ORD</t>
  </si>
  <si>
    <t>HMB</t>
  </si>
  <si>
    <t>HB0.000.000.001</t>
  </si>
  <si>
    <t>血透医嘱</t>
  </si>
  <si>
    <t>JHPDL:JH_HEMODIALYSIS_REC</t>
  </si>
  <si>
    <t>HMC</t>
  </si>
  <si>
    <t>HC0.000.000.001</t>
  </si>
  <si>
    <t>血透记录</t>
  </si>
  <si>
    <t>JHPDL:JH_CLOSE_CYC</t>
  </si>
  <si>
    <t>2024-04-10</t>
  </si>
  <si>
    <t>CYC</t>
  </si>
  <si>
    <t>CY0.000.000.001</t>
  </si>
  <si>
    <t>闭环数据规范</t>
  </si>
  <si>
    <t>JHPDL:JH_HEMODIALYSIS_MOR</t>
  </si>
  <si>
    <t>HMD</t>
  </si>
  <si>
    <t>HD0.000.000.001</t>
  </si>
  <si>
    <t>血透治疗监测记录</t>
  </si>
  <si>
    <t>JHPDL:JH_PATH_TISS_PROC</t>
  </si>
  <si>
    <t>HAA</t>
  </si>
  <si>
    <t>AA0.000.000.001</t>
  </si>
  <si>
    <t>病理组织处理流程</t>
  </si>
  <si>
    <t>JHPDL:JH_FEE_PAY_NEW</t>
  </si>
  <si>
    <t>PFI</t>
  </si>
  <si>
    <t>AB0.000.000.001</t>
  </si>
  <si>
    <t>费用结算记录新</t>
  </si>
  <si>
    <t>JHPDL:JH_FEE_PAY_DTL_NEW</t>
  </si>
  <si>
    <t>PFJ</t>
  </si>
  <si>
    <t>AC0.000.000.001</t>
  </si>
  <si>
    <t>费用明细清单新</t>
  </si>
  <si>
    <t>JHPDL:JH_FOLLOW_UP_PLAN</t>
  </si>
  <si>
    <t>PAA</t>
  </si>
  <si>
    <t>AD0.000.000.001</t>
  </si>
  <si>
    <t>随访计划</t>
  </si>
  <si>
    <t>JHPDL:JH_FOLLOW_UP_RPT</t>
  </si>
  <si>
    <t>PAB</t>
  </si>
  <si>
    <t>AE0.000.000.001</t>
  </si>
  <si>
    <t>随访报告</t>
  </si>
  <si>
    <t>JHPDL:JH_RIS_APY</t>
  </si>
  <si>
    <t>RAA</t>
  </si>
  <si>
    <t>RA0.000.000.001</t>
  </si>
  <si>
    <t>放疗申请单</t>
  </si>
  <si>
    <t>JHPDL:JH_RIS_REC</t>
  </si>
  <si>
    <t>RAB</t>
  </si>
  <si>
    <t>RB0.000.000.001</t>
  </si>
  <si>
    <t>放疗记录</t>
  </si>
  <si>
    <t>JHPDL:JH_RIS_REC_DETAIL</t>
  </si>
  <si>
    <t>RAC</t>
  </si>
  <si>
    <t>RC0.000.000.001</t>
  </si>
  <si>
    <t>放疗记录明细</t>
  </si>
  <si>
    <t>JHPDL:JH_TREAT_APY</t>
  </si>
  <si>
    <t>RAD</t>
  </si>
  <si>
    <t>RD0.000.000.001</t>
  </si>
  <si>
    <t>高压氧/康复治疗申请</t>
  </si>
  <si>
    <t>JHPDL:JH_TREAT_REC</t>
  </si>
  <si>
    <t>RAE</t>
  </si>
  <si>
    <t>RE0.000.000.001</t>
  </si>
  <si>
    <t>高压氧/康复治疗主记录</t>
  </si>
  <si>
    <t>JHPDL:JH_TREAT_REC_COMENT</t>
  </si>
  <si>
    <t>RAF</t>
  </si>
  <si>
    <t>RF0.000.000.001</t>
  </si>
  <si>
    <t>高压氧/康复治疗文书内容</t>
  </si>
  <si>
    <t>JHPDL:JH_TREAT_REC_DETAIL</t>
  </si>
  <si>
    <t>RAG</t>
  </si>
  <si>
    <t>RG0.000.000.001</t>
  </si>
  <si>
    <t>高压氧/康复治疗记录(结构化)</t>
  </si>
  <si>
    <t>JHPDL:JH_NURSE_SCHEDULE</t>
  </si>
  <si>
    <t>NAA</t>
  </si>
  <si>
    <t>NA0.000.000.001</t>
  </si>
  <si>
    <t>护理排班规范</t>
  </si>
  <si>
    <t>JHPDL:JH_HOSP_INCOME</t>
  </si>
  <si>
    <t>FAA</t>
  </si>
  <si>
    <t>FB0.000.000.001</t>
  </si>
  <si>
    <t>医院收入费用总表</t>
  </si>
  <si>
    <t>JHPDL:JH_HOSP_INCOME_DTL</t>
  </si>
  <si>
    <t>FAB</t>
  </si>
  <si>
    <t>FE0.000.000.001</t>
  </si>
  <si>
    <t>JHPDL:JH_NURSE_DTL</t>
  </si>
  <si>
    <t>NAB</t>
  </si>
  <si>
    <t>NB0.000.000.001</t>
  </si>
  <si>
    <t>患者护理明细规范</t>
  </si>
  <si>
    <t>JHPDL:JH_OUT_PHA_QUA_DTL</t>
  </si>
  <si>
    <t>MAA</t>
  </si>
  <si>
    <t>MA0.000.000.001</t>
  </si>
  <si>
    <t>三级绩效：门诊药事专业医疗质量控制明细表</t>
  </si>
  <si>
    <t>JHPDL:JH_R_IN_PHA_QUA</t>
  </si>
  <si>
    <t>2023-09-05</t>
  </si>
  <si>
    <t>MAB</t>
  </si>
  <si>
    <t>MB0.000.000.001</t>
  </si>
  <si>
    <t>三级绩效：出院患者药事统计表</t>
  </si>
  <si>
    <t>JHPDL:JH_R_BID_QUA</t>
  </si>
  <si>
    <t>MAC</t>
  </si>
  <si>
    <t>MC0.000.000.001</t>
  </si>
  <si>
    <t>三级绩效：临床用血专业医疗质量控制汇总表</t>
  </si>
  <si>
    <t>JHPDL:JH_IN_HOSP_SUB</t>
  </si>
  <si>
    <t>SUA</t>
  </si>
  <si>
    <t>SA0.000.000.001</t>
  </si>
  <si>
    <t>患者住院就诊记录（附）表</t>
  </si>
  <si>
    <t>JHPDL:JH_R_KIDNEY</t>
  </si>
  <si>
    <t>ME</t>
  </si>
  <si>
    <t>ME0.000.000.001</t>
  </si>
  <si>
    <t>肾病专业统计表</t>
  </si>
  <si>
    <t>JHPDL:JH_R_LAB_QUALITY</t>
  </si>
  <si>
    <t>MAH</t>
  </si>
  <si>
    <t>MH0.000.000.001</t>
  </si>
  <si>
    <t>临床检验专业医疗质量控制汇总表</t>
  </si>
  <si>
    <t>JHPDL:JH_R_ULTRA_DIAG</t>
  </si>
  <si>
    <t>MAJ</t>
  </si>
  <si>
    <t>MJ0.000.000.001</t>
  </si>
  <si>
    <t>超声诊断专业设备统计表</t>
  </si>
  <si>
    <t>JHPDL:JH_LAB_APPLY_SUB</t>
  </si>
  <si>
    <t>SUB</t>
  </si>
  <si>
    <t>SB0.000.000.001</t>
  </si>
  <si>
    <t>检验申请单附表</t>
  </si>
  <si>
    <t>JHPDL:JH_PRE_FP_ICU</t>
  </si>
  <si>
    <t>MAK</t>
  </si>
  <si>
    <t>MK0.000.000.001</t>
  </si>
  <si>
    <t>首页重症监护记录（编目前）</t>
  </si>
  <si>
    <t>JHPDL:JH_R_BAN_COLLECT</t>
  </si>
  <si>
    <t>MAN</t>
  </si>
  <si>
    <t xml:space="preserve"> MN0.000.000.001</t>
  </si>
  <si>
    <t>病案专业医疗质量控制统计表</t>
  </si>
  <si>
    <t>JHPDL:JH_R_NUTRITION</t>
  </si>
  <si>
    <t>MAP</t>
  </si>
  <si>
    <t>MP0.000.000.001</t>
  </si>
  <si>
    <t>临床营养专业统计表规范</t>
  </si>
  <si>
    <t>JHPDL:JH_R_HR</t>
  </si>
  <si>
    <t>MAQ</t>
  </si>
  <si>
    <t>MQ0.000.000.001</t>
  </si>
  <si>
    <t>人事主题统计表规范</t>
  </si>
  <si>
    <t>JHPDL:JH_OP_PRE_INQUIRY</t>
  </si>
  <si>
    <t>2025-01-06</t>
  </si>
  <si>
    <t>MAT</t>
  </si>
  <si>
    <t>MT0.000.000.001</t>
  </si>
  <si>
    <t>术前访视记录</t>
  </si>
  <si>
    <t>JHPDL:JH_OP_CARE</t>
  </si>
  <si>
    <t>MAU</t>
  </si>
  <si>
    <t>MU0.000.000.001</t>
  </si>
  <si>
    <t>手术护理记录</t>
  </si>
  <si>
    <t>JHPDL:JH_OP_PACU</t>
  </si>
  <si>
    <t>MAV</t>
  </si>
  <si>
    <t>MV0.000.000.001</t>
  </si>
  <si>
    <t>手术进出恢复室(PACU)记录</t>
  </si>
  <si>
    <t>JHPDL:JH_OP_FIN_INQUIRY</t>
  </si>
  <si>
    <t>MAW</t>
  </si>
  <si>
    <t>MW0.000.000.001</t>
  </si>
  <si>
    <t>术后访视记录</t>
  </si>
  <si>
    <t>JHPDL:JH_OP_ANALGESIA</t>
  </si>
  <si>
    <t>MAX</t>
  </si>
  <si>
    <t>MX0.000.000.001</t>
  </si>
  <si>
    <t>术中术后镇痛记录</t>
  </si>
  <si>
    <t>JHPDL:JH_OP_CONTENT_MASTER</t>
  </si>
  <si>
    <t>MAY</t>
  </si>
  <si>
    <t>MY0.000.000.001</t>
  </si>
  <si>
    <t>手术过程交接记录主表</t>
  </si>
  <si>
    <t>JHPDL:JH_OP_CONTENT_DETAIL</t>
  </si>
  <si>
    <t>MAZ</t>
  </si>
  <si>
    <t>MZ0.000.000.001</t>
  </si>
  <si>
    <t>手术过程交接记录内容</t>
  </si>
  <si>
    <t>JHPDL:JH_IN_HOSP_SUB2</t>
  </si>
  <si>
    <t>SUC</t>
  </si>
  <si>
    <t>SC0.000.000.001</t>
  </si>
  <si>
    <t>住院就诊附表2</t>
  </si>
  <si>
    <t>JHPDL:JH_OUT_HOSP_SUB</t>
  </si>
  <si>
    <t>SUD</t>
  </si>
  <si>
    <t>SD0.000.000.001</t>
  </si>
  <si>
    <t>门诊就诊附表</t>
  </si>
  <si>
    <t>JHPDL:JH_R_A_CAVITARY_REPAIR</t>
  </si>
  <si>
    <t>SUE</t>
  </si>
  <si>
    <t>SE0.000.000.001</t>
  </si>
  <si>
    <t>主动脉腔内修复术统计表</t>
  </si>
  <si>
    <t>JHPDL:JH_UL_MEASURE</t>
  </si>
  <si>
    <t>SUF</t>
  </si>
  <si>
    <t>SF0.000.000.001</t>
  </si>
  <si>
    <t>超声测量值</t>
  </si>
  <si>
    <t>JHPDL:JH_IN_EVAL</t>
  </si>
  <si>
    <t>SUG</t>
  </si>
  <si>
    <t>SG0.000.000.001</t>
  </si>
  <si>
    <t>患者住院评估单</t>
  </si>
  <si>
    <t>JHPDL:JH_CLOSE_CYD</t>
  </si>
  <si>
    <t>CYD</t>
  </si>
  <si>
    <t>JHPDL:JH_CLOSE_CYE</t>
  </si>
  <si>
    <t>CYE</t>
  </si>
  <si>
    <t>JHPDL:JH_RHHV_PERSON_BASE</t>
  </si>
  <si>
    <t>2024-07-18</t>
  </si>
  <si>
    <t>VAA</t>
  </si>
  <si>
    <t>VAA.000.000.001</t>
  </si>
  <si>
    <t>个人基本信息</t>
  </si>
  <si>
    <t>JHPDL:JH_RHHV_PERSON_BASE_ADDRESS</t>
  </si>
  <si>
    <t>VAB</t>
  </si>
  <si>
    <t>VAB.000.000.001</t>
  </si>
  <si>
    <t>个人基本信息(地址)</t>
  </si>
  <si>
    <t>JHPDL:JH_RHHV_PERSON_BASE_PHONE</t>
  </si>
  <si>
    <t>VAC</t>
  </si>
  <si>
    <t>VAC.000.000.001</t>
  </si>
  <si>
    <t>个人基本信息(联系电话)</t>
  </si>
  <si>
    <t>JHPDL:JH_RHHV_PERSON_BASE_CARD</t>
  </si>
  <si>
    <t>VAD</t>
  </si>
  <si>
    <t>VAD.000.000.001</t>
  </si>
  <si>
    <t>个人基本信息(证件)</t>
  </si>
  <si>
    <t>JHPDL:JH_RHHV_PERSON_PAST_HISTORY</t>
  </si>
  <si>
    <t>VAE</t>
  </si>
  <si>
    <t>VAE.000.000.001</t>
  </si>
  <si>
    <t>个人既往史</t>
  </si>
  <si>
    <t>JHPDL:JH_RHHV_PERSON_ALLERGY_HISTORY</t>
  </si>
  <si>
    <t>VAF</t>
  </si>
  <si>
    <t>VAF.000.000.001</t>
  </si>
  <si>
    <t>个人过敏史</t>
  </si>
  <si>
    <t>JHPDL:JH_RHHV_PERSON_FAMILY_HISTORY</t>
  </si>
  <si>
    <t>VAG</t>
  </si>
  <si>
    <t>VAG.000.000.001</t>
  </si>
  <si>
    <t>个人家族史</t>
  </si>
  <si>
    <t>JHPDL:JH_RHHV_PERSON_OPERATION_HISTORY</t>
  </si>
  <si>
    <t>VAH</t>
  </si>
  <si>
    <t>VAH.000.000.001</t>
  </si>
  <si>
    <t>个人手术史</t>
  </si>
  <si>
    <t>JHPDL:JH_RHHV_PERSON_DISABILITY</t>
  </si>
  <si>
    <t>VAI</t>
  </si>
  <si>
    <t>VAI.000.000.001</t>
  </si>
  <si>
    <t>个人疾病情况</t>
  </si>
  <si>
    <t>JHPDL:JH_RHHV_PERSON_PROBLEM</t>
  </si>
  <si>
    <t>VAJ</t>
  </si>
  <si>
    <t>VAJ.000.000.001</t>
  </si>
  <si>
    <t>个人主要问题</t>
  </si>
  <si>
    <t>JHPDL:JH_RHHV_LIFESTYLE</t>
  </si>
  <si>
    <t>VAK</t>
  </si>
  <si>
    <t>VAK.000.000.001</t>
  </si>
  <si>
    <t>个人习惯</t>
  </si>
  <si>
    <t>JHPDL:JH_RHHV_CHINA_DOCTOR_RECORD</t>
  </si>
  <si>
    <t>VAL</t>
  </si>
  <si>
    <t>VAL.000.000.001</t>
  </si>
  <si>
    <t>中医体质辨识登记表</t>
  </si>
  <si>
    <t>JHPDL:JH_RHHV_POSTNATAL_42DAY_RECORD</t>
  </si>
  <si>
    <t>VAM</t>
  </si>
  <si>
    <t>VAM.000.000.001</t>
  </si>
  <si>
    <t>产后42天健康检查记录表</t>
  </si>
  <si>
    <t>JHPDL:JH_RHHV_POSTNATAL_VISIT_INFO</t>
  </si>
  <si>
    <t>VAN</t>
  </si>
  <si>
    <t>VAN.000.000.001</t>
  </si>
  <si>
    <t>产后访视信息</t>
  </si>
  <si>
    <t>JHPDL:JH_RHHV_INFECTION_CARD</t>
  </si>
  <si>
    <t>VAO</t>
  </si>
  <si>
    <t>VAO.000.000.001</t>
  </si>
  <si>
    <t>传染病报告</t>
  </si>
  <si>
    <t>JHPDL:JH_RHHV_INFECTION_SCREEN</t>
  </si>
  <si>
    <t>VAP</t>
  </si>
  <si>
    <t>VAP.000.000.001</t>
  </si>
  <si>
    <t>传染病筛选</t>
  </si>
  <si>
    <t>JHPDL:JH_RHHV_DEBILITY_GUIDE</t>
  </si>
  <si>
    <t>VAQ</t>
  </si>
  <si>
    <t>VAQ.000.000.001</t>
  </si>
  <si>
    <t>体弱儿指导意见</t>
  </si>
  <si>
    <t>JHPDL:JH_RHHV_CHILD_ARCHIVES</t>
  </si>
  <si>
    <t>VAR</t>
  </si>
  <si>
    <t>VAR.000.000.001</t>
  </si>
  <si>
    <t>体弱儿童档案</t>
  </si>
  <si>
    <t>JHPDL:JH_RHHV_CHILD_EXAM</t>
  </si>
  <si>
    <t>VAS</t>
  </si>
  <si>
    <t>VAS.000.000.001</t>
  </si>
  <si>
    <t>体弱儿童检查</t>
  </si>
  <si>
    <t>JHPDL:JH_RHHV_CHILD_FOLLOW</t>
  </si>
  <si>
    <t>VAT</t>
  </si>
  <si>
    <t>VAT.000.000.001</t>
  </si>
  <si>
    <t>体弱儿童随访表</t>
  </si>
  <si>
    <t>JHPDL:JH_RHHV_PHYSICAL_RESULT</t>
  </si>
  <si>
    <t>VAU</t>
  </si>
  <si>
    <t>VAU.000.000.001</t>
  </si>
  <si>
    <t>体质结果表</t>
  </si>
  <si>
    <t>JHPDL:JH_RHHV_HEALTH_ABILITY_CALC</t>
  </si>
  <si>
    <t>VAV</t>
  </si>
  <si>
    <t>VAV.000.000.001</t>
  </si>
  <si>
    <t>健康体检-能力计算</t>
  </si>
  <si>
    <t>JHPDL:JH_RHHV_HEALTH_MAIN</t>
  </si>
  <si>
    <t>VAW</t>
  </si>
  <si>
    <t>VAW.000.000.001</t>
  </si>
  <si>
    <t>健康体检表-主表</t>
  </si>
  <si>
    <t>JHPDL:JH_RHHV_HEALTH_MAIN_MEDI</t>
  </si>
  <si>
    <t>VAX</t>
  </si>
  <si>
    <t>VAX.000.000.001</t>
  </si>
  <si>
    <t>健康体检表-主要用药情况</t>
  </si>
  <si>
    <t>JHPDL:JH_RHHV_HEALTH_MAIN_TREAT</t>
  </si>
  <si>
    <t>VAY</t>
  </si>
  <si>
    <t>VAY.000.000.001</t>
  </si>
  <si>
    <t>健康体检表-住院治疗情况</t>
  </si>
  <si>
    <t>JHPDL:JH_RHHV_HEALTH_CALC</t>
  </si>
  <si>
    <t>VAZ</t>
  </si>
  <si>
    <t>VAZ.000.000.001</t>
  </si>
  <si>
    <t>健康体检表-计算</t>
  </si>
  <si>
    <t>JHPDL:JH_RHHV_HEALTH_VACC_HISTORY</t>
  </si>
  <si>
    <t>VBA</t>
  </si>
  <si>
    <t>VBA.000.000.001</t>
  </si>
  <si>
    <t>健康体检表-非免疫规划预防接种史</t>
  </si>
  <si>
    <t>JHPDL:JH_RHHV_PERINATAL_ARCHIVES</t>
  </si>
  <si>
    <t>VBB</t>
  </si>
  <si>
    <t>VBB.000.000.001</t>
  </si>
  <si>
    <t>围产档案</t>
  </si>
  <si>
    <t>JHPDL:JH_RHHV_WOMEN_MIGRATION_RECORD</t>
  </si>
  <si>
    <t>VBC</t>
  </si>
  <si>
    <t>VBC.000.000.001</t>
  </si>
  <si>
    <t>妇保迁移记录表</t>
  </si>
  <si>
    <t>JHPDL:JH_RHHV_WOMEN_BASE</t>
  </si>
  <si>
    <t>VBD</t>
  </si>
  <si>
    <t>VBD.000.000.001</t>
  </si>
  <si>
    <t>妇女基本信息</t>
  </si>
  <si>
    <t>JHPDL:JH_RHHV_WOMEN_PRENATAL_SCREEN</t>
  </si>
  <si>
    <t>VBE</t>
  </si>
  <si>
    <t>VBE.000.000.001</t>
  </si>
  <si>
    <t>孕妇产前筛查</t>
  </si>
  <si>
    <t>JHPDL:JH_RHHV_WOMEN_QUOTA</t>
  </si>
  <si>
    <t>VBF</t>
  </si>
  <si>
    <t>VBF.000.000.001</t>
  </si>
  <si>
    <t>孕妇指标</t>
  </si>
  <si>
    <t>JHPDL:JH_RHHV_WOMEN_ARCHIVES</t>
  </si>
  <si>
    <t>VBG</t>
  </si>
  <si>
    <t>VBG.000.000.001</t>
  </si>
  <si>
    <t>孕妇档案表</t>
  </si>
  <si>
    <t>JHPDL:JH_RHHV_WOMEN_BABY</t>
  </si>
  <si>
    <t>VBH</t>
  </si>
  <si>
    <t>VBH.000.000.001</t>
  </si>
  <si>
    <t>孕妇管理胎儿信息</t>
  </si>
  <si>
    <t>JHPDL:JH_RHHV_WOMEN_FOLLOW_CHDOCTOR</t>
  </si>
  <si>
    <t>VBI</t>
  </si>
  <si>
    <t>VBI.000.000.001</t>
  </si>
  <si>
    <t>孕妇随访中医辨体</t>
  </si>
  <si>
    <t>JHPDL:JH_RHHV_WOMEN_FOLLOW_RECORD</t>
  </si>
  <si>
    <t>VBJ</t>
  </si>
  <si>
    <t>VBJ.000.000.001</t>
  </si>
  <si>
    <t>孕妇随访记录</t>
  </si>
  <si>
    <t>JHPDL:JH_RHHV_WOMEN_FIRST_FOLLOW</t>
  </si>
  <si>
    <t>VBK</t>
  </si>
  <si>
    <t>VBK.000.000.001</t>
  </si>
  <si>
    <t>孕妇首次随访表</t>
  </si>
  <si>
    <t>JHPDL:JH_RHHV_CITIZEN_CARD</t>
  </si>
  <si>
    <t>VBL</t>
  </si>
  <si>
    <t>VBL.000.000.001</t>
  </si>
  <si>
    <t>市民卡信息</t>
  </si>
  <si>
    <t>JHPDL:JH_RHHV_CITIZEN_CARD_OWN</t>
  </si>
  <si>
    <t>VBM</t>
  </si>
  <si>
    <t>VBM.000.000.001</t>
  </si>
  <si>
    <t>市民卡持有者信息</t>
  </si>
  <si>
    <t>JHPDL:JH_RHHV_CHRONIC_EXEC_MARK</t>
  </si>
  <si>
    <t>VBN</t>
  </si>
  <si>
    <t>VBN.000.000.001</t>
  </si>
  <si>
    <t>慢病优良标记</t>
  </si>
  <si>
    <t>JHPDL:JH_RHHV_CHRONIC_EDU_TEMP</t>
  </si>
  <si>
    <t>VBO</t>
  </si>
  <si>
    <t>VBO.000.000.001</t>
  </si>
  <si>
    <t>慢病健康教育模板</t>
  </si>
  <si>
    <t>JHPDL:JH_RHHV_CHRONIC_YEAR_ASSESS</t>
  </si>
  <si>
    <t>VBP</t>
  </si>
  <si>
    <t>VBP.000.000.001</t>
  </si>
  <si>
    <t>慢病年度评估</t>
  </si>
  <si>
    <t>JHPDL:JH_RHHV_CHRONIC_YEAR_TAKMED</t>
  </si>
  <si>
    <t>VBQ</t>
  </si>
  <si>
    <t>VBQ.000.000.001</t>
  </si>
  <si>
    <t>慢病年度评做服药情况</t>
  </si>
  <si>
    <t>JHPDL:JH_RHHV_CHRONIC_ARCHIVES_TRANS</t>
  </si>
  <si>
    <t>VBR</t>
  </si>
  <si>
    <t>VBR.000.000.001</t>
  </si>
  <si>
    <t>慢病档案迁移</t>
  </si>
  <si>
    <t>JHPDL:JH_RHHV_REGIST_TRANS_RECORD</t>
  </si>
  <si>
    <t>VBS</t>
  </si>
  <si>
    <t>VBS.000.000.001</t>
  </si>
  <si>
    <t>户口迁移记录</t>
  </si>
  <si>
    <t>JHPDL:JH_RHHV_BATCH_ARCHIVES_TRANS_RECORD_DETAIL</t>
  </si>
  <si>
    <t>2024-06-06</t>
  </si>
  <si>
    <t>VBT</t>
  </si>
  <si>
    <t>VBT.000.000.001</t>
  </si>
  <si>
    <t>批量档案迁移明细</t>
  </si>
  <si>
    <t>JHPDL:JH_RHHV_BATCH_ARCHIVES_TRANS_RECORD</t>
  </si>
  <si>
    <t>VBU</t>
  </si>
  <si>
    <t>VBU.000.000.001</t>
  </si>
  <si>
    <t>批量档案迁移记录</t>
  </si>
  <si>
    <t>JHPDL:JH_RHHV_VACC_RECORD</t>
  </si>
  <si>
    <t>VBV</t>
  </si>
  <si>
    <t>VBV.000.000.001</t>
  </si>
  <si>
    <t>接种记录</t>
  </si>
  <si>
    <t>JHPDL:JH_RHHV_NEW_BORN_VISIT_BASE</t>
  </si>
  <si>
    <t>VBW</t>
  </si>
  <si>
    <t>VBW.000.000.001</t>
  </si>
  <si>
    <t>新生儿访视基本信息</t>
  </si>
  <si>
    <t>JHPDL:JH_RHHV_NEW_BORN_VISIT_RECORD</t>
  </si>
  <si>
    <t>VBX</t>
  </si>
  <si>
    <t>VBX.000.000.001</t>
  </si>
  <si>
    <t>新生儿访视记录</t>
  </si>
  <si>
    <t>JHPDL:JH_RHHV_ARCHIVES_TRANS_RECORD</t>
  </si>
  <si>
    <t>VBY</t>
  </si>
  <si>
    <t>VBY.000.000.001</t>
  </si>
  <si>
    <t>档案迁移记录</t>
  </si>
  <si>
    <t>JHPDL:JH_RHHV_DIABETES_CHDOCTOR_TRAND</t>
  </si>
  <si>
    <t>VBZ</t>
  </si>
  <si>
    <t>VBZ.000.000.001</t>
  </si>
  <si>
    <t>糖尿病中医辨体</t>
  </si>
  <si>
    <t>JHPDL:JH_RHHV_DIABETES_HEALTH_EDU</t>
  </si>
  <si>
    <t>VCA</t>
  </si>
  <si>
    <t>VCA.000.000.001</t>
  </si>
  <si>
    <t>糖尿病健康教育</t>
  </si>
  <si>
    <t>JHPDL:JH_RHHV_DIABETES_HEALTH_MANAGE</t>
  </si>
  <si>
    <t>VCB</t>
  </si>
  <si>
    <t>VCB.000.000.001</t>
  </si>
  <si>
    <t>糖尿病健康管理</t>
  </si>
  <si>
    <t>JHPDL:JH_RHHV_DIABETES_HEALTH_TRANS</t>
  </si>
  <si>
    <t>VCC</t>
  </si>
  <si>
    <t>VCC.000.000.001</t>
  </si>
  <si>
    <t>糖尿病定转级信息</t>
  </si>
  <si>
    <t>JHPDL:JH_RHHV_DIABETES_COMPLICATIONS</t>
  </si>
  <si>
    <t>VCD</t>
  </si>
  <si>
    <t>VCD.000.000.001</t>
  </si>
  <si>
    <t>糖尿病并发症</t>
  </si>
  <si>
    <t>JHPDL:JH_RHHV_DIABETES_CONTROL_OBJ</t>
  </si>
  <si>
    <t>VCE</t>
  </si>
  <si>
    <t>VCE.000.000.001</t>
  </si>
  <si>
    <t>糖尿病控制目标（标准）</t>
  </si>
  <si>
    <t>JHPDL:JH_RHHV_DIABETES_INQUIRT_RECORD</t>
  </si>
  <si>
    <t>VCF</t>
  </si>
  <si>
    <t>VCF.000.000.001</t>
  </si>
  <si>
    <t>糖尿病询问记录</t>
  </si>
  <si>
    <t>JHPDL:JH_RHHV_OLD_PHYSICAL_EXAM</t>
  </si>
  <si>
    <t>VCG</t>
  </si>
  <si>
    <t>VCG.000.000.001</t>
  </si>
  <si>
    <t>老年人体检</t>
  </si>
  <si>
    <t>JHPDL:JH_RHHV_OLD_ARCHIVES</t>
  </si>
  <si>
    <t>VCH</t>
  </si>
  <si>
    <t>VCH.000.000.001</t>
  </si>
  <si>
    <t>老年人档案</t>
  </si>
  <si>
    <t>JHPDL:JH_RHHV_OLD_FOLLOW_CHDOCTOR</t>
  </si>
  <si>
    <t>VCI</t>
  </si>
  <si>
    <t>VCI.000.000.001</t>
  </si>
  <si>
    <t>老年人随访中医辨体</t>
  </si>
  <si>
    <t>JHPDL:JH_RHHV_OLD_FOLLOW_RECORD</t>
  </si>
  <si>
    <t>VCJ</t>
  </si>
  <si>
    <t>VCJ.000.000.001</t>
  </si>
  <si>
    <t>老年人随访记录</t>
  </si>
  <si>
    <t>JHPDL:JH_RHHV_INSP_OLD_HEALTH</t>
  </si>
  <si>
    <t>VCK</t>
  </si>
  <si>
    <t>VCK.000.000.001</t>
  </si>
  <si>
    <t>迎检老年人健康管理</t>
  </si>
  <si>
    <t>JHPDL:JH_RHHV_FOLLOW_UP</t>
  </si>
  <si>
    <t>VCL</t>
  </si>
  <si>
    <t>VCL.000.000.001</t>
  </si>
  <si>
    <t>JHPDL:JH_RHHV_HYPERTENSION_CHDOCTOR</t>
  </si>
  <si>
    <t>VCM</t>
  </si>
  <si>
    <t>VCM.000.000.001</t>
  </si>
  <si>
    <t>高血压中医辨体</t>
  </si>
  <si>
    <t>JHPDL:JH_RHHV_HYPERTENSION_HEALTH_EDU</t>
  </si>
  <si>
    <t>VCN</t>
  </si>
  <si>
    <t>VCN.000.000.001</t>
  </si>
  <si>
    <t>高血压健康教育</t>
  </si>
  <si>
    <t>JHPDL:JH_RHHV_HYPERTENSION_HEALTH_MANAGE</t>
  </si>
  <si>
    <t>VCO</t>
  </si>
  <si>
    <t>VCO.000.000.001</t>
  </si>
  <si>
    <t>高血压健康管理</t>
  </si>
  <si>
    <t>JHPDL:JH_RHHV_HYPERTENSION_TRANS</t>
  </si>
  <si>
    <t>VCP</t>
  </si>
  <si>
    <t>VCP.000.000.001</t>
  </si>
  <si>
    <t>高血压定转级信息</t>
  </si>
  <si>
    <t>JHPDL:JH_RHHV_HYPERTENSION_BLOOD</t>
  </si>
  <si>
    <t>VCQ</t>
  </si>
  <si>
    <t>VCQ.000.000.001</t>
  </si>
  <si>
    <t>高血压血糖记录</t>
  </si>
  <si>
    <t>JHPDL:JH_RHHV_SIGNING_INFO</t>
  </si>
  <si>
    <t>VCR</t>
  </si>
  <si>
    <t>VCR.000.000.001</t>
  </si>
  <si>
    <t>签约基本信息</t>
  </si>
  <si>
    <t>JHPDL:JH_RHHV_REPORT_INFO</t>
  </si>
  <si>
    <t>VCS</t>
  </si>
  <si>
    <t>VCS.000.000.001</t>
  </si>
  <si>
    <t>填报数据</t>
  </si>
  <si>
    <t>JHPDL:JH_RHHV_REGION_INFO</t>
  </si>
  <si>
    <t>VCT</t>
  </si>
  <si>
    <t>VCT.000.000.001</t>
  </si>
  <si>
    <t>网格地址(行政辖区网格)</t>
  </si>
  <si>
    <t>JHPDL:JH_RHHV_HYPERTENSION_FOLLOW_RECORD</t>
  </si>
  <si>
    <t>VCU</t>
  </si>
  <si>
    <t>VCU.000.000.001</t>
  </si>
  <si>
    <t>高血压随访记录</t>
  </si>
  <si>
    <t>JHPDL:JH_RHHV_CHRONIC_DRUG</t>
  </si>
  <si>
    <t>VCV</t>
  </si>
  <si>
    <t>VCV.000.000.001</t>
  </si>
  <si>
    <t>高血压/糖尿病患者随访信息_用药</t>
  </si>
  <si>
    <t>JHPDL:JH_RHHV_DIABETES_FOLLOW_RECORD</t>
  </si>
  <si>
    <t>VCW</t>
  </si>
  <si>
    <t>VCW.000.000.001</t>
  </si>
  <si>
    <t>糖尿病随访记录</t>
  </si>
  <si>
    <t>JHPDL:JH_RHHV_WOMAN_PREFIRSTVISIT</t>
  </si>
  <si>
    <t>VCX</t>
  </si>
  <si>
    <t>VCX.000.000.001</t>
  </si>
  <si>
    <t>第一次产前随访服务信息</t>
  </si>
  <si>
    <t>JHPDL:JH_RHHV_WOMAN_PREFIRST_PERSONAL</t>
  </si>
  <si>
    <t>VCY</t>
  </si>
  <si>
    <t>VCY.000.000.001</t>
  </si>
  <si>
    <t>第一次产前随访服务信息_个人史</t>
  </si>
  <si>
    <t>命名空间</t>
  </si>
  <si>
    <t>JHPDL</t>
  </si>
  <si>
    <t>JH_PAT_INFO</t>
  </si>
  <si>
    <t>表全名</t>
  </si>
  <si>
    <t>表说明</t>
  </si>
  <si>
    <t>列族名</t>
  </si>
  <si>
    <t>CF</t>
  </si>
  <si>
    <t>RowKey类型</t>
  </si>
  <si>
    <t>Long长整型（8个字节）</t>
  </si>
  <si>
    <t>列族代号</t>
  </si>
  <si>
    <t>序号（I）</t>
  </si>
  <si>
    <t>列名（N）</t>
  </si>
  <si>
    <t>数据类型（T）</t>
  </si>
  <si>
    <t>对应字典序号（K）</t>
  </si>
  <si>
    <t>输出编号（C）</t>
  </si>
  <si>
    <t>中文说明（D）</t>
  </si>
  <si>
    <t>备注</t>
  </si>
  <si>
    <t>字段长度</t>
  </si>
  <si>
    <t>IDG索引</t>
  </si>
  <si>
    <t>主题库索引</t>
  </si>
  <si>
    <t>\x00\x01</t>
  </si>
  <si>
    <t>PAT0001</t>
  </si>
  <si>
    <t>String字符串（变长）</t>
  </si>
  <si>
    <t>PATIENT_SN</t>
  </si>
  <si>
    <t>患者编号</t>
  </si>
  <si>
    <t>患者编号，系统生成二级编码，如“P00.000.001”</t>
  </si>
  <si>
    <t>20</t>
  </si>
  <si>
    <t>是</t>
  </si>
  <si>
    <t>\x00\x02</t>
  </si>
  <si>
    <t>PAT0002</t>
  </si>
  <si>
    <t>HIS_KEY</t>
  </si>
  <si>
    <t>来源业务系统主键</t>
  </si>
  <si>
    <t>院内来源业务系统该行数据的唯一编号（可能需要转换）</t>
  </si>
  <si>
    <t>200</t>
  </si>
  <si>
    <t>\x00\x03</t>
  </si>
  <si>
    <t>PAT0003</t>
  </si>
  <si>
    <t>PATIENT_NAME</t>
  </si>
  <si>
    <t>患者姓名</t>
  </si>
  <si>
    <t>100</t>
  </si>
  <si>
    <t>\x00\x04</t>
  </si>
  <si>
    <t>PAT0004</t>
  </si>
  <si>
    <t>ALIAS_NAME</t>
  </si>
  <si>
    <t>别名</t>
  </si>
  <si>
    <t>\x00\x67</t>
  </si>
  <si>
    <t>PAT0103</t>
  </si>
  <si>
    <t>SC_ABO_BLO</t>
  </si>
  <si>
    <t>ABO血型编码</t>
  </si>
  <si>
    <t>源业务系统的ABO血型编码</t>
  </si>
  <si>
    <t>\x00\x58</t>
  </si>
  <si>
    <t>PAT0088</t>
  </si>
  <si>
    <t>简化字典（Integer整型，4个字节）</t>
  </si>
  <si>
    <t>114</t>
  </si>
  <si>
    <t>SD_ABO_BLO</t>
  </si>
  <si>
    <t>ABO血型简码</t>
  </si>
  <si>
    <t>中台标准编码，ABO血型</t>
  </si>
  <si>
    <t>\x00\x59</t>
  </si>
  <si>
    <t>PAT0089</t>
  </si>
  <si>
    <t>ST_ABO_BLO</t>
  </si>
  <si>
    <t>ABO血型说明</t>
  </si>
  <si>
    <t>源业务系统的ABO血型描述</t>
  </si>
  <si>
    <t>500</t>
  </si>
  <si>
    <t>\x00\x68</t>
  </si>
  <si>
    <t>PAT0104</t>
  </si>
  <si>
    <t>SC_RH_BLO</t>
  </si>
  <si>
    <t>RH血型编码</t>
  </si>
  <si>
    <t>源业务系统的RH血型编码</t>
  </si>
  <si>
    <t>\x00\x5A</t>
  </si>
  <si>
    <t>PAT0090</t>
  </si>
  <si>
    <t>120</t>
  </si>
  <si>
    <t>SD_RH_BLO</t>
  </si>
  <si>
    <t>RH血型简码</t>
  </si>
  <si>
    <t>中台标准编码，RH血型</t>
  </si>
  <si>
    <t>\x00\x5B</t>
  </si>
  <si>
    <t>PAT0091</t>
  </si>
  <si>
    <t>ST_RH_BLO</t>
  </si>
  <si>
    <t>RH血型说明</t>
  </si>
  <si>
    <t>源业务系统的RH血型描述</t>
  </si>
  <si>
    <t>\x00\x6F</t>
  </si>
  <si>
    <t>PAT0111</t>
  </si>
  <si>
    <t>379</t>
  </si>
  <si>
    <t>SD_VIP</t>
  </si>
  <si>
    <t>VIP标志</t>
  </si>
  <si>
    <t/>
  </si>
  <si>
    <t>50</t>
  </si>
  <si>
    <t>\x00\x94</t>
  </si>
  <si>
    <t>PAT0148</t>
  </si>
  <si>
    <t>SC_VIP</t>
  </si>
  <si>
    <t>VIP标志编码</t>
  </si>
  <si>
    <t>源业务系统VIP标志编码</t>
  </si>
  <si>
    <t>\x00\x98</t>
  </si>
  <si>
    <t>PAT0152</t>
  </si>
  <si>
    <t>ST_VIP</t>
  </si>
  <si>
    <t>VIP标志内容</t>
  </si>
  <si>
    <t>源业务系统VIP标志内容</t>
  </si>
  <si>
    <t>\x00\x5F</t>
  </si>
  <si>
    <t>PAT0095</t>
  </si>
  <si>
    <t>381</t>
  </si>
  <si>
    <t>SD_CONFIDENT_LV</t>
  </si>
  <si>
    <t>保密级别</t>
  </si>
  <si>
    <t>中台标准编码，该患者资料保密级别</t>
  </si>
  <si>
    <t>\x00\x69</t>
  </si>
  <si>
    <t>PAT0105</t>
  </si>
  <si>
    <t>SC_CONFIDENT_LV</t>
  </si>
  <si>
    <t>保密级别编码</t>
  </si>
  <si>
    <t>源业务系统的保密级别编码</t>
  </si>
  <si>
    <t>\x00\x6A</t>
  </si>
  <si>
    <t>PAT0106</t>
  </si>
  <si>
    <t>ST_CONFIDENT_LV</t>
  </si>
  <si>
    <t>保密级别说明</t>
  </si>
  <si>
    <t>源业务系统的保密级别描述</t>
  </si>
  <si>
    <t>\x00\x41</t>
  </si>
  <si>
    <t>PAT0065</t>
  </si>
  <si>
    <t>CASE_NO</t>
  </si>
  <si>
    <t>病案号</t>
  </si>
  <si>
    <t>院内病案号</t>
  </si>
  <si>
    <t>\x00\x45</t>
  </si>
  <si>
    <t>PAT0069</t>
  </si>
  <si>
    <t>PLS_NO</t>
  </si>
  <si>
    <t>病理号</t>
  </si>
  <si>
    <t>院内病理号</t>
  </si>
  <si>
    <t>\x00\x71</t>
  </si>
  <si>
    <t>PAT0113</t>
  </si>
  <si>
    <t>POVERTY_POLICY_DESC</t>
  </si>
  <si>
    <t>不予享受扶贫政策情况</t>
  </si>
  <si>
    <t>\x00\x17</t>
  </si>
  <si>
    <t>PAT0023</t>
  </si>
  <si>
    <t>Date日期型（yyyy-mm-dd）（10个字节）</t>
  </si>
  <si>
    <t>WORK_TIME</t>
  </si>
  <si>
    <t>参加工作时间</t>
  </si>
  <si>
    <t>10</t>
  </si>
  <si>
    <t>\x00\x12</t>
  </si>
  <si>
    <t>PAT0018</t>
  </si>
  <si>
    <t>DISABILITY_CODE</t>
  </si>
  <si>
    <t>残疾码</t>
  </si>
  <si>
    <t>\x00\x75</t>
  </si>
  <si>
    <t>PAT0117</t>
  </si>
  <si>
    <t>SC_DISABILITY</t>
  </si>
  <si>
    <t>\x00\x76</t>
  </si>
  <si>
    <t>PAT0118</t>
  </si>
  <si>
    <t>ST_DISABILITY</t>
  </si>
  <si>
    <t>残疾名称</t>
  </si>
  <si>
    <t>\x00\x87</t>
  </si>
  <si>
    <t>PAT0135</t>
  </si>
  <si>
    <t>HEALTH_RECORD_NO</t>
  </si>
  <si>
    <t>城乡居民健康档案编号</t>
  </si>
  <si>
    <t>\x00\x08</t>
  </si>
  <si>
    <t>PAT0008</t>
  </si>
  <si>
    <t>BIRTH_PLACE</t>
  </si>
  <si>
    <t>出生地点</t>
  </si>
  <si>
    <t>\x00\x06</t>
  </si>
  <si>
    <t>PAT0006</t>
  </si>
  <si>
    <t>DATE_OF_BIRTH</t>
  </si>
  <si>
    <t>出生日期</t>
  </si>
  <si>
    <t>\x00\x18</t>
  </si>
  <si>
    <t>PAT0024</t>
  </si>
  <si>
    <t>BUSINESS_PHONE_PHONE</t>
  </si>
  <si>
    <t>单位电话</t>
  </si>
  <si>
    <t>\x00\x43</t>
  </si>
  <si>
    <t>PAT0067</t>
  </si>
  <si>
    <t>MSR_NO</t>
  </si>
  <si>
    <t>放射号</t>
  </si>
  <si>
    <t>院内放射科号码</t>
  </si>
  <si>
    <t>\x00\xAD</t>
  </si>
  <si>
    <t>PAT0173</t>
  </si>
  <si>
    <t>ST_CHARGE_TYPE</t>
  </si>
  <si>
    <t>费别说明</t>
  </si>
  <si>
    <t>\x00\x3C</t>
  </si>
  <si>
    <t>PAT0060</t>
  </si>
  <si>
    <t>HK_MO_NO</t>
  </si>
  <si>
    <t>港澳通行号</t>
  </si>
  <si>
    <t>港澳通行证号码</t>
  </si>
  <si>
    <t>\x00\x28</t>
  </si>
  <si>
    <t>PAT0040</t>
  </si>
  <si>
    <t>EMPLOYER_ADDRESS</t>
  </si>
  <si>
    <t>工作单位地址</t>
  </si>
  <si>
    <t>\x00\x26</t>
  </si>
  <si>
    <t>PAT0038</t>
  </si>
  <si>
    <t>EMPLOYER_COMPANY</t>
  </si>
  <si>
    <t>工作单位名称</t>
  </si>
  <si>
    <t>\x00\x27</t>
  </si>
  <si>
    <t>PAT0039</t>
  </si>
  <si>
    <t>EMPLOYER_POSTCODE</t>
  </si>
  <si>
    <t>工作单位邮编</t>
  </si>
  <si>
    <t>\x00\x8D</t>
  </si>
  <si>
    <t>PAT0141</t>
  </si>
  <si>
    <t>SD_NATION</t>
  </si>
  <si>
    <t>国籍</t>
  </si>
  <si>
    <t>中台标准国籍编码</t>
  </si>
  <si>
    <t>4</t>
  </si>
  <si>
    <t>\x00\x74</t>
  </si>
  <si>
    <t>PAT0116</t>
  </si>
  <si>
    <t>6</t>
  </si>
  <si>
    <t>SC_NATION</t>
  </si>
  <si>
    <t>国籍代码</t>
  </si>
  <si>
    <t>\x00\x53</t>
  </si>
  <si>
    <t>PAT0083</t>
  </si>
  <si>
    <t>ST_NATION</t>
  </si>
  <si>
    <t>国籍说明</t>
  </si>
  <si>
    <t>源业务系统的国籍描述</t>
  </si>
  <si>
    <t>\x00\x23</t>
  </si>
  <si>
    <t>PAT0035</t>
  </si>
  <si>
    <t>FAMILY_ADDR_CITY</t>
  </si>
  <si>
    <t>户籍所在地地市</t>
  </si>
  <si>
    <t>\x00\x24</t>
  </si>
  <si>
    <t>PAT0036</t>
  </si>
  <si>
    <t>FAMILY_ADDR_COUNTY</t>
  </si>
  <si>
    <t>户籍所在地区县</t>
  </si>
  <si>
    <t>\x00\x22</t>
  </si>
  <si>
    <t>PAT0034</t>
  </si>
  <si>
    <t>FAMILY_ADDR_PROVINCE</t>
  </si>
  <si>
    <t>户籍所在地省份</t>
  </si>
  <si>
    <t>\x00\x25</t>
  </si>
  <si>
    <t>PAT0037</t>
  </si>
  <si>
    <t>FAMILY_ADDRESS</t>
  </si>
  <si>
    <t>户籍详细地址</t>
  </si>
  <si>
    <t>\x00\xA6</t>
  </si>
  <si>
    <t>PAT0166</t>
  </si>
  <si>
    <t>SC_FAMILY_ADDR_PROVINCE</t>
  </si>
  <si>
    <t>户口省份</t>
  </si>
  <si>
    <t>\x00\xA7</t>
  </si>
  <si>
    <t>PAT0167</t>
  </si>
  <si>
    <t>ST_FAMILY_ADDR_PROVINCE</t>
  </si>
  <si>
    <t>\x00\xA8</t>
  </si>
  <si>
    <t>PAT0168</t>
  </si>
  <si>
    <t>SC_FAMILY_ADDR_CITY</t>
  </si>
  <si>
    <t>户口市</t>
  </si>
  <si>
    <t>\x00\xA9</t>
  </si>
  <si>
    <t>PAT0169</t>
  </si>
  <si>
    <t>ST_FAMILY_ADDR_CITY</t>
  </si>
  <si>
    <t>\x00\xAA</t>
  </si>
  <si>
    <t>PAT0170</t>
  </si>
  <si>
    <t>SC_FAMILY_ADDR_COUNTY</t>
  </si>
  <si>
    <t>户口县</t>
  </si>
  <si>
    <t>\x00\xAB</t>
  </si>
  <si>
    <t>PAT0171</t>
  </si>
  <si>
    <t>ST_FAMILY_ADDR_COUNTY</t>
  </si>
  <si>
    <t>\x00\x3B</t>
  </si>
  <si>
    <t>PAT0059</t>
  </si>
  <si>
    <t>PASSPORT_NO</t>
  </si>
  <si>
    <t>护照号</t>
  </si>
  <si>
    <t>外国人护照号码</t>
  </si>
  <si>
    <t>\x00\xB1</t>
  </si>
  <si>
    <t>PAT0177</t>
  </si>
  <si>
    <t>SC_REC_STATUS</t>
  </si>
  <si>
    <t>患者档案状态编码</t>
  </si>
  <si>
    <t>标识患者同个患者ID下存在多个档案时，档案的正常或注销状态</t>
  </si>
  <si>
    <t>\x00\xB3</t>
  </si>
  <si>
    <t>PAT0179</t>
  </si>
  <si>
    <t>SD_REC_STATUS</t>
  </si>
  <si>
    <t>患者档案状态简码</t>
  </si>
  <si>
    <t>\x00\xB2</t>
  </si>
  <si>
    <t>PAT0178</t>
  </si>
  <si>
    <t>ST_REC_STATUS</t>
  </si>
  <si>
    <t>患者档案状态说明</t>
  </si>
  <si>
    <t>\x00\x77</t>
  </si>
  <si>
    <t>PAT0119</t>
  </si>
  <si>
    <t>IDENTITY_NAME</t>
  </si>
  <si>
    <t>患者来源地</t>
  </si>
  <si>
    <t>本地、外地、境外、其他等</t>
  </si>
  <si>
    <t>\x00\x47</t>
  </si>
  <si>
    <t>PAT0071</t>
  </si>
  <si>
    <t>HIS_PAT_ID</t>
  </si>
  <si>
    <t>患者业务唯一号</t>
  </si>
  <si>
    <t>院内来源业务系统业务流通的患者唯一编号</t>
  </si>
  <si>
    <t>\x00\xAC</t>
  </si>
  <si>
    <t>PAT0172</t>
  </si>
  <si>
    <t>EMPI</t>
  </si>
  <si>
    <t>患者主索引</t>
  </si>
  <si>
    <t>患者主索引号</t>
  </si>
  <si>
    <t>\x00\x51</t>
  </si>
  <si>
    <t>PAT0081</t>
  </si>
  <si>
    <t>8</t>
  </si>
  <si>
    <t>SD_MARI_STAT</t>
  </si>
  <si>
    <t>婚姻状态</t>
  </si>
  <si>
    <t>婚姻状态，中台标准“婚姻状态”编码</t>
  </si>
  <si>
    <t>\x00\x65</t>
  </si>
  <si>
    <t>PAT0101</t>
  </si>
  <si>
    <t>SC_MARI_STAT</t>
  </si>
  <si>
    <t>婚姻状态编码</t>
  </si>
  <si>
    <t>源业务系统的婚姻状态编码</t>
  </si>
  <si>
    <t>\x00\x64</t>
  </si>
  <si>
    <t>PAT0100</t>
  </si>
  <si>
    <t>ST_MARI_STAT</t>
  </si>
  <si>
    <t>婚姻状态说明</t>
  </si>
  <si>
    <t>源业务系统的婚姻状态描述</t>
  </si>
  <si>
    <t>\x00\x15</t>
  </si>
  <si>
    <t>PAT0021</t>
  </si>
  <si>
    <t>NATIVE_PROVINCE</t>
  </si>
  <si>
    <t>籍贯</t>
  </si>
  <si>
    <t>\x00\x9E</t>
  </si>
  <si>
    <t>PAT0158</t>
  </si>
  <si>
    <t>SC_NATIVE_PROVINCE</t>
  </si>
  <si>
    <t>\x00\x9F</t>
  </si>
  <si>
    <t>PAT0159</t>
  </si>
  <si>
    <t>ST_NATIVE_PROVINCE</t>
  </si>
  <si>
    <t>\x00\x83</t>
  </si>
  <si>
    <t>PAT0131</t>
  </si>
  <si>
    <t>MAILING_ADDR_VILLAGE</t>
  </si>
  <si>
    <t>家庭地址-村（街、路、弄等）</t>
  </si>
  <si>
    <t>\x00\x84</t>
  </si>
  <si>
    <t>PAT0132</t>
  </si>
  <si>
    <t>MAILING_ADDR_SECTNUM</t>
  </si>
  <si>
    <t xml:space="preserve">家庭地址-门牌号码 </t>
  </si>
  <si>
    <t>\x00\x19</t>
  </si>
  <si>
    <t>PAT0025</t>
  </si>
  <si>
    <t>HOME_PHONE</t>
  </si>
  <si>
    <t>家庭电话</t>
  </si>
  <si>
    <t>\x00\x80</t>
  </si>
  <si>
    <t>PAT0128</t>
  </si>
  <si>
    <t>SC_MEDICAL_RECORD</t>
  </si>
  <si>
    <t>建档医疗机构组织机构代码</t>
  </si>
  <si>
    <t>\x00\x85</t>
  </si>
  <si>
    <t>PAT0133</t>
  </si>
  <si>
    <t>SC_REGISTRATION_CUSTODIAN</t>
  </si>
  <si>
    <t>建卡保管机构编码</t>
  </si>
  <si>
    <t>\x00\x86</t>
  </si>
  <si>
    <t>PAT0134</t>
  </si>
  <si>
    <t>ST_REGISTRATION_CUSTODIAN</t>
  </si>
  <si>
    <t>建卡保管机构名称</t>
  </si>
  <si>
    <t>\x00\x61</t>
  </si>
  <si>
    <t>PAT0097</t>
  </si>
  <si>
    <t>REGISTRATION_WORKER</t>
  </si>
  <si>
    <t>建卡登记人</t>
  </si>
  <si>
    <t>\x00\x7A</t>
  </si>
  <si>
    <t>PAT0122</t>
  </si>
  <si>
    <t>SC_REGISTRATION_WORKER</t>
  </si>
  <si>
    <t>建卡登记人编码</t>
  </si>
  <si>
    <t>\x00\x7B</t>
  </si>
  <si>
    <t>PAT0123</t>
  </si>
  <si>
    <t>ST_REGISTRATION_WORKER</t>
  </si>
  <si>
    <t>建卡登记人姓名</t>
  </si>
  <si>
    <t>\x00\x39</t>
  </si>
  <si>
    <t>PAT0057</t>
  </si>
  <si>
    <t>HEALTH_CARD_NO</t>
  </si>
  <si>
    <t>健康卡号</t>
  </si>
  <si>
    <t>国家健康卡号码</t>
  </si>
  <si>
    <t>\x00\x55</t>
  </si>
  <si>
    <t>PAT0085</t>
  </si>
  <si>
    <t>ST_FINAN_SITU</t>
  </si>
  <si>
    <t>经济状况</t>
  </si>
  <si>
    <t>源业务系统的经济状况描述</t>
  </si>
  <si>
    <t>\x00\x8A</t>
  </si>
  <si>
    <t>PAT0138</t>
  </si>
  <si>
    <t>SC_FINAN_SITU</t>
  </si>
  <si>
    <t>经济状况编码</t>
  </si>
  <si>
    <t>源业务系统经济状况编码</t>
  </si>
  <si>
    <t>\x00\x40</t>
  </si>
  <si>
    <t>PAT0064</t>
  </si>
  <si>
    <t>VISIT_CARD_NO</t>
  </si>
  <si>
    <t>就诊卡号</t>
  </si>
  <si>
    <t>院内就诊卡号码</t>
  </si>
  <si>
    <t>\x00\x62</t>
  </si>
  <si>
    <t>PAT0098</t>
  </si>
  <si>
    <t>VISIT_CARD_STATUS</t>
  </si>
  <si>
    <t>就诊卡状态</t>
  </si>
  <si>
    <t>院内就诊卡状态描述</t>
  </si>
  <si>
    <t>\x00\x82</t>
  </si>
  <si>
    <t>PAT0130</t>
  </si>
  <si>
    <t>ST_VISIT_CARD_STATUS</t>
  </si>
  <si>
    <t>\x00\x3A</t>
  </si>
  <si>
    <t>PAT0058</t>
  </si>
  <si>
    <t>SOLDIER_NO</t>
  </si>
  <si>
    <t>军人证号</t>
  </si>
  <si>
    <t>军人证件号码</t>
  </si>
  <si>
    <t>\x00\x1E</t>
  </si>
  <si>
    <t>PAT0030</t>
  </si>
  <si>
    <t>MAILING_ADDR_CITY</t>
  </si>
  <si>
    <t>联系地址地市</t>
  </si>
  <si>
    <t>\x00\x20</t>
  </si>
  <si>
    <t>PAT0032</t>
  </si>
  <si>
    <t>MAILING_ADDR_STREET</t>
  </si>
  <si>
    <t>联系地址街道</t>
  </si>
  <si>
    <t>\x00\x1F</t>
  </si>
  <si>
    <t>PAT0031</t>
  </si>
  <si>
    <t>MAILING_ADDR_COUNTY</t>
  </si>
  <si>
    <t>联系地址区县</t>
  </si>
  <si>
    <t>\x00\x1D</t>
  </si>
  <si>
    <t>PAT0029</t>
  </si>
  <si>
    <t>MAILING_ADDR_PROVINCE</t>
  </si>
  <si>
    <t>联系地址省份</t>
  </si>
  <si>
    <t>\x00\xA0</t>
  </si>
  <si>
    <t>PAT0160</t>
  </si>
  <si>
    <t>SC_MAILING_ADDR_PROVINCE</t>
  </si>
  <si>
    <t>\x00\xA1</t>
  </si>
  <si>
    <t>PAT0161</t>
  </si>
  <si>
    <t>ST_MAILING_ADDR_PROVINCE</t>
  </si>
  <si>
    <t>\x00\xA2</t>
  </si>
  <si>
    <t>PAT0162</t>
  </si>
  <si>
    <t>SC_MAILING_ADDR_CITY</t>
  </si>
  <si>
    <t>联系地址市</t>
  </si>
  <si>
    <t>\x00\xA3</t>
  </si>
  <si>
    <t>PAT0163</t>
  </si>
  <si>
    <t>ST_MAILING_ADDR_CITY</t>
  </si>
  <si>
    <t>\x00\xA4</t>
  </si>
  <si>
    <t>PAT0164</t>
  </si>
  <si>
    <t>SC_MAILING_ADDR_COUNTY</t>
  </si>
  <si>
    <t>联系地址县</t>
  </si>
  <si>
    <t>\x00\xA5</t>
  </si>
  <si>
    <t>PAT0165</t>
  </si>
  <si>
    <t>ST_MAILING_ADDR_COUNTY</t>
  </si>
  <si>
    <t>\x00\x29</t>
  </si>
  <si>
    <t>PAT0041</t>
  </si>
  <si>
    <t>NEXT_OF_KIN</t>
  </si>
  <si>
    <t>联系人</t>
  </si>
  <si>
    <t>\x00\x2D</t>
  </si>
  <si>
    <t>PAT0045</t>
  </si>
  <si>
    <t>NEXT_OF_KIN_ADDR</t>
  </si>
  <si>
    <t>联系人地址</t>
  </si>
  <si>
    <t>\x00\x2B</t>
  </si>
  <si>
    <t>PAT0043</t>
  </si>
  <si>
    <t>NEXT_OF_KIN_PHONE</t>
  </si>
  <si>
    <t>联系人电话</t>
  </si>
  <si>
    <t>\x00\x2C</t>
  </si>
  <si>
    <t>PAT0044</t>
  </si>
  <si>
    <t>NEXT_OF_KIN_POST</t>
  </si>
  <si>
    <t>联系人邮编</t>
  </si>
  <si>
    <t>\x00\x66</t>
  </si>
  <si>
    <t>PAT0102</t>
  </si>
  <si>
    <t>SC_RELATIONSHIP</t>
  </si>
  <si>
    <t>联系人与患者关系编码</t>
  </si>
  <si>
    <t>源业务系统的联系人与患者关系编码</t>
  </si>
  <si>
    <t>\x00\x56</t>
  </si>
  <si>
    <t>PAT0086</t>
  </si>
  <si>
    <t>7</t>
  </si>
  <si>
    <t>SD_RELATIONSHIP</t>
  </si>
  <si>
    <t>联系人与患者关系简码</t>
  </si>
  <si>
    <t>中台标准“联系人与患者关系”编码</t>
  </si>
  <si>
    <t>\x00\x57</t>
  </si>
  <si>
    <t>PAT0087</t>
  </si>
  <si>
    <t>ST_RELATIONSHIP</t>
  </si>
  <si>
    <t>联系人与患者关系说明</t>
  </si>
  <si>
    <t>源业务系统的联系人与患者关系描述</t>
  </si>
  <si>
    <t>\x00\x21</t>
  </si>
  <si>
    <t>PAT0033</t>
  </si>
  <si>
    <t>MAILING_ADDRESS</t>
  </si>
  <si>
    <t>联系详细地址</t>
  </si>
  <si>
    <t>\x00\x44</t>
  </si>
  <si>
    <t>PAT0068</t>
  </si>
  <si>
    <t>OUTP_NO</t>
  </si>
  <si>
    <t>门诊号</t>
  </si>
  <si>
    <t>院内门诊号</t>
  </si>
  <si>
    <t>\x00\x8E</t>
  </si>
  <si>
    <t>PAT0142</t>
  </si>
  <si>
    <t>13</t>
  </si>
  <si>
    <t>SD_NATIONALITY</t>
  </si>
  <si>
    <t>民族</t>
  </si>
  <si>
    <t>中台标准民族编码</t>
  </si>
  <si>
    <t>\x00\x73</t>
  </si>
  <si>
    <t>PAT0115</t>
  </si>
  <si>
    <t>SC_NATIONALITY</t>
  </si>
  <si>
    <t>民族代码</t>
  </si>
  <si>
    <t>\x00\x54</t>
  </si>
  <si>
    <t>PAT0084</t>
  </si>
  <si>
    <t>ST_NATIONALITY</t>
  </si>
  <si>
    <t>民族说明</t>
  </si>
  <si>
    <t>源业务系统的民族描述</t>
  </si>
  <si>
    <t>\x00\x1A</t>
  </si>
  <si>
    <t>PAT0026</t>
  </si>
  <si>
    <t>OTHER_PHONE</t>
  </si>
  <si>
    <t>其他电话</t>
  </si>
  <si>
    <t>\x00\x3E</t>
  </si>
  <si>
    <t>PAT0062</t>
  </si>
  <si>
    <t>INSURANCE_NO</t>
  </si>
  <si>
    <t>商业保险号</t>
  </si>
  <si>
    <t>商业医疗保险号码</t>
  </si>
  <si>
    <t>\x00\x38</t>
  </si>
  <si>
    <t>PAT0056</t>
  </si>
  <si>
    <t>SSN_NO</t>
  </si>
  <si>
    <t>社保号</t>
  </si>
  <si>
    <t>国家社保号码</t>
  </si>
  <si>
    <t>\x00\xAE</t>
  </si>
  <si>
    <t>PAT0174</t>
  </si>
  <si>
    <t>SC_IDENTITY</t>
  </si>
  <si>
    <t>身份编码</t>
  </si>
  <si>
    <t>\x00\xAF</t>
  </si>
  <si>
    <t>PAT0175</t>
  </si>
  <si>
    <t>ST_IDENTITY</t>
  </si>
  <si>
    <t>身份说明</t>
  </si>
  <si>
    <t>军人、公务员、教师</t>
  </si>
  <si>
    <t>\x00\x37</t>
  </si>
  <si>
    <t>PAT0055</t>
  </si>
  <si>
    <t>ID_CARD_NO</t>
  </si>
  <si>
    <t>身份证号</t>
  </si>
  <si>
    <t>身份证件号码</t>
  </si>
  <si>
    <t>\x00\x7C</t>
  </si>
  <si>
    <t>PAT0124</t>
  </si>
  <si>
    <t>SC_ID_TYPE</t>
  </si>
  <si>
    <t>身份证类别编码</t>
  </si>
  <si>
    <t>\x00\x7D</t>
  </si>
  <si>
    <t>PAT0125</t>
  </si>
  <si>
    <t>ST_ID_TYPE</t>
  </si>
  <si>
    <t>身份证类别描述</t>
  </si>
  <si>
    <t>\x00\x52</t>
  </si>
  <si>
    <t>PAT0082</t>
  </si>
  <si>
    <t>SD_ORGAN_DONOR</t>
  </si>
  <si>
    <t>是否器官捐献者</t>
  </si>
  <si>
    <t>器官捐献者标记，中台标准“是否”编码</t>
  </si>
  <si>
    <t>\x00\x92</t>
  </si>
  <si>
    <t>PAT0146</t>
  </si>
  <si>
    <t>SC_ORGAN_DONOR</t>
  </si>
  <si>
    <t>源业务系统是否器官捐献者编码</t>
  </si>
  <si>
    <t>\x00\x4D</t>
  </si>
  <si>
    <t>PAT0077</t>
  </si>
  <si>
    <t>SD_MULTI_BIRTH</t>
  </si>
  <si>
    <t>是否双胞胎</t>
  </si>
  <si>
    <t>双胞胎标记，中台标准“是否”编码</t>
  </si>
  <si>
    <t>\x00\x50</t>
  </si>
  <si>
    <t>PAT0080</t>
  </si>
  <si>
    <t>SD_DEATH</t>
  </si>
  <si>
    <t>是否死亡</t>
  </si>
  <si>
    <t>死亡标记，中台标准“是否”编码</t>
  </si>
  <si>
    <t>\x00\x97</t>
  </si>
  <si>
    <t>PAT0151</t>
  </si>
  <si>
    <t>SC_DEATH</t>
  </si>
  <si>
    <t>是否死亡编码</t>
  </si>
  <si>
    <t>源业务系统是否死亡编码</t>
  </si>
  <si>
    <t>\x00\x9B</t>
  </si>
  <si>
    <t>PAT0155</t>
  </si>
  <si>
    <t>ST_DEATH</t>
  </si>
  <si>
    <t>是否死亡内容</t>
  </si>
  <si>
    <t>源业务系统是否死亡内容</t>
  </si>
  <si>
    <t>\x00\x4F</t>
  </si>
  <si>
    <t>PAT0079</t>
  </si>
  <si>
    <t>SD_BABY_MOTHER</t>
  </si>
  <si>
    <t>是否携带婴儿</t>
  </si>
  <si>
    <t>是否为携带婴儿的母亲，中台标准“是否”编码</t>
  </si>
  <si>
    <t>\x00\x96</t>
  </si>
  <si>
    <t>PAT0150</t>
  </si>
  <si>
    <t>SC_BABY_MOTHER</t>
  </si>
  <si>
    <t>是否携带婴儿编码</t>
  </si>
  <si>
    <t>源业务系统是否携带婴儿编码</t>
  </si>
  <si>
    <t>\x00\x9A</t>
  </si>
  <si>
    <t>PAT0154</t>
  </si>
  <si>
    <t>ST_BABY_MOTHER</t>
  </si>
  <si>
    <t>是否携带婴儿内容</t>
  </si>
  <si>
    <t>源业务系统是否携带婴儿内容</t>
  </si>
  <si>
    <t>\x00\x4E</t>
  </si>
  <si>
    <t>PAT0078</t>
  </si>
  <si>
    <t>SD_BABY</t>
  </si>
  <si>
    <t>是否婴儿</t>
  </si>
  <si>
    <t>是否婴儿，中台标准“是否”编码</t>
  </si>
  <si>
    <t>\x00\x95</t>
  </si>
  <si>
    <t>PAT0149</t>
  </si>
  <si>
    <t>SC_BABY</t>
  </si>
  <si>
    <t>是否婴儿编码</t>
  </si>
  <si>
    <t>源业务系统是否婴儿编码</t>
  </si>
  <si>
    <t>\x00\x99</t>
  </si>
  <si>
    <t>PAT0153</t>
  </si>
  <si>
    <t>ST_BABY</t>
  </si>
  <si>
    <t>是否婴儿内容</t>
  </si>
  <si>
    <t>源业务系统是否婴儿内容</t>
  </si>
  <si>
    <t>\x00\x1B</t>
  </si>
  <si>
    <t>PAT0027</t>
  </si>
  <si>
    <t>MOBILE</t>
  </si>
  <si>
    <t>手机</t>
  </si>
  <si>
    <t>\x00\x2E</t>
  </si>
  <si>
    <t>PAT0046</t>
  </si>
  <si>
    <t>DateTime日期时间型（yyyy-mm-dd hh:nn:ss）（19个字节）</t>
  </si>
  <si>
    <t>REGISTRATION_TIME</t>
  </si>
  <si>
    <t>首次登记时间</t>
  </si>
  <si>
    <t>19</t>
  </si>
  <si>
    <t>\x00\x91</t>
  </si>
  <si>
    <t>PAT0145</t>
  </si>
  <si>
    <t>SC_MULTI_BIRTH</t>
  </si>
  <si>
    <t>双胞胎标记编码</t>
  </si>
  <si>
    <t>源业务系统双胞胎标记编码</t>
  </si>
  <si>
    <t>\x00\x0A</t>
  </si>
  <si>
    <t>PAT0010</t>
  </si>
  <si>
    <t>Byte字节（1个字节）</t>
  </si>
  <si>
    <t>MULTI_BIRTH_ORDER</t>
  </si>
  <si>
    <t>双胞胎顺序</t>
  </si>
  <si>
    <t>3</t>
  </si>
  <si>
    <t>\x00\x0F</t>
  </si>
  <si>
    <t>PAT0015</t>
  </si>
  <si>
    <t>DEATH_TIME</t>
  </si>
  <si>
    <t>死亡时间</t>
  </si>
  <si>
    <t>\x00\x3D</t>
  </si>
  <si>
    <t>PAT0061</t>
  </si>
  <si>
    <t>TW_NO</t>
  </si>
  <si>
    <t>台湾通行号</t>
  </si>
  <si>
    <t>台湾通行证号码</t>
  </si>
  <si>
    <t>\x00\x60</t>
  </si>
  <si>
    <t>PAT0096</t>
  </si>
  <si>
    <t>382</t>
  </si>
  <si>
    <t>SD_SPEC_PAT</t>
  </si>
  <si>
    <t>特殊患者类别</t>
  </si>
  <si>
    <t>中台标准编码，特殊患者类别</t>
  </si>
  <si>
    <t>\x00\x6B</t>
  </si>
  <si>
    <t>PAT0107</t>
  </si>
  <si>
    <t>SC_SPEC_PAT</t>
  </si>
  <si>
    <t>特殊患者类别编码</t>
  </si>
  <si>
    <t>源业务系统的特殊患者类别编码</t>
  </si>
  <si>
    <t>\x00\x6C</t>
  </si>
  <si>
    <t>PAT0108</t>
  </si>
  <si>
    <t>ST_SPEC_PAT</t>
  </si>
  <si>
    <t>特殊患者类别说明</t>
  </si>
  <si>
    <t>源业务系统的特殊患者类别描述</t>
  </si>
  <si>
    <t>\x00\x49</t>
  </si>
  <si>
    <t>PAT0073</t>
  </si>
  <si>
    <t>PDL_LAST_UPDATE</t>
  </si>
  <si>
    <t>系统更新时间</t>
  </si>
  <si>
    <t>数据中台系统内部记录的最后修改时间</t>
  </si>
  <si>
    <t>31</t>
  </si>
  <si>
    <t>\x00\x0D</t>
  </si>
  <si>
    <t>PAT0013</t>
  </si>
  <si>
    <t>BABY_NUMBER</t>
  </si>
  <si>
    <t>携带婴儿数</t>
  </si>
  <si>
    <t>携带婴儿数量</t>
  </si>
  <si>
    <t>\x00\x4A</t>
  </si>
  <si>
    <t>PAT0074</t>
  </si>
  <si>
    <t>18</t>
  </si>
  <si>
    <t>SD_SEX</t>
  </si>
  <si>
    <t>性别</t>
  </si>
  <si>
    <t>性别的中台标准编码，如“1”</t>
  </si>
  <si>
    <t>\x00\x63</t>
  </si>
  <si>
    <t>PAT0099</t>
  </si>
  <si>
    <t>SC_SEX</t>
  </si>
  <si>
    <t>性别编码</t>
  </si>
  <si>
    <t>源业务系统的性别编码</t>
  </si>
  <si>
    <t>\x00\x4B</t>
  </si>
  <si>
    <t>PAT0075</t>
  </si>
  <si>
    <t>ST_SEX</t>
  </si>
  <si>
    <t>性别说明</t>
  </si>
  <si>
    <t>源业务系统的性别描述</t>
  </si>
  <si>
    <t>\x00\x78</t>
  </si>
  <si>
    <t>PAT0120</t>
  </si>
  <si>
    <t>SD_DEGREE_LV</t>
  </si>
  <si>
    <t>学位代码</t>
  </si>
  <si>
    <t>\x00\x48</t>
  </si>
  <si>
    <t>PAT0072</t>
  </si>
  <si>
    <t>HIS_KEY_SRC</t>
  </si>
  <si>
    <t>业务主键结构</t>
  </si>
  <si>
    <t>院内来源业务系统行主键的构建方式（说明HIS_KEY是怎么构成的）</t>
  </si>
  <si>
    <t>\x00\x8C</t>
  </si>
  <si>
    <t>PAT0140</t>
  </si>
  <si>
    <t>SD_INS_TYPE</t>
  </si>
  <si>
    <t>医保类型</t>
  </si>
  <si>
    <t>中台标准医保类型编码</t>
  </si>
  <si>
    <t>\x00\xB0</t>
  </si>
  <si>
    <t>PAT0176</t>
  </si>
  <si>
    <t>SC_INS_TYPE</t>
  </si>
  <si>
    <t>医保类型编码</t>
  </si>
  <si>
    <t>\x00\x4C</t>
  </si>
  <si>
    <t>PAT0076</t>
  </si>
  <si>
    <t>ST_INS_TYPE</t>
  </si>
  <si>
    <t>医保类型说明</t>
  </si>
  <si>
    <t>源业务系统的医保类型描述</t>
  </si>
  <si>
    <t>\x00\x7E</t>
  </si>
  <si>
    <t>PAT0126</t>
  </si>
  <si>
    <t>SC_INSURANCE_TYPE</t>
  </si>
  <si>
    <t>医疗保险类别代码</t>
  </si>
  <si>
    <t>\x00\x7F</t>
  </si>
  <si>
    <t>PAT0127</t>
  </si>
  <si>
    <t>ST_INSURANCE_TYPE</t>
  </si>
  <si>
    <t>医疗保险类别描述</t>
  </si>
  <si>
    <t>\x00\x46</t>
  </si>
  <si>
    <t>PAT0070</t>
  </si>
  <si>
    <t>MED_ORG_SN</t>
  </si>
  <si>
    <t>医疗机构编号</t>
  </si>
  <si>
    <t>首次登记的医疗机构唯一编号；用于区分多院区、集团医院、区域医疗的医疗机构唯一编号</t>
  </si>
  <si>
    <t>\x00\x3F</t>
  </si>
  <si>
    <t>PAT0063</t>
  </si>
  <si>
    <t>BANK_NO</t>
  </si>
  <si>
    <t>银行卡号</t>
  </si>
  <si>
    <t>银行信用、储蓄卡号码</t>
  </si>
  <si>
    <t>\x00\x1C</t>
  </si>
  <si>
    <t>PAT0028</t>
  </si>
  <si>
    <t>POSTCODE</t>
  </si>
  <si>
    <t>邮编</t>
  </si>
  <si>
    <t>\x00\x70</t>
  </si>
  <si>
    <t>PAT0112</t>
  </si>
  <si>
    <t>380</t>
  </si>
  <si>
    <t>SD_POVERTY_POLICY</t>
  </si>
  <si>
    <t>有无不予享受扶贫政策情况</t>
  </si>
  <si>
    <t>\x00\x93</t>
  </si>
  <si>
    <t>PAT0147</t>
  </si>
  <si>
    <t>SC_POVERTY_POLICY</t>
  </si>
  <si>
    <t>源业务系统有无不予享受扶贫政策情况编码</t>
  </si>
  <si>
    <t>\x00\x72</t>
  </si>
  <si>
    <t>PAT0114</t>
  </si>
  <si>
    <t>LANGUAGE_INFO</t>
  </si>
  <si>
    <t>语言</t>
  </si>
  <si>
    <t>\x00\x90</t>
  </si>
  <si>
    <t>PAT0144</t>
  </si>
  <si>
    <t>SD_POLITICS_STATUS</t>
  </si>
  <si>
    <t>政治面貌</t>
  </si>
  <si>
    <t>中台标准政治面貌编码</t>
  </si>
  <si>
    <t>\x00\x6D</t>
  </si>
  <si>
    <t>PAT0109</t>
  </si>
  <si>
    <t>SC_POLITICS_STATUS</t>
  </si>
  <si>
    <t>政治面貌代码</t>
  </si>
  <si>
    <t>\x00\x6E</t>
  </si>
  <si>
    <t>PAT0110</t>
  </si>
  <si>
    <t>ST_POLITICS_STATUS</t>
  </si>
  <si>
    <t>政治面貌名称</t>
  </si>
  <si>
    <t>\x00\x5E</t>
  </si>
  <si>
    <t>PAT0094</t>
  </si>
  <si>
    <t>ST_OCCUPATION</t>
  </si>
  <si>
    <t>职业</t>
  </si>
  <si>
    <t>源业务系统的职业类别描述</t>
  </si>
  <si>
    <t>\x00\x8F</t>
  </si>
  <si>
    <t>PAT0143</t>
  </si>
  <si>
    <t>25</t>
  </si>
  <si>
    <t>SD_OCCUPATION</t>
  </si>
  <si>
    <t>中台标准职业编码</t>
  </si>
  <si>
    <t>\x00\x81</t>
  </si>
  <si>
    <t>PAT0129</t>
  </si>
  <si>
    <t>SC_OCCUPATION</t>
  </si>
  <si>
    <t>职业类别代码</t>
  </si>
  <si>
    <t>\x00\x42</t>
  </si>
  <si>
    <t>PAT0066</t>
  </si>
  <si>
    <t>INP_NO</t>
  </si>
  <si>
    <t>住院号</t>
  </si>
  <si>
    <t>院内住院号</t>
  </si>
  <si>
    <t>\x00\x9C</t>
  </si>
  <si>
    <t>PAT0156</t>
  </si>
  <si>
    <t>SC_RELIGION</t>
  </si>
  <si>
    <t>宗教</t>
  </si>
  <si>
    <t>\x00\x9D</t>
  </si>
  <si>
    <t>PAT0157</t>
  </si>
  <si>
    <t>ST_RELIGION</t>
  </si>
  <si>
    <t>\x00\x79</t>
  </si>
  <si>
    <t>PAT0121</t>
  </si>
  <si>
    <t>RELIGION</t>
  </si>
  <si>
    <t>宗教信仰</t>
  </si>
  <si>
    <t>\x00\x5C</t>
  </si>
  <si>
    <t>PAT0092</t>
  </si>
  <si>
    <t>ST_EDU_LV</t>
  </si>
  <si>
    <t>最高学历</t>
  </si>
  <si>
    <t>源业务系统的最高学历描述</t>
  </si>
  <si>
    <t>\x00\x8B</t>
  </si>
  <si>
    <t>PAT0139</t>
  </si>
  <si>
    <t>SD_EDU_LV</t>
  </si>
  <si>
    <t>中台标准最高学历编码</t>
  </si>
  <si>
    <t>\x00\x89</t>
  </si>
  <si>
    <t>PAT0137</t>
  </si>
  <si>
    <t>SC_EDU_LV</t>
  </si>
  <si>
    <t>最高学历编码</t>
  </si>
  <si>
    <t>源业务系统最高学历编码</t>
  </si>
  <si>
    <t>\x00\x5D</t>
  </si>
  <si>
    <t>PAT0093</t>
  </si>
  <si>
    <t>ST_DEGREE_LV</t>
  </si>
  <si>
    <t>最高学位</t>
  </si>
  <si>
    <t>源业务系统的最高学位描述</t>
  </si>
  <si>
    <t>\x00\x88</t>
  </si>
  <si>
    <t>PAT0136</t>
  </si>
  <si>
    <t>SC_DEGREE_LV</t>
  </si>
  <si>
    <t>最高学位编码</t>
  </si>
  <si>
    <t>源业务系统最高学位编码</t>
  </si>
  <si>
    <t>\x00\x2F</t>
  </si>
  <si>
    <t>PAT0047</t>
  </si>
  <si>
    <t>LAST_UPDATE</t>
  </si>
  <si>
    <t>最后更新时间</t>
  </si>
  <si>
    <t>\x00\xB4</t>
  </si>
  <si>
    <t>PAT0180</t>
  </si>
  <si>
    <t>SC_PAT_SRC</t>
  </si>
  <si>
    <t>患者来源编码</t>
  </si>
  <si>
    <t>\x00\xB5</t>
  </si>
  <si>
    <t>PAT0181</t>
  </si>
  <si>
    <t>ST_PAT_SRC</t>
  </si>
  <si>
    <t>患者来源名称</t>
  </si>
  <si>
    <t>\x00\xB6</t>
  </si>
  <si>
    <t>PAT0182</t>
  </si>
  <si>
    <t>P_NAME</t>
  </si>
  <si>
    <t>姓名拼音码</t>
  </si>
  <si>
    <t>\x00\xB7</t>
  </si>
  <si>
    <t>PAT0183</t>
  </si>
  <si>
    <t>REMARK</t>
  </si>
  <si>
    <t>\x00\xB8</t>
  </si>
  <si>
    <t>PAT0184</t>
  </si>
  <si>
    <t>SC_JOB</t>
  </si>
  <si>
    <t>人员类别编码</t>
  </si>
  <si>
    <t>\x00\xB9</t>
  </si>
  <si>
    <t>PAT0185</t>
  </si>
  <si>
    <t>ST_JOB</t>
  </si>
  <si>
    <t>人员类别说明</t>
  </si>
  <si>
    <t>\x00\xBA</t>
  </si>
  <si>
    <t>PAT0186</t>
  </si>
  <si>
    <t>SC_CONT_COMP</t>
  </si>
  <si>
    <t>合作单位编码</t>
  </si>
  <si>
    <t>\x00\xBB</t>
  </si>
  <si>
    <t>PAT0187</t>
  </si>
  <si>
    <t>ST_CONT_COMP</t>
  </si>
  <si>
    <t>合作单位描述</t>
  </si>
  <si>
    <t>\x00\xBC</t>
  </si>
  <si>
    <t>PAT0188</t>
  </si>
  <si>
    <t>CONTACTS_ID_NO</t>
  </si>
  <si>
    <t>联系人身份证号码</t>
  </si>
  <si>
    <t>\x00\xBD</t>
  </si>
  <si>
    <t>PAT0189</t>
  </si>
  <si>
    <t>SC_AREA</t>
  </si>
  <si>
    <t>现住址编码</t>
  </si>
  <si>
    <t>\x00\xBE</t>
  </si>
  <si>
    <t>PAT0190</t>
  </si>
  <si>
    <t>ST_AREA</t>
  </si>
  <si>
    <t>现住址描述</t>
  </si>
  <si>
    <t>\x00\xBF</t>
  </si>
  <si>
    <t>PAT0191</t>
  </si>
  <si>
    <t>BIRTHCER_NO</t>
  </si>
  <si>
    <t>出生证明</t>
  </si>
  <si>
    <t>\x00\xC0</t>
  </si>
  <si>
    <t>PAT0192</t>
  </si>
  <si>
    <t>POLICE_NO</t>
  </si>
  <si>
    <t>警官证</t>
  </si>
  <si>
    <t>\x00\xC1</t>
  </si>
  <si>
    <t>PAT0193</t>
  </si>
  <si>
    <t>FOREIGNERRESIDENCE_NO</t>
  </si>
  <si>
    <t>外国人居留证</t>
  </si>
  <si>
    <t>\x00\xC2</t>
  </si>
  <si>
    <t>PAT0194</t>
  </si>
  <si>
    <t>SOLDIERCRE_NO</t>
  </si>
  <si>
    <t>士兵证</t>
  </si>
  <si>
    <t>\x00\xC3</t>
  </si>
  <si>
    <t>PAT0195</t>
  </si>
  <si>
    <t>OTHER_NO</t>
  </si>
  <si>
    <t>其它证件</t>
  </si>
  <si>
    <t>\x00\xC4</t>
  </si>
  <si>
    <t>PAT0196</t>
  </si>
  <si>
    <t>NEONATECREATE_NO</t>
  </si>
  <si>
    <t>新生儿证件</t>
  </si>
  <si>
    <t>\x00\xC5</t>
  </si>
  <si>
    <t>PAT0197</t>
  </si>
  <si>
    <t>FORRESIDPERMANENT_NO</t>
  </si>
  <si>
    <t>外国人永久居留证</t>
  </si>
  <si>
    <t>\x00\xC6</t>
  </si>
  <si>
    <t>PAT0198</t>
  </si>
  <si>
    <t>Integer整型（4个字节）</t>
  </si>
  <si>
    <t>MZ_NUM</t>
  </si>
  <si>
    <t>门诊次数</t>
  </si>
  <si>
    <t>记录该患者门诊的就诊总次数</t>
  </si>
  <si>
    <t>\x00\xC7</t>
  </si>
  <si>
    <t>PAT0199</t>
  </si>
  <si>
    <t>ZY_NUM</t>
  </si>
  <si>
    <t>住院次数</t>
  </si>
  <si>
    <t>记录患者住院的就诊总次数</t>
  </si>
  <si>
    <t>\x00\xC8</t>
  </si>
  <si>
    <t>PAT0200</t>
  </si>
  <si>
    <t>JZ_NUM</t>
  </si>
  <si>
    <t>急诊次数</t>
  </si>
  <si>
    <t>该患者急诊的就诊总次数</t>
  </si>
  <si>
    <t>\x00\xC9</t>
  </si>
  <si>
    <t>PAT0201</t>
  </si>
  <si>
    <t>TJ_NUM</t>
  </si>
  <si>
    <t>体检次数</t>
  </si>
  <si>
    <t>患者体检的就诊总次数</t>
  </si>
  <si>
    <t>\x00\xCA</t>
  </si>
  <si>
    <t>PAT0202</t>
  </si>
  <si>
    <t>SC_DOCTOR</t>
  </si>
  <si>
    <t>相关医生编码</t>
  </si>
  <si>
    <t>记录该相关医生编码</t>
  </si>
  <si>
    <t>2000</t>
  </si>
  <si>
    <t>\x00\xCB</t>
  </si>
  <si>
    <t>PAT0203</t>
  </si>
  <si>
    <t>ST_DOCTOR</t>
  </si>
  <si>
    <t>相关医生姓名</t>
  </si>
  <si>
    <t>患者就诊相关医生姓名</t>
  </si>
  <si>
    <t>\x00\x05</t>
  </si>
  <si>
    <t>PAT0005</t>
  </si>
  <si>
    <t>自定义字典类型，字符串（变长）</t>
  </si>
  <si>
    <t>SEX</t>
  </si>
  <si>
    <t>性别，如“1#,#2#,#男性”</t>
  </si>
  <si>
    <t>\x00\x07</t>
  </si>
  <si>
    <t>PAT0007</t>
  </si>
  <si>
    <t>22</t>
  </si>
  <si>
    <t>INSURANCE_TYPE</t>
  </si>
  <si>
    <t>医保类型（城镇社保、农村社保）</t>
  </si>
  <si>
    <t>\x00\x09</t>
  </si>
  <si>
    <t>PAT0009</t>
  </si>
  <si>
    <t>MULTI_BIRTH_IND</t>
  </si>
  <si>
    <t>双胞胎标记</t>
  </si>
  <si>
    <t>\x00\x0B</t>
  </si>
  <si>
    <t>PAT0011</t>
  </si>
  <si>
    <t>BABY_IND</t>
  </si>
  <si>
    <t>婴儿标记</t>
  </si>
  <si>
    <t>\x00\x0C</t>
  </si>
  <si>
    <t>PAT0012</t>
  </si>
  <si>
    <t>BABY_MOTHER_IND</t>
  </si>
  <si>
    <t>携带婴儿标记</t>
  </si>
  <si>
    <t>是否为携带婴儿的母亲</t>
  </si>
  <si>
    <t>\x00\x0E</t>
  </si>
  <si>
    <t>PAT0014</t>
  </si>
  <si>
    <t>DEATH_IND</t>
  </si>
  <si>
    <t>死亡标记</t>
  </si>
  <si>
    <t>\x00\x10</t>
  </si>
  <si>
    <t>PAT0016</t>
  </si>
  <si>
    <t>MARITAL_STATUS</t>
  </si>
  <si>
    <t>\x00\x11</t>
  </si>
  <si>
    <t>PAT0017</t>
  </si>
  <si>
    <t>ORGAN_DONOR_IND</t>
  </si>
  <si>
    <t>器官捐献者标记</t>
  </si>
  <si>
    <t>\x00\x13</t>
  </si>
  <si>
    <t>PAT0019</t>
  </si>
  <si>
    <t>NATION</t>
  </si>
  <si>
    <t>\x00\x14</t>
  </si>
  <si>
    <t>PAT0020</t>
  </si>
  <si>
    <t>NATIONALITY</t>
  </si>
  <si>
    <t>\x00\x16</t>
  </si>
  <si>
    <t>PAT0022</t>
  </si>
  <si>
    <t>11</t>
  </si>
  <si>
    <t>FINANCIAL_SITUATION</t>
  </si>
  <si>
    <t>\x00\x2A</t>
  </si>
  <si>
    <t>PAT0042</t>
  </si>
  <si>
    <t>RELATIONSHIP</t>
  </si>
  <si>
    <t>联系人与患者关系</t>
  </si>
  <si>
    <t>\x00\x30</t>
  </si>
  <si>
    <t>PAT0048</t>
  </si>
  <si>
    <t>ABO_BLOOD</t>
  </si>
  <si>
    <t>ABO血型</t>
  </si>
  <si>
    <t>\x00\x31</t>
  </si>
  <si>
    <t>PAT0049</t>
  </si>
  <si>
    <t>RH_BLOOD</t>
  </si>
  <si>
    <t>RH血型</t>
  </si>
  <si>
    <t>\x00\x32</t>
  </si>
  <si>
    <t>PAT0050</t>
  </si>
  <si>
    <t>EDUCATION_LEVEL</t>
  </si>
  <si>
    <t>\x00\x33</t>
  </si>
  <si>
    <t>PAT0051</t>
  </si>
  <si>
    <t>DEGREE_LEVEL</t>
  </si>
  <si>
    <t>\x00\x34</t>
  </si>
  <si>
    <t>PAT0052</t>
  </si>
  <si>
    <t>OCCUPATION</t>
  </si>
  <si>
    <t>职业类别</t>
  </si>
  <si>
    <t>\x00\x35</t>
  </si>
  <si>
    <t>PAT0053</t>
  </si>
  <si>
    <t>CONFIDENT_LEVEL</t>
  </si>
  <si>
    <t>该患者资料保密级别（高，中，低）</t>
  </si>
  <si>
    <t>\x00\x36</t>
  </si>
  <si>
    <t>PAT0054</t>
  </si>
  <si>
    <t>SPECIAL_PATIENT</t>
  </si>
  <si>
    <t>特殊患者类别（国家军官、国家政要、国外要员、退休干部）</t>
  </si>
  <si>
    <t>JH_IN_HOSP</t>
  </si>
  <si>
    <t>IHR0001</t>
  </si>
  <si>
    <t>IN_HOSP_SN</t>
  </si>
  <si>
    <t>住院就诊编号</t>
  </si>
  <si>
    <t>住院就诊编号，系统生成二级编码，如“H00.000.001”</t>
  </si>
  <si>
    <t>IHR0002</t>
  </si>
  <si>
    <t>IHR0003</t>
  </si>
  <si>
    <t>PAT_VISIT_SN</t>
  </si>
  <si>
    <t>就诊编号</t>
  </si>
  <si>
    <t>就诊编号，来源JH_PAT_VISIT的PAV0001</t>
  </si>
  <si>
    <t>IHR0004</t>
  </si>
  <si>
    <t>VISIT_NUM</t>
  </si>
  <si>
    <t>该患者第几次住院，继承“JH_PAT_VISIT”的“PAV0009"</t>
  </si>
  <si>
    <t>IHR0037</t>
  </si>
  <si>
    <t>IHR0041</t>
  </si>
  <si>
    <t>IHR0094</t>
  </si>
  <si>
    <t>DIS_DEPT_TIME</t>
  </si>
  <si>
    <t>出科时间</t>
  </si>
  <si>
    <t>IHR0020</t>
  </si>
  <si>
    <t>DISCHARGE_ROOM</t>
  </si>
  <si>
    <t>出院病房</t>
  </si>
  <si>
    <t>患者出院时病房编码＋名称，如“001#,#306房”</t>
  </si>
  <si>
    <t>IHR0071</t>
  </si>
  <si>
    <t>SC_DIS_ROOM</t>
  </si>
  <si>
    <t>出院病房编码</t>
  </si>
  <si>
    <t>IHR0072</t>
  </si>
  <si>
    <t>ST_DIS_ROOM</t>
  </si>
  <si>
    <t>出院病房名称</t>
  </si>
  <si>
    <t>IHR0019</t>
  </si>
  <si>
    <t>DISCHARGE_WARD</t>
  </si>
  <si>
    <t>出院病区</t>
  </si>
  <si>
    <t>患者出院时病区编码＋名称，如“001#,#内科一病区”</t>
  </si>
  <si>
    <t>IHR0069</t>
  </si>
  <si>
    <t>SC_DIS_WARD</t>
  </si>
  <si>
    <t>出院病区编码</t>
  </si>
  <si>
    <t>IHR0070</t>
  </si>
  <si>
    <t>ST_DIS_WARD</t>
  </si>
  <si>
    <t>出院病区名称</t>
  </si>
  <si>
    <t>IHR0021</t>
  </si>
  <si>
    <t>DISCHARGE_BED</t>
  </si>
  <si>
    <t>出院床位</t>
  </si>
  <si>
    <t>患者出院时床位编码＋名称，如“001#,#36床”</t>
  </si>
  <si>
    <t>IHR0073</t>
  </si>
  <si>
    <t>SC_DIS_BED</t>
  </si>
  <si>
    <t>出院床位编码</t>
  </si>
  <si>
    <t>IHR0074</t>
  </si>
  <si>
    <t>ST_DIS_BED</t>
  </si>
  <si>
    <t>出院床位名称</t>
  </si>
  <si>
    <t>IHR0017</t>
  </si>
  <si>
    <t>418</t>
  </si>
  <si>
    <t>DISCHARGE_MODE</t>
  </si>
  <si>
    <t>出院方式</t>
  </si>
  <si>
    <t>出院方式（）</t>
  </si>
  <si>
    <t>IHR0065</t>
  </si>
  <si>
    <t>SC_DIS_MODE</t>
  </si>
  <si>
    <t>出院方式编码</t>
  </si>
  <si>
    <t>源业务系统的出院方式编码</t>
  </si>
  <si>
    <t>IHR0066</t>
  </si>
  <si>
    <t>ST_DIS_MODE</t>
  </si>
  <si>
    <t>出院方式描述</t>
  </si>
  <si>
    <t>源业务系统的出院方式描述</t>
  </si>
  <si>
    <t>IHR0018</t>
  </si>
  <si>
    <t>DISCHARGE_DEPT</t>
  </si>
  <si>
    <t>出院科室</t>
  </si>
  <si>
    <t>患者出院的科室编码＋名称，如“001#,#内科”</t>
  </si>
  <si>
    <t>IHR0067</t>
  </si>
  <si>
    <t>SC_DIS_DEPT</t>
  </si>
  <si>
    <t>出院科室编码</t>
  </si>
  <si>
    <t>IHR0068</t>
  </si>
  <si>
    <t>ST_DIS_DEPT</t>
  </si>
  <si>
    <t>出院科室名称</t>
  </si>
  <si>
    <t>IHR0016</t>
  </si>
  <si>
    <t>DISCHARGE_TIME</t>
  </si>
  <si>
    <t>出院时间</t>
  </si>
  <si>
    <t>患者出院的日期与时间</t>
  </si>
  <si>
    <t>IHR0097</t>
  </si>
  <si>
    <t>SC_TREAT_RESULTS</t>
  </si>
  <si>
    <t>出院治疗结果编码</t>
  </si>
  <si>
    <t>IHR0104</t>
  </si>
  <si>
    <t>SD_TREAT_RESULTS</t>
  </si>
  <si>
    <t>中台标准出院治疗结果编码</t>
  </si>
  <si>
    <t>IHR0096</t>
  </si>
  <si>
    <t>ST_TREAT_RESULTS</t>
  </si>
  <si>
    <t>出院治疗结果名称</t>
  </si>
  <si>
    <t>IHR0014</t>
  </si>
  <si>
    <t>CURRENT_ROOM</t>
  </si>
  <si>
    <t>当前病房</t>
  </si>
  <si>
    <t>患者入院时病房编码＋名称，如“001#,#306房”</t>
  </si>
  <si>
    <t>IHR0061</t>
  </si>
  <si>
    <t>SC_CUR_ROOM</t>
  </si>
  <si>
    <t>当前病房编码</t>
  </si>
  <si>
    <t>IHR0062</t>
  </si>
  <si>
    <t>ST_CUR_ROOM</t>
  </si>
  <si>
    <t>当前病房名称</t>
  </si>
  <si>
    <t>IHR0013</t>
  </si>
  <si>
    <t>CURRENT_WARD</t>
  </si>
  <si>
    <t>当前病区</t>
  </si>
  <si>
    <t>患者最新的所在病区编码＋名称，如“001#,#内科一病区”</t>
  </si>
  <si>
    <t>IHR0059</t>
  </si>
  <si>
    <t>SC_CUR_WARD</t>
  </si>
  <si>
    <t>当前病区编码</t>
  </si>
  <si>
    <t>IHR0060</t>
  </si>
  <si>
    <t>ST_CUR_WARD</t>
  </si>
  <si>
    <t>当前病区名称</t>
  </si>
  <si>
    <t>IHR0015</t>
  </si>
  <si>
    <t>CURRENT_BED</t>
  </si>
  <si>
    <t>当前床位</t>
  </si>
  <si>
    <t>患者最新的所在床位编码＋名称，如“001#,#36床”</t>
  </si>
  <si>
    <t>IHR0063</t>
  </si>
  <si>
    <t>SC_CUR_BED</t>
  </si>
  <si>
    <t>当前床位编码</t>
  </si>
  <si>
    <t>IHR0064</t>
  </si>
  <si>
    <t>ST_CUR_BED</t>
  </si>
  <si>
    <t>当前床位名称</t>
  </si>
  <si>
    <t>IHR0012</t>
  </si>
  <si>
    <t>CURRENT_DEPT</t>
  </si>
  <si>
    <t>当前科室</t>
  </si>
  <si>
    <t>患者最新的所在科室编码＋名称，如“001#,#内科”</t>
  </si>
  <si>
    <t>IHR0057</t>
  </si>
  <si>
    <t>SC_CUR_DEPT</t>
  </si>
  <si>
    <t>当前科室编码</t>
  </si>
  <si>
    <t>IHR0058</t>
  </si>
  <si>
    <t>ST_CUR_DEPT</t>
  </si>
  <si>
    <t>当前科室名称</t>
  </si>
  <si>
    <t>IHR0039</t>
  </si>
  <si>
    <t>IHR0105</t>
  </si>
  <si>
    <t>SC_CHARGE_TYPE</t>
  </si>
  <si>
    <t>费别编码</t>
  </si>
  <si>
    <t>IHR0106</t>
  </si>
  <si>
    <t>IHR0035</t>
  </si>
  <si>
    <t>ALLERGY_NOTE</t>
  </si>
  <si>
    <t>过敏描述</t>
  </si>
  <si>
    <t>描述出过敏源，如药物、食物、植物、动物等过敏源</t>
  </si>
  <si>
    <t>4000</t>
  </si>
  <si>
    <t>IHR0103</t>
  </si>
  <si>
    <t>SD_NURSE_LV</t>
  </si>
  <si>
    <t>护理等级编码</t>
  </si>
  <si>
    <t>中台标准护理等级编码</t>
  </si>
  <si>
    <t>IHR0022</t>
  </si>
  <si>
    <t>419</t>
  </si>
  <si>
    <t>NURSE_LV</t>
  </si>
  <si>
    <t>护理级别</t>
  </si>
  <si>
    <t>护理级别编码＋名称，如“001#,#一级护理”</t>
  </si>
  <si>
    <t>IHR0075</t>
  </si>
  <si>
    <t>SC_NURSE_LV</t>
  </si>
  <si>
    <t>护理级别编码</t>
  </si>
  <si>
    <t>IHR0076</t>
  </si>
  <si>
    <t>ST_NURSE_LV</t>
  </si>
  <si>
    <t>护理级别名称</t>
  </si>
  <si>
    <t>IHR0024</t>
  </si>
  <si>
    <t>DOCTOR_IN_CHARGE</t>
  </si>
  <si>
    <t>经治医师</t>
  </si>
  <si>
    <t>经治医师编码＋名称，如“1001#,#张三”</t>
  </si>
  <si>
    <t>IHR0079</t>
  </si>
  <si>
    <t>SC_DOCT_IN</t>
  </si>
  <si>
    <t>经治医师编码</t>
  </si>
  <si>
    <t>IHR0080</t>
  </si>
  <si>
    <t>ST_DOCT_IN</t>
  </si>
  <si>
    <t>经治医师名称</t>
  </si>
  <si>
    <t>IHR0036</t>
  </si>
  <si>
    <t>IHR0043</t>
  </si>
  <si>
    <t>383</t>
  </si>
  <si>
    <t>VISIT_TYPE</t>
  </si>
  <si>
    <t>就诊类型</t>
  </si>
  <si>
    <t>就诊类型，如“3#,#4#,#门诊”（直接复制JH_PAT_VISIT）</t>
  </si>
  <si>
    <t>IHR0087</t>
  </si>
  <si>
    <t>SD_VISIT_TYPE</t>
  </si>
  <si>
    <t>就诊类型的中台标准编码</t>
  </si>
  <si>
    <t>IHR0090</t>
  </si>
  <si>
    <t>SC_VISIT_TYPE</t>
  </si>
  <si>
    <t>就诊类型编码</t>
  </si>
  <si>
    <t>源业务系统的就诊类型编码</t>
  </si>
  <si>
    <t>IHR0091</t>
  </si>
  <si>
    <t>ST_VISIT_TYPE</t>
  </si>
  <si>
    <t>就诊类型说明</t>
  </si>
  <si>
    <t>源业务系统的就诊类型描述</t>
  </si>
  <si>
    <t>IHR0040</t>
  </si>
  <si>
    <t>IHR0045</t>
  </si>
  <si>
    <t>CURRENT_AGE_UNIT</t>
  </si>
  <si>
    <t>年龄单位</t>
  </si>
  <si>
    <t>IHR0095</t>
  </si>
  <si>
    <t>ADM_DEPT_TIME</t>
  </si>
  <si>
    <t>入科时间</t>
  </si>
  <si>
    <t>IHR0010</t>
  </si>
  <si>
    <t>ADMISSION_ROOM</t>
  </si>
  <si>
    <t>入院病房</t>
  </si>
  <si>
    <t>IHR0053</t>
  </si>
  <si>
    <t>SC_ADM_ROOM</t>
  </si>
  <si>
    <t>入院病房编码</t>
  </si>
  <si>
    <t>IHR0054</t>
  </si>
  <si>
    <t>ST_ADM_ROOM</t>
  </si>
  <si>
    <t>入院病房名称</t>
  </si>
  <si>
    <t>IHR0009</t>
  </si>
  <si>
    <t>ADMISSION_WARD</t>
  </si>
  <si>
    <t>入院病区</t>
  </si>
  <si>
    <t>患者入院时病区编码＋名称，如“001#,#内科一病区”</t>
  </si>
  <si>
    <t>IHR0051</t>
  </si>
  <si>
    <t>SC_ADM_WARD</t>
  </si>
  <si>
    <t>入院病区编码</t>
  </si>
  <si>
    <t>源业务系统的病区编码</t>
  </si>
  <si>
    <t>IHR0052</t>
  </si>
  <si>
    <t>ST_ADM_WARD</t>
  </si>
  <si>
    <t>入院病区名称</t>
  </si>
  <si>
    <t>源业务系统的病区名称</t>
  </si>
  <si>
    <t>IHR0011</t>
  </si>
  <si>
    <t>ADMISSION_BED</t>
  </si>
  <si>
    <t>入院床位</t>
  </si>
  <si>
    <t>患者入院时床位编码＋名称，如“001#,#36床”</t>
  </si>
  <si>
    <t>IHR0055</t>
  </si>
  <si>
    <t>SC_ADM_BED</t>
  </si>
  <si>
    <t>入院床位编码</t>
  </si>
  <si>
    <t>IHR0056</t>
  </si>
  <si>
    <t>ST_ADM_BED</t>
  </si>
  <si>
    <t>入院床位名称</t>
  </si>
  <si>
    <t>IHR0008</t>
  </si>
  <si>
    <t>ADMISSION_DEPT</t>
  </si>
  <si>
    <t>入院科室</t>
  </si>
  <si>
    <t>患者入院时科室编码＋名称，如“001#,#内科”</t>
  </si>
  <si>
    <t>IHR0049</t>
  </si>
  <si>
    <t>SC_ADM_DEPT</t>
  </si>
  <si>
    <t>入院科室编码</t>
  </si>
  <si>
    <t>源业务系统的科室编码</t>
  </si>
  <si>
    <t>IHR0050</t>
  </si>
  <si>
    <t>ST_ADM_DEPT</t>
  </si>
  <si>
    <t>入院科室名称</t>
  </si>
  <si>
    <t>源业务系统的科室名称</t>
  </si>
  <si>
    <t>IHR0029</t>
  </si>
  <si>
    <t>Short短整型（2个字节）</t>
  </si>
  <si>
    <t>CURRENT_AGE</t>
  </si>
  <si>
    <t>入院年龄</t>
  </si>
  <si>
    <t>大于1岁的患者，入院时候的年龄</t>
  </si>
  <si>
    <t>IHR0006</t>
  </si>
  <si>
    <t>384</t>
  </si>
  <si>
    <t>IN_CIRCS</t>
  </si>
  <si>
    <t>入院情况</t>
  </si>
  <si>
    <t>IHR0047</t>
  </si>
  <si>
    <t>ST_IN_CIRCS</t>
  </si>
  <si>
    <t>源业务系统的入院情况文字描述</t>
  </si>
  <si>
    <t>IHR0102</t>
  </si>
  <si>
    <t>SD_IN_CIRCS</t>
  </si>
  <si>
    <t>中台标准入院情况编码</t>
  </si>
  <si>
    <t>IHR0099</t>
  </si>
  <si>
    <t>SC_IN_CIRCS</t>
  </si>
  <si>
    <t>入院情况编码</t>
  </si>
  <si>
    <t>源业务系统入院情况编码</t>
  </si>
  <si>
    <t>IHR0031</t>
  </si>
  <si>
    <t>Double双精度浮点型（8个字节）</t>
  </si>
  <si>
    <t>BODY_HEIGHT</t>
  </si>
  <si>
    <t>入院身高</t>
  </si>
  <si>
    <t>入院时患者身高（厘米）</t>
  </si>
  <si>
    <t>IHR0005</t>
  </si>
  <si>
    <t>ADMISSION_TIME</t>
  </si>
  <si>
    <t>入院时间</t>
  </si>
  <si>
    <t>患者入院的日期与时间</t>
  </si>
  <si>
    <t>IHR0030</t>
  </si>
  <si>
    <t>BODY_WEIGHT</t>
  </si>
  <si>
    <t>入院体重</t>
  </si>
  <si>
    <t>入院时患者体重（千克）</t>
  </si>
  <si>
    <t>IHR0007</t>
  </si>
  <si>
    <t>385</t>
  </si>
  <si>
    <t>IN_AVENUE</t>
  </si>
  <si>
    <t>入院途径</t>
  </si>
  <si>
    <t>IHR0048</t>
  </si>
  <si>
    <t>ST_IN_AVENUE</t>
  </si>
  <si>
    <t>源业务系统的入院途径文字描述</t>
  </si>
  <si>
    <t>IHR0101</t>
  </si>
  <si>
    <t>SD_IN_AVENUE</t>
  </si>
  <si>
    <t>中台标准入院途径编码</t>
  </si>
  <si>
    <t>IHR0098</t>
  </si>
  <si>
    <t>SC_IN_AVENUE</t>
  </si>
  <si>
    <t>入院途径编码</t>
  </si>
  <si>
    <t>源业务系统入院途径编码</t>
  </si>
  <si>
    <t>IHR0028</t>
  </si>
  <si>
    <t>INPUT_EMP</t>
  </si>
  <si>
    <t>数据登记员</t>
  </si>
  <si>
    <t>数据录入登记员编码＋名称，如“1001#,#张三”</t>
  </si>
  <si>
    <t>IHR0088</t>
  </si>
  <si>
    <t>SC_INPUT_EMP</t>
  </si>
  <si>
    <t>数据登记员编码</t>
  </si>
  <si>
    <t>IHR0089</t>
  </si>
  <si>
    <t>ST_INPUT_EMP</t>
  </si>
  <si>
    <t>数据登记员名称</t>
  </si>
  <si>
    <t>IHR0046</t>
  </si>
  <si>
    <t>IHR0032</t>
  </si>
  <si>
    <t>BABY_DAYS</t>
  </si>
  <si>
    <t>新生儿年龄</t>
  </si>
  <si>
    <t>小于1岁的新生儿患者，入院时候的出生天数</t>
  </si>
  <si>
    <t>IHR0034</t>
  </si>
  <si>
    <t>BABY_HEIGHT</t>
  </si>
  <si>
    <t>新生儿身高</t>
  </si>
  <si>
    <t>小于1岁的新生儿患者，入院时候的身高（厘米）</t>
  </si>
  <si>
    <t>IHR0033</t>
  </si>
  <si>
    <t>BABY_WEIGHT</t>
  </si>
  <si>
    <t>新生儿体重</t>
  </si>
  <si>
    <t>小于1岁的新生儿患者，入院时候的体重（克）</t>
  </si>
  <si>
    <t>IHR0042</t>
  </si>
  <si>
    <t>IHR0044</t>
  </si>
  <si>
    <t>IHR0023</t>
  </si>
  <si>
    <t>424</t>
  </si>
  <si>
    <t>DIET_TYPE</t>
  </si>
  <si>
    <t>饮食类型</t>
  </si>
  <si>
    <t>饮食编码＋名称，如“001#,#流食”</t>
  </si>
  <si>
    <t>IHR0100</t>
  </si>
  <si>
    <t>SD_DIET_TYPE</t>
  </si>
  <si>
    <t>中台标准饮食类型编码</t>
  </si>
  <si>
    <t>IHR0077</t>
  </si>
  <si>
    <t>SC_DIET_TYPE</t>
  </si>
  <si>
    <t>饮食类型编码</t>
  </si>
  <si>
    <t>IHR0078</t>
  </si>
  <si>
    <t>ST_DIET_TYPE</t>
  </si>
  <si>
    <t>饮食类型名称</t>
  </si>
  <si>
    <t>IHR0027</t>
  </si>
  <si>
    <t>DUTY_NURSE</t>
  </si>
  <si>
    <t>责任护士</t>
  </si>
  <si>
    <t>责任护士编码＋名称，如“1001#,#张三”</t>
  </si>
  <si>
    <t>IHR0085</t>
  </si>
  <si>
    <t>SC_DUTY_NURSE</t>
  </si>
  <si>
    <t>责任护士编码</t>
  </si>
  <si>
    <t>IHR0086</t>
  </si>
  <si>
    <t>ST_DUTY_NURSE</t>
  </si>
  <si>
    <t>责任护士名称</t>
  </si>
  <si>
    <t>IHR0026</t>
  </si>
  <si>
    <t>DOCTOR_CHIEF</t>
  </si>
  <si>
    <t>主任医师</t>
  </si>
  <si>
    <t>主任医师编码＋名称，如“1001#,#张三”</t>
  </si>
  <si>
    <t>IHR0083</t>
  </si>
  <si>
    <t>SC_DOCT_CHIEF</t>
  </si>
  <si>
    <t>主任医师编码</t>
  </si>
  <si>
    <t>IHR0084</t>
  </si>
  <si>
    <t>ST_DOCT_CHIEF</t>
  </si>
  <si>
    <t>主任医师名称</t>
  </si>
  <si>
    <t>IHR0093</t>
  </si>
  <si>
    <t>SC_MAIN_SYMP_COM</t>
  </si>
  <si>
    <t>主要症状代码组合代码</t>
  </si>
  <si>
    <t>IHR0092</t>
  </si>
  <si>
    <t>ST_MAIN_SYMP_COM</t>
  </si>
  <si>
    <t>主要症状代码组合名称</t>
  </si>
  <si>
    <t>IHR0025</t>
  </si>
  <si>
    <t>DOCTOR_ATTENDING</t>
  </si>
  <si>
    <t>主治医师</t>
  </si>
  <si>
    <t>主治医师编码＋名称，如“1001#,#张三”</t>
  </si>
  <si>
    <t>IHR0081</t>
  </si>
  <si>
    <t>SC_DOCT_ATT</t>
  </si>
  <si>
    <t>主治医师编码</t>
  </si>
  <si>
    <t>IHR0082</t>
  </si>
  <si>
    <t>ST_DOCT_ATT</t>
  </si>
  <si>
    <t>主治医师名称</t>
  </si>
  <si>
    <t>IHR0112</t>
  </si>
  <si>
    <t>INPATIENT_REG_TIME</t>
  </si>
  <si>
    <t>住院登记时间</t>
  </si>
  <si>
    <t>IHR0110</t>
  </si>
  <si>
    <t>SC_INPATIENT_REG</t>
  </si>
  <si>
    <t>住院登记员编码</t>
  </si>
  <si>
    <t>IHR0111</t>
  </si>
  <si>
    <t>ST_INPATIENT_REG</t>
  </si>
  <si>
    <t>住院登记员名称</t>
  </si>
  <si>
    <t>IHR0038</t>
  </si>
  <si>
    <t>IHR0107</t>
  </si>
  <si>
    <t>SC_VISIT_STATE</t>
  </si>
  <si>
    <t>住院就诊状态编码</t>
  </si>
  <si>
    <t>IHR0109</t>
  </si>
  <si>
    <t>452</t>
  </si>
  <si>
    <t>SD_VISIT_STATE</t>
  </si>
  <si>
    <t>住院就诊状态简码</t>
  </si>
  <si>
    <t>IHR0108</t>
  </si>
  <si>
    <t>ST_VISIT_STATE</t>
  </si>
  <si>
    <t>住院就诊状态说明</t>
  </si>
  <si>
    <t>IHR0113</t>
  </si>
  <si>
    <t>MOTHER_BABY_NO</t>
  </si>
  <si>
    <t>母婴关联号</t>
  </si>
  <si>
    <t>孩子的就诊记录中该字段存放的是母亲的就诊ID</t>
  </si>
  <si>
    <t>IHR0114</t>
  </si>
  <si>
    <t>CURRENT_AGE_DESC</t>
  </si>
  <si>
    <t>年龄描述</t>
  </si>
  <si>
    <t>年龄描述，用于存储不规则的年龄数据</t>
  </si>
  <si>
    <t>IHR0115</t>
  </si>
  <si>
    <t>IN_HOSPITAL_DAYS</t>
  </si>
  <si>
    <t>住院天数</t>
  </si>
  <si>
    <t>IHR0116</t>
  </si>
  <si>
    <t>SC_IN_HOS_STATUS</t>
  </si>
  <si>
    <t>在院状态编码</t>
  </si>
  <si>
    <t>IHR0117</t>
  </si>
  <si>
    <t>ST_IN_HOS_STATUS</t>
  </si>
  <si>
    <t>在院状态描述</t>
  </si>
  <si>
    <t>IHR0118</t>
  </si>
  <si>
    <t>SC_DISCG_STATUS</t>
  </si>
  <si>
    <t>出院标记编码</t>
  </si>
  <si>
    <t>IHR0119</t>
  </si>
  <si>
    <t>ST_DISCG_STATUS</t>
  </si>
  <si>
    <t>出院标记说明</t>
  </si>
  <si>
    <t>IHR0120</t>
  </si>
  <si>
    <t>AMSET5</t>
  </si>
  <si>
    <t>双重保险患者</t>
  </si>
  <si>
    <t>IHR0121</t>
  </si>
  <si>
    <t>SC_COM_HOS_MODE</t>
  </si>
  <si>
    <t>来院方式编码</t>
  </si>
  <si>
    <t>IHR0122</t>
  </si>
  <si>
    <t>ST_COM_HOS_MODE</t>
  </si>
  <si>
    <t>来院方式说明</t>
  </si>
  <si>
    <t>IHR0123</t>
  </si>
  <si>
    <t>PAY_DATE</t>
  </si>
  <si>
    <t>结账时间</t>
  </si>
  <si>
    <t>IHR0124</t>
  </si>
  <si>
    <t>SD_CANCEL_DISCG</t>
  </si>
  <si>
    <t>是否退院</t>
  </si>
  <si>
    <t>IHR0125</t>
  </si>
  <si>
    <t>UN_PAY_COST</t>
  </si>
  <si>
    <t>未结算总金额</t>
  </si>
  <si>
    <t>IHR0126</t>
  </si>
  <si>
    <t>IHR0127</t>
  </si>
  <si>
    <t>DEPOSIT</t>
  </si>
  <si>
    <t>患者使用的金额押金</t>
  </si>
  <si>
    <t>IHR0128</t>
  </si>
  <si>
    <t>用于区分多院区、集团医院、区域医疗的医疗机构唯一编号</t>
  </si>
  <si>
    <t>IHR0129</t>
  </si>
  <si>
    <t>SC_CLINIC_DIAG</t>
  </si>
  <si>
    <t>住院临床诊断编码</t>
  </si>
  <si>
    <t>IHR0130</t>
  </si>
  <si>
    <t>ST_CLINIC_DIAG</t>
  </si>
  <si>
    <t>住院临床诊断名称</t>
  </si>
  <si>
    <t>JH_IN_ADT</t>
  </si>
  <si>
    <t>IAR0001</t>
  </si>
  <si>
    <t>IN_ADT_SN</t>
  </si>
  <si>
    <t>入出转编号</t>
  </si>
  <si>
    <t>入出转编号，系统生成三级编码，如“ZA0.000.000.001”</t>
  </si>
  <si>
    <t>IAR0002</t>
  </si>
  <si>
    <t>IAR0003</t>
  </si>
  <si>
    <t>住院就诊编号，来源JH_IN_HOSP的IHR0001</t>
  </si>
  <si>
    <t>IAR0013</t>
  </si>
  <si>
    <t>ADT_NEW_TIME</t>
  </si>
  <si>
    <t>转入时间</t>
  </si>
  <si>
    <t>患者被接收的时间；出类型为空</t>
  </si>
  <si>
    <t>IAR0035</t>
  </si>
  <si>
    <t>ST_ADT_NEW_DEPT</t>
  </si>
  <si>
    <t>转入科室名称</t>
  </si>
  <si>
    <t>IAR0034</t>
  </si>
  <si>
    <t>SC_ADT_NEW_DEPT</t>
  </si>
  <si>
    <t>转入科室编码</t>
  </si>
  <si>
    <t>IAR0039</t>
  </si>
  <si>
    <t>ST_ADT_NEW_BED</t>
  </si>
  <si>
    <t>转入床位名称</t>
  </si>
  <si>
    <t>IAR0038</t>
  </si>
  <si>
    <t>SC_ADT_NEW_BED</t>
  </si>
  <si>
    <t>转入床位编码</t>
  </si>
  <si>
    <t>IAR0037</t>
  </si>
  <si>
    <t>ST_ADT_NEW_WARD</t>
  </si>
  <si>
    <t>转入病区名称</t>
  </si>
  <si>
    <t>IAR0036</t>
  </si>
  <si>
    <t>SC_ADT_NEW_WARD</t>
  </si>
  <si>
    <t>转入病区编码</t>
  </si>
  <si>
    <t>IAR0056</t>
  </si>
  <si>
    <t>ST_ADT_NEW_ROOM</t>
  </si>
  <si>
    <t>转入病房名称</t>
  </si>
  <si>
    <t>IAR0055</t>
  </si>
  <si>
    <t>SC_ADT_NEW_ROOM</t>
  </si>
  <si>
    <t>转入病房标识</t>
  </si>
  <si>
    <t>IAR0040</t>
  </si>
  <si>
    <t>ST_ADT_NEW_OPER</t>
  </si>
  <si>
    <t>转入办理员名称</t>
  </si>
  <si>
    <t>IAR0048</t>
  </si>
  <si>
    <t>SC_ADT_NEW_OPER</t>
  </si>
  <si>
    <t>转入办理员编码</t>
  </si>
  <si>
    <t>源业务系统转入办理员编码</t>
  </si>
  <si>
    <t>IAR0008</t>
  </si>
  <si>
    <t>ADT_OLD_TIME</t>
  </si>
  <si>
    <t>转出时间</t>
  </si>
  <si>
    <t>患者被送出的时间；入类型为空</t>
  </si>
  <si>
    <t>IAR0028</t>
  </si>
  <si>
    <t>ST_ADT_OLD_DEPT</t>
  </si>
  <si>
    <t>转出科室名称</t>
  </si>
  <si>
    <t>IAR0027</t>
  </si>
  <si>
    <t>SC_ADT_OLD_DEPT</t>
  </si>
  <si>
    <t>转出科室编码</t>
  </si>
  <si>
    <t>IAR0032</t>
  </si>
  <si>
    <t>ST_ADT_OLD_BED</t>
  </si>
  <si>
    <t>转出床位名称</t>
  </si>
  <si>
    <t>IAR0031</t>
  </si>
  <si>
    <t>SC_ADT_OLD_BED</t>
  </si>
  <si>
    <t>转出床位编码</t>
  </si>
  <si>
    <t>IAR0030</t>
  </si>
  <si>
    <t>ST_ADT_OLD_WARD</t>
  </si>
  <si>
    <t>转出病区名称</t>
  </si>
  <si>
    <t>IAR0029</t>
  </si>
  <si>
    <t>SC_ADT_OLD_WARD</t>
  </si>
  <si>
    <t>转出病区编码</t>
  </si>
  <si>
    <t>IAR0054</t>
  </si>
  <si>
    <t>ST_ADT_OLD_ROOM</t>
  </si>
  <si>
    <t>转出病房名称</t>
  </si>
  <si>
    <t>IAR0053</t>
  </si>
  <si>
    <t>SC_ADT_OLD_ROOM</t>
  </si>
  <si>
    <t>转出病房标识</t>
  </si>
  <si>
    <t>IAR0033</t>
  </si>
  <si>
    <t>ST_ADT_OLD_OPER</t>
  </si>
  <si>
    <t>转出办理员名称</t>
  </si>
  <si>
    <t>IAR0047</t>
  </si>
  <si>
    <t>SC_ADT_OLD_OPER</t>
  </si>
  <si>
    <t>转出办理员编码</t>
  </si>
  <si>
    <t>源业务系统转出办理员编码</t>
  </si>
  <si>
    <t>IAR0044</t>
  </si>
  <si>
    <t>ST_SHIFT_STATE</t>
  </si>
  <si>
    <t>执行状态说明</t>
  </si>
  <si>
    <t>源业务系统的当前执行状态描述（申请、已确认、已执行、取消申请）</t>
  </si>
  <si>
    <t>IAR0043</t>
  </si>
  <si>
    <t>SC_SHIFT_STATE</t>
  </si>
  <si>
    <t>执行状态编码</t>
  </si>
  <si>
    <t>源业务系统的当前执行状态编码</t>
  </si>
  <si>
    <t>IAR0026</t>
  </si>
  <si>
    <t>387</t>
  </si>
  <si>
    <t>SD_SHIFT_STATE</t>
  </si>
  <si>
    <t>执行状态</t>
  </si>
  <si>
    <t>当前执行状态（申请、已确认、已执行、取消申请）</t>
  </si>
  <si>
    <t>IAR0052</t>
  </si>
  <si>
    <t>ST_REFERRAL_PROCE</t>
  </si>
  <si>
    <t>有无转诊手续内容</t>
  </si>
  <si>
    <t>源业务系统有无转诊手续内容</t>
  </si>
  <si>
    <t>IAR0050</t>
  </si>
  <si>
    <t>SC_REFERRAL_PROCE</t>
  </si>
  <si>
    <t>有无转诊手续编码</t>
  </si>
  <si>
    <t>源业务系统有无转诊手续编码</t>
  </si>
  <si>
    <t>IAR0046</t>
  </si>
  <si>
    <t>SD_REFERRAL_PROCE</t>
  </si>
  <si>
    <t>有无转诊手续</t>
  </si>
  <si>
    <t>IAR0023</t>
  </si>
  <si>
    <t>IAR0024</t>
  </si>
  <si>
    <t>IAR0017</t>
  </si>
  <si>
    <t>CONFIRM_TIME</t>
  </si>
  <si>
    <t>确认申请时间</t>
  </si>
  <si>
    <t>IAR0016</t>
  </si>
  <si>
    <t>CONFIRM_OPER</t>
  </si>
  <si>
    <t>确认人</t>
  </si>
  <si>
    <t>IAR0019</t>
  </si>
  <si>
    <t>CANCEL_TIME</t>
  </si>
  <si>
    <t>取消申请时间</t>
  </si>
  <si>
    <t>IAR0018</t>
  </si>
  <si>
    <t>CANCEL_OPER</t>
  </si>
  <si>
    <t>取消人</t>
  </si>
  <si>
    <t>IAR0051</t>
  </si>
  <si>
    <t>ST_OBSERVATION</t>
  </si>
  <si>
    <t>留观标志内容</t>
  </si>
  <si>
    <t>源业务系统留观标志内容</t>
  </si>
  <si>
    <t>IAR0049</t>
  </si>
  <si>
    <t>SC_OBSERVATION</t>
  </si>
  <si>
    <t>留观标志编码</t>
  </si>
  <si>
    <t>源业务系统留观标志编码</t>
  </si>
  <si>
    <t>IAR0045</t>
  </si>
  <si>
    <t>SD_OBSERVATION</t>
  </si>
  <si>
    <t>留观标志</t>
  </si>
  <si>
    <t>IAR0042</t>
  </si>
  <si>
    <t>ST_ADT_TYPE</t>
  </si>
  <si>
    <t>发生类型说明</t>
  </si>
  <si>
    <t>源业务系统的状态变化的类型描述（预约入院、入院、入科、入病区、预约出院、出院、转病区、转科、召回）</t>
  </si>
  <si>
    <t>IAR0041</t>
  </si>
  <si>
    <t>SC_ADT_TYPE</t>
  </si>
  <si>
    <t>发生类型编码</t>
  </si>
  <si>
    <t>源业务系统的状态变化的类型编码</t>
  </si>
  <si>
    <t>IAR0025</t>
  </si>
  <si>
    <t>386</t>
  </si>
  <si>
    <t>SD_ADT_TYPE</t>
  </si>
  <si>
    <t>发生类型</t>
  </si>
  <si>
    <t>状态变化的类型（预约入院、入院、入科、入病区、预约出院、出院、转病区、转科、召回）</t>
  </si>
  <si>
    <t>IAR0021</t>
  </si>
  <si>
    <t>OPER</t>
  </si>
  <si>
    <t>操作员</t>
  </si>
  <si>
    <t>IAR0022</t>
  </si>
  <si>
    <t>OPER_TIME</t>
  </si>
  <si>
    <t>操作时间</t>
  </si>
  <si>
    <t>IAR0020</t>
  </si>
  <si>
    <t>MARK</t>
  </si>
  <si>
    <t>IAR0057</t>
  </si>
  <si>
    <t>SC_DOC_BEF</t>
  </si>
  <si>
    <t>变更前的医生编码</t>
  </si>
  <si>
    <t>IAR0058</t>
  </si>
  <si>
    <t>ST_DOC_BEF</t>
  </si>
  <si>
    <t>变更前的医生名称</t>
  </si>
  <si>
    <t>IAR0059</t>
  </si>
  <si>
    <t>SC_DOC_AFT</t>
  </si>
  <si>
    <t>变更后的医生编码</t>
  </si>
  <si>
    <t>IAR0060</t>
  </si>
  <si>
    <t>ST_DOC_AFT</t>
  </si>
  <si>
    <t>变更后的医生名称</t>
  </si>
  <si>
    <t>IAR0061</t>
  </si>
  <si>
    <t>SC_TRANS</t>
  </si>
  <si>
    <t>转科事由编码</t>
  </si>
  <si>
    <t>IAR0062</t>
  </si>
  <si>
    <t>ST_TRANS</t>
  </si>
  <si>
    <t>转科事由说明</t>
  </si>
  <si>
    <t>IAR0063</t>
  </si>
  <si>
    <t>IAR0064</t>
  </si>
  <si>
    <t>IAR0004</t>
  </si>
  <si>
    <t>ADT_TYPE</t>
  </si>
  <si>
    <t>IAR0005</t>
  </si>
  <si>
    <t>ADT_OLD_DEPT</t>
  </si>
  <si>
    <t>转出科室</t>
  </si>
  <si>
    <t>患者转移之前所在科室编码＋名称，如“001#,#内科”；入类型为空</t>
  </si>
  <si>
    <t>IAR0006</t>
  </si>
  <si>
    <t>ADT_OLD_WARD</t>
  </si>
  <si>
    <t>转出病区</t>
  </si>
  <si>
    <t>患者转移之前所在病区编码＋名称，如“001#,#内科一病区”；入类型为空</t>
  </si>
  <si>
    <t>IAR0007</t>
  </si>
  <si>
    <t>ADT_OLD_BED</t>
  </si>
  <si>
    <t>转出床位</t>
  </si>
  <si>
    <t>患者转移之前所在床位编码＋名称，如“001#,#36床”；入类型为空</t>
  </si>
  <si>
    <t>IAR0009</t>
  </si>
  <si>
    <t>ADT_OLD_OPER</t>
  </si>
  <si>
    <t>转出办理员</t>
  </si>
  <si>
    <t>人员编码＋名称，如“1001#,#张三”</t>
  </si>
  <si>
    <t>IAR0010</t>
  </si>
  <si>
    <t>ADT_NEW_DEPT</t>
  </si>
  <si>
    <t>转入科室</t>
  </si>
  <si>
    <t>患者转移之后所在科室编码＋名称，如“001#,#内科”；出类型为空</t>
  </si>
  <si>
    <t>IAR0011</t>
  </si>
  <si>
    <t>ADT_NEW_WARD</t>
  </si>
  <si>
    <t>转入病区</t>
  </si>
  <si>
    <t>患者转移之后所在病区编码＋名称，如“001#,#内科一病区”；出类型为空</t>
  </si>
  <si>
    <t>IAR0012</t>
  </si>
  <si>
    <t>ADT_NEW_BED</t>
  </si>
  <si>
    <t>转入床位</t>
  </si>
  <si>
    <t>患者转移之后所在床位编码＋名称，如“001#,#36床”；出类型为空</t>
  </si>
  <si>
    <t>IAR0014</t>
  </si>
  <si>
    <t>ADT_NEW_OPER</t>
  </si>
  <si>
    <t>转入办理员</t>
  </si>
  <si>
    <t>IAR0015</t>
  </si>
  <si>
    <t>SHIFT_STATE</t>
  </si>
  <si>
    <t>JH_IN_ORDERS</t>
  </si>
  <si>
    <t>IOR0001</t>
  </si>
  <si>
    <t>IN_ORDER_SN</t>
  </si>
  <si>
    <t>医嘱项编号</t>
  </si>
  <si>
    <t>住院医嘱项目编号，系统生成三级编码，如“ZD0.000.000.001”</t>
  </si>
  <si>
    <t>IOR0002</t>
  </si>
  <si>
    <t>IOR0003</t>
  </si>
  <si>
    <t>IOR0023</t>
  </si>
  <si>
    <t>FREQUENCY_DESC</t>
  </si>
  <si>
    <t>执行频次描述</t>
  </si>
  <si>
    <t>IOR0021</t>
  </si>
  <si>
    <t>FREQ_INTERVAL</t>
  </si>
  <si>
    <t>执行频次间隔</t>
  </si>
  <si>
    <t>IOR0020</t>
  </si>
  <si>
    <t>FREQUENCY</t>
  </si>
  <si>
    <t>执行频次</t>
  </si>
  <si>
    <t>IOR0083</t>
  </si>
  <si>
    <t>ST_PERFORM_DEPT</t>
  </si>
  <si>
    <t>执行科室名称</t>
  </si>
  <si>
    <t>IOR0082</t>
  </si>
  <si>
    <t>SC_PERFORM_DEPT</t>
  </si>
  <si>
    <t>执行科室编码</t>
  </si>
  <si>
    <t>IOR0085</t>
  </si>
  <si>
    <t>ST_PERFORM_WARD</t>
  </si>
  <si>
    <t>执行病区名称</t>
  </si>
  <si>
    <t>IOR0084</t>
  </si>
  <si>
    <t>SC_PERFORM_WARD</t>
  </si>
  <si>
    <t>执行病区编码</t>
  </si>
  <si>
    <t>IOR0099</t>
  </si>
  <si>
    <t>MAIN_ORDER_NO</t>
  </si>
  <si>
    <t>长期医嘱主医嘱号</t>
  </si>
  <si>
    <t>住院长期医嘱为滚医嘱方式时，对应的主医嘱ID号</t>
  </si>
  <si>
    <t>IOR0100</t>
  </si>
  <si>
    <t>LAST_ORDER_NO</t>
  </si>
  <si>
    <t>长期医嘱对应上一条医嘱号</t>
  </si>
  <si>
    <t>长期医嘱滚医嘱方式时，对应的上一条滚出的长期医嘱ID号</t>
  </si>
  <si>
    <t>IOR0110</t>
  </si>
  <si>
    <t>ST_REPEAT_INDI</t>
  </si>
  <si>
    <t>长期医嘱标志名称</t>
  </si>
  <si>
    <t>源业务系统长期医嘱标志名称</t>
  </si>
  <si>
    <t>IOR0108</t>
  </si>
  <si>
    <t>SC_REPEAT_INDI</t>
  </si>
  <si>
    <t>长期医嘱标志编码</t>
  </si>
  <si>
    <t>源业务系统长期医嘱标志编码</t>
  </si>
  <si>
    <t>IOR0061</t>
  </si>
  <si>
    <t>SD_REPEAT_INDI</t>
  </si>
  <si>
    <t>长期医嘱标志</t>
  </si>
  <si>
    <t>长期医嘱标记，中台标准“是否”编码</t>
  </si>
  <si>
    <t>IOR0128</t>
  </si>
  <si>
    <t>ORDER_CANCEL_REASON</t>
  </si>
  <si>
    <t>原因（医嘱撤销）</t>
  </si>
  <si>
    <t>IOR0046</t>
  </si>
  <si>
    <t>PRESC_DRUG_CAUSE</t>
  </si>
  <si>
    <t>用药目的</t>
  </si>
  <si>
    <t>IOR0005</t>
  </si>
  <si>
    <t>ORDER_SUB_NO</t>
  </si>
  <si>
    <t>医嘱子序号</t>
  </si>
  <si>
    <t>医嘱子序号，独立医嘱该项为1，成组医嘱则顺序增加</t>
  </si>
  <si>
    <t>IOR0093</t>
  </si>
  <si>
    <t>ST_ORDER_STATE</t>
  </si>
  <si>
    <t>医嘱状态说明</t>
  </si>
  <si>
    <t>源业务系统的医嘱状态描述</t>
  </si>
  <si>
    <t>IOR0088</t>
  </si>
  <si>
    <t>ORDER_CHANGE_REASON</t>
  </si>
  <si>
    <t>医嘱状态变更原因</t>
  </si>
  <si>
    <t>IOR0092</t>
  </si>
  <si>
    <t>SC_ORDER_STATE</t>
  </si>
  <si>
    <t>医嘱状态编码</t>
  </si>
  <si>
    <t>源业务系统的医嘱状态编码</t>
  </si>
  <si>
    <t>IOR0068</t>
  </si>
  <si>
    <t>390</t>
  </si>
  <si>
    <t>SD_ORDER_STATE</t>
  </si>
  <si>
    <t>医嘱状态</t>
  </si>
  <si>
    <t>IOR0115</t>
  </si>
  <si>
    <t>ST_FREQ_INTERVAL</t>
  </si>
  <si>
    <t>医嘱执行频率名称</t>
  </si>
  <si>
    <t>源业务系统医嘱执行频率名称</t>
  </si>
  <si>
    <t>IOR0114</t>
  </si>
  <si>
    <t>SC_FREQ_INTERVAL</t>
  </si>
  <si>
    <t>医嘱执行频率编码</t>
  </si>
  <si>
    <t>源业务系统医嘱执行频率编码</t>
  </si>
  <si>
    <t>IOR0116</t>
  </si>
  <si>
    <t>468</t>
  </si>
  <si>
    <t>SD_FREQ_INTERVAL</t>
  </si>
  <si>
    <t>医嘱执行频率</t>
  </si>
  <si>
    <t>IOR0007</t>
  </si>
  <si>
    <t>ORDER_TEXT</t>
  </si>
  <si>
    <t>医嘱正文</t>
  </si>
  <si>
    <t>IOR0004</t>
  </si>
  <si>
    <t>ORDER_NO</t>
  </si>
  <si>
    <t>医嘱序号</t>
  </si>
  <si>
    <t>医嘱序号，主医嘱顺序号，该值相同则为一组，前提是住院就诊编号一样</t>
  </si>
  <si>
    <t>IOR0029</t>
  </si>
  <si>
    <t>CHECK_TIME</t>
  </si>
  <si>
    <t>医嘱校对时间</t>
  </si>
  <si>
    <t>IOR0043</t>
  </si>
  <si>
    <t>ORDER_ID_CODE</t>
  </si>
  <si>
    <t>医嘱唯一标识</t>
  </si>
  <si>
    <t>医嘱系统的记录项唯一编号，若与业务主键一致可以不记录</t>
  </si>
  <si>
    <t>IOR0034</t>
  </si>
  <si>
    <t>STOP_CHECK_TIME</t>
  </si>
  <si>
    <t>医嘱停止校对时间</t>
  </si>
  <si>
    <t>校对医嘱停止的时间</t>
  </si>
  <si>
    <t>IOR0040</t>
  </si>
  <si>
    <t>ORDER_DESC</t>
  </si>
  <si>
    <t>医嘱说明</t>
  </si>
  <si>
    <t>IOR0035</t>
  </si>
  <si>
    <t>STOP_DATE_TIME</t>
  </si>
  <si>
    <t>医嘱实际停止时间</t>
  </si>
  <si>
    <t>护士实际停止医嘱的时间</t>
  </si>
  <si>
    <t>IOR0091</t>
  </si>
  <si>
    <t>ST_AUDIT_STAFF</t>
  </si>
  <si>
    <t>医嘱审核者姓名</t>
  </si>
  <si>
    <t>IOR0090</t>
  </si>
  <si>
    <t>SC_AUDIT_STAFF</t>
  </si>
  <si>
    <t>医嘱审核者工号</t>
  </si>
  <si>
    <t>IOR0089</t>
  </si>
  <si>
    <t>AUDICT_TIME</t>
  </si>
  <si>
    <t>医嘱审核时间</t>
  </si>
  <si>
    <t>IOR0060</t>
  </si>
  <si>
    <t>ST_ORDER_CLASS</t>
  </si>
  <si>
    <t>医嘱类别描述</t>
  </si>
  <si>
    <t>源业务系统的医嘱类别描述</t>
  </si>
  <si>
    <t>IOR0059</t>
  </si>
  <si>
    <t>SC_ORDER_CLASS</t>
  </si>
  <si>
    <t>医嘱类别编码</t>
  </si>
  <si>
    <t>源业务系统的医嘱类别编码</t>
  </si>
  <si>
    <t>IOR0106</t>
  </si>
  <si>
    <t>SD_ORDER_CLASS</t>
  </si>
  <si>
    <t>中台标准医嘱类别编码（医嘱类别，如“1#,#001#,#药品”）</t>
  </si>
  <si>
    <t>IOR0027</t>
  </si>
  <si>
    <t>ENTER_TIME</t>
  </si>
  <si>
    <t>医嘱开立时间</t>
  </si>
  <si>
    <t>IOR0006</t>
  </si>
  <si>
    <t>ORDER_CODE</t>
  </si>
  <si>
    <t>医嘱代码</t>
  </si>
  <si>
    <t>IOR0039</t>
  </si>
  <si>
    <t>PRINT_NUM</t>
  </si>
  <si>
    <t>医嘱打印次数</t>
  </si>
  <si>
    <t>该医嘱已经打印的次数</t>
  </si>
  <si>
    <t>IOR0054</t>
  </si>
  <si>
    <t>IOR0125</t>
  </si>
  <si>
    <t>ST_DRUG_INS_CLASS</t>
  </si>
  <si>
    <t>药物医保类别名称</t>
  </si>
  <si>
    <t>IOR0124</t>
  </si>
  <si>
    <t>SC_DRUG_INS_CLASS</t>
  </si>
  <si>
    <t>药物医保类别编码</t>
  </si>
  <si>
    <t>IOR0123</t>
  </si>
  <si>
    <t>DRUG_INS_INFO</t>
  </si>
  <si>
    <t>药物所属医保信息</t>
  </si>
  <si>
    <t>IOR0118</t>
  </si>
  <si>
    <t>ST_DOSAGE_FORM</t>
  </si>
  <si>
    <t>药物剂型名称</t>
  </si>
  <si>
    <t>源业务系统药物剂型名称</t>
  </si>
  <si>
    <t>IOR0117</t>
  </si>
  <si>
    <t>SC_DOSAGE_FORM</t>
  </si>
  <si>
    <t>药物剂型编码</t>
  </si>
  <si>
    <t>源业务系统药物剂型编码</t>
  </si>
  <si>
    <t>IOR0086</t>
  </si>
  <si>
    <t>268</t>
  </si>
  <si>
    <t>DOSAGE_FORM</t>
  </si>
  <si>
    <t>药物剂型</t>
  </si>
  <si>
    <t>IOR0119</t>
  </si>
  <si>
    <t>SD_DOSAGE_FORM</t>
  </si>
  <si>
    <t>IOR0121</t>
  </si>
  <si>
    <t>SC_DRUG_SPECIFICA</t>
  </si>
  <si>
    <t>药物规格编码</t>
  </si>
  <si>
    <t>IOR0122</t>
  </si>
  <si>
    <t>ST_DRUG_SPECIFICA</t>
  </si>
  <si>
    <t>IOR0087</t>
  </si>
  <si>
    <t>DRUG_SPECIFICA</t>
  </si>
  <si>
    <t>药物规格</t>
  </si>
  <si>
    <t>IOR0077</t>
  </si>
  <si>
    <t>ST_CHECK_NURSE</t>
  </si>
  <si>
    <t>校对护士名称</t>
  </si>
  <si>
    <t>IOR0076</t>
  </si>
  <si>
    <t>SC_CHECK_NURSE</t>
  </si>
  <si>
    <t>校对护士编码</t>
  </si>
  <si>
    <t>IOR0055</t>
  </si>
  <si>
    <t>IOR0032</t>
  </si>
  <si>
    <t>STOP_ENTER_TIME</t>
  </si>
  <si>
    <t>停止医嘱录入时间</t>
  </si>
  <si>
    <t>医生录入停止医嘱的时间</t>
  </si>
  <si>
    <t>IOR0031</t>
  </si>
  <si>
    <t>STOP_DOCT_TIME</t>
  </si>
  <si>
    <t>停止医嘱计划时间</t>
  </si>
  <si>
    <t>医生计划停止医嘱的时间</t>
  </si>
  <si>
    <t>IOR0079</t>
  </si>
  <si>
    <t>ST_STOP_DOCT</t>
  </si>
  <si>
    <t>停止医生名称</t>
  </si>
  <si>
    <t>IOR0078</t>
  </si>
  <si>
    <t>SC_STOP_DOCT</t>
  </si>
  <si>
    <t>停止医生编码</t>
  </si>
  <si>
    <t>IOR0081</t>
  </si>
  <si>
    <t>ST_STOP_NURSE</t>
  </si>
  <si>
    <t>停止护士名称</t>
  </si>
  <si>
    <t>IOR0080</t>
  </si>
  <si>
    <t>SC_STOP_NURSE</t>
  </si>
  <si>
    <t>停止护士编码</t>
  </si>
  <si>
    <t>IOR0111</t>
  </si>
  <si>
    <t>ST_SKIN_TEST</t>
  </si>
  <si>
    <t>是否皮试名称</t>
  </si>
  <si>
    <t>源业务系统是否皮试名称</t>
  </si>
  <si>
    <t>IOR0109</t>
  </si>
  <si>
    <t>SC_SKIN_TEST</t>
  </si>
  <si>
    <t>是否皮试编码</t>
  </si>
  <si>
    <t>源业务系统是否皮试编码</t>
  </si>
  <si>
    <t>IOR0071</t>
  </si>
  <si>
    <t>SD_SKIN_TEST</t>
  </si>
  <si>
    <t>是否皮试</t>
  </si>
  <si>
    <t>IOR0067</t>
  </si>
  <si>
    <t>ST_FREQ_INTE_UNIT</t>
  </si>
  <si>
    <t>频次间隔单位描述</t>
  </si>
  <si>
    <t>IOR0112</t>
  </si>
  <si>
    <t>SC_FREQ_INTE_UNIT</t>
  </si>
  <si>
    <t>频次间隔单位编码</t>
  </si>
  <si>
    <t>源业务系统频次间隔单位</t>
  </si>
  <si>
    <t>IOR0105</t>
  </si>
  <si>
    <t>SD_FREQ_INTE_UNIT</t>
  </si>
  <si>
    <t>频次间隔单位</t>
  </si>
  <si>
    <t>中台标准频次间隔单位编码</t>
  </si>
  <si>
    <t>IOR0052</t>
  </si>
  <si>
    <t>SKIN_TEST_TIME</t>
  </si>
  <si>
    <t>皮试时间</t>
  </si>
  <si>
    <t>IOR0053</t>
  </si>
  <si>
    <t>SKIN_TEST_RES</t>
  </si>
  <si>
    <t>皮试结果</t>
  </si>
  <si>
    <t>IOR0019</t>
  </si>
  <si>
    <t>WILL_STOP_TIME</t>
  </si>
  <si>
    <t>拟停止时间</t>
  </si>
  <si>
    <t>IOR0018</t>
  </si>
  <si>
    <t>WILL_START_TIME</t>
  </si>
  <si>
    <t>拟开始时间</t>
  </si>
  <si>
    <t>IOR0057</t>
  </si>
  <si>
    <t>SRC_OS_STATE</t>
  </si>
  <si>
    <t>内部医嘱状态说明</t>
  </si>
  <si>
    <t>源业务系统医嘱状态说明</t>
  </si>
  <si>
    <t>IOR0056</t>
  </si>
  <si>
    <t>SRC_OS_CODE</t>
  </si>
  <si>
    <t>内部医嘱状态编码</t>
  </si>
  <si>
    <t>源业务系统医嘱状态编码</t>
  </si>
  <si>
    <t>IOR0042</t>
  </si>
  <si>
    <t>DOSAGE_ONCE</t>
  </si>
  <si>
    <t>每次剂量</t>
  </si>
  <si>
    <t>38</t>
  </si>
  <si>
    <t>IOR0098</t>
  </si>
  <si>
    <t>OPA_ANAEST_NO</t>
  </si>
  <si>
    <t>麻醉单号</t>
  </si>
  <si>
    <t>IOR0075</t>
  </si>
  <si>
    <t>ST_ENTER_DOCT</t>
  </si>
  <si>
    <t>开立医生名称</t>
  </si>
  <si>
    <t>IOR0074</t>
  </si>
  <si>
    <t>SC_ENTER_DOCT</t>
  </si>
  <si>
    <t>开立医生编码</t>
  </si>
  <si>
    <t>IOR0073</t>
  </si>
  <si>
    <t>ST_ENTER_DEPT</t>
  </si>
  <si>
    <t>开立科室描述</t>
  </si>
  <si>
    <t>IOR0072</t>
  </si>
  <si>
    <t>SC_ENTER_DEPT</t>
  </si>
  <si>
    <t>开立科室编码</t>
  </si>
  <si>
    <t>IOR0063</t>
  </si>
  <si>
    <t>ST_DOSAGE_UNITS</t>
  </si>
  <si>
    <t>剂量单位描述</t>
  </si>
  <si>
    <t>IOR0062</t>
  </si>
  <si>
    <t>SC_DOSAGE_UNITS</t>
  </si>
  <si>
    <t>剂量单位编码</t>
  </si>
  <si>
    <t>IOR0103</t>
  </si>
  <si>
    <t>SD_DOSAGE_UNITS</t>
  </si>
  <si>
    <t>剂量单位</t>
  </si>
  <si>
    <t>中台标准剂量单位编码</t>
  </si>
  <si>
    <t>IOR0010</t>
  </si>
  <si>
    <t>DOSAGE</t>
  </si>
  <si>
    <t>剂量</t>
  </si>
  <si>
    <t>可以理解为医生开嘱后的药品按照频次及天数算出来的总剂量，具体药品用的总量是多少，可以在医嘱执行规范表中去体现</t>
  </si>
  <si>
    <t>IOR0097</t>
  </si>
  <si>
    <t>ST_BILLING_DONE</t>
  </si>
  <si>
    <t>计价状态说明</t>
  </si>
  <si>
    <t>源业务系统的计价状态说明</t>
  </si>
  <si>
    <t>IOR0096</t>
  </si>
  <si>
    <t>SC_BILLING_DONE</t>
  </si>
  <si>
    <t>计价状态编码</t>
  </si>
  <si>
    <t>源业务系统的计价状态编码</t>
  </si>
  <si>
    <t>IOR0070</t>
  </si>
  <si>
    <t>392</t>
  </si>
  <si>
    <t>SD_BILLING_DONE</t>
  </si>
  <si>
    <t>计价状态</t>
  </si>
  <si>
    <t>IOR0095</t>
  </si>
  <si>
    <t>ST_BILLING_ATTR</t>
  </si>
  <si>
    <t>计价属性说明</t>
  </si>
  <si>
    <t>源业务系统的计价属性说明</t>
  </si>
  <si>
    <t>IOR0094</t>
  </si>
  <si>
    <t>SC_BILLING_ATTR</t>
  </si>
  <si>
    <t>计价属性编码</t>
  </si>
  <si>
    <t>源业务系统的计价属性编码</t>
  </si>
  <si>
    <t>IOR0069</t>
  </si>
  <si>
    <t>391</t>
  </si>
  <si>
    <t>SD_BILLING_ATTR</t>
  </si>
  <si>
    <t>计价属性</t>
  </si>
  <si>
    <t>IOR0036</t>
  </si>
  <si>
    <t>APPLY_SN</t>
  </si>
  <si>
    <t>关联申请单号</t>
  </si>
  <si>
    <t>该医嘱关联的申请单号</t>
  </si>
  <si>
    <t>IOR0102</t>
  </si>
  <si>
    <t>ST_LINKREPSTA_CODE</t>
  </si>
  <si>
    <t>关联报告状态名称</t>
  </si>
  <si>
    <t>IOR0101</t>
  </si>
  <si>
    <t>SC_LINKREPSTA_CODE</t>
  </si>
  <si>
    <t>关联报告状态编码</t>
  </si>
  <si>
    <t>IOR0065</t>
  </si>
  <si>
    <t>ST_PHAR_WAY</t>
  </si>
  <si>
    <t>给药途径描述</t>
  </si>
  <si>
    <t>源业务系统的给药途径和方法文字描述</t>
  </si>
  <si>
    <t>IOR0064</t>
  </si>
  <si>
    <t>SC_PHAR_WAY</t>
  </si>
  <si>
    <t>给药途径编码</t>
  </si>
  <si>
    <t>源业务系统的给药途径和方法编码</t>
  </si>
  <si>
    <t>IOR0107</t>
  </si>
  <si>
    <t>SD_PHAR_WAY</t>
  </si>
  <si>
    <t>中台标准给药途径编码</t>
  </si>
  <si>
    <t>IOR0014</t>
  </si>
  <si>
    <t>INFUSION_SPEED</t>
  </si>
  <si>
    <t>给药速度</t>
  </si>
  <si>
    <t>IOR0012</t>
  </si>
  <si>
    <t>DRUG_USING_TIME_POINT</t>
  </si>
  <si>
    <t>给药时机</t>
  </si>
  <si>
    <t>IOR0015</t>
  </si>
  <si>
    <t>DRUG_USING_AREA</t>
  </si>
  <si>
    <t>给药部位</t>
  </si>
  <si>
    <t>IOR0047</t>
  </si>
  <si>
    <t>FEE_ID_CODE</t>
  </si>
  <si>
    <t>费用项关联号</t>
  </si>
  <si>
    <t>关联的费用明细项的唯一编号，可以是组合键</t>
  </si>
  <si>
    <t>IOR0048</t>
  </si>
  <si>
    <t>ORDER_FEE</t>
  </si>
  <si>
    <t>费用</t>
  </si>
  <si>
    <t>IOR0045</t>
  </si>
  <si>
    <t>PRESC_DRUG_NO</t>
  </si>
  <si>
    <t>发药单号</t>
  </si>
  <si>
    <t>IOR0044</t>
  </si>
  <si>
    <t>PRESC_NO</t>
  </si>
  <si>
    <t>处方号</t>
  </si>
  <si>
    <t>IOR0016</t>
  </si>
  <si>
    <t>DURATION</t>
  </si>
  <si>
    <t>持续时间</t>
  </si>
  <si>
    <t>一次执行的持续时间</t>
  </si>
  <si>
    <t>IOR0066</t>
  </si>
  <si>
    <t>ST_DURA_UNITS</t>
  </si>
  <si>
    <t>持续单位描述</t>
  </si>
  <si>
    <t>IOR0113</t>
  </si>
  <si>
    <t>SC_DURA_UNITS</t>
  </si>
  <si>
    <t>持续单位编码</t>
  </si>
  <si>
    <t>源业务系统持续单位编码</t>
  </si>
  <si>
    <t>IOR0104</t>
  </si>
  <si>
    <t>SD_DURA_UNITS</t>
  </si>
  <si>
    <t>持续单位</t>
  </si>
  <si>
    <t>中台标准持续单位编码</t>
  </si>
  <si>
    <t>IOR0126</t>
  </si>
  <si>
    <t>OPERATION_TIME</t>
  </si>
  <si>
    <t>操作日期</t>
  </si>
  <si>
    <t>IOR0129</t>
  </si>
  <si>
    <t>ST_OPERATION_WORKER</t>
  </si>
  <si>
    <t>操作人姓名</t>
  </si>
  <si>
    <t>IOR0127</t>
  </si>
  <si>
    <t>SC_OPERATION_WORKER</t>
  </si>
  <si>
    <t>操作人工号</t>
  </si>
  <si>
    <t>IOR0058</t>
  </si>
  <si>
    <t>455</t>
  </si>
  <si>
    <t>STD_OS_STATE</t>
  </si>
  <si>
    <t>标化医嘱状态</t>
  </si>
  <si>
    <t>医嘱状态的内部简化字典</t>
  </si>
  <si>
    <t>IOR0041</t>
  </si>
  <si>
    <t>ORDER_NOTE</t>
  </si>
  <si>
    <t>IOR0120</t>
  </si>
  <si>
    <t>PACK_NO</t>
  </si>
  <si>
    <t>包装序号</t>
  </si>
  <si>
    <t>IOR0130</t>
  </si>
  <si>
    <t>BED_NO</t>
  </si>
  <si>
    <t>床位号</t>
  </si>
  <si>
    <t>IOR0131</t>
  </si>
  <si>
    <t xml:space="preserve">BASIC_DAY </t>
  </si>
  <si>
    <t>基本日数</t>
  </si>
  <si>
    <t>IOR0132</t>
  </si>
  <si>
    <t>SC_CLASS</t>
  </si>
  <si>
    <t>分类编码</t>
  </si>
  <si>
    <t>IOR0133</t>
  </si>
  <si>
    <t>ST_CLASS</t>
  </si>
  <si>
    <t>分类说明</t>
  </si>
  <si>
    <t>IOR0134</t>
  </si>
  <si>
    <t>SC_CONS_DEPT</t>
  </si>
  <si>
    <t>会诊科室编码</t>
  </si>
  <si>
    <t>IOR0135</t>
  </si>
  <si>
    <t>ST_CONS_DEPT</t>
  </si>
  <si>
    <t>会诊科室名称</t>
  </si>
  <si>
    <t>IOR0136</t>
  </si>
  <si>
    <t>SC_CONS_DOC</t>
  </si>
  <si>
    <t>会诊医生编码</t>
  </si>
  <si>
    <t>IOR0137</t>
  </si>
  <si>
    <t>ST_CONS_DOC</t>
  </si>
  <si>
    <t>会诊医生名称</t>
  </si>
  <si>
    <t>IOR0138</t>
  </si>
  <si>
    <t>SC_DOC</t>
  </si>
  <si>
    <t>医生编码</t>
  </si>
  <si>
    <t>IOR0139</t>
  </si>
  <si>
    <t>ST_DOC</t>
  </si>
  <si>
    <t>医生名称</t>
  </si>
  <si>
    <t>IOR0140</t>
  </si>
  <si>
    <t>SD_URGENT</t>
  </si>
  <si>
    <t>加急标记</t>
  </si>
  <si>
    <t>IOR0141</t>
  </si>
  <si>
    <t>GBAUTO</t>
  </si>
  <si>
    <t>医嘱发生区分</t>
  </si>
  <si>
    <t>IOR0142</t>
  </si>
  <si>
    <t>SC_ITEM</t>
  </si>
  <si>
    <t>检验编码</t>
  </si>
  <si>
    <t>IOR0143</t>
  </si>
  <si>
    <t>ST_ITEM</t>
  </si>
  <si>
    <t>检验名称</t>
  </si>
  <si>
    <t>IOR0144</t>
  </si>
  <si>
    <t>JSQTY</t>
  </si>
  <si>
    <t>计算数量（取整）</t>
  </si>
  <si>
    <t>IOR0145</t>
  </si>
  <si>
    <t>REC_DATE</t>
  </si>
  <si>
    <t>领药日期</t>
  </si>
  <si>
    <t>IOR0146</t>
  </si>
  <si>
    <t>NAL</t>
  </si>
  <si>
    <t>日数</t>
  </si>
  <si>
    <t>IOR0147</t>
  </si>
  <si>
    <t>NGT</t>
  </si>
  <si>
    <t>手术加收（仅手术医嘱SLIPNO为C的可以设置）</t>
  </si>
  <si>
    <t>IOR0148</t>
  </si>
  <si>
    <t>ORDERGUBUN</t>
  </si>
  <si>
    <t>医嘱区分</t>
  </si>
  <si>
    <t>IOR0149</t>
  </si>
  <si>
    <t>SC_PICK_DEPT</t>
  </si>
  <si>
    <t>确认者部门编码</t>
  </si>
  <si>
    <t>IOR0150</t>
  </si>
  <si>
    <t>ST_PICK_DEPT</t>
  </si>
  <si>
    <t>确认者部门名称</t>
  </si>
  <si>
    <t>IOR0151</t>
  </si>
  <si>
    <t>POWDER</t>
  </si>
  <si>
    <t>抗菌药的治疗预防标志</t>
  </si>
  <si>
    <t>IOR0152</t>
  </si>
  <si>
    <t>QTY</t>
  </si>
  <si>
    <t>累计数量（未取整）</t>
  </si>
  <si>
    <t>IOR0153</t>
  </si>
  <si>
    <t>REALQTY</t>
  </si>
  <si>
    <t>单次数量</t>
  </si>
  <si>
    <t>IOR0154</t>
  </si>
  <si>
    <t>SC_ROOM</t>
  </si>
  <si>
    <t>病房编码</t>
  </si>
  <si>
    <t>IOR0155</t>
  </si>
  <si>
    <t>ST_ROOM</t>
  </si>
  <si>
    <t>IOR0156</t>
  </si>
  <si>
    <t>SD_SELF</t>
  </si>
  <si>
    <t>是否保险</t>
  </si>
  <si>
    <t>IOR0157</t>
  </si>
  <si>
    <t>SPC</t>
  </si>
  <si>
    <t>特需标记</t>
  </si>
  <si>
    <t>IOR0158</t>
  </si>
  <si>
    <t>STATUS</t>
  </si>
  <si>
    <t>医嘱核对标记</t>
  </si>
  <si>
    <t>IOR0159</t>
  </si>
  <si>
    <t>STOPBUSE</t>
  </si>
  <si>
    <t>停嘱部门</t>
  </si>
  <si>
    <t>IOR0160</t>
  </si>
  <si>
    <t>STOPCHKBUSE</t>
  </si>
  <si>
    <t>停嘱确认部门</t>
  </si>
  <si>
    <t>IOR0161</t>
  </si>
  <si>
    <t>SUCODE</t>
  </si>
  <si>
    <t>价格编码</t>
  </si>
  <si>
    <t>IOR0162</t>
  </si>
  <si>
    <t>SC_REG_STATE</t>
  </si>
  <si>
    <t>医嘱登记状态</t>
  </si>
  <si>
    <t>IOR0163</t>
  </si>
  <si>
    <t>ST_REG_STATE</t>
  </si>
  <si>
    <t>医嘱登记状态说明</t>
  </si>
  <si>
    <t>IOR0164</t>
  </si>
  <si>
    <t>SC_WARD</t>
  </si>
  <si>
    <t>病区编码</t>
  </si>
  <si>
    <t>IOR0165</t>
  </si>
  <si>
    <t>ST_WARD</t>
  </si>
  <si>
    <t>病区名称</t>
  </si>
  <si>
    <t>IOR0166</t>
  </si>
  <si>
    <t>SD_TFLAG</t>
  </si>
  <si>
    <t>出院带药标识</t>
  </si>
  <si>
    <t>IOR0167</t>
  </si>
  <si>
    <t>SC_FEE_TYPE</t>
  </si>
  <si>
    <t>费用类型编码</t>
  </si>
  <si>
    <t>填写报销类型对应编码</t>
  </si>
  <si>
    <t>IOR0168</t>
  </si>
  <si>
    <t>ST_FEE_TYPE</t>
  </si>
  <si>
    <t>费用类型名称</t>
  </si>
  <si>
    <t>填写报销类型：全自费、部分自费等</t>
  </si>
  <si>
    <t>IOR0169</t>
  </si>
  <si>
    <t>IOR0170</t>
  </si>
  <si>
    <t>SD_ESSENTIAL_DRUG</t>
  </si>
  <si>
    <t>基药标志</t>
  </si>
  <si>
    <t>IOR0008</t>
  </si>
  <si>
    <t>388</t>
  </si>
  <si>
    <t>ORDER_CLASS</t>
  </si>
  <si>
    <t>医嘱类别</t>
  </si>
  <si>
    <t>医嘱类别，如“1#,#001#,#药品”</t>
  </si>
  <si>
    <t>IOR0009</t>
  </si>
  <si>
    <t>REPEAT_INDICATOR</t>
  </si>
  <si>
    <t>是否长期医嘱</t>
  </si>
  <si>
    <t>IOR0011</t>
  </si>
  <si>
    <t>410</t>
  </si>
  <si>
    <t>DOSAGE_UNITS</t>
  </si>
  <si>
    <t>IOR0013</t>
  </si>
  <si>
    <t>389</t>
  </si>
  <si>
    <t>PHARMACY_WAY</t>
  </si>
  <si>
    <t>给药途径和方法</t>
  </si>
  <si>
    <t>IOR0017</t>
  </si>
  <si>
    <t>417</t>
  </si>
  <si>
    <t>DURATION_UNITS</t>
  </si>
  <si>
    <t>持续时间单位</t>
  </si>
  <si>
    <t>IOR0022</t>
  </si>
  <si>
    <t>FREQ_INTERVAL_UNIT</t>
  </si>
  <si>
    <t>执行频次间隔单位</t>
  </si>
  <si>
    <t>IOR0024</t>
  </si>
  <si>
    <t>ORDER_STATE</t>
  </si>
  <si>
    <t>医嘱状态，如“2#,#002#,#执行”；开立、审核、执行、作废、重整、需要上级医生审核、暂存、预停止</t>
  </si>
  <si>
    <t>IOR0025</t>
  </si>
  <si>
    <t>ENTER_DEPT</t>
  </si>
  <si>
    <t>医嘱开立科室</t>
  </si>
  <si>
    <t>开立医嘱医生所在的科室，科室编号＋名称，如“001#,#内科”</t>
  </si>
  <si>
    <t>IOR0026</t>
  </si>
  <si>
    <t>ENTER_DOCTOR</t>
  </si>
  <si>
    <t>医嘱开立医生</t>
  </si>
  <si>
    <t>医嘱开立的医生，医生编号＋名称，如“001#,#张三”</t>
  </si>
  <si>
    <t>IOR0028</t>
  </si>
  <si>
    <t>CHECK_NURSE</t>
  </si>
  <si>
    <t>医嘱校对护士</t>
  </si>
  <si>
    <t>校对医嘱的护士，护士编号＋名称，如“001#,#张三”</t>
  </si>
  <si>
    <t>IOR0030</t>
  </si>
  <si>
    <t>STOP_DOCTOR</t>
  </si>
  <si>
    <t>停止医嘱的医生</t>
  </si>
  <si>
    <t>停止医嘱的医生，医生编号＋名称，如“001#,#张三”</t>
  </si>
  <si>
    <t>IOR0033</t>
  </si>
  <si>
    <t>STOP_NURSE</t>
  </si>
  <si>
    <t>医嘱停止校对护士</t>
  </si>
  <si>
    <t>停止医嘱的校对护士</t>
  </si>
  <si>
    <t>IOR0037</t>
  </si>
  <si>
    <t>BILLING_ATTR</t>
  </si>
  <si>
    <t>正常计价、自带药</t>
  </si>
  <si>
    <t>IOR0038</t>
  </si>
  <si>
    <t>BILLING_DONE</t>
  </si>
  <si>
    <t>未计价、计价完成、已缴费、申请退费、已退费</t>
  </si>
  <si>
    <t>IOR0049</t>
  </si>
  <si>
    <t>PERFORM_DEPT</t>
  </si>
  <si>
    <t>执行科室</t>
  </si>
  <si>
    <t>IOR0050</t>
  </si>
  <si>
    <t>PERFORM_WARD</t>
  </si>
  <si>
    <t>执行病区</t>
  </si>
  <si>
    <t>IOR0051</t>
  </si>
  <si>
    <t>SKIN_TEST_FLAG</t>
  </si>
  <si>
    <t>JH_LAB_APPLY</t>
  </si>
  <si>
    <t>LAP0001</t>
  </si>
  <si>
    <t>LAB_APPLY_SN</t>
  </si>
  <si>
    <t>检验申请单编号</t>
  </si>
  <si>
    <t>检验申请单编号，系统生成三级编码，如“LA0.000.000.001”</t>
  </si>
  <si>
    <t>LAP0002</t>
  </si>
  <si>
    <t>LAP0003</t>
  </si>
  <si>
    <t>LAP0086</t>
  </si>
  <si>
    <t>SAMPLE_STATUS</t>
  </si>
  <si>
    <t>标本状态</t>
  </si>
  <si>
    <t>LAP0010</t>
  </si>
  <si>
    <t>SPECIMEN_DESC</t>
  </si>
  <si>
    <t>标本说明</t>
  </si>
  <si>
    <t>标本采集的条件说明，如饭前、饭后一小时等，自由输入</t>
  </si>
  <si>
    <t>LAP0012</t>
  </si>
  <si>
    <t>SPCM_REC_TIME</t>
  </si>
  <si>
    <t>标本收到时间</t>
  </si>
  <si>
    <t>标本实际收到日期及时间</t>
  </si>
  <si>
    <t>23</t>
  </si>
  <si>
    <t>LAP0066</t>
  </si>
  <si>
    <t>ST_SPEC_TYPE</t>
  </si>
  <si>
    <t>标本类型描述</t>
  </si>
  <si>
    <t>源业务系统标本类型描述</t>
  </si>
  <si>
    <t>LAP0064</t>
  </si>
  <si>
    <t>437</t>
  </si>
  <si>
    <t>SD_SPEC_TYPE</t>
  </si>
  <si>
    <t>标本类型简码</t>
  </si>
  <si>
    <t>标本分类，中台字典：粪便、尿、血液</t>
  </si>
  <si>
    <t>LAP0065</t>
  </si>
  <si>
    <t>SC_SPEC_TYPE</t>
  </si>
  <si>
    <t>标本类型编码</t>
  </si>
  <si>
    <t>源业务系统标本类型编码</t>
  </si>
  <si>
    <t>LAP0072</t>
  </si>
  <si>
    <t>ST_SPCM_RECIVE_EMP</t>
  </si>
  <si>
    <t>标本接收人名称</t>
  </si>
  <si>
    <t>LAP0073</t>
  </si>
  <si>
    <t>SC_SPCM_RECIVE_EMP</t>
  </si>
  <si>
    <t>标本接收人编码</t>
  </si>
  <si>
    <t>LAP0011</t>
  </si>
  <si>
    <t>SPCM_SAM_TIME</t>
  </si>
  <si>
    <t>标本采样时间</t>
  </si>
  <si>
    <t>标本实际采样日期及时间</t>
  </si>
  <si>
    <t>LAP0070</t>
  </si>
  <si>
    <t>ST_SPCM_COLLECT_EMP</t>
  </si>
  <si>
    <t>标本采集人名称</t>
  </si>
  <si>
    <t>LAP0069</t>
  </si>
  <si>
    <t>SC_SPCM_COLLECT_EMP</t>
  </si>
  <si>
    <t>标本采集人编码</t>
  </si>
  <si>
    <t>LAP0026</t>
  </si>
  <si>
    <t>SPCM_SAM_NUM</t>
  </si>
  <si>
    <t>标本采集量</t>
  </si>
  <si>
    <t>LAP0049</t>
  </si>
  <si>
    <t>SPCM_SAM_NUM_D</t>
  </si>
  <si>
    <t>修改成浮点型</t>
  </si>
  <si>
    <t>LAP0009</t>
  </si>
  <si>
    <t>SPECIMEN</t>
  </si>
  <si>
    <t>标本</t>
  </si>
  <si>
    <t>使用标准描述，如血、尿等</t>
  </si>
  <si>
    <t>LAP0030</t>
  </si>
  <si>
    <t>APPLY_NOTE</t>
  </si>
  <si>
    <t>LAP0090</t>
  </si>
  <si>
    <t>PRIORITY_LEVEL</t>
  </si>
  <si>
    <t>优先级别</t>
  </si>
  <si>
    <t>LAP0032</t>
  </si>
  <si>
    <t>LAP0031</t>
  </si>
  <si>
    <t>LAP0045</t>
  </si>
  <si>
    <t>LAP0050</t>
  </si>
  <si>
    <t>LAP0025</t>
  </si>
  <si>
    <t>BAR_CODE_TIME</t>
  </si>
  <si>
    <t>条码生成时间</t>
  </si>
  <si>
    <t>标本采集容器上的条码生成时间</t>
  </si>
  <si>
    <t>LAP0024</t>
  </si>
  <si>
    <t>BAR_CODE</t>
  </si>
  <si>
    <t>条码编码</t>
  </si>
  <si>
    <t>标本采集容器上的条码</t>
  </si>
  <si>
    <t>LAP0089</t>
  </si>
  <si>
    <t>ST_CANCEL_FLAG</t>
  </si>
  <si>
    <t>是否作废名称</t>
  </si>
  <si>
    <t>源业务系统是否作废名称</t>
  </si>
  <si>
    <t>LAP0088</t>
  </si>
  <si>
    <t>SC_CANCEL_FLAG</t>
  </si>
  <si>
    <t>是否作废编码</t>
  </si>
  <si>
    <t>源业务系统是否作废编码</t>
  </si>
  <si>
    <t>LAP0063</t>
  </si>
  <si>
    <t>SD_CANCEL_FLAG</t>
  </si>
  <si>
    <t>是否作废</t>
  </si>
  <si>
    <t>LAP0036</t>
  </si>
  <si>
    <t>作废时间</t>
  </si>
  <si>
    <t>LAP0037</t>
  </si>
  <si>
    <t>CANCEL_EMP</t>
  </si>
  <si>
    <t>作废人</t>
  </si>
  <si>
    <t>LAP0044</t>
  </si>
  <si>
    <t>PRINT_LAST_TIME</t>
  </si>
  <si>
    <t>最后打印时间</t>
  </si>
  <si>
    <t>该申请单最后一次打印时间</t>
  </si>
  <si>
    <t>LAP0039</t>
  </si>
  <si>
    <t>LAB_APPLY_FEE</t>
  </si>
  <si>
    <t>总费用</t>
  </si>
  <si>
    <t>LAP0056</t>
  </si>
  <si>
    <t>ST_LAB_DEPT</t>
  </si>
  <si>
    <t>LAP0055</t>
  </si>
  <si>
    <t>SC_LAB_DEPT</t>
  </si>
  <si>
    <t>LAP0093</t>
  </si>
  <si>
    <t>ST_APPLY_CHECK</t>
  </si>
  <si>
    <t>审核者姓名</t>
  </si>
  <si>
    <t>LAP0092</t>
  </si>
  <si>
    <t>SC_APPLY_CHECK</t>
  </si>
  <si>
    <t>审核者编码</t>
  </si>
  <si>
    <t>LAP0091</t>
  </si>
  <si>
    <t xml:space="preserve">审核日期时间 </t>
  </si>
  <si>
    <t>LAP0075</t>
  </si>
  <si>
    <t>ST_LAB_APY_STATE</t>
  </si>
  <si>
    <t>申请状态说明</t>
  </si>
  <si>
    <t>源业务系统的申请状态描述</t>
  </si>
  <si>
    <t>LAP0074</t>
  </si>
  <si>
    <t>SC_LAB_APY_STATE</t>
  </si>
  <si>
    <t>申请状态编码</t>
  </si>
  <si>
    <t>源业务系统的申请状态编码</t>
  </si>
  <si>
    <t>LAP0057</t>
  </si>
  <si>
    <t>393</t>
  </si>
  <si>
    <t>SD_LAB_APY_STATE</t>
  </si>
  <si>
    <t>申请状态</t>
  </si>
  <si>
    <t>LAP0054</t>
  </si>
  <si>
    <t>ST_ORDER_DOCT</t>
  </si>
  <si>
    <t>申请医生名称</t>
  </si>
  <si>
    <t>LAP0053</t>
  </si>
  <si>
    <t>SC_ORDER_DOCT</t>
  </si>
  <si>
    <t>申请医生编码</t>
  </si>
  <si>
    <t>LAP0013</t>
  </si>
  <si>
    <t>ORDER_TIME</t>
  </si>
  <si>
    <t>申请时间</t>
  </si>
  <si>
    <t>申请日期及时间</t>
  </si>
  <si>
    <t>LAP0052</t>
  </si>
  <si>
    <t>ST_ORDER_DEPT</t>
  </si>
  <si>
    <t>申请科室名称</t>
  </si>
  <si>
    <t>LAP0051</t>
  </si>
  <si>
    <t>SC_ORDER_DEPT</t>
  </si>
  <si>
    <t>申请科室编码</t>
  </si>
  <si>
    <t>LAP0033</t>
  </si>
  <si>
    <t>ORDER_WARD</t>
  </si>
  <si>
    <t>申请病区</t>
  </si>
  <si>
    <t>LAP0087</t>
  </si>
  <si>
    <t>CONTAINERS</t>
  </si>
  <si>
    <t>容器类别</t>
  </si>
  <si>
    <t>LAP0006</t>
  </si>
  <si>
    <t>WILL_EXE_DATE</t>
  </si>
  <si>
    <t>拟执行时间</t>
  </si>
  <si>
    <t>准备执行日期或时间</t>
  </si>
  <si>
    <t>LAP0008</t>
  </si>
  <si>
    <t>CLINIC_DIAG</t>
  </si>
  <si>
    <t>临床诊断</t>
  </si>
  <si>
    <t>临床诊断编码+描述，如“2222#,#肺炎”</t>
  </si>
  <si>
    <t>LAP0083</t>
  </si>
  <si>
    <t>LAP0082</t>
  </si>
  <si>
    <t>LAP0068</t>
  </si>
  <si>
    <t>LAP0085</t>
  </si>
  <si>
    <t>ST_SPCM_EXEC_EMP</t>
  </si>
  <si>
    <t>检验执行人名称</t>
  </si>
  <si>
    <t>LAP0084</t>
  </si>
  <si>
    <t>SC_SPCM_EXEC_EMP</t>
  </si>
  <si>
    <t>检验执行人编码</t>
  </si>
  <si>
    <t>LAP0042</t>
  </si>
  <si>
    <t>LAB_TEST_HOSP</t>
  </si>
  <si>
    <t>检验医院</t>
  </si>
  <si>
    <t>LAP0048</t>
  </si>
  <si>
    <t>LAB_ITEM_NAME</t>
  </si>
  <si>
    <t>检验项目名称</t>
  </si>
  <si>
    <t>700</t>
  </si>
  <si>
    <t>LAP0047</t>
  </si>
  <si>
    <t>LAB_ITEM_CODE</t>
  </si>
  <si>
    <t>检验项目编码</t>
  </si>
  <si>
    <t>LAP0071</t>
  </si>
  <si>
    <t>LAB_TIME</t>
  </si>
  <si>
    <t>检验时间</t>
  </si>
  <si>
    <t>实际检验时间</t>
  </si>
  <si>
    <t>LAP0005</t>
  </si>
  <si>
    <t>LAB_APPLY_SRC</t>
  </si>
  <si>
    <t>检验申请来源</t>
  </si>
  <si>
    <t>检验申请单来源，如门诊、住院、外来、急诊</t>
  </si>
  <si>
    <t>LAP0004</t>
  </si>
  <si>
    <t>LAB_APPLY_CODE</t>
  </si>
  <si>
    <t>检验申请单号</t>
  </si>
  <si>
    <t>业务系统使用的检验申请单号</t>
  </si>
  <si>
    <t>LAP0040</t>
  </si>
  <si>
    <t>LAB_DEVICE</t>
  </si>
  <si>
    <t>检验设备</t>
  </si>
  <si>
    <t>LAP0007</t>
  </si>
  <si>
    <t>TEST_CAUSE</t>
  </si>
  <si>
    <t>检验目的</t>
  </si>
  <si>
    <t>正文描述，如查体等</t>
  </si>
  <si>
    <t>800</t>
  </si>
  <si>
    <t>LAP0062</t>
  </si>
  <si>
    <t>ST_LAB_APPLY_TYPE</t>
  </si>
  <si>
    <t>检验类别描述</t>
  </si>
  <si>
    <t>源业务系统检验类型描述</t>
  </si>
  <si>
    <t>LAP0060</t>
  </si>
  <si>
    <t>399</t>
  </si>
  <si>
    <t>SD_LAB_APPLY_TYPE</t>
  </si>
  <si>
    <t>检验类别简码</t>
  </si>
  <si>
    <t>检验大类，中台字典：血液、生化、免疫</t>
  </si>
  <si>
    <t>LAP0061</t>
  </si>
  <si>
    <t>SC_LAB_APPLY_TYPE</t>
  </si>
  <si>
    <t>检验类别编码</t>
  </si>
  <si>
    <t>源业务系统检验类型编码</t>
  </si>
  <si>
    <t>LAP0095</t>
  </si>
  <si>
    <t>ST_LIS_METHOD</t>
  </si>
  <si>
    <t>检验方法名</t>
  </si>
  <si>
    <t>LAP0094</t>
  </si>
  <si>
    <t>SC_LIS_METHOD</t>
  </si>
  <si>
    <t>检验方法编码</t>
  </si>
  <si>
    <t>LAP0079</t>
  </si>
  <si>
    <t>源业务系统的计价状态描述</t>
  </si>
  <si>
    <t>LAP0078</t>
  </si>
  <si>
    <t>LAP0059</t>
  </si>
  <si>
    <t>LAP0077</t>
  </si>
  <si>
    <t>源业务系统的计价属性描述</t>
  </si>
  <si>
    <t>LAP0076</t>
  </si>
  <si>
    <t>LAP0058</t>
  </si>
  <si>
    <t>LAP0028</t>
  </si>
  <si>
    <t>LAB_APPLY_URGENT</t>
  </si>
  <si>
    <t>急查类型</t>
  </si>
  <si>
    <t>急查类型，如急诊、特诊</t>
  </si>
  <si>
    <t>LAP0029</t>
  </si>
  <si>
    <t>ORDER_LINK</t>
  </si>
  <si>
    <t>关联医嘱</t>
  </si>
  <si>
    <t>关联住院医嘱或门诊处方的唯一码</t>
  </si>
  <si>
    <t>LAP0041</t>
  </si>
  <si>
    <t>LAB_TEST_ORG</t>
  </si>
  <si>
    <t>第三方检验机构</t>
  </si>
  <si>
    <t>区分院外或院内检验</t>
  </si>
  <si>
    <t>LAP0023</t>
  </si>
  <si>
    <t>打印次数</t>
  </si>
  <si>
    <t>该申请单已经打印的次数</t>
  </si>
  <si>
    <t>LAP0081</t>
  </si>
  <si>
    <t>ST_INFE_FLAG</t>
  </si>
  <si>
    <t>传染标志说明</t>
  </si>
  <si>
    <t>源业务系统的传染标志描述</t>
  </si>
  <si>
    <t>LAP0080</t>
  </si>
  <si>
    <t>SC_INFE_FLAG</t>
  </si>
  <si>
    <t>传染标志编码</t>
  </si>
  <si>
    <t>源业务系统的传染标志编码</t>
  </si>
  <si>
    <t>LAP0067</t>
  </si>
  <si>
    <t>SD_INFE_FLAG</t>
  </si>
  <si>
    <t>传染标志</t>
  </si>
  <si>
    <t>LAP0018</t>
  </si>
  <si>
    <t>RESULTS_TIME</t>
  </si>
  <si>
    <t>出报告时间</t>
  </si>
  <si>
    <t>报告结果发布日期及时间</t>
  </si>
  <si>
    <t>LAP0027</t>
  </si>
  <si>
    <t>SPCM_SAM_NUM_UNIT</t>
  </si>
  <si>
    <t>采集量单位</t>
  </si>
  <si>
    <t>采集量单位，如ML、管、G</t>
  </si>
  <si>
    <t>LAP0019</t>
  </si>
  <si>
    <t>RESULTS_DOCTOR</t>
  </si>
  <si>
    <t>报告者</t>
  </si>
  <si>
    <t>报告结果发布人</t>
  </si>
  <si>
    <t>LAP0020</t>
  </si>
  <si>
    <t>RESULTS_CHECK</t>
  </si>
  <si>
    <t>报告审核者</t>
  </si>
  <si>
    <t>报告结果审核人</t>
  </si>
  <si>
    <t>LAP0096</t>
  </si>
  <si>
    <t>LAP0097</t>
  </si>
  <si>
    <t>SPCM_TRANS_TIME</t>
  </si>
  <si>
    <t>标本运送时间</t>
  </si>
  <si>
    <t>LAP0098</t>
  </si>
  <si>
    <t>SC_SPCM_TRANS_EMP</t>
  </si>
  <si>
    <t>标本运送人编码</t>
  </si>
  <si>
    <t>LAP0099</t>
  </si>
  <si>
    <t>ST_SPCM_TRANS_EMP</t>
  </si>
  <si>
    <t>标本运送人名称</t>
  </si>
  <si>
    <t>LAP0100</t>
  </si>
  <si>
    <t>SPCM_REJ_TIME</t>
  </si>
  <si>
    <t>标本拒收时间</t>
  </si>
  <si>
    <t>LAP0101</t>
  </si>
  <si>
    <t>SC_SPCM_REJ_EMP</t>
  </si>
  <si>
    <t>标本拒收人编码</t>
  </si>
  <si>
    <t>LAP0102</t>
  </si>
  <si>
    <t>ST_SPCM_REJ_EMP</t>
  </si>
  <si>
    <t>标本拒收人名称</t>
  </si>
  <si>
    <t>LAP0103</t>
  </si>
  <si>
    <t>ST_SPCM_CHECK_EMP</t>
  </si>
  <si>
    <t>标本核收人名称</t>
  </si>
  <si>
    <t>LAP0104</t>
  </si>
  <si>
    <t>SC_SPCM_CHECK_EMP</t>
  </si>
  <si>
    <t>标本核收人编码</t>
  </si>
  <si>
    <t>LAP0105</t>
  </si>
  <si>
    <t>SPCM_CHECK_TIME</t>
  </si>
  <si>
    <t>标本核收时间</t>
  </si>
  <si>
    <t>LAP0106</t>
  </si>
  <si>
    <t>BARCODE_PRINT_TIME</t>
  </si>
  <si>
    <t>条码打印时间</t>
  </si>
  <si>
    <t>LAP0107</t>
  </si>
  <si>
    <t>SC_BARCODE_PRINT</t>
  </si>
  <si>
    <t>条码打印人编码</t>
  </si>
  <si>
    <t>LAP0108</t>
  </si>
  <si>
    <t>ST_BARCODE_PRINT</t>
  </si>
  <si>
    <t>条码打印人名称</t>
  </si>
  <si>
    <t>LAP0014</t>
  </si>
  <si>
    <t>ORDER_DEPT</t>
  </si>
  <si>
    <t>申请科室</t>
  </si>
  <si>
    <t>申请科室，科室编号＋名称，如“001#,#内科”</t>
  </si>
  <si>
    <t>LAP0015</t>
  </si>
  <si>
    <t>ORDER_DOCTOR</t>
  </si>
  <si>
    <t>申请医生</t>
  </si>
  <si>
    <t>申请医生，医生编号＋名称，如“001#,#张三”</t>
  </si>
  <si>
    <t>LAP0016</t>
  </si>
  <si>
    <t>LAB_DEPT</t>
  </si>
  <si>
    <t>执行检验的科室，科室编号＋名称，如“001#,#内科”</t>
  </si>
  <si>
    <t>LAP0017</t>
  </si>
  <si>
    <t>LAB_APPLY_STATE</t>
  </si>
  <si>
    <t>申请状态，如“1#,#002#,#申请提交”（申请中、采集标本、收到标本、已执行、初步报告、确认报告）</t>
  </si>
  <si>
    <t>LAP0021</t>
  </si>
  <si>
    <t>LAP0022</t>
  </si>
  <si>
    <t>LAP0034</t>
  </si>
  <si>
    <t>LAB_APPLY_TYPE</t>
  </si>
  <si>
    <t>检验类别</t>
  </si>
  <si>
    <t>检验大类：血液、生化、免疫</t>
  </si>
  <si>
    <t>LAP0035</t>
  </si>
  <si>
    <t>CANCEL_FLAG</t>
  </si>
  <si>
    <t>LAP0038</t>
  </si>
  <si>
    <t>SPECIMEN_TYPE</t>
  </si>
  <si>
    <t>标本类型</t>
  </si>
  <si>
    <t>标本分类：粪便、尿、血液</t>
  </si>
  <si>
    <t>LAP0043</t>
  </si>
  <si>
    <t>INFECTION_FLAG</t>
  </si>
  <si>
    <t>LAP0046</t>
  </si>
  <si>
    <t>JH_PAT_VISIT</t>
  </si>
  <si>
    <t>PAV0001</t>
  </si>
  <si>
    <t>就诊编号，系统生成二级编码，如“V00.000.001”</t>
  </si>
  <si>
    <t>PAV0002</t>
  </si>
  <si>
    <t>PAV0003</t>
  </si>
  <si>
    <t>患者编号，关联JH_PAT_INFO的PAT0001</t>
  </si>
  <si>
    <t>PAV0006</t>
  </si>
  <si>
    <t>本次就诊的医疗机构唯一编号；用于区分多院区、集团医院、区域医疗的医疗机构唯一编号</t>
  </si>
  <si>
    <t>PAV0008</t>
  </si>
  <si>
    <t>PAV0011</t>
  </si>
  <si>
    <t>PAV0016</t>
  </si>
  <si>
    <t>就诊状态说明</t>
  </si>
  <si>
    <t>源业务系统的就诊状态描述</t>
  </si>
  <si>
    <t>PAV0015</t>
  </si>
  <si>
    <t>就诊状态编码</t>
  </si>
  <si>
    <t>源业务系统的就诊状态编码</t>
  </si>
  <si>
    <t>PAV0017</t>
  </si>
  <si>
    <t>中台标准就诊状态编码</t>
  </si>
  <si>
    <t>PAV0010</t>
  </si>
  <si>
    <t>VISIT_STATE</t>
  </si>
  <si>
    <t>就诊状态</t>
  </si>
  <si>
    <t>患者就诊状态说明；字典项：在院或正常门诊，退院或取消，正常出院，预约</t>
  </si>
  <si>
    <t>PAV0007</t>
  </si>
  <si>
    <t>HIS_VIS_ID</t>
  </si>
  <si>
    <t>就诊业务唯一号</t>
  </si>
  <si>
    <t>院内来源业务系统业务流通的就诊唯一编号</t>
  </si>
  <si>
    <t>PAV0014</t>
  </si>
  <si>
    <t>PAV0013</t>
  </si>
  <si>
    <t>PAV0012</t>
  </si>
  <si>
    <t>PAV0004</t>
  </si>
  <si>
    <t>VISIT_TIME</t>
  </si>
  <si>
    <t>就诊开始时间</t>
  </si>
  <si>
    <t>业务发生时间（开始就诊时间）</t>
  </si>
  <si>
    <t>PAV0009</t>
  </si>
  <si>
    <t>就诊次数</t>
  </si>
  <si>
    <t>按类型累计的就诊次数，如患者第几次住院（自增顺序累计数值）</t>
  </si>
  <si>
    <t>PAV0018</t>
  </si>
  <si>
    <t>EMOI_CODE</t>
  </si>
  <si>
    <t>标准组织机构代码</t>
  </si>
  <si>
    <t>PAV0019</t>
  </si>
  <si>
    <t>EMOI_NAME</t>
  </si>
  <si>
    <t>标准组织机构名称</t>
  </si>
  <si>
    <t>PAV0005</t>
  </si>
  <si>
    <t>就诊类型，如“3#,#4#,#门诊”（门诊、住院、体检、急诊、群体事件、其它）</t>
  </si>
  <si>
    <t>JH_CU_HOSP</t>
  </si>
  <si>
    <t>CHR0001</t>
  </si>
  <si>
    <t>CHECK_UP_SN</t>
  </si>
  <si>
    <t>体检就诊编号</t>
  </si>
  <si>
    <t>体检就诊编号，系统生成二级编码，如“C00.000.001”</t>
  </si>
  <si>
    <t>CHR0002</t>
  </si>
  <si>
    <t>CHR0003</t>
  </si>
  <si>
    <t>CHR0004</t>
  </si>
  <si>
    <t>CHR0005</t>
  </si>
  <si>
    <t>CHR0006</t>
  </si>
  <si>
    <t>CHR0008</t>
  </si>
  <si>
    <t>CHECK_PAT_ID</t>
  </si>
  <si>
    <t>体检系统内部患者ID</t>
  </si>
  <si>
    <t>CHR0039</t>
  </si>
  <si>
    <t>ST_CHECK_TYPE</t>
  </si>
  <si>
    <t>体检类型描述</t>
  </si>
  <si>
    <t>如入职体检、员工年检等</t>
  </si>
  <si>
    <t>CHR0038</t>
  </si>
  <si>
    <t>SC_CHECK_TYPE</t>
  </si>
  <si>
    <t>体检类型编码</t>
  </si>
  <si>
    <t>CHR0045</t>
  </si>
  <si>
    <t>SD_CHECK_TYPE</t>
  </si>
  <si>
    <t>中台标准体检类型编码</t>
  </si>
  <si>
    <t>CHR0009</t>
  </si>
  <si>
    <t>CHECK_UP_NO</t>
  </si>
  <si>
    <t>体检号</t>
  </si>
  <si>
    <t>CHR0028</t>
  </si>
  <si>
    <t>ST_FEE_STATUS</t>
  </si>
  <si>
    <t>收费状态描述</t>
  </si>
  <si>
    <t>CHR0027</t>
  </si>
  <si>
    <t>SC_FEE_STATUS</t>
  </si>
  <si>
    <t>收费状态编码</t>
  </si>
  <si>
    <t>CHR0046</t>
  </si>
  <si>
    <t>SD_FEE_STATUS</t>
  </si>
  <si>
    <t>中台标准收费状态编码</t>
  </si>
  <si>
    <t>CHR0026</t>
  </si>
  <si>
    <t>ACT_VIS_TIME</t>
  </si>
  <si>
    <t>实际到检时间</t>
  </si>
  <si>
    <t>CHR0033</t>
  </si>
  <si>
    <t>RPT_CHECK_TIME</t>
  </si>
  <si>
    <t>审核时间</t>
  </si>
  <si>
    <t>CHR0035</t>
  </si>
  <si>
    <t>ST_CHK_USER</t>
  </si>
  <si>
    <t>审核人姓名</t>
  </si>
  <si>
    <t>CHR0034</t>
  </si>
  <si>
    <t>SC_CHK_USER</t>
  </si>
  <si>
    <t>审核人编码</t>
  </si>
  <si>
    <t>CHR0007</t>
  </si>
  <si>
    <t>CHECK_UP_DATE</t>
  </si>
  <si>
    <t>拟体检时间</t>
  </si>
  <si>
    <t>CHR0015</t>
  </si>
  <si>
    <t>ST_TEAM</t>
  </si>
  <si>
    <t>隶属团体名称</t>
  </si>
  <si>
    <t>CHR0014</t>
  </si>
  <si>
    <t>SC_TEAM</t>
  </si>
  <si>
    <t>隶属团体编码</t>
  </si>
  <si>
    <t>团体单位，为空时表示个人体检</t>
  </si>
  <si>
    <t>CHR0013</t>
  </si>
  <si>
    <t>ST_VIS_STATUS</t>
  </si>
  <si>
    <t>就诊状态描述</t>
  </si>
  <si>
    <t>CHR0012</t>
  </si>
  <si>
    <t>SC_VIS_STATUS</t>
  </si>
  <si>
    <t>CHR0048</t>
  </si>
  <si>
    <t>SD_VIS_STATUS</t>
  </si>
  <si>
    <t>CHR0017</t>
  </si>
  <si>
    <t>ST_PAY_METHOD</t>
  </si>
  <si>
    <t>结算方式描述</t>
  </si>
  <si>
    <t>CHR0016</t>
  </si>
  <si>
    <t>SC_PAY_METHOD</t>
  </si>
  <si>
    <t>结算方式编码</t>
  </si>
  <si>
    <t>团体总结算、个人支付等</t>
  </si>
  <si>
    <t>CHR0044</t>
  </si>
  <si>
    <t>REPORT_URL</t>
  </si>
  <si>
    <t>结果外部链接地址</t>
  </si>
  <si>
    <t>调用外部结果报告等链接地址</t>
  </si>
  <si>
    <t>CHR0011</t>
  </si>
  <si>
    <t>TEM_PRE_VIS_ID</t>
  </si>
  <si>
    <t>关联团体预约ID</t>
  </si>
  <si>
    <t>CHR0010</t>
  </si>
  <si>
    <t>PER_PRE_VIS_ID</t>
  </si>
  <si>
    <t>关联个人预约ID</t>
  </si>
  <si>
    <t>CHR0024</t>
  </si>
  <si>
    <t>RPT_TEXT</t>
  </si>
  <si>
    <t>个人总结报告文本内容</t>
  </si>
  <si>
    <t>文本报告格式</t>
  </si>
  <si>
    <t>16000</t>
  </si>
  <si>
    <t>CHR0032</t>
  </si>
  <si>
    <t>RPT_PRINT_TIME</t>
  </si>
  <si>
    <t>打印报告时间</t>
  </si>
  <si>
    <t>CHR0043</t>
  </si>
  <si>
    <t>CHK_DIS_FEE</t>
  </si>
  <si>
    <t>本次优惠费用</t>
  </si>
  <si>
    <t>CHR0041</t>
  </si>
  <si>
    <t>CHK_TOT_FEE</t>
  </si>
  <si>
    <t>本次应收费用</t>
  </si>
  <si>
    <t>CHR0042</t>
  </si>
  <si>
    <t>CHK_PAY_FEE</t>
  </si>
  <si>
    <t>本次实收费用</t>
  </si>
  <si>
    <t>CHR0037</t>
  </si>
  <si>
    <t>ST_PAT_ROLE</t>
  </si>
  <si>
    <t>本次患者身份描述</t>
  </si>
  <si>
    <t>CHR0036</t>
  </si>
  <si>
    <t>SC_PAT_ROLE</t>
  </si>
  <si>
    <t>本次患者身份编码</t>
  </si>
  <si>
    <t>白金会员，黑金会员等</t>
  </si>
  <si>
    <t>30</t>
  </si>
  <si>
    <t>CHR0040</t>
  </si>
  <si>
    <t>REMARKS</t>
  </si>
  <si>
    <t>CHR0025</t>
  </si>
  <si>
    <t>RPT_ADVICE_TEXT</t>
  </si>
  <si>
    <t>报告总结结论建议</t>
  </si>
  <si>
    <t>8000</t>
  </si>
  <si>
    <t>CHR0029</t>
  </si>
  <si>
    <t>RPT_TIME</t>
  </si>
  <si>
    <t>报告完成时间</t>
  </si>
  <si>
    <t>CHR0031</t>
  </si>
  <si>
    <t>ST_RPT_USER</t>
  </si>
  <si>
    <t>报告人姓名</t>
  </si>
  <si>
    <t>CHR0030</t>
  </si>
  <si>
    <t>SC_RPT_USER</t>
  </si>
  <si>
    <t>报告人编码</t>
  </si>
  <si>
    <t>CHR0019</t>
  </si>
  <si>
    <t>ST_SEND_RPT_WAY</t>
  </si>
  <si>
    <t>报告获取方式描述</t>
  </si>
  <si>
    <t>CHR0018</t>
  </si>
  <si>
    <t>SC_SEND_RPT_WAY</t>
  </si>
  <si>
    <t>报告获取方式编码</t>
  </si>
  <si>
    <t>CHR0047</t>
  </si>
  <si>
    <t>SD_SEND_RPT_WAY</t>
  </si>
  <si>
    <t>中台标准报告获取方式编码</t>
  </si>
  <si>
    <t>CHR0023</t>
  </si>
  <si>
    <t>FILE_CONTENT_SN_4</t>
  </si>
  <si>
    <t>报告关联链接4</t>
  </si>
  <si>
    <t>关联FILE_CONTENT使用</t>
  </si>
  <si>
    <t>CHR0022</t>
  </si>
  <si>
    <t>FILE_CONTENT_SN_3</t>
  </si>
  <si>
    <t>报告关联链接3</t>
  </si>
  <si>
    <t>CHR0021</t>
  </si>
  <si>
    <t>FILE_CONTENT_SN_2</t>
  </si>
  <si>
    <t>报告关联链接2</t>
  </si>
  <si>
    <t>CHR0020</t>
  </si>
  <si>
    <t>FILE_CONTENT_SN_1</t>
  </si>
  <si>
    <t>报告关联链接1</t>
  </si>
  <si>
    <t>CHR0049</t>
  </si>
  <si>
    <t>SC_RPT_STATUS</t>
  </si>
  <si>
    <t>体检报告状态编码</t>
  </si>
  <si>
    <t>CHR0050</t>
  </si>
  <si>
    <t>ST_RPT_STATUS</t>
  </si>
  <si>
    <t>体检报告状态描述</t>
  </si>
  <si>
    <t>JH_EGY_HOSP</t>
  </si>
  <si>
    <t>EHR0001</t>
  </si>
  <si>
    <t>EMERGENCY_SN</t>
  </si>
  <si>
    <t>急诊就诊编号</t>
  </si>
  <si>
    <t>急诊就诊编号，系统生成二级编码，如“E00.000.001”</t>
  </si>
  <si>
    <t>EHR0002</t>
  </si>
  <si>
    <t>EHR0005</t>
  </si>
  <si>
    <t>PVID</t>
  </si>
  <si>
    <t>患者基本信息主键</t>
  </si>
  <si>
    <t>EHR0003</t>
  </si>
  <si>
    <t>EHR0006</t>
  </si>
  <si>
    <t>VISITID</t>
  </si>
  <si>
    <t>就诊号</t>
  </si>
  <si>
    <t>EHR0007</t>
  </si>
  <si>
    <t>PATIENTID</t>
  </si>
  <si>
    <t>患者唯一标识</t>
  </si>
  <si>
    <t>患者院内HIS系统唯一编号</t>
  </si>
  <si>
    <t>EHR0009</t>
  </si>
  <si>
    <t>患者性别</t>
  </si>
  <si>
    <t>EHR0010</t>
  </si>
  <si>
    <t>BIRTHDATE</t>
  </si>
  <si>
    <t>患者出生日期</t>
  </si>
  <si>
    <t>EHR0035</t>
  </si>
  <si>
    <t>AGE</t>
  </si>
  <si>
    <t>年龄</t>
  </si>
  <si>
    <t>EHR0034</t>
  </si>
  <si>
    <t>CARDNO</t>
  </si>
  <si>
    <t>卡号</t>
  </si>
  <si>
    <t>EHR0014</t>
  </si>
  <si>
    <t>REGISTERDT</t>
  </si>
  <si>
    <t>挂号时间</t>
  </si>
  <si>
    <t>EHR0015</t>
  </si>
  <si>
    <t>状态信息</t>
  </si>
  <si>
    <t>EHR0019</t>
  </si>
  <si>
    <t>CHARGETYPE</t>
  </si>
  <si>
    <t>费别</t>
  </si>
  <si>
    <t>EHR0016</t>
  </si>
  <si>
    <t>REGISTERFROM</t>
  </si>
  <si>
    <t>挂号来源</t>
  </si>
  <si>
    <t>EHR0017</t>
  </si>
  <si>
    <t>VISITDATE</t>
  </si>
  <si>
    <t>就诊时间</t>
  </si>
  <si>
    <t>EHR0018</t>
  </si>
  <si>
    <t>IDENTITY</t>
  </si>
  <si>
    <t>患者身份</t>
  </si>
  <si>
    <t>EHR0008</t>
  </si>
  <si>
    <t>PATIENTNAME</t>
  </si>
  <si>
    <t>到达急诊时间</t>
  </si>
  <si>
    <t>急诊开始时间</t>
  </si>
  <si>
    <t>EHR0021</t>
  </si>
  <si>
    <t>REGISTERNO</t>
  </si>
  <si>
    <t>挂号编号</t>
  </si>
  <si>
    <t>EHR0020</t>
  </si>
  <si>
    <t>UPDATESIGN</t>
  </si>
  <si>
    <t>是否已同步</t>
  </si>
  <si>
    <t>EHR0004</t>
  </si>
  <si>
    <t>EMEY_TIME</t>
  </si>
  <si>
    <t>EHR0026</t>
  </si>
  <si>
    <t>ORGANIZATION</t>
  </si>
  <si>
    <t>组织机构</t>
  </si>
  <si>
    <t>EHR0027</t>
  </si>
  <si>
    <t>GREENROAD</t>
  </si>
  <si>
    <t>绿色通道</t>
  </si>
  <si>
    <t>EHR0028</t>
  </si>
  <si>
    <t>SPECIALSIGN</t>
  </si>
  <si>
    <t>特殊标识</t>
  </si>
  <si>
    <t>EHR0029</t>
  </si>
  <si>
    <t>BULKINJURYID</t>
  </si>
  <si>
    <t>群伤编号</t>
  </si>
  <si>
    <t>EHR0030</t>
  </si>
  <si>
    <t>BEDNO</t>
  </si>
  <si>
    <t>床号</t>
  </si>
  <si>
    <t>EHR0031</t>
  </si>
  <si>
    <t>ISBACKNUM</t>
  </si>
  <si>
    <t>是否属于黑名单</t>
  </si>
  <si>
    <t>EHR0032</t>
  </si>
  <si>
    <t>IDENTITYTYPETAG</t>
  </si>
  <si>
    <t>身份类型</t>
  </si>
  <si>
    <t>EHR0022</t>
  </si>
  <si>
    <t>INDENTITYNO</t>
  </si>
  <si>
    <t>EHR0023</t>
  </si>
  <si>
    <t>EHR0024</t>
  </si>
  <si>
    <t>COUNTRY</t>
  </si>
  <si>
    <t>国家</t>
  </si>
  <si>
    <t>EHR0025</t>
  </si>
  <si>
    <t>PHOTO</t>
  </si>
  <si>
    <t>照片</t>
  </si>
  <si>
    <t>EHR0011</t>
  </si>
  <si>
    <t>ADDRESS</t>
  </si>
  <si>
    <t>患者住址</t>
  </si>
  <si>
    <t>EHR0012</t>
  </si>
  <si>
    <t>CONTECTPERSON</t>
  </si>
  <si>
    <t>紧急联系人</t>
  </si>
  <si>
    <t>EHR0013</t>
  </si>
  <si>
    <t>CONTECTPHONE</t>
  </si>
  <si>
    <t>EHR0033</t>
  </si>
  <si>
    <t>MAINCHIEF</t>
  </si>
  <si>
    <t>主诉</t>
  </si>
  <si>
    <t>EHR0036</t>
  </si>
  <si>
    <t>TID</t>
  </si>
  <si>
    <t>分诊唯一标识</t>
  </si>
  <si>
    <t>EHR0037</t>
  </si>
  <si>
    <t>RECORDDT</t>
  </si>
  <si>
    <t>记录时间</t>
  </si>
  <si>
    <t>EHR0038</t>
  </si>
  <si>
    <t>SCORETYPE</t>
  </si>
  <si>
    <t>评分类型</t>
  </si>
  <si>
    <t>EHR0039</t>
  </si>
  <si>
    <t>SCOREVALUE</t>
  </si>
  <si>
    <t>分值</t>
  </si>
  <si>
    <t>EHR0040</t>
  </si>
  <si>
    <t>SCOREDESCRIPTION</t>
  </si>
  <si>
    <t>评分描述</t>
  </si>
  <si>
    <t>EHR0041</t>
  </si>
  <si>
    <t>SCORECONTENT</t>
  </si>
  <si>
    <t>评分详细</t>
  </si>
  <si>
    <t>EHR0042</t>
  </si>
  <si>
    <t>OPERATOR</t>
  </si>
  <si>
    <t>记录护士</t>
  </si>
  <si>
    <t>EHR0043</t>
  </si>
  <si>
    <t>RECORDTYPE</t>
  </si>
  <si>
    <t>记录类型：是否是分诊</t>
  </si>
  <si>
    <t>EHR0044</t>
  </si>
  <si>
    <t>EMER_PAT_GRAD</t>
  </si>
  <si>
    <t>急诊患者病情分级</t>
  </si>
  <si>
    <t>Ⅰ级是濒危患者，Ⅱ级是危重患者，Ⅲ级是急症患者，Ⅳ级是非急症患者</t>
  </si>
  <si>
    <t>EHR0045</t>
  </si>
  <si>
    <t>EMER_ROOM_RESIDTIME</t>
  </si>
  <si>
    <t>抢救室滞留时间</t>
  </si>
  <si>
    <t>EHR0046</t>
  </si>
  <si>
    <t>SD_ACUTE__MYOC_INFARC</t>
  </si>
  <si>
    <t>是否急性心肌梗死患者</t>
  </si>
  <si>
    <t>5</t>
  </si>
  <si>
    <t>EHR0047</t>
  </si>
  <si>
    <t>SD_THROM_DRUG_THER</t>
  </si>
  <si>
    <t>是否行溶栓药物治疗</t>
  </si>
  <si>
    <t>EHR0048</t>
  </si>
  <si>
    <t>DOSING_TIME</t>
  </si>
  <si>
    <t>门药时间(MIN)</t>
  </si>
  <si>
    <t>在溶栓药物时间窗（发病12小时）内，就诊的急性心肌梗死（STEMI）患者门药时间在30分钟内</t>
  </si>
  <si>
    <t>EHR0049</t>
  </si>
  <si>
    <t>SD_DOS_TIME_QUALIFIED</t>
  </si>
  <si>
    <t>是否门药时间达标</t>
  </si>
  <si>
    <t>EHR0050</t>
  </si>
  <si>
    <t>SD_EMER_PERC_CORO_INTER</t>
  </si>
  <si>
    <t>是否行急诊经皮冠状动脉介入治疗(PCI)</t>
  </si>
  <si>
    <t>EHR0051</t>
  </si>
  <si>
    <t>GOALBALL_TIME</t>
  </si>
  <si>
    <t>门球时间(MIN)</t>
  </si>
  <si>
    <t>急诊PCI的急性心肌梗死（STEMI）患者，从进入急诊科到开始PCI的平均时间</t>
  </si>
  <si>
    <t>EHR0052</t>
  </si>
  <si>
    <t>SD_GOAL_TIME_QUALIFIED</t>
  </si>
  <si>
    <t>是否门球时间达标</t>
  </si>
  <si>
    <t>EHR0053</t>
  </si>
  <si>
    <t>SD_ENTER_EMER_ROOM</t>
  </si>
  <si>
    <t>是否进入急诊抢救室</t>
  </si>
  <si>
    <t>EHR0054</t>
  </si>
  <si>
    <t>SD_72H_UNPLAN_RETURN_EMER</t>
  </si>
  <si>
    <t>是否72小时内非计划重返急诊抢救室</t>
  </si>
  <si>
    <t>EHR0055</t>
  </si>
  <si>
    <t>SD_CARD_RESU_SPON_RESP</t>
  </si>
  <si>
    <t>是否心肺复苏术后自主呼吸循环恢复(ROSC)成功</t>
  </si>
  <si>
    <t>EHR0056</t>
  </si>
  <si>
    <t>SD_EMER_RESP_CARD_ARREST</t>
  </si>
  <si>
    <t>是否急诊呼吸心脏骤停患者行心肺复苏术</t>
  </si>
  <si>
    <t>EHR0057</t>
  </si>
  <si>
    <t>SD_EMER_OPER_DISE_DIED</t>
  </si>
  <si>
    <t>是否患者急诊手术无关原发疾病引起的死亡</t>
  </si>
  <si>
    <t>EHR0058</t>
  </si>
  <si>
    <t>SD_EMER_OPER</t>
  </si>
  <si>
    <t>是否急诊手术</t>
  </si>
  <si>
    <t>EHR0059</t>
  </si>
  <si>
    <t>SD_PAT_EMER_RESC_72H_DIED</t>
  </si>
  <si>
    <t>是否患者急诊抢救72小时内死亡</t>
  </si>
  <si>
    <t>EHR0060</t>
  </si>
  <si>
    <t>JH_SL_HOSP</t>
  </si>
  <si>
    <t>SHR0001</t>
  </si>
  <si>
    <t>SPECIALIST_SN</t>
  </si>
  <si>
    <t>专科就诊编号</t>
  </si>
  <si>
    <t>专科就诊编号，系统生成二级编码，如“S00.000.001”</t>
  </si>
  <si>
    <t>SHR0002</t>
  </si>
  <si>
    <t>SHR0003</t>
  </si>
  <si>
    <t>SHR0004</t>
  </si>
  <si>
    <t>SPECIALIST_TIME</t>
  </si>
  <si>
    <t>专科就诊开始时间</t>
  </si>
  <si>
    <t>专科门诊就诊开始时间</t>
  </si>
  <si>
    <t>SHR0005</t>
  </si>
  <si>
    <t>SPECIALIST_TYPE</t>
  </si>
  <si>
    <t>专科类型</t>
  </si>
  <si>
    <t>专科类型，如“3#,#4#,#口腔”</t>
  </si>
  <si>
    <t>SHR0006</t>
  </si>
  <si>
    <t>JH_LAB_APY_DTL</t>
  </si>
  <si>
    <t>LAD0001</t>
  </si>
  <si>
    <t>LAB_APY_DTL_SN</t>
  </si>
  <si>
    <t>检验申请明细编号</t>
  </si>
  <si>
    <t>检验申请明细编号，系统生成三级编码，如“LD0.000.000.001”</t>
  </si>
  <si>
    <t>LAD0002</t>
  </si>
  <si>
    <t>LAD0003</t>
  </si>
  <si>
    <t>检验申请单编号，来源JH_LAB_APPLY的LAP0001</t>
  </si>
  <si>
    <t>LAD0004</t>
  </si>
  <si>
    <t>LAB_DTL_CODE</t>
  </si>
  <si>
    <t>检验明细项编码</t>
  </si>
  <si>
    <t>LAD0005</t>
  </si>
  <si>
    <t>LAB_DTL_ITEM</t>
  </si>
  <si>
    <t>检验明细项名称</t>
  </si>
  <si>
    <t>LAD0006</t>
  </si>
  <si>
    <t>LAB_DTL_DESC</t>
  </si>
  <si>
    <t>检验明细说明</t>
  </si>
  <si>
    <t>LAD0007</t>
  </si>
  <si>
    <t>LAB_DTL_ORDER</t>
  </si>
  <si>
    <t>关联医嘱主键</t>
  </si>
  <si>
    <t>LAD0008</t>
  </si>
  <si>
    <t>LAD0009</t>
  </si>
  <si>
    <t>LAD0010</t>
  </si>
  <si>
    <t>JH_LAB_TRACE</t>
  </si>
  <si>
    <t>LTR0001</t>
  </si>
  <si>
    <t>LAB_TRACE_SN</t>
  </si>
  <si>
    <t>检验标本追踪编号</t>
  </si>
  <si>
    <t>检验标本追踪编号，系统生成三级编码，如“LT0.000.000.001”</t>
  </si>
  <si>
    <t>LTR0002</t>
  </si>
  <si>
    <t>LTR0003</t>
  </si>
  <si>
    <t>LTR0004</t>
  </si>
  <si>
    <t>394</t>
  </si>
  <si>
    <t>LAB_TRACE_TYPE</t>
  </si>
  <si>
    <t>检验追踪类型</t>
  </si>
  <si>
    <t>检验追踪类型，如“1#,#002#,#取容器”（打印条码、取容器、采集完成、运输交接、收取、实验室签收、报告发布）</t>
  </si>
  <si>
    <t>LTR0010</t>
  </si>
  <si>
    <t>SD_LAB_TRACE_TYPE</t>
  </si>
  <si>
    <t>检验追踪类型的中台标准编码</t>
  </si>
  <si>
    <t>LTR0011</t>
  </si>
  <si>
    <t>SC_LAB_TRACE_TYPE</t>
  </si>
  <si>
    <t>检验追踪类型编码</t>
  </si>
  <si>
    <t>源业务系统的检验追踪类型编码</t>
  </si>
  <si>
    <t>LTR0012</t>
  </si>
  <si>
    <t>ST_LAB_TRACE_TYPE</t>
  </si>
  <si>
    <t>检验追踪类型说明</t>
  </si>
  <si>
    <t>源业务系统的检验追踪类型描述</t>
  </si>
  <si>
    <t>LTR0005</t>
  </si>
  <si>
    <t>TRACE_TIME</t>
  </si>
  <si>
    <t>事件发生时间</t>
  </si>
  <si>
    <t>对应事件发生时间，如采集时间、签收时间等</t>
  </si>
  <si>
    <t>LTR0006</t>
  </si>
  <si>
    <t>TRACE_MAN</t>
  </si>
  <si>
    <t>事件参与人</t>
  </si>
  <si>
    <t>对应事件发生参与人，如采集人、签收人；编码+名称，如“000#,#张三”</t>
  </si>
  <si>
    <t>LTR0013</t>
  </si>
  <si>
    <t>SC_TRACE_MAN</t>
  </si>
  <si>
    <t>事件参与人编码</t>
  </si>
  <si>
    <t>源业务系统事件参与人编码</t>
  </si>
  <si>
    <t>LTR0007</t>
  </si>
  <si>
    <t>TRACE_NOTE</t>
  </si>
  <si>
    <t>LTR0008</t>
  </si>
  <si>
    <t>LTR0009</t>
  </si>
  <si>
    <t>LTR0014</t>
  </si>
  <si>
    <t>SPECIMEN_NO</t>
  </si>
  <si>
    <t>检验标本号</t>
  </si>
  <si>
    <t>LTR0015</t>
  </si>
  <si>
    <t>LTR0020</t>
  </si>
  <si>
    <t>LTR0021</t>
  </si>
  <si>
    <t>LTR0022</t>
  </si>
  <si>
    <t>LTR0016</t>
  </si>
  <si>
    <t>LTR0017</t>
  </si>
  <si>
    <t>LTR0018</t>
  </si>
  <si>
    <t>LTR0019</t>
  </si>
  <si>
    <t>LTR0023</t>
  </si>
  <si>
    <t>JH_LAB_RESULT</t>
  </si>
  <si>
    <t>LRS0001</t>
  </si>
  <si>
    <t>LAB_RESULT_SN</t>
  </si>
  <si>
    <t>检验结果编号</t>
  </si>
  <si>
    <t>检验结果编号，系统生成三级编码，如“LR0.000.000.001”</t>
  </si>
  <si>
    <t>LRS0002</t>
  </si>
  <si>
    <t>LRS0003</t>
  </si>
  <si>
    <t>LRS0004</t>
  </si>
  <si>
    <t>LAB_RESULT_CODE</t>
  </si>
  <si>
    <t>检验报告单号</t>
  </si>
  <si>
    <t>业务系统使用的检验报告单号</t>
  </si>
  <si>
    <t>LRS0005</t>
  </si>
  <si>
    <t>LRS0006</t>
  </si>
  <si>
    <t>LRS0007</t>
  </si>
  <si>
    <t>LRS0013</t>
  </si>
  <si>
    <t>LRS0014</t>
  </si>
  <si>
    <t>LRS0025</t>
  </si>
  <si>
    <t>标本号</t>
  </si>
  <si>
    <t>送检标本编号</t>
  </si>
  <si>
    <t>LRS0020</t>
  </si>
  <si>
    <t>ACCEPT_TIME</t>
  </si>
  <si>
    <t>核收时间</t>
  </si>
  <si>
    <t>LRS0008</t>
  </si>
  <si>
    <t>LIS_METHOD</t>
  </si>
  <si>
    <t>检验方法</t>
  </si>
  <si>
    <t>LRS0009</t>
  </si>
  <si>
    <t>LAB_INSTRUMENT_NAME</t>
  </si>
  <si>
    <t>仪器名称</t>
  </si>
  <si>
    <t>LRS0015</t>
  </si>
  <si>
    <t>OPERATER_TIME</t>
  </si>
  <si>
    <t>LRS0029</t>
  </si>
  <si>
    <t>检验执行科室</t>
  </si>
  <si>
    <t>LRS0030</t>
  </si>
  <si>
    <t>检验机构</t>
  </si>
  <si>
    <t>区分本院或者外院</t>
  </si>
  <si>
    <t>LRS0033</t>
  </si>
  <si>
    <t>LRS0034</t>
  </si>
  <si>
    <t>LRS0012</t>
  </si>
  <si>
    <t>报告结果审核人，人员编号＋名称，如“001#,#张三”</t>
  </si>
  <si>
    <t>LRS0038</t>
  </si>
  <si>
    <t>SC_RES_CHECK</t>
  </si>
  <si>
    <t>报告审核者编码</t>
  </si>
  <si>
    <t>LRS0039</t>
  </si>
  <si>
    <t>ST_RES_CHECK</t>
  </si>
  <si>
    <t>报告审核者名称</t>
  </si>
  <si>
    <t>LRS0016</t>
  </si>
  <si>
    <t>395</t>
  </si>
  <si>
    <t>REPORT_STATUS</t>
  </si>
  <si>
    <t>报告状态</t>
  </si>
  <si>
    <t>报告状态，如“1#,#002#,#发布”（检验中、结果未审核、已发布、召回、再发布）</t>
  </si>
  <si>
    <t>LRS0040</t>
  </si>
  <si>
    <t>SD_REPORT_STA</t>
  </si>
  <si>
    <t>LRS0044</t>
  </si>
  <si>
    <t>SC_REPORT_STA</t>
  </si>
  <si>
    <t>报告状态编码</t>
  </si>
  <si>
    <t>源业务系统的报告状态编码</t>
  </si>
  <si>
    <t>LRS0045</t>
  </si>
  <si>
    <t>ST_REPORT_STA</t>
  </si>
  <si>
    <t>报告状态说明</t>
  </si>
  <si>
    <t>源业务系统的报告状态描述</t>
  </si>
  <si>
    <t>LRS0026</t>
  </si>
  <si>
    <t>此报告是否被作废</t>
  </si>
  <si>
    <t>LRS0042</t>
  </si>
  <si>
    <t>SD_CANCEL</t>
  </si>
  <si>
    <t>LRS0049</t>
  </si>
  <si>
    <t>SC_CANCEL</t>
  </si>
  <si>
    <t>LRS0046</t>
  </si>
  <si>
    <t>ST_CANCEL</t>
  </si>
  <si>
    <t>是否作废说明</t>
  </si>
  <si>
    <t>源业务系统是否作废说明</t>
  </si>
  <si>
    <t>LRS0027</t>
  </si>
  <si>
    <t>LRS0028</t>
  </si>
  <si>
    <t>作废医生</t>
  </si>
  <si>
    <t>LRS0017</t>
  </si>
  <si>
    <t>REPORT_NOTE</t>
  </si>
  <si>
    <t>LRS0021</t>
  </si>
  <si>
    <t>ENTRY_TIME</t>
  </si>
  <si>
    <t>初审时间</t>
  </si>
  <si>
    <t>LRS0022</t>
  </si>
  <si>
    <t>AUTH_TIME</t>
  </si>
  <si>
    <t>LRS0010</t>
  </si>
  <si>
    <t>LRS0011</t>
  </si>
  <si>
    <t>报告结果发布人，人员编号＋名称，如“001#,#张三”</t>
  </si>
  <si>
    <t>LRS0036</t>
  </si>
  <si>
    <t>SC_RES_DOCT</t>
  </si>
  <si>
    <t>报告者编码</t>
  </si>
  <si>
    <t>LRS0037</t>
  </si>
  <si>
    <t>ST_RES_DOCT</t>
  </si>
  <si>
    <t>报告者名称</t>
  </si>
  <si>
    <t>LRS0052</t>
  </si>
  <si>
    <t>ST_RES_DEPT</t>
  </si>
  <si>
    <t>出报告的检验科室</t>
  </si>
  <si>
    <t>LRS0053</t>
  </si>
  <si>
    <t>SC_RES_DEPT</t>
  </si>
  <si>
    <t>出报告的检验科室编码</t>
  </si>
  <si>
    <t>LRS0018</t>
  </si>
  <si>
    <t>PRINTED</t>
  </si>
  <si>
    <t>是否已打印</t>
  </si>
  <si>
    <t>LRS0019</t>
  </si>
  <si>
    <t>SELF_PRINTED</t>
  </si>
  <si>
    <t>是否自助打印</t>
  </si>
  <si>
    <t>LRS0041</t>
  </si>
  <si>
    <t>SD_SELF_PRINTED</t>
  </si>
  <si>
    <t>LRS0051</t>
  </si>
  <si>
    <t>SC_SELF_PRINTED</t>
  </si>
  <si>
    <t>是否自助打印编码</t>
  </si>
  <si>
    <t>源业务系统是否自助打印编码</t>
  </si>
  <si>
    <t>LRS0048</t>
  </si>
  <si>
    <t>ST_SELF_PRINTED</t>
  </si>
  <si>
    <t>是否自助打印说明</t>
  </si>
  <si>
    <t>源业务系统是否自助打印说明</t>
  </si>
  <si>
    <t>LRS0023</t>
  </si>
  <si>
    <t>结果单已经打印的次数</t>
  </si>
  <si>
    <t>LRS0024</t>
  </si>
  <si>
    <t>该结果单最后一次打印时间</t>
  </si>
  <si>
    <t>LRS0031</t>
  </si>
  <si>
    <t>CRISIS_FLAG</t>
  </si>
  <si>
    <t>是否危急值</t>
  </si>
  <si>
    <t>是否有危急值项目</t>
  </si>
  <si>
    <t>LRS0043</t>
  </si>
  <si>
    <t>SD_CRISIS</t>
  </si>
  <si>
    <t>LRS0050</t>
  </si>
  <si>
    <t>SC_CRISIS</t>
  </si>
  <si>
    <t>是否危急值编码</t>
  </si>
  <si>
    <t>源业务系统是否危急值编码</t>
  </si>
  <si>
    <t>LRS0047</t>
  </si>
  <si>
    <t>ST_CRISIS</t>
  </si>
  <si>
    <t>是否危急值说明</t>
  </si>
  <si>
    <t>源业务系统是否危急值说明</t>
  </si>
  <si>
    <t>LRS0032</t>
  </si>
  <si>
    <t>LRS0035</t>
  </si>
  <si>
    <t>LRS0054</t>
  </si>
  <si>
    <t>SD_REPORT_WRONG</t>
  </si>
  <si>
    <t>检验报告不正确标识</t>
  </si>
  <si>
    <t>LRS0055</t>
  </si>
  <si>
    <t>LRS0056</t>
  </si>
  <si>
    <t>SC_LAB_EXE</t>
  </si>
  <si>
    <t>检验执行人工号</t>
  </si>
  <si>
    <t>LRS0057</t>
  </si>
  <si>
    <t>ST_LAB_EXE</t>
  </si>
  <si>
    <t>检验执行人姓名</t>
  </si>
  <si>
    <t>LRS0058</t>
  </si>
  <si>
    <t>PDF_REPORT_URL</t>
  </si>
  <si>
    <t>检验报告文件地址链接</t>
  </si>
  <si>
    <t>LRS0059</t>
  </si>
  <si>
    <t>PDF_REPORT_NO</t>
  </si>
  <si>
    <t>检验报告文件编号</t>
  </si>
  <si>
    <t>LRS0060</t>
  </si>
  <si>
    <t>SC_MICROBE</t>
  </si>
  <si>
    <t>微生物细菌编码</t>
  </si>
  <si>
    <t>LRS0061</t>
  </si>
  <si>
    <t>ST_MICROBE</t>
  </si>
  <si>
    <t>微生物细菌名称</t>
  </si>
  <si>
    <t>LRS0062</t>
  </si>
  <si>
    <t>LRS0063</t>
  </si>
  <si>
    <t>LRS0064</t>
  </si>
  <si>
    <t>PERIOD_DESC</t>
  </si>
  <si>
    <t>生理周期</t>
  </si>
  <si>
    <t>生理周期描述</t>
  </si>
  <si>
    <t>JH_LAB_RES_DTL</t>
  </si>
  <si>
    <t>LRD0001</t>
  </si>
  <si>
    <t>LAB_RES_DTL_SN</t>
  </si>
  <si>
    <t>检验结果明细编号</t>
  </si>
  <si>
    <t>检验结果明细编号，系统生成三级编码，如“LL0.000.000.001”</t>
  </si>
  <si>
    <t>LRD0002</t>
  </si>
  <si>
    <t>LRD0003</t>
  </si>
  <si>
    <t>检验结果编号，来源JH_LAB_RESULT的LRS0001</t>
  </si>
  <si>
    <t>LRD0011</t>
  </si>
  <si>
    <t>397</t>
  </si>
  <si>
    <t>RESULT_TYPE</t>
  </si>
  <si>
    <t>检验结果分类</t>
  </si>
  <si>
    <t>检验结果分类，如“1#,#001#,#普通检验”（普通检验、细菌、药敏）</t>
  </si>
  <si>
    <t>LRD0017</t>
  </si>
  <si>
    <t>SD_RESULT_TYPE</t>
  </si>
  <si>
    <t>检验结果分类，如普通检验、细菌、药敏</t>
  </si>
  <si>
    <t>LRD0022</t>
  </si>
  <si>
    <t>SC_RESULT_TYPE</t>
  </si>
  <si>
    <t>检验结果分类编码</t>
  </si>
  <si>
    <t>源业务系统的检验结果分类编码</t>
  </si>
  <si>
    <t>LRD0018</t>
  </si>
  <si>
    <t>ST_RESULT_TYPE</t>
  </si>
  <si>
    <t>检验结果分类描述</t>
  </si>
  <si>
    <t>LRD0020</t>
  </si>
  <si>
    <t>RESULT_CODE</t>
  </si>
  <si>
    <t>检验结果明细项编码</t>
  </si>
  <si>
    <t>检验结果明细项编码，结果明细包含编码、英文名称、中文名称三个信息</t>
  </si>
  <si>
    <t>LRD0004</t>
  </si>
  <si>
    <t>ITEM_EN_NAME</t>
  </si>
  <si>
    <t>项目英文名称</t>
  </si>
  <si>
    <t>LRD0005</t>
  </si>
  <si>
    <t>ITEM_CN_NAME</t>
  </si>
  <si>
    <t>项目中文名称</t>
  </si>
  <si>
    <t>LRD0006</t>
  </si>
  <si>
    <t>RESULT_NUM</t>
  </si>
  <si>
    <t>定量结果</t>
  </si>
  <si>
    <t>数值型结果值</t>
  </si>
  <si>
    <t>LRD0007</t>
  </si>
  <si>
    <t>RESULT_CHAR</t>
  </si>
  <si>
    <t>定性结果</t>
  </si>
  <si>
    <t>文本方式的结果</t>
  </si>
  <si>
    <t>LRD0009</t>
  </si>
  <si>
    <t>RESULT_UNIT</t>
  </si>
  <si>
    <t>结果单位</t>
  </si>
  <si>
    <t>LRD0010</t>
  </si>
  <si>
    <t>RESULT_REF</t>
  </si>
  <si>
    <t>参考范围</t>
  </si>
  <si>
    <t>LRD0008</t>
  </si>
  <si>
    <t>396</t>
  </si>
  <si>
    <t>RESULT_WARN</t>
  </si>
  <si>
    <t>结果提醒标记</t>
  </si>
  <si>
    <t>结果提醒类型，如“1#,#002#,#偏低”（偏低、偏高、正常、阴性、阳性）</t>
  </si>
  <si>
    <t>LRD0015</t>
  </si>
  <si>
    <t>SD_RESULT_WARN</t>
  </si>
  <si>
    <t>结果提醒类型，如偏低、偏高、正常、阴性、阳性</t>
  </si>
  <si>
    <t>LRD0021</t>
  </si>
  <si>
    <t>SC_RESULT_WARN</t>
  </si>
  <si>
    <t>结果提醒标记编码</t>
  </si>
  <si>
    <t>源业务系统的结果提醒类型说明</t>
  </si>
  <si>
    <t>LRD0016</t>
  </si>
  <si>
    <t>ST_RESULT_WARN</t>
  </si>
  <si>
    <t>结果提醒描述</t>
  </si>
  <si>
    <t>源系统结果提醒类型描述</t>
  </si>
  <si>
    <t>LRD0012</t>
  </si>
  <si>
    <t>RESULT_CTL_FLAG</t>
  </si>
  <si>
    <t>危急值标志</t>
  </si>
  <si>
    <t>危急值标志，是否</t>
  </si>
  <si>
    <t>LRD0019</t>
  </si>
  <si>
    <t>SD_RESULT_CTL</t>
  </si>
  <si>
    <t>LRD0024</t>
  </si>
  <si>
    <t>SC_RESULT_CTL</t>
  </si>
  <si>
    <t>LRD0023</t>
  </si>
  <si>
    <t>ST_RESULT_CTL</t>
  </si>
  <si>
    <t>LRD0025</t>
  </si>
  <si>
    <t>SC_RESULT_ISPRINT</t>
  </si>
  <si>
    <t>是否打印检验结果明细编码</t>
  </si>
  <si>
    <t>检验结果明细项目并不是所有的都会展示在报告上，有的项目可能不需要</t>
  </si>
  <si>
    <t>LRD0026</t>
  </si>
  <si>
    <t>ST_RESULT_ISPRINT</t>
  </si>
  <si>
    <t>是否打印检验结果明细说明</t>
  </si>
  <si>
    <t>不是所有的明细项目都需要打印到报告上</t>
  </si>
  <si>
    <t>LRD0013</t>
  </si>
  <si>
    <t>LRD0014</t>
  </si>
  <si>
    <t>LRD0027</t>
  </si>
  <si>
    <t>PRINT_SN</t>
  </si>
  <si>
    <t>项目顺序号</t>
  </si>
  <si>
    <t>LRD0028</t>
  </si>
  <si>
    <t>LRD0029</t>
  </si>
  <si>
    <t>LRD0030</t>
  </si>
  <si>
    <t>检验方法名称</t>
  </si>
  <si>
    <t>LRD0031</t>
  </si>
  <si>
    <t>LRD0032</t>
  </si>
  <si>
    <t>LRD0033</t>
  </si>
  <si>
    <t>JH_LAB_RES_VIS</t>
  </si>
  <si>
    <t>LRV0001</t>
  </si>
  <si>
    <t>LAB_RES_VIS_SN</t>
  </si>
  <si>
    <t>细菌培养结果编号</t>
  </si>
  <si>
    <t>细菌培养结果编号，系统生成三级编码，如“LV0.000.000.001”</t>
  </si>
  <si>
    <t>LRV0002</t>
  </si>
  <si>
    <t>LRV0003</t>
  </si>
  <si>
    <t>LRV0012</t>
  </si>
  <si>
    <t>VIS_TYPE</t>
  </si>
  <si>
    <t>微生物类型</t>
  </si>
  <si>
    <t>比如“鉴定报告、血培养”</t>
  </si>
  <si>
    <t>LRV0005</t>
  </si>
  <si>
    <t>VIS_ITEM_ORDER</t>
  </si>
  <si>
    <t>排序显示顺序</t>
  </si>
  <si>
    <t>LRV0004</t>
  </si>
  <si>
    <t>VIS_ITEM_NO</t>
  </si>
  <si>
    <t>项目编码</t>
  </si>
  <si>
    <t>LRV0006</t>
  </si>
  <si>
    <t>VIS_ITEM_NAME</t>
  </si>
  <si>
    <t>项目名称</t>
  </si>
  <si>
    <t>LRV0007</t>
  </si>
  <si>
    <t>VIS_ITEM_NAME_S</t>
  </si>
  <si>
    <t>项目缩写</t>
  </si>
  <si>
    <t>LRV0008</t>
  </si>
  <si>
    <t>结果描述</t>
  </si>
  <si>
    <t>LRV0009</t>
  </si>
  <si>
    <t>结果提示</t>
  </si>
  <si>
    <t>LRV0010</t>
  </si>
  <si>
    <t>LRV0011</t>
  </si>
  <si>
    <t>LRV0014</t>
  </si>
  <si>
    <t>VIS_MED_SEN</t>
  </si>
  <si>
    <t>药敏结果</t>
  </si>
  <si>
    <t>LRV0015</t>
  </si>
  <si>
    <t>RESULT_PRE_FIX</t>
  </si>
  <si>
    <t>修改前结果</t>
  </si>
  <si>
    <t>LRV0016</t>
  </si>
  <si>
    <t>INSTRUMENT_NO</t>
  </si>
  <si>
    <t>检测仪器</t>
  </si>
  <si>
    <t>LRV0013</t>
  </si>
  <si>
    <t>LRV0020</t>
  </si>
  <si>
    <t>LRV0021</t>
  </si>
  <si>
    <t>LRV0022</t>
  </si>
  <si>
    <t>LRV0017</t>
  </si>
  <si>
    <t>VIS_REMARK</t>
  </si>
  <si>
    <t>LRV0018</t>
  </si>
  <si>
    <t>LRV0019</t>
  </si>
  <si>
    <t>LRV0023</t>
  </si>
  <si>
    <t>LRV0024</t>
  </si>
  <si>
    <t>LRV0025</t>
  </si>
  <si>
    <t>JH_LAB_RES_CTL</t>
  </si>
  <si>
    <t>LRC0001</t>
  </si>
  <si>
    <t>JH_EXAM_APPLY</t>
  </si>
  <si>
    <t>EAP0001</t>
  </si>
  <si>
    <t>EXAM_APPLY_SN</t>
  </si>
  <si>
    <t>检查申请单编号</t>
  </si>
  <si>
    <t>检查申请单编号，系统生成三级编码，如“EA0.000.000.001”</t>
  </si>
  <si>
    <t>EAP0002</t>
  </si>
  <si>
    <t>EAP0003</t>
  </si>
  <si>
    <t>EAP0004</t>
  </si>
  <si>
    <t>EXAM_APPLY_CODE</t>
  </si>
  <si>
    <t>检查申请单号</t>
  </si>
  <si>
    <t>业务系统使用的检查申请单号</t>
  </si>
  <si>
    <t>EAP0005</t>
  </si>
  <si>
    <t>EXAM_APPLY_SRC</t>
  </si>
  <si>
    <t>检查申请来源</t>
  </si>
  <si>
    <t>检查申请单来源，如门诊、住院、外来、急诊</t>
  </si>
  <si>
    <t>EAP0013</t>
  </si>
  <si>
    <t>EAP0014</t>
  </si>
  <si>
    <t>EAP0052</t>
  </si>
  <si>
    <t>申请科室，源业务系统的科室编号</t>
  </si>
  <si>
    <t>EAP0053</t>
  </si>
  <si>
    <t>申请科室，源业务系统的科室描述</t>
  </si>
  <si>
    <t>EAP0015</t>
  </si>
  <si>
    <t>EAP0054</t>
  </si>
  <si>
    <t>申请医生，源业务系统的医生工号</t>
  </si>
  <si>
    <t>EAP0055</t>
  </si>
  <si>
    <t>申请医生，源业务系统的医生名称</t>
  </si>
  <si>
    <t>EAP0017</t>
  </si>
  <si>
    <t>401</t>
  </si>
  <si>
    <t>EXAM_APPLY_STATE</t>
  </si>
  <si>
    <t>申请状态，如“1#,#002#,#申请提交”（申请中、未排期、已排期、已签到、已检查、已出报告、确认报告、申请取消、已取消）</t>
  </si>
  <si>
    <t>EAP0047</t>
  </si>
  <si>
    <t>SD_EXAM_APY_STA</t>
  </si>
  <si>
    <t>申请状态，如申请中、未排期、已排期、已签到、已检查、已出报告、确认报告、申请取消、已取消</t>
  </si>
  <si>
    <t>EAP0070</t>
  </si>
  <si>
    <t>SC_EXAM_APY_STA</t>
  </si>
  <si>
    <t>EAP0071</t>
  </si>
  <si>
    <t>ST_EXAM_APY_STA</t>
  </si>
  <si>
    <t>EAP0081</t>
  </si>
  <si>
    <t>APPLY_DESC</t>
  </si>
  <si>
    <t>申请单详细内容</t>
  </si>
  <si>
    <t>EAP0031</t>
  </si>
  <si>
    <t>EAP0062</t>
  </si>
  <si>
    <t>SC_ORDER_WARD</t>
  </si>
  <si>
    <t>申请病区编码</t>
  </si>
  <si>
    <t>申请病区，源业务系统的病区编码</t>
  </si>
  <si>
    <t>EAP0063</t>
  </si>
  <si>
    <t>ST_ORDER_WARD</t>
  </si>
  <si>
    <t>申请病区名称</t>
  </si>
  <si>
    <t>申请病区，源业务系统的病区名称</t>
  </si>
  <si>
    <t>EAP0024</t>
  </si>
  <si>
    <t>申请单上的条码</t>
  </si>
  <si>
    <t>EAP0025</t>
  </si>
  <si>
    <t>申请单上的条码生成时间</t>
  </si>
  <si>
    <t>EAP0023</t>
  </si>
  <si>
    <t>EAP0032</t>
  </si>
  <si>
    <t>EAP0027</t>
  </si>
  <si>
    <t>EAP0029</t>
  </si>
  <si>
    <t>EAP0030</t>
  </si>
  <si>
    <t>EAP0048</t>
  </si>
  <si>
    <t>EAP0072</t>
  </si>
  <si>
    <t>EAP0073</t>
  </si>
  <si>
    <t>EAP0049</t>
  </si>
  <si>
    <t>EAP0074</t>
  </si>
  <si>
    <t>EAP0075</t>
  </si>
  <si>
    <t>EAP0037</t>
  </si>
  <si>
    <t>EXAM_APPLY_FEE</t>
  </si>
  <si>
    <t>EAP0041</t>
  </si>
  <si>
    <t>EAP0065</t>
  </si>
  <si>
    <t>EAP0076</t>
  </si>
  <si>
    <t>EAP0077</t>
  </si>
  <si>
    <t>EAP0010</t>
  </si>
  <si>
    <t>EAP0050</t>
  </si>
  <si>
    <t>临床诊断编码</t>
  </si>
  <si>
    <t>源业务系统的临床诊断编码</t>
  </si>
  <si>
    <t>EAP0051</t>
  </si>
  <si>
    <t>临床诊断描述</t>
  </si>
  <si>
    <t>源业务系统的临床诊断描述</t>
  </si>
  <si>
    <t>EAP0006</t>
  </si>
  <si>
    <t>WILL_EXAM_DATE</t>
  </si>
  <si>
    <t>拟检查时间</t>
  </si>
  <si>
    <t>准备执行检查的日期和时间</t>
  </si>
  <si>
    <t>EAP0007</t>
  </si>
  <si>
    <t>400</t>
  </si>
  <si>
    <t>EXAM_CLASS</t>
  </si>
  <si>
    <t>检查类别</t>
  </si>
  <si>
    <t>检查类别，如“1#,#001#,#放射”</t>
  </si>
  <si>
    <t>EAP0045</t>
  </si>
  <si>
    <t>SD_EXAM_CLASS</t>
  </si>
  <si>
    <t>检查类别简码</t>
  </si>
  <si>
    <t>检查类别，中台标准编码</t>
  </si>
  <si>
    <t>EAP0069</t>
  </si>
  <si>
    <t>SC_EXAM_CLASS</t>
  </si>
  <si>
    <t>检查类别编码</t>
  </si>
  <si>
    <t>源业务系统的检查类别编码</t>
  </si>
  <si>
    <t>EAP0046</t>
  </si>
  <si>
    <t>ST_EXAM_CLASS</t>
  </si>
  <si>
    <t>检查类别描述，如“放射”</t>
  </si>
  <si>
    <t>EAP0066</t>
  </si>
  <si>
    <t>EXAM_TIME</t>
  </si>
  <si>
    <t>检查时间</t>
  </si>
  <si>
    <t>EAP0042</t>
  </si>
  <si>
    <t>EXAM_ITEM_CODE</t>
  </si>
  <si>
    <t>检查项目编码</t>
  </si>
  <si>
    <t>EAP0043</t>
  </si>
  <si>
    <t>EXAM_ITEM_NAME</t>
  </si>
  <si>
    <t>检查项目名称</t>
  </si>
  <si>
    <t>EAP0008</t>
  </si>
  <si>
    <t>EXAM_SUB_CLASS</t>
  </si>
  <si>
    <t>检查子类</t>
  </si>
  <si>
    <t>EAP0009</t>
  </si>
  <si>
    <t>EXAM_ATTENTION</t>
  </si>
  <si>
    <t>检查注意事项</t>
  </si>
  <si>
    <t>检查注意事项（如检查前须空腹，憋尿等）</t>
  </si>
  <si>
    <t>EAP0011</t>
  </si>
  <si>
    <t>EXAM_MODE</t>
  </si>
  <si>
    <t>检查方式</t>
  </si>
  <si>
    <t>描述检查的场所，如病房，检查科室等</t>
  </si>
  <si>
    <t>EAP0012</t>
  </si>
  <si>
    <t>EXAM_DEVICE</t>
  </si>
  <si>
    <t>使用仪器</t>
  </si>
  <si>
    <t>EAP0026</t>
  </si>
  <si>
    <t>EXAM_APPLY_URGENT</t>
  </si>
  <si>
    <t>EAP0036</t>
  </si>
  <si>
    <t>EXAM_PART</t>
  </si>
  <si>
    <t>检查部位</t>
  </si>
  <si>
    <t>EAP0093</t>
  </si>
  <si>
    <t>SC_EXAM_PART</t>
  </si>
  <si>
    <t xml:space="preserve">检查部位编码 </t>
  </si>
  <si>
    <t>EAP0094</t>
  </si>
  <si>
    <t>ST_EXAM_PART</t>
  </si>
  <si>
    <t>检查部位名称</t>
  </si>
  <si>
    <t>EAP0038</t>
  </si>
  <si>
    <t>EXAM_ORG</t>
  </si>
  <si>
    <t>EAP0039</t>
  </si>
  <si>
    <t>EXAM_HOSP</t>
  </si>
  <si>
    <t>EAP0016</t>
  </si>
  <si>
    <t>EXAM_DEPT</t>
  </si>
  <si>
    <t>EAP0056</t>
  </si>
  <si>
    <t>SC_EXAM_DEPT</t>
  </si>
  <si>
    <t>执行检验的科室，源业务系统的科室编号</t>
  </si>
  <si>
    <t>EAP0057</t>
  </si>
  <si>
    <t>ST_EXAM_DEPT</t>
  </si>
  <si>
    <t>执行检验的科室，源业务系统的科室名称</t>
  </si>
  <si>
    <t>EAP0067</t>
  </si>
  <si>
    <t>SC_EXAM_DOCT</t>
  </si>
  <si>
    <t>检查执行人编码</t>
  </si>
  <si>
    <t>EAP0068</t>
  </si>
  <si>
    <t>ST_EXAM_DOCT</t>
  </si>
  <si>
    <t>检查执行人名称</t>
  </si>
  <si>
    <t>EAP0078</t>
  </si>
  <si>
    <t>EXAM_GOAL</t>
  </si>
  <si>
    <t>检查目的</t>
  </si>
  <si>
    <t>EAP0082</t>
  </si>
  <si>
    <t>INSORG_DESC</t>
  </si>
  <si>
    <t>送检组织描述</t>
  </si>
  <si>
    <t>EAP0083</t>
  </si>
  <si>
    <t>INSORG_NUM</t>
  </si>
  <si>
    <t>送检组织数量</t>
  </si>
  <si>
    <t>EAP0084</t>
  </si>
  <si>
    <t>INSORG_UNITS</t>
  </si>
  <si>
    <t>送检组织数量单位</t>
  </si>
  <si>
    <t>EAP0085</t>
  </si>
  <si>
    <t>DRAW_MATERIALS_DESC</t>
  </si>
  <si>
    <t>取材部位</t>
  </si>
  <si>
    <t>EAP0086</t>
  </si>
  <si>
    <t>DRAW_MATERIALS_NUM</t>
  </si>
  <si>
    <t>取材数量</t>
  </si>
  <si>
    <t>EAP0087</t>
  </si>
  <si>
    <t>DRAW_MATERIALS_UNITS</t>
  </si>
  <si>
    <t>取材数量单位</t>
  </si>
  <si>
    <t>EAP0088</t>
  </si>
  <si>
    <t>FIXED_LIQUID</t>
  </si>
  <si>
    <t>固定液</t>
  </si>
  <si>
    <t>EAP0089</t>
  </si>
  <si>
    <t xml:space="preserve">确认时间 </t>
  </si>
  <si>
    <t>EAP0090</t>
  </si>
  <si>
    <t>SC_CONFIRM_DOCTER</t>
  </si>
  <si>
    <t>确认医生工号</t>
  </si>
  <si>
    <t>EAP0091</t>
  </si>
  <si>
    <t>ST_CONFIRM_DOCTER</t>
  </si>
  <si>
    <t>确认人姓名</t>
  </si>
  <si>
    <t>EAP0033</t>
  </si>
  <si>
    <t>EAP0064</t>
  </si>
  <si>
    <t>EAP0080</t>
  </si>
  <si>
    <t>源业务系统的是否作废编码</t>
  </si>
  <si>
    <t>EAP0079</t>
  </si>
  <si>
    <t>源业务系统的是否作废描述</t>
  </si>
  <si>
    <t>EAP0034</t>
  </si>
  <si>
    <t>EAP0035</t>
  </si>
  <si>
    <t>EAP0018</t>
  </si>
  <si>
    <t>REPORT_TIME</t>
  </si>
  <si>
    <t>EAP0019</t>
  </si>
  <si>
    <t>REPORT_DOCTOR</t>
  </si>
  <si>
    <t>EAP0058</t>
  </si>
  <si>
    <t>SC_REPORT_DOCT</t>
  </si>
  <si>
    <t>报告结果发布人，源业务系统的发布人工号</t>
  </si>
  <si>
    <t>EAP0059</t>
  </si>
  <si>
    <t>ST_REPORT_DOCT</t>
  </si>
  <si>
    <t>报告结果发布人，源业务系统的发布人名称</t>
  </si>
  <si>
    <t>EAP0020</t>
  </si>
  <si>
    <t>REPORT_CHECK</t>
  </si>
  <si>
    <t>EAP0060</t>
  </si>
  <si>
    <t>SC_REPORT_CHECK</t>
  </si>
  <si>
    <t>报告结果审核人，源业务系统的审核人工号</t>
  </si>
  <si>
    <t>EAP0061</t>
  </si>
  <si>
    <t>ST_REPORT_CHECK</t>
  </si>
  <si>
    <t>报告结果审核人，源业务系统的审核人名称</t>
  </si>
  <si>
    <t>EAP0096</t>
  </si>
  <si>
    <t>审核日期时间</t>
  </si>
  <si>
    <t>EAP0097</t>
  </si>
  <si>
    <t>审核者工号</t>
  </si>
  <si>
    <t>EAP0098</t>
  </si>
  <si>
    <t>EAP0028</t>
  </si>
  <si>
    <t>EAP0040</t>
  </si>
  <si>
    <t>EAP0044</t>
  </si>
  <si>
    <t>EAP0092</t>
  </si>
  <si>
    <t>CASE_SUMMARY</t>
  </si>
  <si>
    <t>病历摘要及手术所见</t>
  </si>
  <si>
    <t>EAP0095</t>
  </si>
  <si>
    <t>优先（紧急）度</t>
  </si>
  <si>
    <t>EAP0021</t>
  </si>
  <si>
    <t>EAP0022</t>
  </si>
  <si>
    <t>EAP0099</t>
  </si>
  <si>
    <t>JH_EXAM_APY_DTL</t>
  </si>
  <si>
    <t>EAD0001</t>
  </si>
  <si>
    <t>EXAM_APY_DTL_SN</t>
  </si>
  <si>
    <t>检查申请明细编号</t>
  </si>
  <si>
    <t>检查申请明细编号，系统生成三级编码，如“ED0.000.000.001”</t>
  </si>
  <si>
    <t>EAD0002</t>
  </si>
  <si>
    <t>EAD0003</t>
  </si>
  <si>
    <t>检查申请单编号，来源JH_EXAM_APPLY的EAP0001</t>
  </si>
  <si>
    <t>EAD0004</t>
  </si>
  <si>
    <t>EXAM_DTL_CODE</t>
  </si>
  <si>
    <t>检查明细项编码</t>
  </si>
  <si>
    <t>EAD0005</t>
  </si>
  <si>
    <t>EXAM_DTL_ITEM</t>
  </si>
  <si>
    <t>检查明细项名称</t>
  </si>
  <si>
    <t>EAD0007</t>
  </si>
  <si>
    <t>EXAM_DTL_DESC</t>
  </si>
  <si>
    <t>检查明细说明</t>
  </si>
  <si>
    <t>EAD0006</t>
  </si>
  <si>
    <t>EXAM_DTL_PART</t>
  </si>
  <si>
    <t>EAD0008</t>
  </si>
  <si>
    <t>EXAM_DTL_ORDER</t>
  </si>
  <si>
    <t>关联住院医嘱或门诊处方唯一键值</t>
  </si>
  <si>
    <t>EAD0009</t>
  </si>
  <si>
    <t>EAD0010</t>
  </si>
  <si>
    <t>EAD0011</t>
  </si>
  <si>
    <t>JH_EXAM_APY_SCH</t>
  </si>
  <si>
    <t>EAS0001</t>
  </si>
  <si>
    <t>EXAM_APY_SCH_SN</t>
  </si>
  <si>
    <t>检查排期编号</t>
  </si>
  <si>
    <t>EAS0002</t>
  </si>
  <si>
    <t>EAS0003</t>
  </si>
  <si>
    <t>EAS0027</t>
  </si>
  <si>
    <t>EAS0047</t>
  </si>
  <si>
    <t>检查类别，中台标准字典，如“放射”</t>
  </si>
  <si>
    <t>EAS0049</t>
  </si>
  <si>
    <t>EAS0050</t>
  </si>
  <si>
    <t>检查类别说明</t>
  </si>
  <si>
    <t>源业务系统的检查类别描述</t>
  </si>
  <si>
    <t>EAS0004</t>
  </si>
  <si>
    <t>影像号</t>
  </si>
  <si>
    <t>EAS0005</t>
  </si>
  <si>
    <t>APPOINT_NO</t>
  </si>
  <si>
    <t>预约号</t>
  </si>
  <si>
    <t>EAS0006</t>
  </si>
  <si>
    <t>APT_TIME_INTERVAL</t>
  </si>
  <si>
    <t>预约时段</t>
  </si>
  <si>
    <t>EAS0007</t>
  </si>
  <si>
    <t>EXAM_APPOINT_DATE</t>
  </si>
  <si>
    <t>预约检查日期</t>
  </si>
  <si>
    <t>EAS0008</t>
  </si>
  <si>
    <t>FIRST_EXAM_APT_TIME</t>
  </si>
  <si>
    <t>预约检查最早时间</t>
  </si>
  <si>
    <t>EAS0009</t>
  </si>
  <si>
    <t>LAST_EXAM_APT_TIME</t>
  </si>
  <si>
    <t>预约检查最晚时间</t>
  </si>
  <si>
    <t>EAS0010</t>
  </si>
  <si>
    <t>APPOINT_ADDR</t>
  </si>
  <si>
    <t>预约检查地点</t>
  </si>
  <si>
    <t>EAS0011</t>
  </si>
  <si>
    <t>APPOINT_SORT_NO</t>
  </si>
  <si>
    <t>预约排序号</t>
  </si>
  <si>
    <t>EAS0012</t>
  </si>
  <si>
    <t>APPOINT_DOCTOR</t>
  </si>
  <si>
    <t>预约医师</t>
  </si>
  <si>
    <t>EAS0034</t>
  </si>
  <si>
    <t>SC_APPOINT_DOCT</t>
  </si>
  <si>
    <t>预约医师编码</t>
  </si>
  <si>
    <t>EAS0035</t>
  </si>
  <si>
    <t>ST_APPOINT_DOCT</t>
  </si>
  <si>
    <t>预约医师名称</t>
  </si>
  <si>
    <t>EAS0013</t>
  </si>
  <si>
    <t>APPOINT_PERFORM_DEPT</t>
  </si>
  <si>
    <t>预约执行科室</t>
  </si>
  <si>
    <t>EAS0036</t>
  </si>
  <si>
    <t>SC_APPO_PERF_DEPT</t>
  </si>
  <si>
    <t>预约执行科室编码</t>
  </si>
  <si>
    <t>EAS0037</t>
  </si>
  <si>
    <t>ST_APPO_PERF_DEPT</t>
  </si>
  <si>
    <t>预约执行科室名称</t>
  </si>
  <si>
    <t>EAS0014</t>
  </si>
  <si>
    <t>APPOINT_EXAM_ROOM</t>
  </si>
  <si>
    <t>预约检查室</t>
  </si>
  <si>
    <t>EAS0015</t>
  </si>
  <si>
    <t>APPOINT_EXAM_DEV</t>
  </si>
  <si>
    <t>预约检查设备</t>
  </si>
  <si>
    <t>EAS0016</t>
  </si>
  <si>
    <t>STAY_DEPT</t>
  </si>
  <si>
    <t>病人科室</t>
  </si>
  <si>
    <t>EAS0038</t>
  </si>
  <si>
    <t>SC_STAY_DEPT</t>
  </si>
  <si>
    <t>病人科室编码</t>
  </si>
  <si>
    <t>住院患者所在科室</t>
  </si>
  <si>
    <t>EAS0039</t>
  </si>
  <si>
    <t>ST_STAY_DEPT</t>
  </si>
  <si>
    <t>病人科室名称</t>
  </si>
  <si>
    <t>EAS0017</t>
  </si>
  <si>
    <t>APPOINTER</t>
  </si>
  <si>
    <t>预约员</t>
  </si>
  <si>
    <t>EAS0059</t>
  </si>
  <si>
    <t>SC_APPOINT_EXAM_DEV</t>
  </si>
  <si>
    <t>预约设备编码(ID)</t>
  </si>
  <si>
    <t>EAS0018</t>
  </si>
  <si>
    <t>ADDNO_FLAG</t>
  </si>
  <si>
    <t>是否加号</t>
  </si>
  <si>
    <t>EAS0040</t>
  </si>
  <si>
    <t>SD_ADDNO</t>
  </si>
  <si>
    <t>EAS0051</t>
  </si>
  <si>
    <t>SC_ADDNO</t>
  </si>
  <si>
    <t>是否加号编码</t>
  </si>
  <si>
    <t>源业务系统的是否加号编码</t>
  </si>
  <si>
    <t>EAS0055</t>
  </si>
  <si>
    <t>ST_ADDNO</t>
  </si>
  <si>
    <t>是否加号描述</t>
  </si>
  <si>
    <t>源业务系统的是否加号描述</t>
  </si>
  <si>
    <t>EAS0019</t>
  </si>
  <si>
    <t>SIGN_IN_FLAG</t>
  </si>
  <si>
    <t>是否签到</t>
  </si>
  <si>
    <t>EAS0041</t>
  </si>
  <si>
    <t>SD_SIGN_IN</t>
  </si>
  <si>
    <t>EAS0054</t>
  </si>
  <si>
    <t>SC_SIGN_IN</t>
  </si>
  <si>
    <t>是否签到编码</t>
  </si>
  <si>
    <t>源业务系统的是否签到编码</t>
  </si>
  <si>
    <t>EAS0058</t>
  </si>
  <si>
    <t>ST_SIGN_IN</t>
  </si>
  <si>
    <t>是否签到描述</t>
  </si>
  <si>
    <t>源业务系统的是否签到描述</t>
  </si>
  <si>
    <t>EAS0020</t>
  </si>
  <si>
    <t>SIGN_IN_TIME</t>
  </si>
  <si>
    <t>签到时间</t>
  </si>
  <si>
    <t>EAS0021</t>
  </si>
  <si>
    <t>EXAM_FLAG</t>
  </si>
  <si>
    <t>是否已检查</t>
  </si>
  <si>
    <t>EAS0042</t>
  </si>
  <si>
    <t>SD_EXAM_END</t>
  </si>
  <si>
    <t>EAS0056</t>
  </si>
  <si>
    <t>ST_EXAM_END</t>
  </si>
  <si>
    <t>是否已检查描述</t>
  </si>
  <si>
    <t>源业务系统的是否已检查描述</t>
  </si>
  <si>
    <t>EAS0029</t>
  </si>
  <si>
    <t>FEE_FLAG</t>
  </si>
  <si>
    <t>是否已收费</t>
  </si>
  <si>
    <t>EAS0048</t>
  </si>
  <si>
    <t>SD_FEE_END</t>
  </si>
  <si>
    <t>EAS0053</t>
  </si>
  <si>
    <t>SC_FEE_END</t>
  </si>
  <si>
    <t>是否已收费编码</t>
  </si>
  <si>
    <t>源业务系统的是否已收费编码</t>
  </si>
  <si>
    <t>EAS0057</t>
  </si>
  <si>
    <t>ST_FEE_END</t>
  </si>
  <si>
    <t>是否已收费描述</t>
  </si>
  <si>
    <t>源业务系统的是否已收费描述</t>
  </si>
  <si>
    <t>EAS0028</t>
  </si>
  <si>
    <t>EXAM_ITEM_DESC</t>
  </si>
  <si>
    <t>检查项目</t>
  </si>
  <si>
    <t>EAS0022</t>
  </si>
  <si>
    <t>实际检查时间</t>
  </si>
  <si>
    <t>EAS0023</t>
  </si>
  <si>
    <t>EXAM_DOCTOR</t>
  </si>
  <si>
    <t>实际检查医师</t>
  </si>
  <si>
    <t>EAS0043</t>
  </si>
  <si>
    <t>实际检查医师编码</t>
  </si>
  <si>
    <t>EAS0052</t>
  </si>
  <si>
    <t>SC_EXAM_END</t>
  </si>
  <si>
    <t>是否已检查编码</t>
  </si>
  <si>
    <t>源业务系统的是否已检查编码</t>
  </si>
  <si>
    <t>EAS0044</t>
  </si>
  <si>
    <t>实际检查医师名称</t>
  </si>
  <si>
    <t>EAS0024</t>
  </si>
  <si>
    <t>实际执行科室</t>
  </si>
  <si>
    <t>EAS0045</t>
  </si>
  <si>
    <t>实际执行科室编码</t>
  </si>
  <si>
    <t>EAS0046</t>
  </si>
  <si>
    <t>实际执行科室名称</t>
  </si>
  <si>
    <t>EAS0025</t>
  </si>
  <si>
    <t>EXAM_ROOM</t>
  </si>
  <si>
    <t>实际检查室</t>
  </si>
  <si>
    <t>EAS0026</t>
  </si>
  <si>
    <t>实际检查设备</t>
  </si>
  <si>
    <t>EAS0030</t>
  </si>
  <si>
    <t>EXAM_SCH_NOTE</t>
  </si>
  <si>
    <t>EAS0031</t>
  </si>
  <si>
    <t>登记人员</t>
  </si>
  <si>
    <t>EAS0032</t>
  </si>
  <si>
    <t>EAS0033</t>
  </si>
  <si>
    <t>EAS0060</t>
  </si>
  <si>
    <t>JH_EXAM_REPORT</t>
  </si>
  <si>
    <t>ERT0001</t>
  </si>
  <si>
    <t>EXAM_REPORT_SN</t>
  </si>
  <si>
    <t>检查报告编号</t>
  </si>
  <si>
    <t>检查报告编号，系统生成三级编码，如“ER0.000.000.001”</t>
  </si>
  <si>
    <t>ERT0002</t>
  </si>
  <si>
    <t>ERT0003</t>
  </si>
  <si>
    <t>ERT0004</t>
  </si>
  <si>
    <t>EXAM_REPORT_CODE</t>
  </si>
  <si>
    <t>检查报告单号</t>
  </si>
  <si>
    <t>业务系统使用的检查报告单号</t>
  </si>
  <si>
    <t>ERT0005</t>
  </si>
  <si>
    <t>ERT0071</t>
  </si>
  <si>
    <t>ERT0072</t>
  </si>
  <si>
    <t>ERT0073</t>
  </si>
  <si>
    <t>ERT0074</t>
  </si>
  <si>
    <t>ERT0037</t>
  </si>
  <si>
    <t>ERT0038</t>
  </si>
  <si>
    <t>ERT0006</t>
  </si>
  <si>
    <t>EXAM_PARA</t>
  </si>
  <si>
    <t>检查参数</t>
  </si>
  <si>
    <t>ERT0007</t>
  </si>
  <si>
    <t>EXAM_DESC</t>
  </si>
  <si>
    <t>检查所见</t>
  </si>
  <si>
    <t>ERT0008</t>
  </si>
  <si>
    <t>EXAM_DIAG</t>
  </si>
  <si>
    <t>检查诊断</t>
  </si>
  <si>
    <t>ERT0009</t>
  </si>
  <si>
    <t>EXAM_IMPR</t>
  </si>
  <si>
    <t>印象</t>
  </si>
  <si>
    <t>ERT0010</t>
  </si>
  <si>
    <t>EXAM_RECOMM</t>
  </si>
  <si>
    <t>建议</t>
  </si>
  <si>
    <t>ERT0011</t>
  </si>
  <si>
    <t>ABNORMAL_FLAG</t>
  </si>
  <si>
    <t>是否阳性</t>
  </si>
  <si>
    <t>引用是否标记</t>
  </si>
  <si>
    <t>ERT0040</t>
  </si>
  <si>
    <t>SD_ABNORMAL</t>
  </si>
  <si>
    <t>ERT0061</t>
  </si>
  <si>
    <t>SC_ABNORMAL</t>
  </si>
  <si>
    <t>是否阳性编码</t>
  </si>
  <si>
    <t>源业务系统是否阳性编码</t>
  </si>
  <si>
    <t>ERT0065</t>
  </si>
  <si>
    <t>ST_ABNORMAL</t>
  </si>
  <si>
    <t>是否阳性描述</t>
  </si>
  <si>
    <t>源业务系统是否阳性描述</t>
  </si>
  <si>
    <t>ERT0012</t>
  </si>
  <si>
    <t>IMAGE_NO</t>
  </si>
  <si>
    <t>报告图象编号</t>
  </si>
  <si>
    <t>报告中图象涉及的编号、文件名等唯一号码</t>
  </si>
  <si>
    <t>ERT0013</t>
  </si>
  <si>
    <t>IMAGE_URL</t>
  </si>
  <si>
    <t>报告图象链接</t>
  </si>
  <si>
    <t>报告中图象的访问地址URL</t>
  </si>
  <si>
    <t>ERT0014</t>
  </si>
  <si>
    <t>ERT0015</t>
  </si>
  <si>
    <t>ERT0041</t>
  </si>
  <si>
    <t>报告结果发布人，源业务系统的人员工号</t>
  </si>
  <si>
    <t>ERT0042</t>
  </si>
  <si>
    <t>报告结果发布人，源业务系统的人员名称</t>
  </si>
  <si>
    <t>ERT0055</t>
  </si>
  <si>
    <t>CREATE_TIME</t>
  </si>
  <si>
    <t>报告生成时间</t>
  </si>
  <si>
    <t>系统报告已出时间，但还未审核</t>
  </si>
  <si>
    <t>ERT0016</t>
  </si>
  <si>
    <t>ERT0043</t>
  </si>
  <si>
    <t>报告结果审核人，源业务系统的人员工号</t>
  </si>
  <si>
    <t>ERT0044</t>
  </si>
  <si>
    <t>报告结果审核人，源业务系统的人员名称</t>
  </si>
  <si>
    <t>ERT0027</t>
  </si>
  <si>
    <t>ERT0023</t>
  </si>
  <si>
    <t>402</t>
  </si>
  <si>
    <t>报告状态，如“1#,#002#,#发布”（未检查、检查中、报告未审核、已发布、召回、再发布）</t>
  </si>
  <si>
    <t>ERT0049</t>
  </si>
  <si>
    <t>ERT0057</t>
  </si>
  <si>
    <t>ERT0058</t>
  </si>
  <si>
    <t>报告状态描述</t>
  </si>
  <si>
    <t>ERT0030</t>
  </si>
  <si>
    <t>ERT0051</t>
  </si>
  <si>
    <t>ERT0062</t>
  </si>
  <si>
    <t>ERT0066</t>
  </si>
  <si>
    <t>是否作废描述</t>
  </si>
  <si>
    <t>源业务系统作是否废描述</t>
  </si>
  <si>
    <t>ERT0031</t>
  </si>
  <si>
    <t>ERT0032</t>
  </si>
  <si>
    <t>ERT0017</t>
  </si>
  <si>
    <t>检查室</t>
  </si>
  <si>
    <t>实际检查室，科室编号＋名称，如“001#,#放射一室”</t>
  </si>
  <si>
    <t>ERT0018</t>
  </si>
  <si>
    <t>检查医师</t>
  </si>
  <si>
    <t>实际检查医师，人员编号＋名称，如“001#,#张三”</t>
  </si>
  <si>
    <t>ERT0045</t>
  </si>
  <si>
    <t>检查医师编码</t>
  </si>
  <si>
    <t>实际检查医师，源业务系统的人员工号</t>
  </si>
  <si>
    <t>ERT0046</t>
  </si>
  <si>
    <t>检查医师名称</t>
  </si>
  <si>
    <t>实际检查医师，源业务系统的人员名称</t>
  </si>
  <si>
    <t>ERT0019</t>
  </si>
  <si>
    <t>实际检查使用仪器</t>
  </si>
  <si>
    <t>ERT0020</t>
  </si>
  <si>
    <t>实际检查的日期与时间</t>
  </si>
  <si>
    <t>ERT0021</t>
  </si>
  <si>
    <t>ERT0022</t>
  </si>
  <si>
    <t>409</t>
  </si>
  <si>
    <t>EXAM_METHOD</t>
  </si>
  <si>
    <t>检查方法</t>
  </si>
  <si>
    <t>ERT0047</t>
  </si>
  <si>
    <t>SD_EXAM_METHOD</t>
  </si>
  <si>
    <t>检查方法简码</t>
  </si>
  <si>
    <t>中体标准字典</t>
  </si>
  <si>
    <t>ERT0056</t>
  </si>
  <si>
    <t>SC_EXAM_METHOD</t>
  </si>
  <si>
    <t>检查方法编码</t>
  </si>
  <si>
    <t>源业务系统的检查方法编码</t>
  </si>
  <si>
    <t>ERT0048</t>
  </si>
  <si>
    <t>ST_EXAM_METHOD</t>
  </si>
  <si>
    <t>检查方法描述</t>
  </si>
  <si>
    <t>ERT0029</t>
  </si>
  <si>
    <t>EXAM_ORDER_NO</t>
  </si>
  <si>
    <t>检查序号</t>
  </si>
  <si>
    <t>ERT0033</t>
  </si>
  <si>
    <t>检查执行科室</t>
  </si>
  <si>
    <t>ERT0052</t>
  </si>
  <si>
    <t>检查执行科室编码</t>
  </si>
  <si>
    <t>ERT0053</t>
  </si>
  <si>
    <t>检查执行科室名称</t>
  </si>
  <si>
    <t>ERT0059</t>
  </si>
  <si>
    <t>SC_EXAM_DEVICE</t>
  </si>
  <si>
    <t>检查设备编号</t>
  </si>
  <si>
    <t>ERT0060</t>
  </si>
  <si>
    <t>ST_EXAM_DEVICE</t>
  </si>
  <si>
    <t>检查设备名称</t>
  </si>
  <si>
    <t>ERT0035</t>
  </si>
  <si>
    <t>ERT0054</t>
  </si>
  <si>
    <t>ERT0063</t>
  </si>
  <si>
    <t>ERT0067</t>
  </si>
  <si>
    <t>是否危急值描述</t>
  </si>
  <si>
    <t>源业务系统是否危急值描述</t>
  </si>
  <si>
    <t>ERT0025</t>
  </si>
  <si>
    <t>ERT0050</t>
  </si>
  <si>
    <t>SD_SELF_PRINT</t>
  </si>
  <si>
    <t>ERT0064</t>
  </si>
  <si>
    <t>SC_SELF_PRINT</t>
  </si>
  <si>
    <t>ERT0068</t>
  </si>
  <si>
    <t>ST_SELF_PRINT</t>
  </si>
  <si>
    <t>是否自助打印描述</t>
  </si>
  <si>
    <t>源业务系统是否自助打印描述</t>
  </si>
  <si>
    <t>ERT0026</t>
  </si>
  <si>
    <t>ERT0028</t>
  </si>
  <si>
    <t>ERT0069</t>
  </si>
  <si>
    <t>SC_RT_RECORDER</t>
  </si>
  <si>
    <t>报告记录人编码</t>
  </si>
  <si>
    <t>编写报告记录的医技医师</t>
  </si>
  <si>
    <t>ERT0070</t>
  </si>
  <si>
    <t>ST_RT_RECORDER</t>
  </si>
  <si>
    <t>报告记录人姓名</t>
  </si>
  <si>
    <t>ERT0075</t>
  </si>
  <si>
    <t>SC_RIS_CHECK_OPER</t>
  </si>
  <si>
    <t>登记人编码</t>
  </si>
  <si>
    <t>为数据中心提供登记人信息</t>
  </si>
  <si>
    <t>ERT0076</t>
  </si>
  <si>
    <t>ST_RIS_CHECK_OPER</t>
  </si>
  <si>
    <t>登记人名称</t>
  </si>
  <si>
    <t>ERT0077</t>
  </si>
  <si>
    <t>RIS_CHECK_TIME</t>
  </si>
  <si>
    <t>登记时间</t>
  </si>
  <si>
    <t>为数据中心提供检查报告登记时间</t>
  </si>
  <si>
    <t>ERT0024</t>
  </si>
  <si>
    <t>ERT0034</t>
  </si>
  <si>
    <t>检查机构</t>
  </si>
  <si>
    <t>ERT0036</t>
  </si>
  <si>
    <t>ERT0039</t>
  </si>
  <si>
    <t>ERT0078</t>
  </si>
  <si>
    <t>核对时间</t>
  </si>
  <si>
    <t>ERT0079</t>
  </si>
  <si>
    <t>CHECK_FLAG</t>
  </si>
  <si>
    <t>核对标志</t>
  </si>
  <si>
    <t>ERT0081</t>
  </si>
  <si>
    <t>SC_DEVICE_TYPE</t>
  </si>
  <si>
    <t>设备类型编号</t>
  </si>
  <si>
    <t>ERT0082</t>
  </si>
  <si>
    <t>ST_DEVICE_TYPE</t>
  </si>
  <si>
    <t>设备类型名称</t>
  </si>
  <si>
    <t>ERT0083</t>
  </si>
  <si>
    <t>部位编码</t>
  </si>
  <si>
    <t>ERT0084</t>
  </si>
  <si>
    <t>部位名称</t>
  </si>
  <si>
    <t>ERT0085</t>
  </si>
  <si>
    <t>IMG_COUNT</t>
  </si>
  <si>
    <t>影像数量</t>
  </si>
  <si>
    <t>ERT0080</t>
  </si>
  <si>
    <t>DISTRI_STATUS</t>
  </si>
  <si>
    <t>分发ID</t>
  </si>
  <si>
    <t>ERT0086</t>
  </si>
  <si>
    <t>ERT0087</t>
  </si>
  <si>
    <t>ERT0088</t>
  </si>
  <si>
    <t>ERT0089</t>
  </si>
  <si>
    <t>ERT0090</t>
  </si>
  <si>
    <t>ERT0091</t>
  </si>
  <si>
    <t>检查类别名称</t>
  </si>
  <si>
    <t>JH_EXAM_REP_IMG</t>
  </si>
  <si>
    <t>ERI0001</t>
  </si>
  <si>
    <t>EXAM_REP_IMG_SN</t>
  </si>
  <si>
    <t>检查影像编号</t>
  </si>
  <si>
    <t>检查影像编号，系统生成三级编码，如“EP0.000.000.001”</t>
  </si>
  <si>
    <t>ERI0002</t>
  </si>
  <si>
    <t>ERI0003</t>
  </si>
  <si>
    <t>检查报告编号，来源JH_EXAM_REPORT的ERT0001</t>
  </si>
  <si>
    <t>ERI0005</t>
  </si>
  <si>
    <t>IMG_TITLE</t>
  </si>
  <si>
    <t>图片标题</t>
  </si>
  <si>
    <t>ERI0006</t>
  </si>
  <si>
    <t>排序</t>
  </si>
  <si>
    <t>ERI0007</t>
  </si>
  <si>
    <t>FILE_SN_CODE</t>
  </si>
  <si>
    <t>图片唯一号</t>
  </si>
  <si>
    <t>关联到表“JH_FILE_CONTENT”</t>
  </si>
  <si>
    <t>ERI0008</t>
  </si>
  <si>
    <t>IMG_REMARK</t>
  </si>
  <si>
    <t>图片备注</t>
  </si>
  <si>
    <t>ERI0009</t>
  </si>
  <si>
    <t>FILE_SIZE</t>
  </si>
  <si>
    <t>图片大小</t>
  </si>
  <si>
    <t>ERI0010</t>
  </si>
  <si>
    <t>FILE_TYPE</t>
  </si>
  <si>
    <t>图片格式</t>
  </si>
  <si>
    <t>图片文件格式，JPG、PNG、MP4等</t>
  </si>
  <si>
    <t>ERI0011</t>
  </si>
  <si>
    <t>ERI0012</t>
  </si>
  <si>
    <t>IMG_SRC_CODE</t>
  </si>
  <si>
    <t>外部关联编号</t>
  </si>
  <si>
    <t>来源系统的关联编号，如文件名、图片ID等</t>
  </si>
  <si>
    <t>ERI0013</t>
  </si>
  <si>
    <t>IMG_SRC_URL</t>
  </si>
  <si>
    <t>外部关联地址</t>
  </si>
  <si>
    <t>来源系统的关联URL地址或下载地址</t>
  </si>
  <si>
    <t>ERI0014</t>
  </si>
  <si>
    <t>ERI0015</t>
  </si>
  <si>
    <t>ERI0016</t>
  </si>
  <si>
    <t>431</t>
  </si>
  <si>
    <t>SD_IMG_TYPE</t>
  </si>
  <si>
    <t>图片类型简码</t>
  </si>
  <si>
    <t>图片类型，如“1#,#002#,#缩略图”（缩略图、内容图）</t>
  </si>
  <si>
    <t>ERI0017</t>
  </si>
  <si>
    <t>SC_IMG_TYPE</t>
  </si>
  <si>
    <t>图片类型编码</t>
  </si>
  <si>
    <t>源业务系统的图片类型编码</t>
  </si>
  <si>
    <t>ERI0018</t>
  </si>
  <si>
    <t>ST_IMG_TYPE</t>
  </si>
  <si>
    <t>图片类型描述</t>
  </si>
  <si>
    <t>源业务系统的图片类型描述</t>
  </si>
  <si>
    <t>ERI0019</t>
  </si>
  <si>
    <t>ERI0004</t>
  </si>
  <si>
    <t>IMG_TYPE</t>
  </si>
  <si>
    <t>图片类型</t>
  </si>
  <si>
    <t>JH_OP_APPLY</t>
  </si>
  <si>
    <t>OAP0001</t>
  </si>
  <si>
    <t>OPER_APPLY_SN</t>
  </si>
  <si>
    <t>手术申请单编号</t>
  </si>
  <si>
    <t>手术申请单编号，系统生成三级编码，如“PA0.000.000.001”</t>
  </si>
  <si>
    <t>OAP0002</t>
  </si>
  <si>
    <t>OAP0003</t>
  </si>
  <si>
    <t>OAP0004</t>
  </si>
  <si>
    <t>OPER_PRE_DIAG</t>
  </si>
  <si>
    <t>术前主要诊断</t>
  </si>
  <si>
    <t>手术前的主要临床诊断描述</t>
  </si>
  <si>
    <t>OAP0005</t>
  </si>
  <si>
    <t>OPERATION_NAME</t>
  </si>
  <si>
    <t>手术操作</t>
  </si>
  <si>
    <t>申请的手术名称</t>
  </si>
  <si>
    <t>OAP0006</t>
  </si>
  <si>
    <t>OPERATION_SCALE</t>
  </si>
  <si>
    <t>手术级别</t>
  </si>
  <si>
    <t>申请手术的级别</t>
  </si>
  <si>
    <t>OAP0007</t>
  </si>
  <si>
    <t>HIS_APPLY_NO</t>
  </si>
  <si>
    <t>业务申请号</t>
  </si>
  <si>
    <t>业务系统生成的手术申请单号</t>
  </si>
  <si>
    <t>OAP0010</t>
  </si>
  <si>
    <t>APPLY_TIME</t>
  </si>
  <si>
    <t>申请单录入时间</t>
  </si>
  <si>
    <t>OAP0012</t>
  </si>
  <si>
    <t>APPLY_OPER_TIME</t>
  </si>
  <si>
    <t>申请手术时间</t>
  </si>
  <si>
    <t>申请开始手术的时间</t>
  </si>
  <si>
    <t>OAP0013</t>
  </si>
  <si>
    <t>APPLY_OPER_ROOM</t>
  </si>
  <si>
    <t>申请手术室</t>
  </si>
  <si>
    <t>申请具体手术室</t>
  </si>
  <si>
    <t>OAP0014</t>
  </si>
  <si>
    <t>APPLY_REMARK</t>
  </si>
  <si>
    <t>申请备注</t>
  </si>
  <si>
    <t>OAP0015</t>
  </si>
  <si>
    <t>SCHEDULING_NURSE</t>
  </si>
  <si>
    <t>排班护士</t>
  </si>
  <si>
    <t>OAP0016</t>
  </si>
  <si>
    <t>SCHEDULING_TIME</t>
  </si>
  <si>
    <t>排班时间</t>
  </si>
  <si>
    <t>OAP0017</t>
  </si>
  <si>
    <t>PLAN_OPER_TIME</t>
  </si>
  <si>
    <t>拟手术时间</t>
  </si>
  <si>
    <t>排班后拟手术时间</t>
  </si>
  <si>
    <t>OAP0018</t>
  </si>
  <si>
    <t>PLAN_OPER_ROOM</t>
  </si>
  <si>
    <t>拟手术室</t>
  </si>
  <si>
    <t>OAP0019</t>
  </si>
  <si>
    <t>PLAN_OPER_ROOM_NO</t>
  </si>
  <si>
    <t>拟手术间</t>
  </si>
  <si>
    <t>OAP0020</t>
  </si>
  <si>
    <t>PLAN_OPER_DOCTOR</t>
  </si>
  <si>
    <t>拟手术医师</t>
  </si>
  <si>
    <t>OAP0021</t>
  </si>
  <si>
    <t>PLAN_FIRST_ASST</t>
  </si>
  <si>
    <t>拟第一手术助手</t>
  </si>
  <si>
    <t>OAP0022</t>
  </si>
  <si>
    <t>PLAN_SECOND_ASST</t>
  </si>
  <si>
    <t>拟第二手术助手</t>
  </si>
  <si>
    <t>OAP0023</t>
  </si>
  <si>
    <t>PLAN_INST_NURSE</t>
  </si>
  <si>
    <t>拟器械护士</t>
  </si>
  <si>
    <t>OAP0024</t>
  </si>
  <si>
    <t>PLAN_CIRCUIT_NURSE</t>
  </si>
  <si>
    <t>拟巡回护士</t>
  </si>
  <si>
    <t>OAP0025</t>
  </si>
  <si>
    <t>PLAN_ANES_DOCTOR</t>
  </si>
  <si>
    <t>拟麻醉医师</t>
  </si>
  <si>
    <t>OAP0026</t>
  </si>
  <si>
    <t>PLAN_ANES_ASST</t>
  </si>
  <si>
    <t>拟麻醉助手</t>
  </si>
  <si>
    <t>OAP0028</t>
  </si>
  <si>
    <t>OAP0029</t>
  </si>
  <si>
    <t>OAP0031</t>
  </si>
  <si>
    <t>OAP0032</t>
  </si>
  <si>
    <t>OAP0034</t>
  </si>
  <si>
    <t>OAP0035</t>
  </si>
  <si>
    <t>OAP0038</t>
  </si>
  <si>
    <t>OPER_APPLY_FEE</t>
  </si>
  <si>
    <t>OAP0039</t>
  </si>
  <si>
    <t>OAP0041</t>
  </si>
  <si>
    <t>OAP0042</t>
  </si>
  <si>
    <t>425</t>
  </si>
  <si>
    <t>SD_OPER_TYPE</t>
  </si>
  <si>
    <t>手术类型简码</t>
  </si>
  <si>
    <t>手术类型，择期手术、当天手术、急诊手术、抢救手术</t>
  </si>
  <si>
    <t>OAP0043</t>
  </si>
  <si>
    <t>ST_OPER_TYPE</t>
  </si>
  <si>
    <t>手术类型描述</t>
  </si>
  <si>
    <t>OAP0044</t>
  </si>
  <si>
    <t>233</t>
  </si>
  <si>
    <t>SD_PLAN_ANES_METH</t>
  </si>
  <si>
    <t>拟麻醉方式简码</t>
  </si>
  <si>
    <t>OAP0045</t>
  </si>
  <si>
    <t>ST_PLAN_ANES_METH</t>
  </si>
  <si>
    <t>拟麻醉方式描述</t>
  </si>
  <si>
    <t>OAP0046</t>
  </si>
  <si>
    <t>SC_APPLY_DEPT</t>
  </si>
  <si>
    <t>OAP0047</t>
  </si>
  <si>
    <t>ST_APPLY_DEPT</t>
  </si>
  <si>
    <t>OAP0048</t>
  </si>
  <si>
    <t>SC_APPLY_DOCT</t>
  </si>
  <si>
    <t>申请医师编码</t>
  </si>
  <si>
    <t>OAP0049</t>
  </si>
  <si>
    <t>ST_APPLY_DOCT</t>
  </si>
  <si>
    <t>申请医师名称</t>
  </si>
  <si>
    <t>OAP0050</t>
  </si>
  <si>
    <t>OAP0051</t>
  </si>
  <si>
    <t>OAP0052</t>
  </si>
  <si>
    <t>OAP0053</t>
  </si>
  <si>
    <t>OAP0054</t>
  </si>
  <si>
    <t>OAP0055</t>
  </si>
  <si>
    <t>OAP0056</t>
  </si>
  <si>
    <t>449</t>
  </si>
  <si>
    <t>SD_APPLY_STATE</t>
  </si>
  <si>
    <t>0、草稿；1、保存,申请未提交；2、已提交，待手术室确认；3、手术室已确认；4、手术室已拒绝；12、待医务处审批；13、医务处审批通过；21、已安排手术室；22、等待手术；31、手术中；32、手术完成</t>
  </si>
  <si>
    <t>OAP0057</t>
  </si>
  <si>
    <t>SC_OPER_TYPE</t>
  </si>
  <si>
    <t>手术类型编码</t>
  </si>
  <si>
    <t>源业务系统的手术类型编码</t>
  </si>
  <si>
    <t>OAP0058</t>
  </si>
  <si>
    <t>SC_PLAN_ANES_METH</t>
  </si>
  <si>
    <t>拟麻醉方式编码</t>
  </si>
  <si>
    <t>源业务系统的拟麻醉方式编码</t>
  </si>
  <si>
    <t>OAP0059</t>
  </si>
  <si>
    <t>OAP0060</t>
  </si>
  <si>
    <t>OAP0061</t>
  </si>
  <si>
    <t>OAP0062</t>
  </si>
  <si>
    <t>OAP0063</t>
  </si>
  <si>
    <t>OAP0064</t>
  </si>
  <si>
    <t>OAP0065</t>
  </si>
  <si>
    <t>SC_APPLY_STATE</t>
  </si>
  <si>
    <t>OAP0066</t>
  </si>
  <si>
    <t>ST_APPLY_STATE</t>
  </si>
  <si>
    <t>申请状态描述</t>
  </si>
  <si>
    <t>OAP0067</t>
  </si>
  <si>
    <t>OAP0068</t>
  </si>
  <si>
    <t>OAP0069</t>
  </si>
  <si>
    <t>OAP0070</t>
  </si>
  <si>
    <t>OAP0071</t>
  </si>
  <si>
    <t>手术申请描述</t>
  </si>
  <si>
    <t>OAP0072</t>
  </si>
  <si>
    <t>审核日期</t>
  </si>
  <si>
    <t>手术申请审核日期</t>
  </si>
  <si>
    <t>OAP0073</t>
  </si>
  <si>
    <t>审核医师工号</t>
  </si>
  <si>
    <t>手术申请审核医师工号</t>
  </si>
  <si>
    <t>OAP0074</t>
  </si>
  <si>
    <t>审核医师姓名</t>
  </si>
  <si>
    <t>手术申请审核医师姓名</t>
  </si>
  <si>
    <t>OAP0075</t>
  </si>
  <si>
    <t>SC_OPERATION</t>
  </si>
  <si>
    <t>手术名称编码</t>
  </si>
  <si>
    <t>OAP0076</t>
  </si>
  <si>
    <t>ST_OPERATION</t>
  </si>
  <si>
    <t>手术名称</t>
  </si>
  <si>
    <t>OAP0077</t>
  </si>
  <si>
    <t>240</t>
  </si>
  <si>
    <t>SD_OPERATION</t>
  </si>
  <si>
    <t>手术标准编码</t>
  </si>
  <si>
    <t>OAP0078</t>
  </si>
  <si>
    <t>SC_OPERATION_SCALE</t>
  </si>
  <si>
    <t>手术等级编码</t>
  </si>
  <si>
    <t>OAP0079</t>
  </si>
  <si>
    <t>SC_PLAN_OPER_DOCTOR</t>
  </si>
  <si>
    <t>手术医师工号</t>
  </si>
  <si>
    <t>OAP0080</t>
  </si>
  <si>
    <t>ST_PLAN_OPER_DOCTOR</t>
  </si>
  <si>
    <t>手术医师姓名</t>
  </si>
  <si>
    <t>OAP0081</t>
  </si>
  <si>
    <t>SC_APPLY_OPER_DEPT</t>
  </si>
  <si>
    <t>OAP0082</t>
  </si>
  <si>
    <t>ST_APPLY_OPER_DEPT</t>
  </si>
  <si>
    <t>OAP0083</t>
  </si>
  <si>
    <t>ST_OPERATION_SCALE</t>
  </si>
  <si>
    <t>手术等级描述</t>
  </si>
  <si>
    <t>OAP0084</t>
  </si>
  <si>
    <t>421</t>
  </si>
  <si>
    <t>SD_OPERATION_SCALE</t>
  </si>
  <si>
    <t>手术等级</t>
  </si>
  <si>
    <t>OAP0085</t>
  </si>
  <si>
    <t>SD_PLAN_ANES_METH2</t>
  </si>
  <si>
    <t>拟麻醉方式简码2</t>
  </si>
  <si>
    <t>OAP0086</t>
  </si>
  <si>
    <t>SC_PLAN_ANES_METH2</t>
  </si>
  <si>
    <t>拟麻醉方式编码2</t>
  </si>
  <si>
    <t>OAP0087</t>
  </si>
  <si>
    <t>ST_PLAN_ANES_METH2</t>
  </si>
  <si>
    <t>拟麻醉方式说明2</t>
  </si>
  <si>
    <t>OAP0088</t>
  </si>
  <si>
    <t>SD_PLAN_ANES_METH3</t>
  </si>
  <si>
    <t>拟麻醉方式简码3</t>
  </si>
  <si>
    <t>OAP0089</t>
  </si>
  <si>
    <t>SC_PLAN_ANES_METH3</t>
  </si>
  <si>
    <t>拟麻醉方式编码3</t>
  </si>
  <si>
    <t>OAP0090</t>
  </si>
  <si>
    <t>ST_PLAN_ANES_METH3</t>
  </si>
  <si>
    <t>拟麻醉方式描述3</t>
  </si>
  <si>
    <t>OAP0091</t>
  </si>
  <si>
    <t>OAP0008</t>
  </si>
  <si>
    <t>APPLY_DEPT</t>
  </si>
  <si>
    <t>申请手术的科室</t>
  </si>
  <si>
    <t>OAP0009</t>
  </si>
  <si>
    <t>APPLY_DOCTOR</t>
  </si>
  <si>
    <t>申请医师</t>
  </si>
  <si>
    <t>申请手术的医生</t>
  </si>
  <si>
    <t>OAP0011</t>
  </si>
  <si>
    <t>OPER_TYPE</t>
  </si>
  <si>
    <t>手术类型</t>
  </si>
  <si>
    <t>OAP0027</t>
  </si>
  <si>
    <t>PLAN_ANES_METHOD</t>
  </si>
  <si>
    <t>拟麻醉方式</t>
  </si>
  <si>
    <t>OAP0030</t>
  </si>
  <si>
    <t>OAP0033</t>
  </si>
  <si>
    <t>OAP0036</t>
  </si>
  <si>
    <t>OAP0037</t>
  </si>
  <si>
    <t>OAP0040</t>
  </si>
  <si>
    <t>JH_OP_SCH</t>
  </si>
  <si>
    <t>OAS0001</t>
  </si>
  <si>
    <t>OPER_APY_SCH_SN</t>
  </si>
  <si>
    <t>手术排期编号</t>
  </si>
  <si>
    <t>手术排期编号，系统生成三级编码，如“PS0.000.000.001”</t>
  </si>
  <si>
    <t>OAS0002</t>
  </si>
  <si>
    <t>OAS0003</t>
  </si>
  <si>
    <t>手术申请单编号，来源JH_OP_APPLY的OAP0001</t>
  </si>
  <si>
    <t>OAS0004</t>
  </si>
  <si>
    <t>OAS0005</t>
  </si>
  <si>
    <t>OAS0006</t>
  </si>
  <si>
    <t>OAS0007</t>
  </si>
  <si>
    <t>PATIENT_CONDITION</t>
  </si>
  <si>
    <t>病情说明</t>
  </si>
  <si>
    <t>对病人体征、病情等进一步说明</t>
  </si>
  <si>
    <t>OAS0008</t>
  </si>
  <si>
    <t>OAS0009</t>
  </si>
  <si>
    <t>HIS_SCH_NO</t>
  </si>
  <si>
    <t>业务排班号</t>
  </si>
  <si>
    <t>业务系统生成的手术排期编号</t>
  </si>
  <si>
    <t>OAS0011</t>
  </si>
  <si>
    <t>OAS0012</t>
  </si>
  <si>
    <t>OAS0013</t>
  </si>
  <si>
    <t>OAS0014</t>
  </si>
  <si>
    <t>PLAN_SEQUENCE</t>
  </si>
  <si>
    <t>拟手术台次</t>
  </si>
  <si>
    <t>表示上述同一个手术间的手术台次，由手术室分配</t>
  </si>
  <si>
    <t>OAS0015</t>
  </si>
  <si>
    <t>OAS0016</t>
  </si>
  <si>
    <t>OAS0017</t>
  </si>
  <si>
    <t>OAS0018</t>
  </si>
  <si>
    <t>PLAN_THIRD_ASST</t>
  </si>
  <si>
    <t>拟第三手术助手</t>
  </si>
  <si>
    <t>OAS0019</t>
  </si>
  <si>
    <t>PLAN_FOURTH_ASST</t>
  </si>
  <si>
    <t>拟第四手术助手</t>
  </si>
  <si>
    <t>OAS0020</t>
  </si>
  <si>
    <t>OAS0021</t>
  </si>
  <si>
    <t>OAS0022</t>
  </si>
  <si>
    <t>OAS0023</t>
  </si>
  <si>
    <t>PLAN_ANES_DOCT_2ND</t>
  </si>
  <si>
    <t>拟麻醉医师2</t>
  </si>
  <si>
    <t>OAS0024</t>
  </si>
  <si>
    <t>PLAN_ANES_DOCT_3RD</t>
  </si>
  <si>
    <t>拟麻醉医师3</t>
  </si>
  <si>
    <t>OAS0025</t>
  </si>
  <si>
    <t>OAS0026</t>
  </si>
  <si>
    <t>PLAN_ANES_ASST_2ND</t>
  </si>
  <si>
    <t>拟麻醉助手2</t>
  </si>
  <si>
    <t>OAS0027</t>
  </si>
  <si>
    <t>PLAN_ANES_ASST_3RD</t>
  </si>
  <si>
    <t>拟麻醉助手3</t>
  </si>
  <si>
    <t>OAS0029</t>
  </si>
  <si>
    <t>BLOOD_TRAN_DOCTOR</t>
  </si>
  <si>
    <t>输血医师</t>
  </si>
  <si>
    <t>OAS0030</t>
  </si>
  <si>
    <t>FIRST_OPER_NURSE</t>
  </si>
  <si>
    <t>第一台上护士</t>
  </si>
  <si>
    <t>OAS0031</t>
  </si>
  <si>
    <t>SECOND_OPER_NURSE</t>
  </si>
  <si>
    <t>第二台上护士</t>
  </si>
  <si>
    <t>OAS0032</t>
  </si>
  <si>
    <t>THIRD_OPER_NURSE</t>
  </si>
  <si>
    <t>第三台上护士</t>
  </si>
  <si>
    <t>OAS0033</t>
  </si>
  <si>
    <t>FIRST_SUPPLY_NURSE</t>
  </si>
  <si>
    <t>第一供应护士</t>
  </si>
  <si>
    <t>OAS0034</t>
  </si>
  <si>
    <t>SECOND_SUPPLY_NURSE</t>
  </si>
  <si>
    <t>第二供应护士</t>
  </si>
  <si>
    <t>OAS0035</t>
  </si>
  <si>
    <t>THIRD_SUPPLY_NURSE</t>
  </si>
  <si>
    <t>第三供应护士</t>
  </si>
  <si>
    <t>OAS0038</t>
  </si>
  <si>
    <t>OPER_SCH_REMARK</t>
  </si>
  <si>
    <t>OAS0039</t>
  </si>
  <si>
    <t>OPER_SCH_INPUT</t>
  </si>
  <si>
    <t>录入者</t>
  </si>
  <si>
    <t>OAS0040</t>
  </si>
  <si>
    <t>OAS0041</t>
  </si>
  <si>
    <t>OAS0042</t>
  </si>
  <si>
    <t>OAS0043</t>
  </si>
  <si>
    <t>OAS0044</t>
  </si>
  <si>
    <t>OAS0045</t>
  </si>
  <si>
    <t>OAS0046</t>
  </si>
  <si>
    <t>SD_ACK_APPLY</t>
  </si>
  <si>
    <t>是否接收申请</t>
  </si>
  <si>
    <t>OAS0047</t>
  </si>
  <si>
    <t>426</t>
  </si>
  <si>
    <t>SD_OPER_SCH_STA</t>
  </si>
  <si>
    <t>手术排期状态</t>
  </si>
  <si>
    <t>排期状态，如：未安排，已安排，已作废，已完成手术</t>
  </si>
  <si>
    <t>OAS0048</t>
  </si>
  <si>
    <t>预计持续时间</t>
  </si>
  <si>
    <t>OAS0049</t>
  </si>
  <si>
    <t>预计持续时间单位</t>
  </si>
  <si>
    <t>预计持续时间单位描述</t>
  </si>
  <si>
    <t>OAS0050</t>
  </si>
  <si>
    <t>OAS0051</t>
  </si>
  <si>
    <t>OAS0052</t>
  </si>
  <si>
    <t>SC_OPER_SCH_STA</t>
  </si>
  <si>
    <t>手术排期状态编码</t>
  </si>
  <si>
    <t>源业务系统的手术排期状态编码</t>
  </si>
  <si>
    <t>OAS0053</t>
  </si>
  <si>
    <t>ST_OPER_SCH_STA</t>
  </si>
  <si>
    <t>手术排期状态描述</t>
  </si>
  <si>
    <t>源业务系统的手术排期状态描述</t>
  </si>
  <si>
    <t>OAS0054</t>
  </si>
  <si>
    <t>ST_ACK_APPLY</t>
  </si>
  <si>
    <t>是否接收申请描述</t>
  </si>
  <si>
    <t>源业务系统是否接收申请描述</t>
  </si>
  <si>
    <t>OAS0055</t>
  </si>
  <si>
    <t>SC_ACK_APPLY</t>
  </si>
  <si>
    <t>是否接收申请编码</t>
  </si>
  <si>
    <t>源业务系统是否接收申请编码</t>
  </si>
  <si>
    <t>OAS0056</t>
  </si>
  <si>
    <t>手术级别编码</t>
  </si>
  <si>
    <t>中台标准手术级别编码</t>
  </si>
  <si>
    <t>OAS0057</t>
  </si>
  <si>
    <t>源业务系统手术级别编码</t>
  </si>
  <si>
    <t>OAS0058</t>
  </si>
  <si>
    <t>手术级别描述</t>
  </si>
  <si>
    <t>源业务系统手术级别描述</t>
  </si>
  <si>
    <t>OAS0059</t>
  </si>
  <si>
    <t>SC_APPOINT_MACHINE</t>
  </si>
  <si>
    <t>预约设备编码</t>
  </si>
  <si>
    <t>OAS0060</t>
  </si>
  <si>
    <t>ST_APPOINT_MACHINE</t>
  </si>
  <si>
    <t>预约设备名称</t>
  </si>
  <si>
    <t>OAS0061</t>
  </si>
  <si>
    <t>主刀医生工号</t>
  </si>
  <si>
    <t>OAS0062</t>
  </si>
  <si>
    <t>主刀医生姓名</t>
  </si>
  <si>
    <t>OAS0063</t>
  </si>
  <si>
    <t>拟执行科室编码</t>
  </si>
  <si>
    <t>OAS0064</t>
  </si>
  <si>
    <t>拟执行科室名称</t>
  </si>
  <si>
    <t>OAS0065</t>
  </si>
  <si>
    <t>SC_PLAN_OPER_ROOM_NO</t>
  </si>
  <si>
    <t>预约手术间编码</t>
  </si>
  <si>
    <t>OAS0066</t>
  </si>
  <si>
    <t>ST_PLAN_OPER_ROOM_NO</t>
  </si>
  <si>
    <t>预约手术间名称</t>
  </si>
  <si>
    <t>OAS0067</t>
  </si>
  <si>
    <t>SC_PLAN_FIRST_ASST</t>
  </si>
  <si>
    <t>手术一助工号</t>
  </si>
  <si>
    <t>OAS0068</t>
  </si>
  <si>
    <t>ST_PLAN_FIRST_ASST</t>
  </si>
  <si>
    <t>手术一助姓名</t>
  </si>
  <si>
    <t>OAS0069</t>
  </si>
  <si>
    <t>OAS0070</t>
  </si>
  <si>
    <t>OAS0071</t>
  </si>
  <si>
    <t>拟麻醉方式描述2</t>
  </si>
  <si>
    <t>OAS0072</t>
  </si>
  <si>
    <t>OAS0073</t>
  </si>
  <si>
    <t>OAS0074</t>
  </si>
  <si>
    <t>OAS0075</t>
  </si>
  <si>
    <t>OPER_SN_NO</t>
  </si>
  <si>
    <t>手术标识号</t>
  </si>
  <si>
    <t>手术标识号，与麻醉记录单中的手术标识号保持一致</t>
  </si>
  <si>
    <t>OAS0076</t>
  </si>
  <si>
    <t>OAS0077</t>
  </si>
  <si>
    <t>SC_OPER_POSITION</t>
  </si>
  <si>
    <t>手术部位编码</t>
  </si>
  <si>
    <t>OAS0078</t>
  </si>
  <si>
    <t>ST_OPER_POSITION</t>
  </si>
  <si>
    <t>手术部位名称</t>
  </si>
  <si>
    <t>OAS0010</t>
  </si>
  <si>
    <t>OAS0028</t>
  </si>
  <si>
    <t>OAS0036</t>
  </si>
  <si>
    <t>ACK_APPLY_FLAG</t>
  </si>
  <si>
    <t>接收申请标识</t>
  </si>
  <si>
    <t>OAS0037</t>
  </si>
  <si>
    <t>OPER_SCH_STATE</t>
  </si>
  <si>
    <t>JH_BLD_APPLY</t>
  </si>
  <si>
    <t>BAP0001</t>
  </si>
  <si>
    <t>BLD_APPLY_SN</t>
  </si>
  <si>
    <t>输血申请单编号</t>
  </si>
  <si>
    <t>输血申请单编号，系统生成三级编码，如“BA0.000.000.001”</t>
  </si>
  <si>
    <t>BAP0002</t>
  </si>
  <si>
    <t>BAP0003</t>
  </si>
  <si>
    <t>BAP0004</t>
  </si>
  <si>
    <t>BAP0006</t>
  </si>
  <si>
    <t>业务系统生成的输血申请单号</t>
  </si>
  <si>
    <t>BAP0009</t>
  </si>
  <si>
    <t>BAP0011</t>
  </si>
  <si>
    <t>BLD_BAR_CODE</t>
  </si>
  <si>
    <t>配血条码</t>
  </si>
  <si>
    <t>BAP0012</t>
  </si>
  <si>
    <t>医嘱代码（注意与关联医嘱的区别）</t>
  </si>
  <si>
    <t>BAP0013</t>
  </si>
  <si>
    <t>BAP0014</t>
  </si>
  <si>
    <t>BLD_PURPOSES</t>
  </si>
  <si>
    <t>输血目的</t>
  </si>
  <si>
    <t>BAP0015</t>
  </si>
  <si>
    <t>PLAN_BLD_TIME</t>
  </si>
  <si>
    <t>计划输血日期</t>
  </si>
  <si>
    <t>BAP0016</t>
  </si>
  <si>
    <t>BLD_NAME</t>
  </si>
  <si>
    <t>输血品种</t>
  </si>
  <si>
    <t>BAP0017</t>
  </si>
  <si>
    <t>PLAN_BLD_VOLUME</t>
  </si>
  <si>
    <t>预定输血量</t>
  </si>
  <si>
    <t>BAP0018</t>
  </si>
  <si>
    <t>PLAN_BLD_COMPONENTS</t>
  </si>
  <si>
    <t>预定血液成分</t>
  </si>
  <si>
    <t>BAP0019</t>
  </si>
  <si>
    <t>APPLY_CONF_DOCT</t>
  </si>
  <si>
    <t>申请审核医师</t>
  </si>
  <si>
    <t>BAP0020</t>
  </si>
  <si>
    <t>APPLY_CONF_TIME</t>
  </si>
  <si>
    <t>申请审核时间</t>
  </si>
  <si>
    <t>BAP0023</t>
  </si>
  <si>
    <t>BLD_OP_NAME</t>
  </si>
  <si>
    <t>BAP0024</t>
  </si>
  <si>
    <t>PATIENT_ABO</t>
  </si>
  <si>
    <t>患者ABO</t>
  </si>
  <si>
    <t>患者ABO血型</t>
  </si>
  <si>
    <t>BAP0025</t>
  </si>
  <si>
    <t>PATIENT_RH</t>
  </si>
  <si>
    <t>患者RH</t>
  </si>
  <si>
    <t>患者RH血型</t>
  </si>
  <si>
    <t>BAP0026</t>
  </si>
  <si>
    <t>BLD_REASON</t>
  </si>
  <si>
    <t>输血理由</t>
  </si>
  <si>
    <t>BAP0031</t>
  </si>
  <si>
    <t>BAP0032</t>
  </si>
  <si>
    <t>BAP0034</t>
  </si>
  <si>
    <t>BAP0035</t>
  </si>
  <si>
    <t>BAP0038</t>
  </si>
  <si>
    <t>BAP0039</t>
  </si>
  <si>
    <t>BAP0041</t>
  </si>
  <si>
    <t>BAP0042</t>
  </si>
  <si>
    <t>BAP0043</t>
  </si>
  <si>
    <t>BAP0044</t>
  </si>
  <si>
    <t>BAP0045</t>
  </si>
  <si>
    <t>BAP0046</t>
  </si>
  <si>
    <t>BAP0047</t>
  </si>
  <si>
    <t>SC_APPLY_WARD</t>
  </si>
  <si>
    <t>BAP0048</t>
  </si>
  <si>
    <t>ST_APPLY_WARD</t>
  </si>
  <si>
    <t>BAP0049</t>
  </si>
  <si>
    <t>SD_BLD_EMY</t>
  </si>
  <si>
    <t>是否急输血</t>
  </si>
  <si>
    <t>BAP0050</t>
  </si>
  <si>
    <t>SD_BLD_OP</t>
  </si>
  <si>
    <t>是否手术输血</t>
  </si>
  <si>
    <t>BAP0051</t>
  </si>
  <si>
    <t>SD_BLD_HISTORY</t>
  </si>
  <si>
    <t>是否输血历史</t>
  </si>
  <si>
    <t>BAP0052</t>
  </si>
  <si>
    <t>SD_BLD_RESPONDS</t>
  </si>
  <si>
    <t>是否不良反应</t>
  </si>
  <si>
    <t>BAP0053</t>
  </si>
  <si>
    <t>SD_BLD_CONSENT</t>
  </si>
  <si>
    <t>是否同意书</t>
  </si>
  <si>
    <t>BAP0054</t>
  </si>
  <si>
    <t>SD_BLD_LARGE</t>
  </si>
  <si>
    <t>是否大量用血</t>
  </si>
  <si>
    <t>BAP0055</t>
  </si>
  <si>
    <t>BAP0056</t>
  </si>
  <si>
    <t>BAP0057</t>
  </si>
  <si>
    <t>BAP0058</t>
  </si>
  <si>
    <t>0、草稿；1、保存,申请未提交；2、已提交，待输血科确认；3、输血科已确认需配血；4、输血科已拒绝；12、待医务处审批；13、医务处审批通过；21、输血科配血完成；22、等待输血；31、输血中；32、输血完成</t>
  </si>
  <si>
    <t>BAP0059</t>
  </si>
  <si>
    <t>PLAN_BLD_VOLUME_UNIT</t>
  </si>
  <si>
    <t>预定输血量单位</t>
  </si>
  <si>
    <t>BAP0060</t>
  </si>
  <si>
    <t>UNTOWARD_EFFECT_NOTE</t>
  </si>
  <si>
    <t>输血不良反应史说明</t>
  </si>
  <si>
    <t>BAP0061</t>
  </si>
  <si>
    <t>PREGNANCIES_VALUE</t>
  </si>
  <si>
    <t>孕次</t>
  </si>
  <si>
    <t>怀孕次数</t>
  </si>
  <si>
    <t>BAP0062</t>
  </si>
  <si>
    <t>PREGNANCIES_UNIT</t>
  </si>
  <si>
    <t>孕次单位</t>
  </si>
  <si>
    <t>怀孕次数单位</t>
  </si>
  <si>
    <t>BAP0063</t>
  </si>
  <si>
    <t>CHILDBIRTHS_VALUE</t>
  </si>
  <si>
    <t>产次</t>
  </si>
  <si>
    <t>怀孕产次值</t>
  </si>
  <si>
    <t>BAP0064</t>
  </si>
  <si>
    <t>CHILDBIRTHS_UNIT</t>
  </si>
  <si>
    <t>产次单位</t>
  </si>
  <si>
    <t>怀孕产次单位</t>
  </si>
  <si>
    <t>BAP0065</t>
  </si>
  <si>
    <t>SD_APPLY_ABO</t>
  </si>
  <si>
    <t>申请ABO血型</t>
  </si>
  <si>
    <t>BAP0066</t>
  </si>
  <si>
    <t>SC_APPLY_ABO</t>
  </si>
  <si>
    <t>申请ABO血型编码</t>
  </si>
  <si>
    <t>业务系统申请ABO血型编码</t>
  </si>
  <si>
    <t>BAP0067</t>
  </si>
  <si>
    <t>ST_APPLY_ABO</t>
  </si>
  <si>
    <t>申请ABO血型名称</t>
  </si>
  <si>
    <t>业务系统申请ABO血型名称</t>
  </si>
  <si>
    <t>BAP0068</t>
  </si>
  <si>
    <t>SD_APPLY_RH</t>
  </si>
  <si>
    <t>申请RH血型</t>
  </si>
  <si>
    <t>BAP0069</t>
  </si>
  <si>
    <t>SC_APPLY_RH</t>
  </si>
  <si>
    <t>申请RH血型编码</t>
  </si>
  <si>
    <t>BAP0070</t>
  </si>
  <si>
    <t>ST_APPLY_RH</t>
  </si>
  <si>
    <t>申请RH血型名称</t>
  </si>
  <si>
    <t>BAP0071</t>
  </si>
  <si>
    <t>BAP0072</t>
  </si>
  <si>
    <t>BAP0073</t>
  </si>
  <si>
    <t>BAP0074</t>
  </si>
  <si>
    <t>BAP0075</t>
  </si>
  <si>
    <t>BAP0076</t>
  </si>
  <si>
    <t>BAP0077</t>
  </si>
  <si>
    <t>BAP0078</t>
  </si>
  <si>
    <t>BAP0079</t>
  </si>
  <si>
    <t>SC_APPLY_BED</t>
  </si>
  <si>
    <t>申请病床编码</t>
  </si>
  <si>
    <t>BAP0080</t>
  </si>
  <si>
    <t>ST_APPLY_BED</t>
  </si>
  <si>
    <t>申请病床名称</t>
  </si>
  <si>
    <t>BAP0081</t>
  </si>
  <si>
    <t>SC_SAMPLE_COLLECTOR</t>
  </si>
  <si>
    <t>血液样本采集人编号</t>
  </si>
  <si>
    <t>BAP0082</t>
  </si>
  <si>
    <t>ST_SAMPLE_COLLECTOR</t>
  </si>
  <si>
    <t>血液样本采集人姓名</t>
  </si>
  <si>
    <t>BAP0083</t>
  </si>
  <si>
    <t>SAMPLE_COLLECT_TIME</t>
  </si>
  <si>
    <t>血液样本采集时间</t>
  </si>
  <si>
    <t>BAP0084</t>
  </si>
  <si>
    <t>SC_MATCH_USER</t>
  </si>
  <si>
    <t>交叉配血人编号</t>
  </si>
  <si>
    <t>BAP0085</t>
  </si>
  <si>
    <t>ST_MATCH_USER</t>
  </si>
  <si>
    <t>交叉配血人姓名</t>
  </si>
  <si>
    <t>BAP0086</t>
  </si>
  <si>
    <t>MATCH_USER_TIME</t>
  </si>
  <si>
    <t>交叉配血时间</t>
  </si>
  <si>
    <t>BAP0087</t>
  </si>
  <si>
    <t>SC_BLOOD_DELIVERY_USER</t>
  </si>
  <si>
    <t>发血人编号</t>
  </si>
  <si>
    <t>BAP0088</t>
  </si>
  <si>
    <t>ST_BLOOD_DELIVERY_USER</t>
  </si>
  <si>
    <t>发血人姓名</t>
  </si>
  <si>
    <t>BAP0089</t>
  </si>
  <si>
    <t>BLOOD_DELIVERY_TIME</t>
  </si>
  <si>
    <t>血液出库时间</t>
  </si>
  <si>
    <t>BAP0090</t>
  </si>
  <si>
    <t>AUTOTRASFUSION_FLAG</t>
  </si>
  <si>
    <t>是否自体输血</t>
  </si>
  <si>
    <t>BAP0091</t>
  </si>
  <si>
    <t>源业务系统是否作废描述</t>
  </si>
  <si>
    <t>BAP0092</t>
  </si>
  <si>
    <t>ST_BLD_RESPONDS</t>
  </si>
  <si>
    <t>是否不良反应描述</t>
  </si>
  <si>
    <t>源业务系统是否不良反应描述</t>
  </si>
  <si>
    <t>BAP0093</t>
  </si>
  <si>
    <t>ST_BLD_CONSENT</t>
  </si>
  <si>
    <t>是否同意书描述</t>
  </si>
  <si>
    <t>源业务系统是否同意书描述</t>
  </si>
  <si>
    <t>BAP0094</t>
  </si>
  <si>
    <t>ST_BLD_EMY</t>
  </si>
  <si>
    <t>是否急输血描述</t>
  </si>
  <si>
    <t>源业务系统是否急输血描述</t>
  </si>
  <si>
    <t>BAP0095</t>
  </si>
  <si>
    <t>ST_BLD_HISTORY</t>
  </si>
  <si>
    <t>是否输血历史描述</t>
  </si>
  <si>
    <t>源业务系统是否输血历史描述</t>
  </si>
  <si>
    <t>BAP0096</t>
  </si>
  <si>
    <t>ST_BLD_LARGE</t>
  </si>
  <si>
    <t>是否大量用血描述</t>
  </si>
  <si>
    <t>源业务系统是否大量用血描述</t>
  </si>
  <si>
    <t>BAP0097</t>
  </si>
  <si>
    <t>ST_BLD_OP</t>
  </si>
  <si>
    <t>是否手术输血描述</t>
  </si>
  <si>
    <t>源业务系统是否手术输血描述</t>
  </si>
  <si>
    <t>BAP0098</t>
  </si>
  <si>
    <t>BAP0099</t>
  </si>
  <si>
    <t>SC_BLD_HISTORY</t>
  </si>
  <si>
    <t>是否输血历史编码</t>
  </si>
  <si>
    <t>源业务系统是否输血历史编码</t>
  </si>
  <si>
    <t>BAP0100</t>
  </si>
  <si>
    <t>SC_BLD_LARGE</t>
  </si>
  <si>
    <t>是否大量用血编码</t>
  </si>
  <si>
    <t>源业务系统是否大量用血编码</t>
  </si>
  <si>
    <t>BAP0101</t>
  </si>
  <si>
    <t>SC_BLD_OP</t>
  </si>
  <si>
    <t>是否手术输血编码</t>
  </si>
  <si>
    <t>源业务系统是否手术输血编码</t>
  </si>
  <si>
    <t>BAP0102</t>
  </si>
  <si>
    <t>HIS_APPLY_DESC</t>
  </si>
  <si>
    <t>BAP0103</t>
  </si>
  <si>
    <t>BAP0104</t>
  </si>
  <si>
    <t>SC_CONF_DOCT</t>
  </si>
  <si>
    <t>BAP0105</t>
  </si>
  <si>
    <t>ST_CONF_DOCT</t>
  </si>
  <si>
    <t>BAP0106</t>
  </si>
  <si>
    <t>ST_PATIENT_RH</t>
  </si>
  <si>
    <t>患者RH血型描述</t>
  </si>
  <si>
    <t>BAP0107</t>
  </si>
  <si>
    <t>PAT_HEIGHT</t>
  </si>
  <si>
    <t>患者身高</t>
  </si>
  <si>
    <t>BAP0108</t>
  </si>
  <si>
    <t>PAT_HEIGHT_UNITS</t>
  </si>
  <si>
    <t>身高单位</t>
  </si>
  <si>
    <t>BAP0109</t>
  </si>
  <si>
    <t>PAT_WEIGHT</t>
  </si>
  <si>
    <t>患者体重</t>
  </si>
  <si>
    <t>BAP0110</t>
  </si>
  <si>
    <t>PAT_WEIGHT_UNITS</t>
  </si>
  <si>
    <t>体重单位</t>
  </si>
  <si>
    <t>BAP0111</t>
  </si>
  <si>
    <t>SYS_PRESSURE</t>
  </si>
  <si>
    <t>收缩压</t>
  </si>
  <si>
    <t>BAP0112</t>
  </si>
  <si>
    <t>SYS_PRESSURE_UNITS</t>
  </si>
  <si>
    <t>收缩压单位</t>
  </si>
  <si>
    <t>BAP0113</t>
  </si>
  <si>
    <t>BODY_TEMPERATURE_UNITS</t>
  </si>
  <si>
    <t>体温单位</t>
  </si>
  <si>
    <t>BAP0114</t>
  </si>
  <si>
    <t>PAT_PLUSE</t>
  </si>
  <si>
    <t>脉搏</t>
  </si>
  <si>
    <t>BAP0115</t>
  </si>
  <si>
    <t>PAT_PLUSE_UNITS</t>
  </si>
  <si>
    <t>脉搏单位</t>
  </si>
  <si>
    <t>BAP0116</t>
  </si>
  <si>
    <t>BLOOD_MARKES</t>
  </si>
  <si>
    <t>采血标记</t>
  </si>
  <si>
    <t>BAP0117</t>
  </si>
  <si>
    <t>BLOOD_TRANS_ADD</t>
  </si>
  <si>
    <t>输血地点</t>
  </si>
  <si>
    <t>BAP0118</t>
  </si>
  <si>
    <t>BLOOD_TRANS_NATURE</t>
  </si>
  <si>
    <t>输血性质</t>
  </si>
  <si>
    <t>BAP0119</t>
  </si>
  <si>
    <t>OTHER_MEDICAL_HIS</t>
  </si>
  <si>
    <t>其他重要病史</t>
  </si>
  <si>
    <t>BAP0120</t>
  </si>
  <si>
    <t>SC_BLD_RESPONDS</t>
  </si>
  <si>
    <t>是否不良反应编码</t>
  </si>
  <si>
    <t>源业务系统是否不良反应编码</t>
  </si>
  <si>
    <t>BAP0121</t>
  </si>
  <si>
    <t>SC_BLD_CONSENT</t>
  </si>
  <si>
    <t>是否同意书编码</t>
  </si>
  <si>
    <t>源业务系统是否同意书编码</t>
  </si>
  <si>
    <t>BAP0122</t>
  </si>
  <si>
    <t>SC_BLD_EMY</t>
  </si>
  <si>
    <t>是否急输血编码</t>
  </si>
  <si>
    <t>源业务系统是否急输血编码</t>
  </si>
  <si>
    <t>BAP0123</t>
  </si>
  <si>
    <t>SC_PATIENT_ABO</t>
  </si>
  <si>
    <t>患者ABO血型代码</t>
  </si>
  <si>
    <t>BAP0124</t>
  </si>
  <si>
    <t>ST_PATIENT_ABO</t>
  </si>
  <si>
    <t>患者ABO血型描述</t>
  </si>
  <si>
    <t>BAP0125</t>
  </si>
  <si>
    <t>SC_PATIENT_RH</t>
  </si>
  <si>
    <t>患者RH血型代码</t>
  </si>
  <si>
    <t>BAP0126</t>
  </si>
  <si>
    <t>DIAS_PRESSURE</t>
  </si>
  <si>
    <t>舒张压</t>
  </si>
  <si>
    <t>BAP0127</t>
  </si>
  <si>
    <t>DIAS_PRESSURE_UNITS</t>
  </si>
  <si>
    <t>舒张压单位</t>
  </si>
  <si>
    <t>BAP0128</t>
  </si>
  <si>
    <t>BODY_TEMPERATURE</t>
  </si>
  <si>
    <t>体温</t>
  </si>
  <si>
    <t>BAP0129</t>
  </si>
  <si>
    <t>BLOOD_TRANS_FLAG</t>
  </si>
  <si>
    <t>输血紧急标志</t>
  </si>
  <si>
    <t>BAP0130</t>
  </si>
  <si>
    <t>MEDICAL_HIS_INFO</t>
  </si>
  <si>
    <t>病史信息</t>
  </si>
  <si>
    <t>BAP0131</t>
  </si>
  <si>
    <t>HIS_DRUG_ALLERGY</t>
  </si>
  <si>
    <t>药物过敏史</t>
  </si>
  <si>
    <t>BAP0132</t>
  </si>
  <si>
    <t>SD_ABT_FLAG</t>
  </si>
  <si>
    <t>是否异体输血</t>
  </si>
  <si>
    <t>BAP0133</t>
  </si>
  <si>
    <t>BAP0134</t>
  </si>
  <si>
    <t>SC_DOC_YWCCONFIRM</t>
  </si>
  <si>
    <t>医务处审批人工号</t>
  </si>
  <si>
    <t>BAP0135</t>
  </si>
  <si>
    <t>ST_DOC_YWCCONFIRM</t>
  </si>
  <si>
    <t>医务处审批人姓名</t>
  </si>
  <si>
    <t>BAP0136</t>
  </si>
  <si>
    <t>DOC_YWCCONFIRM_TIME</t>
  </si>
  <si>
    <t>医务处审批时间</t>
  </si>
  <si>
    <t>BAP0137</t>
  </si>
  <si>
    <t>BLD_CONSENT_PERSON</t>
  </si>
  <si>
    <t>知情同意书签订人</t>
  </si>
  <si>
    <t>BAP0138</t>
  </si>
  <si>
    <t>BLD_CONSENT_TIME</t>
  </si>
  <si>
    <t>知情同意书签订时间</t>
  </si>
  <si>
    <t>BAP0005</t>
  </si>
  <si>
    <t>BAP0007</t>
  </si>
  <si>
    <t>申请输血的科室</t>
  </si>
  <si>
    <t>BAP0008</t>
  </si>
  <si>
    <t>申请输血的医生</t>
  </si>
  <si>
    <t>BAP0010</t>
  </si>
  <si>
    <t>APPLY_WARD</t>
  </si>
  <si>
    <t>BAP0021</t>
  </si>
  <si>
    <t>BLD_EMY_FLAG</t>
  </si>
  <si>
    <t>BAP0022</t>
  </si>
  <si>
    <t>BLD_OP_FLAG</t>
  </si>
  <si>
    <t>BAP0027</t>
  </si>
  <si>
    <t>BLD_HISTORY_FLAG</t>
  </si>
  <si>
    <t>BAP0028</t>
  </si>
  <si>
    <t>BLD_RESPONDS_FLAG</t>
  </si>
  <si>
    <t>BAP0029</t>
  </si>
  <si>
    <t>BLD_CONSENT_FLAG</t>
  </si>
  <si>
    <t>BAP0030</t>
  </si>
  <si>
    <t>BLD_LARGE_FLAG</t>
  </si>
  <si>
    <t>BAP0033</t>
  </si>
  <si>
    <t>BAP0036</t>
  </si>
  <si>
    <t>BAP0037</t>
  </si>
  <si>
    <t>BAP0040</t>
  </si>
  <si>
    <t>APPLY_STATE</t>
  </si>
  <si>
    <t>JH_PHLY_APPLY</t>
  </si>
  <si>
    <t>HAP0001</t>
  </si>
  <si>
    <t>PHLY_APPLY_SN</t>
  </si>
  <si>
    <t>病理申请单编号</t>
  </si>
  <si>
    <t>病理申请单编号，系统生成三级编码，如“HA0.000.000.001”</t>
  </si>
  <si>
    <t>HAP0002</t>
  </si>
  <si>
    <t>HAP0003</t>
  </si>
  <si>
    <t>HAP0004</t>
  </si>
  <si>
    <t>JH_IN_DIAG</t>
  </si>
  <si>
    <t>IDR0001</t>
  </si>
  <si>
    <t>IN_DIAG_SN</t>
  </si>
  <si>
    <t>住院临床诊断编号</t>
  </si>
  <si>
    <t>住院临床诊断编号，系统生成三级编码，如“ZG0.000.000.001”</t>
  </si>
  <si>
    <t>IDR0002</t>
  </si>
  <si>
    <t>IDR0003</t>
  </si>
  <si>
    <t>IDR0004</t>
  </si>
  <si>
    <t>DIAG_TIME</t>
  </si>
  <si>
    <t>诊断时间</t>
  </si>
  <si>
    <t>临床医生下达诊断的时间</t>
  </si>
  <si>
    <t>IDR0006</t>
  </si>
  <si>
    <t>DIAG_CODE</t>
  </si>
  <si>
    <t>诊断编码</t>
  </si>
  <si>
    <t>临床医生下达诊断的编码</t>
  </si>
  <si>
    <t>IDR0007</t>
  </si>
  <si>
    <t>DIAG_NAME</t>
  </si>
  <si>
    <t>诊断名称</t>
  </si>
  <si>
    <t>临床医生下达诊断的名称</t>
  </si>
  <si>
    <t>IDR0008</t>
  </si>
  <si>
    <t>DIAG_DESC</t>
  </si>
  <si>
    <t>诊断描述</t>
  </si>
  <si>
    <t>临床医生下达诊断的描述</t>
  </si>
  <si>
    <t>IDR0012</t>
  </si>
  <si>
    <t>DIAG_ORDER_ID</t>
  </si>
  <si>
    <t>诊断序号</t>
  </si>
  <si>
    <t>IDR0013</t>
  </si>
  <si>
    <t>DIAG_ORDER_SUB</t>
  </si>
  <si>
    <t>诊断子序号</t>
  </si>
  <si>
    <t>IDR0015</t>
  </si>
  <si>
    <t>DIAG_CHIEF_TIME</t>
  </si>
  <si>
    <t>主任签名时间</t>
  </si>
  <si>
    <t>IDR0016</t>
  </si>
  <si>
    <t>DIAG_UPDATE_TIME</t>
  </si>
  <si>
    <t>更新时间</t>
  </si>
  <si>
    <t>IDR0018</t>
  </si>
  <si>
    <t>IDR0019</t>
  </si>
  <si>
    <t>IDR0020</t>
  </si>
  <si>
    <t>420</t>
  </si>
  <si>
    <t>SD_DIAG_TYPE</t>
  </si>
  <si>
    <t>诊断类型简码</t>
  </si>
  <si>
    <t>临床医生下达诊断的类型，门诊诊断、入院诊断等</t>
  </si>
  <si>
    <t>IDR0021</t>
  </si>
  <si>
    <t>ST_DIAG_TYPE</t>
  </si>
  <si>
    <t>诊断类型描述</t>
  </si>
  <si>
    <t>IDR0022</t>
  </si>
  <si>
    <t>SD_DIAG_WEST</t>
  </si>
  <si>
    <t>是否西医诊断</t>
  </si>
  <si>
    <t>是否西医诊断，否则为中医证候</t>
  </si>
  <si>
    <t>IDR0023</t>
  </si>
  <si>
    <t>SD_DIAG_CONFIRM</t>
  </si>
  <si>
    <t>是否确诊</t>
  </si>
  <si>
    <t>IDR0024</t>
  </si>
  <si>
    <t>SC_DIAG_DEPT</t>
  </si>
  <si>
    <t>诊断科室编码</t>
  </si>
  <si>
    <t>IDR0025</t>
  </si>
  <si>
    <t>ST_DIAG_DEPT</t>
  </si>
  <si>
    <t>诊断科室名称</t>
  </si>
  <si>
    <t>IDR0026</t>
  </si>
  <si>
    <t>SC_DIAG_DOCT</t>
  </si>
  <si>
    <t>诊断医师编码</t>
  </si>
  <si>
    <t>IDR0027</t>
  </si>
  <si>
    <t>ST_DIAG_DOCT</t>
  </si>
  <si>
    <t>诊断医师名称</t>
  </si>
  <si>
    <t>IDR0028</t>
  </si>
  <si>
    <t>SC_DIAG_CHIEF</t>
  </si>
  <si>
    <t>IDR0029</t>
  </si>
  <si>
    <t>ST_DIAG_CHIEF</t>
  </si>
  <si>
    <t>IDR0031</t>
  </si>
  <si>
    <t>SC_DIAG_TYPE</t>
  </si>
  <si>
    <t>诊断类型编码</t>
  </si>
  <si>
    <t>源业务系统的诊断类型编码</t>
  </si>
  <si>
    <t>IDR0033</t>
  </si>
  <si>
    <t>IDR0032</t>
  </si>
  <si>
    <t>SD_DIAG_MAIN</t>
  </si>
  <si>
    <t>主诊断标识</t>
  </si>
  <si>
    <t>IDR0005</t>
  </si>
  <si>
    <t>DIAG_TYPE</t>
  </si>
  <si>
    <t>诊断类型</t>
  </si>
  <si>
    <t>IDR0009</t>
  </si>
  <si>
    <t>DIAG_DEPT</t>
  </si>
  <si>
    <t>诊断科室</t>
  </si>
  <si>
    <t>下达诊断的科室编码＋名称，如“001#,#内科”</t>
  </si>
  <si>
    <t>IDR0010</t>
  </si>
  <si>
    <t>DIAG_DOCTOR</t>
  </si>
  <si>
    <t>诊断医师</t>
  </si>
  <si>
    <t>下达诊断的医师编码＋名称，如“1001#,#张三”</t>
  </si>
  <si>
    <t>IDR0011</t>
  </si>
  <si>
    <t>DIAG_FLAG</t>
  </si>
  <si>
    <t>西医诊断标记</t>
  </si>
  <si>
    <t>IDR0014</t>
  </si>
  <si>
    <t>DIAG_CHIEF</t>
  </si>
  <si>
    <t>IDR0017</t>
  </si>
  <si>
    <t>DIAG_CONFIRM_FLAG</t>
  </si>
  <si>
    <t>确诊标识</t>
  </si>
  <si>
    <t>IDR0030</t>
  </si>
  <si>
    <t>DIAG_MAIN_FLAG</t>
  </si>
  <si>
    <t>JH_IN_OPER</t>
  </si>
  <si>
    <t>IPR0001</t>
  </si>
  <si>
    <t>IN_OPER_SN</t>
  </si>
  <si>
    <t>住院临床手术编号</t>
  </si>
  <si>
    <t>住院临床手术编号，系统生成三级编码，如“ZP0.000.000.001”</t>
  </si>
  <si>
    <t>IPR0002</t>
  </si>
  <si>
    <t>IPR0003</t>
  </si>
  <si>
    <t>IPR0004</t>
  </si>
  <si>
    <t>临床手术下达时间</t>
  </si>
  <si>
    <t>临床医生下达手术的时间</t>
  </si>
  <si>
    <t>IPR0007</t>
  </si>
  <si>
    <t>OPERATION_START_TIME</t>
  </si>
  <si>
    <t>手术开始时间</t>
  </si>
  <si>
    <t>IPR0008</t>
  </si>
  <si>
    <t>OPERATION_END_TIME</t>
  </si>
  <si>
    <t>手术结束时间</t>
  </si>
  <si>
    <t>IPR0017</t>
  </si>
  <si>
    <t>IPR0018</t>
  </si>
  <si>
    <t>IPR0019</t>
  </si>
  <si>
    <t>SD_OPER_SCALE</t>
  </si>
  <si>
    <t>手术级别简码</t>
  </si>
  <si>
    <t>IPR0020</t>
  </si>
  <si>
    <t>ST_OPER_SCALE</t>
  </si>
  <si>
    <t>IPR0031</t>
  </si>
  <si>
    <t>SC_OPER_SCALE</t>
  </si>
  <si>
    <t>源业务系统的手术级别编码</t>
  </si>
  <si>
    <t>IPR0021</t>
  </si>
  <si>
    <t>SC_OPER_DOCT</t>
  </si>
  <si>
    <t>手术医师编码</t>
  </si>
  <si>
    <t>IPR0022</t>
  </si>
  <si>
    <t>ST_OPER_DOCT</t>
  </si>
  <si>
    <t>手术医师名称</t>
  </si>
  <si>
    <t>IPR0023</t>
  </si>
  <si>
    <t>422</t>
  </si>
  <si>
    <t>SD_WOUND_GRADE</t>
  </si>
  <si>
    <t>切口等级简码</t>
  </si>
  <si>
    <t>IPR0024</t>
  </si>
  <si>
    <t>ST_WOUND_GRADE</t>
  </si>
  <si>
    <t>切口等级描述</t>
  </si>
  <si>
    <t>IPR0032</t>
  </si>
  <si>
    <t>SC_WOUND_GRADE</t>
  </si>
  <si>
    <t>切口等级编码</t>
  </si>
  <si>
    <t>源业务系统的切口等级编码</t>
  </si>
  <si>
    <t>IPR0025</t>
  </si>
  <si>
    <t>423</t>
  </si>
  <si>
    <t>SD_WOUND_HEAL</t>
  </si>
  <si>
    <t>愈合情况简码</t>
  </si>
  <si>
    <t>IPR0026</t>
  </si>
  <si>
    <t>ST_WOUND_HEAL</t>
  </si>
  <si>
    <t>愈合情况描述</t>
  </si>
  <si>
    <t>IPR0033</t>
  </si>
  <si>
    <t>SC_WOUND_HEAL</t>
  </si>
  <si>
    <t>愈合情况编码</t>
  </si>
  <si>
    <t>源业务系统的愈合情况编码</t>
  </si>
  <si>
    <t>IPR0027</t>
  </si>
  <si>
    <t>SD_ANES_METHOD</t>
  </si>
  <si>
    <t>麻醉方式简码</t>
  </si>
  <si>
    <t>IPR0028</t>
  </si>
  <si>
    <t>ST_ANES_METHOD</t>
  </si>
  <si>
    <t>麻醉方式描述</t>
  </si>
  <si>
    <t>IPR0034</t>
  </si>
  <si>
    <t>SC_ANES_METHOD</t>
  </si>
  <si>
    <t>麻醉方式编码</t>
  </si>
  <si>
    <t>源业务系统的麻醉方式编码</t>
  </si>
  <si>
    <t>IPR0029</t>
  </si>
  <si>
    <t>SC_ANES_DOCT</t>
  </si>
  <si>
    <t>麻醉医师编码</t>
  </si>
  <si>
    <t>IPR0030</t>
  </si>
  <si>
    <t>ST_ANES_DOCT</t>
  </si>
  <si>
    <t>麻醉医师名称</t>
  </si>
  <si>
    <t>IPR0035</t>
  </si>
  <si>
    <t>临床手术编码</t>
  </si>
  <si>
    <t>IPR0036</t>
  </si>
  <si>
    <t>临床手术名称</t>
  </si>
  <si>
    <t>300</t>
  </si>
  <si>
    <t>IPR0037</t>
  </si>
  <si>
    <t>SC_FIRST_ASSISTANT</t>
  </si>
  <si>
    <t>一助编码</t>
  </si>
  <si>
    <t>IPR0038</t>
  </si>
  <si>
    <t>ST_FIRST_ASSISTANT</t>
  </si>
  <si>
    <t>一助姓名</t>
  </si>
  <si>
    <t>IPR0039</t>
  </si>
  <si>
    <t>SC_SECOND_ASSISTANT</t>
  </si>
  <si>
    <t>二助编码</t>
  </si>
  <si>
    <t>IPR0040</t>
  </si>
  <si>
    <t>ST_SECOND_ASSISTANT</t>
  </si>
  <si>
    <t>二助姓名</t>
  </si>
  <si>
    <t>IPR0041</t>
  </si>
  <si>
    <t>IPR0005</t>
  </si>
  <si>
    <t>OPERATION_CODE</t>
  </si>
  <si>
    <t>临床医生下达手术的编码</t>
  </si>
  <si>
    <t>IPR0006</t>
  </si>
  <si>
    <t>临床医生下达手术的名称</t>
  </si>
  <si>
    <t>IPR0009</t>
  </si>
  <si>
    <t>IPR0010</t>
  </si>
  <si>
    <t>OPERATION_DOCTOR</t>
  </si>
  <si>
    <t>手术医师</t>
  </si>
  <si>
    <t>IPR0011</t>
  </si>
  <si>
    <t>FIRST_ASSISTANT</t>
  </si>
  <si>
    <t>一助</t>
  </si>
  <si>
    <t>IPR0012</t>
  </si>
  <si>
    <t>SECOND_ASSISTANT</t>
  </si>
  <si>
    <t>二助</t>
  </si>
  <si>
    <t>IPR0013</t>
  </si>
  <si>
    <t>WOUND_GRADE</t>
  </si>
  <si>
    <t>切口等级</t>
  </si>
  <si>
    <t>IPR0014</t>
  </si>
  <si>
    <t>WOUND_HEAL</t>
  </si>
  <si>
    <t>愈合情况</t>
  </si>
  <si>
    <t>IPR0015</t>
  </si>
  <si>
    <t>ANESTHESIA_METHOD</t>
  </si>
  <si>
    <t>麻醉方式</t>
  </si>
  <si>
    <t>IPR0016</t>
  </si>
  <si>
    <t>ANESTHESIA_DOCTOR</t>
  </si>
  <si>
    <t>麻醉医师</t>
  </si>
  <si>
    <t>JH_FIRST_PAGE</t>
  </si>
  <si>
    <t>IFP0001</t>
  </si>
  <si>
    <t>FIRST_PAGE_SN</t>
  </si>
  <si>
    <t>住院病案首页编号</t>
  </si>
  <si>
    <t>住院病案首页编号，系统生成三级编码，如“FR0.000.000.001”</t>
  </si>
  <si>
    <t>IFP0002</t>
  </si>
  <si>
    <t>IFP0003</t>
  </si>
  <si>
    <t>IFP0004</t>
  </si>
  <si>
    <t>IFP0005</t>
  </si>
  <si>
    <t>IFP0007</t>
  </si>
  <si>
    <t>IFP0009</t>
  </si>
  <si>
    <t>IFP0011</t>
  </si>
  <si>
    <t>IFP0014</t>
  </si>
  <si>
    <t>IFP0016</t>
  </si>
  <si>
    <t>IFP0019</t>
  </si>
  <si>
    <t>IFP0022</t>
  </si>
  <si>
    <t>IFP0024</t>
  </si>
  <si>
    <t>IFP0025</t>
  </si>
  <si>
    <t>IFP0026</t>
  </si>
  <si>
    <t>IFP0027</t>
  </si>
  <si>
    <t>IFP0028</t>
  </si>
  <si>
    <t>IFP0029</t>
  </si>
  <si>
    <t>IFP0030</t>
  </si>
  <si>
    <t>IFP0031</t>
  </si>
  <si>
    <t>IFP0032</t>
  </si>
  <si>
    <t>IFP0033</t>
  </si>
  <si>
    <t>IFP0034</t>
  </si>
  <si>
    <t>IFP0035</t>
  </si>
  <si>
    <t>IFP0036</t>
  </si>
  <si>
    <t>IFP0037</t>
  </si>
  <si>
    <t>IFP0038</t>
  </si>
  <si>
    <t>IFP0039</t>
  </si>
  <si>
    <t>IFP0040</t>
  </si>
  <si>
    <t>IFP0041</t>
  </si>
  <si>
    <t>IFP0042</t>
  </si>
  <si>
    <t>IFP0044</t>
  </si>
  <si>
    <t>IFP0045</t>
  </si>
  <si>
    <t>IFP0046</t>
  </si>
  <si>
    <t>IFP0047</t>
  </si>
  <si>
    <t>IFP0048</t>
  </si>
  <si>
    <t>IFP0056</t>
  </si>
  <si>
    <t>IFP0057</t>
  </si>
  <si>
    <t>IFP0058</t>
  </si>
  <si>
    <t>IFP0059</t>
  </si>
  <si>
    <t>IFP0060</t>
  </si>
  <si>
    <t>IFP0061</t>
  </si>
  <si>
    <t>IFP0062</t>
  </si>
  <si>
    <t>IFP0063</t>
  </si>
  <si>
    <t>IFP0064</t>
  </si>
  <si>
    <t>IFP0065</t>
  </si>
  <si>
    <t>IFP0066</t>
  </si>
  <si>
    <t>IFP0067</t>
  </si>
  <si>
    <t>IFP0068</t>
  </si>
  <si>
    <t>IFP0069</t>
  </si>
  <si>
    <t>IFP0070</t>
  </si>
  <si>
    <t>IFP0071</t>
  </si>
  <si>
    <t>该患者第几次住院</t>
  </si>
  <si>
    <t>IFP0072</t>
  </si>
  <si>
    <t>IFP0083</t>
  </si>
  <si>
    <t>IFP0095</t>
  </si>
  <si>
    <t>DOCTOR_STUDIES</t>
  </si>
  <si>
    <t>进修医生</t>
  </si>
  <si>
    <t>编号＋名称</t>
  </si>
  <si>
    <t>IFP0096</t>
  </si>
  <si>
    <t>DOCTOR_OF_GRADUATE</t>
  </si>
  <si>
    <t>实习医生</t>
  </si>
  <si>
    <t>IFP0097</t>
  </si>
  <si>
    <t>DOCTOR_OUT</t>
  </si>
  <si>
    <t>门诊医师</t>
  </si>
  <si>
    <t>IFP0099</t>
  </si>
  <si>
    <t>CATALOG_TIME</t>
  </si>
  <si>
    <t>编目时间</t>
  </si>
  <si>
    <t>IFP0102</t>
  </si>
  <si>
    <t>IFP0103</t>
  </si>
  <si>
    <t>IFP0104</t>
  </si>
  <si>
    <t>IFP0105</t>
  </si>
  <si>
    <t>IFP0106</t>
  </si>
  <si>
    <t>IFP0107</t>
  </si>
  <si>
    <t>IFP0108</t>
  </si>
  <si>
    <t>IFP0109</t>
  </si>
  <si>
    <t>IN_HOSP_DAYS</t>
  </si>
  <si>
    <t>实际住院天数</t>
  </si>
  <si>
    <t>IFP0110</t>
  </si>
  <si>
    <t>EMER_TREAT_TIMES</t>
  </si>
  <si>
    <t>抢救次数</t>
  </si>
  <si>
    <t>IFP0111</t>
  </si>
  <si>
    <t>EMER_TREAT_SUC</t>
  </si>
  <si>
    <t>抢救成功次数</t>
  </si>
  <si>
    <t>IFP0112</t>
  </si>
  <si>
    <t>NURS_SP_LV_DAYS</t>
  </si>
  <si>
    <t>特级护理天数</t>
  </si>
  <si>
    <t>IFP0113</t>
  </si>
  <si>
    <t>NURS_FI_LV_DAYS</t>
  </si>
  <si>
    <t>一级护理天数</t>
  </si>
  <si>
    <t>IFP0114</t>
  </si>
  <si>
    <t>NURS_SE_LV_DAYS</t>
  </si>
  <si>
    <t>二级护理天数</t>
  </si>
  <si>
    <t>IFP0115</t>
  </si>
  <si>
    <t>NURS_TH_LV_DAYS</t>
  </si>
  <si>
    <t>三级护理天数</t>
  </si>
  <si>
    <t>IFP0116</t>
  </si>
  <si>
    <t>SERIOUS_COND_DAYS</t>
  </si>
  <si>
    <t>病重天数</t>
  </si>
  <si>
    <t>IFP0117</t>
  </si>
  <si>
    <t>CRITICAL_COND_DAYS</t>
  </si>
  <si>
    <t>病危天数</t>
  </si>
  <si>
    <t>IFP0118</t>
  </si>
  <si>
    <t>ICU_DAYS</t>
  </si>
  <si>
    <t>ICU天数</t>
  </si>
  <si>
    <t>IFP0119</t>
  </si>
  <si>
    <t>CCU_DAYS</t>
  </si>
  <si>
    <t>CCU天数</t>
  </si>
  <si>
    <t>IFP0120</t>
  </si>
  <si>
    <t>DEATH_REASON</t>
  </si>
  <si>
    <t>死亡原因</t>
  </si>
  <si>
    <t>IFP0121</t>
  </si>
  <si>
    <t>DEATH_DATE_TIME</t>
  </si>
  <si>
    <t>IFP0123</t>
  </si>
  <si>
    <t>BLOOD_TRAN_TIMES</t>
  </si>
  <si>
    <t>输血次数</t>
  </si>
  <si>
    <t>IFP0124</t>
  </si>
  <si>
    <t>BLOOD_TRAN_VOL</t>
  </si>
  <si>
    <t>输血总量</t>
  </si>
  <si>
    <t>IFP0125</t>
  </si>
  <si>
    <t>BLOOD_TRAN_REACT_TIMES</t>
  </si>
  <si>
    <t>输血反应次数</t>
  </si>
  <si>
    <t>IFP0126</t>
  </si>
  <si>
    <t>INFUSION_REACT_TIMES</t>
  </si>
  <si>
    <t>输液反应次数</t>
  </si>
  <si>
    <t>IFP0127</t>
  </si>
  <si>
    <t>DECUBITAL_ULCER_TIMES</t>
  </si>
  <si>
    <t>发生褥疮次数</t>
  </si>
  <si>
    <t>IFP0128</t>
  </si>
  <si>
    <t>ADVERSE_REACT_DRUGS</t>
  </si>
  <si>
    <t>药物不良反应次数</t>
  </si>
  <si>
    <t>IFP0130</t>
  </si>
  <si>
    <t>MR_RECE_TIME</t>
  </si>
  <si>
    <t>病案归档时间</t>
  </si>
  <si>
    <t>IFP0131</t>
  </si>
  <si>
    <t>MR_RECE_EMP</t>
  </si>
  <si>
    <t>病案归档人员</t>
  </si>
  <si>
    <t>IFP0132</t>
  </si>
  <si>
    <t>MR_SCORE</t>
  </si>
  <si>
    <t>病案评分</t>
  </si>
  <si>
    <t>IFP0133</t>
  </si>
  <si>
    <t>MR_VALUE</t>
  </si>
  <si>
    <t>病案价值</t>
  </si>
  <si>
    <t>IFP0134</t>
  </si>
  <si>
    <t>MR_QUALITY</t>
  </si>
  <si>
    <t>病案质量</t>
  </si>
  <si>
    <t>IFP0135</t>
  </si>
  <si>
    <t>MRQC_DOCTOR</t>
  </si>
  <si>
    <t>环节质控医生</t>
  </si>
  <si>
    <t>IFP0136</t>
  </si>
  <si>
    <t>MRQC_TIME</t>
  </si>
  <si>
    <t>环节质控时间</t>
  </si>
  <si>
    <t>IFP0137</t>
  </si>
  <si>
    <t>FIN_MRQC_DOCTOR</t>
  </si>
  <si>
    <t>终末质控医生</t>
  </si>
  <si>
    <t>IFP0138</t>
  </si>
  <si>
    <t>FIN_MRQC_TIME</t>
  </si>
  <si>
    <t>终末质控时间</t>
  </si>
  <si>
    <t>IFP0139</t>
  </si>
  <si>
    <t>FEE_TOTAL</t>
  </si>
  <si>
    <t>IFP0140</t>
  </si>
  <si>
    <t>FEE_DRUG</t>
  </si>
  <si>
    <t>西药费</t>
  </si>
  <si>
    <t>IFP0141</t>
  </si>
  <si>
    <t>FEE_CN_PT_DRUG</t>
  </si>
  <si>
    <t>中成药费</t>
  </si>
  <si>
    <t>IFP0142</t>
  </si>
  <si>
    <t>FEE_CN_HB_DRUG</t>
  </si>
  <si>
    <t>中草药费</t>
  </si>
  <si>
    <t>IFP0143</t>
  </si>
  <si>
    <t>FEE_BED</t>
  </si>
  <si>
    <t>床位费</t>
  </si>
  <si>
    <t>IFP0144</t>
  </si>
  <si>
    <t>FEE_MED_TREAT</t>
  </si>
  <si>
    <t>诊疗费</t>
  </si>
  <si>
    <t>IFP0145</t>
  </si>
  <si>
    <t>FEE_EXAM</t>
  </si>
  <si>
    <t>检查费</t>
  </si>
  <si>
    <t>IFP0146</t>
  </si>
  <si>
    <t>FEE_LAB</t>
  </si>
  <si>
    <t>化验费</t>
  </si>
  <si>
    <t>IFP0147</t>
  </si>
  <si>
    <t>FEE_TREAT</t>
  </si>
  <si>
    <t>治疗费</t>
  </si>
  <si>
    <t>IFP0148</t>
  </si>
  <si>
    <t>FEE_OPERA</t>
  </si>
  <si>
    <t>手术费</t>
  </si>
  <si>
    <t>IFP0149</t>
  </si>
  <si>
    <t>FEE_NURSE</t>
  </si>
  <si>
    <t>护理费</t>
  </si>
  <si>
    <t>IFP0150</t>
  </si>
  <si>
    <t>FEE_SVR_MED</t>
  </si>
  <si>
    <t>药事服务费</t>
  </si>
  <si>
    <t>IFP0151</t>
  </si>
  <si>
    <t>FEE_NOR_TREAT</t>
  </si>
  <si>
    <t>一般诊疗费</t>
  </si>
  <si>
    <t>IFP0152</t>
  </si>
  <si>
    <t>FEE_MATE</t>
  </si>
  <si>
    <t>卫生材料费</t>
  </si>
  <si>
    <t>IFP0153</t>
  </si>
  <si>
    <t>FEE_OTHER</t>
  </si>
  <si>
    <t>其他收费</t>
  </si>
  <si>
    <t>IFP0155</t>
  </si>
  <si>
    <t>IFP0156</t>
  </si>
  <si>
    <t>IFP0157</t>
  </si>
  <si>
    <t>IFP0158</t>
  </si>
  <si>
    <t>IFP0159</t>
  </si>
  <si>
    <t>\x00\xFC</t>
  </si>
  <si>
    <t>IFP0252</t>
  </si>
  <si>
    <t>IFP0160</t>
  </si>
  <si>
    <t>\x01\x09</t>
  </si>
  <si>
    <t>IFP0265</t>
  </si>
  <si>
    <t>IFP0161</t>
  </si>
  <si>
    <t>IFP0162</t>
  </si>
  <si>
    <t>IFP0163</t>
  </si>
  <si>
    <t>IFP0164</t>
  </si>
  <si>
    <t>IFP0165</t>
  </si>
  <si>
    <t>\x00\xFD</t>
  </si>
  <si>
    <t>IFP0253</t>
  </si>
  <si>
    <t>\x00\xFE</t>
  </si>
  <si>
    <t>IFP0254</t>
  </si>
  <si>
    <t>IFP0166</t>
  </si>
  <si>
    <t>IFP0167</t>
  </si>
  <si>
    <t>\x01\x0A</t>
  </si>
  <si>
    <t>IFP0266</t>
  </si>
  <si>
    <t>国籍编码</t>
  </si>
  <si>
    <t>IFP0168</t>
  </si>
  <si>
    <t>\x01\x0B</t>
  </si>
  <si>
    <t>IFP0267</t>
  </si>
  <si>
    <t>民族编码</t>
  </si>
  <si>
    <t>IFP0169</t>
  </si>
  <si>
    <t>IFP0170</t>
  </si>
  <si>
    <t>IFP0171</t>
  </si>
  <si>
    <t>\x00\xFF</t>
  </si>
  <si>
    <t>IFP0255</t>
  </si>
  <si>
    <t>IFP0172</t>
  </si>
  <si>
    <t>IFP0173</t>
  </si>
  <si>
    <t>\x01\x00</t>
  </si>
  <si>
    <t>IFP0256</t>
  </si>
  <si>
    <t>IFP0174</t>
  </si>
  <si>
    <t>IFP0175</t>
  </si>
  <si>
    <t>\x01\x01</t>
  </si>
  <si>
    <t>IFP0257</t>
  </si>
  <si>
    <t>IFP0176</t>
  </si>
  <si>
    <t>IFP0177</t>
  </si>
  <si>
    <t>\x01\x0D</t>
  </si>
  <si>
    <t>IFP0269</t>
  </si>
  <si>
    <t>职业标准字典对照</t>
  </si>
  <si>
    <t>IFP0178</t>
  </si>
  <si>
    <t>\x01\x0C</t>
  </si>
  <si>
    <t>IFP0268</t>
  </si>
  <si>
    <t>职业编码</t>
  </si>
  <si>
    <t>IFP0179</t>
  </si>
  <si>
    <t>\x01\x03</t>
  </si>
  <si>
    <t>IFP0259</t>
  </si>
  <si>
    <t>\x01\x02</t>
  </si>
  <si>
    <t>IFP0258</t>
  </si>
  <si>
    <t>IFP0180</t>
  </si>
  <si>
    <t>\x01\x05</t>
  </si>
  <si>
    <t>IFP0261</t>
  </si>
  <si>
    <t>\x01\x04</t>
  </si>
  <si>
    <t>IFP0260</t>
  </si>
  <si>
    <t>\x01\x0F</t>
  </si>
  <si>
    <t>IFP0271</t>
  </si>
  <si>
    <t>入院情况标准字典对照</t>
  </si>
  <si>
    <t>IFP0181</t>
  </si>
  <si>
    <t>\x01\x0E</t>
  </si>
  <si>
    <t>IFP0270</t>
  </si>
  <si>
    <t>\x01\x11</t>
  </si>
  <si>
    <t>IFP0273</t>
  </si>
  <si>
    <t>入院途径标准字典对照</t>
  </si>
  <si>
    <t>IFP0182</t>
  </si>
  <si>
    <t>\x01\x10</t>
  </si>
  <si>
    <t>IFP0272</t>
  </si>
  <si>
    <t>IFP0183</t>
  </si>
  <si>
    <t>IFP0184</t>
  </si>
  <si>
    <t>IFP0185</t>
  </si>
  <si>
    <t>IFP0186</t>
  </si>
  <si>
    <t>IFP0187</t>
  </si>
  <si>
    <t>IFP0188</t>
  </si>
  <si>
    <t>IFP0189</t>
  </si>
  <si>
    <t>IFP0190</t>
  </si>
  <si>
    <t>IFP0191</t>
  </si>
  <si>
    <t>IFP0192</t>
  </si>
  <si>
    <t>IFP0193</t>
  </si>
  <si>
    <t>IFP0194</t>
  </si>
  <si>
    <t>IFP0195</t>
  </si>
  <si>
    <t>IFP0196</t>
  </si>
  <si>
    <t>IFP0197</t>
  </si>
  <si>
    <t>IFP0198</t>
  </si>
  <si>
    <t>IFP0199</t>
  </si>
  <si>
    <t>IFP0200</t>
  </si>
  <si>
    <t>IFP0201</t>
  </si>
  <si>
    <t>IFP0202</t>
  </si>
  <si>
    <t>IFP0203</t>
  </si>
  <si>
    <t>\x00\xCC</t>
  </si>
  <si>
    <t>IFP0204</t>
  </si>
  <si>
    <t>\x00\xCD</t>
  </si>
  <si>
    <t>IFP0205</t>
  </si>
  <si>
    <t>\x00\xCE</t>
  </si>
  <si>
    <t>IFP0206</t>
  </si>
  <si>
    <t>\x00\xCF</t>
  </si>
  <si>
    <t>IFP0207</t>
  </si>
  <si>
    <t>\x00\xD0</t>
  </si>
  <si>
    <t>IFP0208</t>
  </si>
  <si>
    <t>\x00\xD1</t>
  </si>
  <si>
    <t>IFP0209</t>
  </si>
  <si>
    <t>\x00\xD2</t>
  </si>
  <si>
    <t>IFP0210</t>
  </si>
  <si>
    <t>\x00\xD3</t>
  </si>
  <si>
    <t>IFP0211</t>
  </si>
  <si>
    <t>\x00\xD4</t>
  </si>
  <si>
    <t>IFP0212</t>
  </si>
  <si>
    <t>\x00\xD5</t>
  </si>
  <si>
    <t>IFP0213</t>
  </si>
  <si>
    <t>住院(经治)医师编码</t>
  </si>
  <si>
    <t>\x00\xD6</t>
  </si>
  <si>
    <t>IFP0214</t>
  </si>
  <si>
    <t>住院(经治)医师名称</t>
  </si>
  <si>
    <t>\x00\xD7</t>
  </si>
  <si>
    <t>IFP0215</t>
  </si>
  <si>
    <t>\x00\xD8</t>
  </si>
  <si>
    <t>IFP0216</t>
  </si>
  <si>
    <t>\x00\xD9</t>
  </si>
  <si>
    <t>IFP0217</t>
  </si>
  <si>
    <t>主任(副主任)医师编码</t>
  </si>
  <si>
    <t>\x00\xDA</t>
  </si>
  <si>
    <t>IFP0218</t>
  </si>
  <si>
    <t>主任(副主任)医师名称</t>
  </si>
  <si>
    <t>\x00\xDB</t>
  </si>
  <si>
    <t>IFP0219</t>
  </si>
  <si>
    <t>SC_DOCT_DIRECT</t>
  </si>
  <si>
    <t>科主任编码</t>
  </si>
  <si>
    <t>\x00\xDC</t>
  </si>
  <si>
    <t>IFP0220</t>
  </si>
  <si>
    <t>ST_DOCT_DIRECT</t>
  </si>
  <si>
    <t>科主任名称</t>
  </si>
  <si>
    <t>\x00\xDD</t>
  </si>
  <si>
    <t>IFP0221</t>
  </si>
  <si>
    <t>\x00\xDE</t>
  </si>
  <si>
    <t>IFP0222</t>
  </si>
  <si>
    <t>\x00\xDF</t>
  </si>
  <si>
    <t>IFP0223</t>
  </si>
  <si>
    <t>SC_CATALOGER</t>
  </si>
  <si>
    <t>编目人编码</t>
  </si>
  <si>
    <t>\x00\xE0</t>
  </si>
  <si>
    <t>IFP0224</t>
  </si>
  <si>
    <t>ST_CATALOGER</t>
  </si>
  <si>
    <t>编目人名称</t>
  </si>
  <si>
    <t>\x00\xE1</t>
  </si>
  <si>
    <t>IFP0225</t>
  </si>
  <si>
    <t>\x00\xE2</t>
  </si>
  <si>
    <t>IFP0226</t>
  </si>
  <si>
    <t>\x00\xE3</t>
  </si>
  <si>
    <t>IFP0227</t>
  </si>
  <si>
    <t>SD_AUTOPSY</t>
  </si>
  <si>
    <t>尸检标记</t>
  </si>
  <si>
    <t>是否做了尸体检查</t>
  </si>
  <si>
    <t>\x00\xE4</t>
  </si>
  <si>
    <t>IFP0228</t>
  </si>
  <si>
    <t>SD_INFECT</t>
  </si>
  <si>
    <t>是否感染</t>
  </si>
  <si>
    <t>\x00\xE5</t>
  </si>
  <si>
    <t>IFP0229</t>
  </si>
  <si>
    <t>SD_AGAIN_IN</t>
  </si>
  <si>
    <t>出院31天再入院</t>
  </si>
  <si>
    <t>是否出院31天后再入院患者</t>
  </si>
  <si>
    <t>\x00\xE6</t>
  </si>
  <si>
    <t>IFP0230</t>
  </si>
  <si>
    <t>BIRTH_PLACE_PROVINCE</t>
  </si>
  <si>
    <t>出生地-省（自治区、直辖市）</t>
  </si>
  <si>
    <t>\x00\xE7</t>
  </si>
  <si>
    <t>IFP0231</t>
  </si>
  <si>
    <t>BIRTH_PLACE_CITY</t>
  </si>
  <si>
    <t>出生地-市（地区、州）</t>
  </si>
  <si>
    <t>\x00\xE8</t>
  </si>
  <si>
    <t>IFP0232</t>
  </si>
  <si>
    <t>BIRTH_PLACE_COUNTY</t>
  </si>
  <si>
    <t>出生地-县（区）</t>
  </si>
  <si>
    <t>\x00\xE9</t>
  </si>
  <si>
    <t>IFP0233</t>
  </si>
  <si>
    <t>ORIGIN_PROVINCE</t>
  </si>
  <si>
    <t>籍贯-省（自治区、直辖市）</t>
  </si>
  <si>
    <t>\x00\xEA</t>
  </si>
  <si>
    <t>IFP0234</t>
  </si>
  <si>
    <t>ORIGIN_CITY</t>
  </si>
  <si>
    <t>籍贯-市（地区、州）</t>
  </si>
  <si>
    <t>\x00\xEB</t>
  </si>
  <si>
    <t>IFP0235</t>
  </si>
  <si>
    <t>SC_TRANSFERRED_DEPT</t>
  </si>
  <si>
    <t>首次转科科室编号</t>
  </si>
  <si>
    <t>\x00\xEC</t>
  </si>
  <si>
    <t>IFP0236</t>
  </si>
  <si>
    <t>ST_TRANSFERRED_DEPT</t>
  </si>
  <si>
    <t>首次转科科室名称</t>
  </si>
  <si>
    <t>\x00\xED</t>
  </si>
  <si>
    <t>IFP0237</t>
  </si>
  <si>
    <t>464</t>
  </si>
  <si>
    <t>DISCHARGE_PROGNOSIS</t>
  </si>
  <si>
    <t>出院病情</t>
  </si>
  <si>
    <t>患者出院病情</t>
  </si>
  <si>
    <t>\x00\xEE</t>
  </si>
  <si>
    <t>IFP0238</t>
  </si>
  <si>
    <t>SC_MRQC_NUR</t>
  </si>
  <si>
    <t>质控护士编码</t>
  </si>
  <si>
    <t>\x00\xEF</t>
  </si>
  <si>
    <t>IFP0239</t>
  </si>
  <si>
    <t>ST_MRQC_NUR</t>
  </si>
  <si>
    <t>质控护士名称</t>
  </si>
  <si>
    <t>\x00\xF0</t>
  </si>
  <si>
    <t>IFP0240</t>
  </si>
  <si>
    <t>SC_PREPAREACCEPT_HOSPITAL</t>
  </si>
  <si>
    <t>拟接收医疗机构编码</t>
  </si>
  <si>
    <t>\x00\xF1</t>
  </si>
  <si>
    <t>IFP0241</t>
  </si>
  <si>
    <t>ST_PREPAREACCEPT_HOSPITAL</t>
  </si>
  <si>
    <t>拟接收医疗机构名称</t>
  </si>
  <si>
    <t>\x00\xF2</t>
  </si>
  <si>
    <t>IFP0242</t>
  </si>
  <si>
    <t>DAY31INPATIENT_AIM</t>
  </si>
  <si>
    <t>31天再住院目的</t>
  </si>
  <si>
    <t>\x00\xF3</t>
  </si>
  <si>
    <t>IFP0243</t>
  </si>
  <si>
    <t>SC_QC_DOCTOR</t>
  </si>
  <si>
    <t>质控医师编码</t>
  </si>
  <si>
    <t>\x00\xF4</t>
  </si>
  <si>
    <t>IFP0244</t>
  </si>
  <si>
    <t>ST_QC_DOCTOR</t>
  </si>
  <si>
    <t>质控医师姓名</t>
  </si>
  <si>
    <t>\x00\xF5</t>
  </si>
  <si>
    <t>IFP0245</t>
  </si>
  <si>
    <t>TRANS_DEPT_DESC</t>
  </si>
  <si>
    <t>转科科别</t>
  </si>
  <si>
    <t>转科科别,例如A-&gt;B-&gt;C-&gt;B</t>
  </si>
  <si>
    <t>\x00\xF6</t>
  </si>
  <si>
    <t>IFP0246</t>
  </si>
  <si>
    <t>TRANSFER_DEPT</t>
  </si>
  <si>
    <t>\x00\xF7</t>
  </si>
  <si>
    <t>IFP0247</t>
  </si>
  <si>
    <t>TRANSFER_TIME</t>
  </si>
  <si>
    <t>\x00\xF8</t>
  </si>
  <si>
    <t>IFP0248</t>
  </si>
  <si>
    <t>ICU_DEPT</t>
  </si>
  <si>
    <t>重症监护科室</t>
  </si>
  <si>
    <t>\x00\xF9</t>
  </si>
  <si>
    <t>IFP0249</t>
  </si>
  <si>
    <t>ADMISSION_TIME_ICU</t>
  </si>
  <si>
    <t>进入重症室时间</t>
  </si>
  <si>
    <t>\x00\xFA</t>
  </si>
  <si>
    <t>IFP0250</t>
  </si>
  <si>
    <t>DISCHARGE_TIME_ICU</t>
  </si>
  <si>
    <t>出重症室时间</t>
  </si>
  <si>
    <t>\x00\xFB</t>
  </si>
  <si>
    <t>IFP0251</t>
  </si>
  <si>
    <t>SD_ICU_DEPT_FLAG</t>
  </si>
  <si>
    <t>是否进入重症室</t>
  </si>
  <si>
    <t>\x01\x06</t>
  </si>
  <si>
    <t>IFP0262</t>
  </si>
  <si>
    <t>PAY_TYPE</t>
  </si>
  <si>
    <t>医疗付费方式</t>
  </si>
  <si>
    <t>\x01\x07</t>
  </si>
  <si>
    <t>IFP0263</t>
  </si>
  <si>
    <t>OUT_PDISONING_REASON</t>
  </si>
  <si>
    <t>损伤中毒的外部原因</t>
  </si>
  <si>
    <t>\x01\x08</t>
  </si>
  <si>
    <t>IFP0264</t>
  </si>
  <si>
    <t>OUT_PDISONING_CODE</t>
  </si>
  <si>
    <t>损伤中毒的外部因素编码</t>
  </si>
  <si>
    <t>\x01\x12</t>
  </si>
  <si>
    <t>IFP0274</t>
  </si>
  <si>
    <t>SC_DOCTOR_STUDIES</t>
  </si>
  <si>
    <t>进修医生编码</t>
  </si>
  <si>
    <t>\x01\x13</t>
  </si>
  <si>
    <t>IFP0275</t>
  </si>
  <si>
    <t>ST_DOCTOR_STUDIES</t>
  </si>
  <si>
    <t>进修医生名称</t>
  </si>
  <si>
    <t>\x01\x14</t>
  </si>
  <si>
    <t>IFP0276</t>
  </si>
  <si>
    <t>SC_DOCTOR_OF_GRADUATE</t>
  </si>
  <si>
    <t>实习医生编码</t>
  </si>
  <si>
    <t>\x01\x15</t>
  </si>
  <si>
    <t>IFP0277</t>
  </si>
  <si>
    <t>ST_DOCTOR_OF_GRADUATE</t>
  </si>
  <si>
    <t>实习医生名称</t>
  </si>
  <si>
    <t>\x01\x16</t>
  </si>
  <si>
    <t>IFP0278</t>
  </si>
  <si>
    <t>SC_DOCTOR_OUT</t>
  </si>
  <si>
    <t>门诊医师编码</t>
  </si>
  <si>
    <t>\x01\x17</t>
  </si>
  <si>
    <t>IFP0279</t>
  </si>
  <si>
    <t>ST_DOCTOR_OUT</t>
  </si>
  <si>
    <t>门诊医师名称</t>
  </si>
  <si>
    <t>\x01\x18</t>
  </si>
  <si>
    <t>IFP0280</t>
  </si>
  <si>
    <t>SD_TCM_FLAG</t>
  </si>
  <si>
    <t>中医病案首页标识</t>
  </si>
  <si>
    <t>中西医病案首页标识</t>
  </si>
  <si>
    <t>\x01\x19</t>
  </si>
  <si>
    <t>IFP0281</t>
  </si>
  <si>
    <t>FAMILY_ADDRESS_POST</t>
  </si>
  <si>
    <t>户籍地址邮政编码</t>
  </si>
  <si>
    <t>\x01\x1A</t>
  </si>
  <si>
    <t>IFP0282</t>
  </si>
  <si>
    <t>PAT_AGE</t>
  </si>
  <si>
    <t>首页计算出的年龄</t>
  </si>
  <si>
    <t>\x01\x1B</t>
  </si>
  <si>
    <t>IFP0283</t>
  </si>
  <si>
    <t>BABY_AGE</t>
  </si>
  <si>
    <t>新生儿年龄-月天</t>
  </si>
  <si>
    <t>\x01\x1C</t>
  </si>
  <si>
    <t>IFP0284</t>
  </si>
  <si>
    <t>SC_DOCT_ATTPHY</t>
  </si>
  <si>
    <t>主诊医师编码</t>
  </si>
  <si>
    <t>\x01\x1D</t>
  </si>
  <si>
    <t>IFP0285</t>
  </si>
  <si>
    <t>ST_DOCT_ATTPHY</t>
  </si>
  <si>
    <t>主诊医师姓名</t>
  </si>
  <si>
    <t>\x01\x1E</t>
  </si>
  <si>
    <t>IFP0286</t>
  </si>
  <si>
    <t>SC_DOCUMENT_TYPE</t>
  </si>
  <si>
    <t>证件类型编码</t>
  </si>
  <si>
    <t>\x01\x1F</t>
  </si>
  <si>
    <t>IFP0287</t>
  </si>
  <si>
    <t>ST_DOCUMENT_TYPE</t>
  </si>
  <si>
    <t>证件类型名称</t>
  </si>
  <si>
    <t>\x01\x20</t>
  </si>
  <si>
    <t>IFP0288</t>
  </si>
  <si>
    <t>ORIGIN_COUNTY</t>
  </si>
  <si>
    <t>籍贯-县（县、区）</t>
  </si>
  <si>
    <t>\x01\x21</t>
  </si>
  <si>
    <t>IFP0289</t>
  </si>
  <si>
    <t>BIRTH_PLACE_ADDRESS</t>
  </si>
  <si>
    <t>出生详细地址</t>
  </si>
  <si>
    <t>\x01\x22</t>
  </si>
  <si>
    <t>IFP0290</t>
  </si>
  <si>
    <t>\x01\x23</t>
  </si>
  <si>
    <t>IFP0291</t>
  </si>
  <si>
    <t>CATALOG_MARK</t>
  </si>
  <si>
    <t>编目标识</t>
  </si>
  <si>
    <t>\x01\x24</t>
  </si>
  <si>
    <t>IFP0292</t>
  </si>
  <si>
    <t>MEDICAL_STATE</t>
  </si>
  <si>
    <t>病案状态</t>
  </si>
  <si>
    <t>IFP0006</t>
  </si>
  <si>
    <t>IFP0008</t>
  </si>
  <si>
    <t>IFP0010</t>
  </si>
  <si>
    <t>IFP0012</t>
  </si>
  <si>
    <t>IFP0013</t>
  </si>
  <si>
    <t>IFP0015</t>
  </si>
  <si>
    <t>IFP0017</t>
  </si>
  <si>
    <t>IFP0018</t>
  </si>
  <si>
    <t>IFP0020</t>
  </si>
  <si>
    <t>IFP0021</t>
  </si>
  <si>
    <t>IFP0023</t>
  </si>
  <si>
    <t>IFP0043</t>
  </si>
  <si>
    <t>IFP0049</t>
  </si>
  <si>
    <t>IFP0050</t>
  </si>
  <si>
    <t>IFP0051</t>
  </si>
  <si>
    <t>IFP0052</t>
  </si>
  <si>
    <t>IFP0053</t>
  </si>
  <si>
    <t>IFP0054</t>
  </si>
  <si>
    <t>IFP0055</t>
  </si>
  <si>
    <t>IFP0073</t>
  </si>
  <si>
    <t>IFP0074</t>
  </si>
  <si>
    <t>IFP0075</t>
  </si>
  <si>
    <t>IFP0076</t>
  </si>
  <si>
    <t>IFP0077</t>
  </si>
  <si>
    <t>IFP0078</t>
  </si>
  <si>
    <t>IFP0079</t>
  </si>
  <si>
    <t>IFP0080</t>
  </si>
  <si>
    <t>IFP0081</t>
  </si>
  <si>
    <t>IFP0082</t>
  </si>
  <si>
    <t>IFP0084</t>
  </si>
  <si>
    <t>IFP0085</t>
  </si>
  <si>
    <t>IFP0086</t>
  </si>
  <si>
    <t>IFP0087</t>
  </si>
  <si>
    <t>IFP0088</t>
  </si>
  <si>
    <t>IFP0089</t>
  </si>
  <si>
    <t>IFP0090</t>
  </si>
  <si>
    <t>IFP0091</t>
  </si>
  <si>
    <t>住院医师</t>
  </si>
  <si>
    <t>住院医师编码＋名称，如“1001#,#张三”</t>
  </si>
  <si>
    <t>IFP0092</t>
  </si>
  <si>
    <t>IFP0093</t>
  </si>
  <si>
    <t>IFP0094</t>
  </si>
  <si>
    <t>DOCTOR_DIRECTOR</t>
  </si>
  <si>
    <t>科主任</t>
  </si>
  <si>
    <t>科室主任编码＋名称，如“1001#,#张三”</t>
  </si>
  <si>
    <t>IFP0098</t>
  </si>
  <si>
    <t>IFP0100</t>
  </si>
  <si>
    <t>CATALOGER</t>
  </si>
  <si>
    <t>编目人</t>
  </si>
  <si>
    <t>IFP0101</t>
  </si>
  <si>
    <t>IFP0122</t>
  </si>
  <si>
    <t>AUTOPSY_FLAG</t>
  </si>
  <si>
    <t>IFP0129</t>
  </si>
  <si>
    <t>INFECT_FLAG</t>
  </si>
  <si>
    <t>IFP0154</t>
  </si>
  <si>
    <t>AGAIN_IN_FLAG</t>
  </si>
  <si>
    <t>JH_FP_DIAG</t>
  </si>
  <si>
    <t>IFD0001</t>
  </si>
  <si>
    <t>FP_DIAG_SN</t>
  </si>
  <si>
    <t>编目诊断编号</t>
  </si>
  <si>
    <t>编目诊断编号，系统生成三级编码，如“FD0.000.000.001”</t>
  </si>
  <si>
    <t>IFD0002</t>
  </si>
  <si>
    <t>IFD0003</t>
  </si>
  <si>
    <t>住院病案首页编号，来源JH_FIRST_PAGE的IFP0001</t>
  </si>
  <si>
    <t>IFD0004</t>
  </si>
  <si>
    <t>DIAGNOSIS_TIME</t>
  </si>
  <si>
    <t>临床诊断时间</t>
  </si>
  <si>
    <t>IFD0006</t>
  </si>
  <si>
    <t>DIAGNOSIS_CODE</t>
  </si>
  <si>
    <t>IFD0007</t>
  </si>
  <si>
    <t>DIAGNOSIS_NAME</t>
  </si>
  <si>
    <t>临床诊断名称</t>
  </si>
  <si>
    <t>IFD0008</t>
  </si>
  <si>
    <t>DIAGNOSIS_DESC</t>
  </si>
  <si>
    <t>IFD0009</t>
  </si>
  <si>
    <t>CATA_DIAG_TIME</t>
  </si>
  <si>
    <t>编目员重新编目诊断的时间</t>
  </si>
  <si>
    <t>IFD0011</t>
  </si>
  <si>
    <t>CATA_DIAG_CODE</t>
  </si>
  <si>
    <t>编目诊断编码</t>
  </si>
  <si>
    <t>编目员重新编目诊断的编码</t>
  </si>
  <si>
    <t>IFD0012</t>
  </si>
  <si>
    <t>CATA_DIAG_NAME</t>
  </si>
  <si>
    <t>编目诊断名称</t>
  </si>
  <si>
    <t>编目员重新编目诊断的名称</t>
  </si>
  <si>
    <t>IFD0013</t>
  </si>
  <si>
    <t>CATA_DIAG_DESC</t>
  </si>
  <si>
    <t>编目诊断描述</t>
  </si>
  <si>
    <t>编目员重新编目诊断的描述</t>
  </si>
  <si>
    <t>IFD0014</t>
  </si>
  <si>
    <t>CATA_DIAG_SORT</t>
  </si>
  <si>
    <t>IFD0016</t>
  </si>
  <si>
    <t>IFD0017</t>
  </si>
  <si>
    <t>IFD0018</t>
  </si>
  <si>
    <t>L临床诊断类型简码</t>
  </si>
  <si>
    <t>IFD0019</t>
  </si>
  <si>
    <t>临床诊断类型描述</t>
  </si>
  <si>
    <t>IFD0033</t>
  </si>
  <si>
    <t>临床诊断类型编码</t>
  </si>
  <si>
    <t>源业务系统的临床诊断类型编码</t>
  </si>
  <si>
    <t>IFD0020</t>
  </si>
  <si>
    <t>SD_CATA_DIAG_TYPE</t>
  </si>
  <si>
    <t>编目诊断类型简码</t>
  </si>
  <si>
    <t>编目员重新编目诊断的类型</t>
  </si>
  <si>
    <t>IFD0021</t>
  </si>
  <si>
    <t>ST_CATA_DIAG_TYPE</t>
  </si>
  <si>
    <t>编目诊断类型描述</t>
  </si>
  <si>
    <t>IFD0034</t>
  </si>
  <si>
    <t>SC_CATA_DIAG_TYPE</t>
  </si>
  <si>
    <t>编目诊断类型编码</t>
  </si>
  <si>
    <t>源业务系统的编目诊断类型编码</t>
  </si>
  <si>
    <t>IFD0022</t>
  </si>
  <si>
    <t>441</t>
  </si>
  <si>
    <t>SD_CATA_DIAG_EFF</t>
  </si>
  <si>
    <t>治疗结果简码</t>
  </si>
  <si>
    <t>治疗结果</t>
  </si>
  <si>
    <t>IFD0023</t>
  </si>
  <si>
    <t>ST_CATA_DIAG_EFF</t>
  </si>
  <si>
    <t>治疗结果描述</t>
  </si>
  <si>
    <t>IFD0035</t>
  </si>
  <si>
    <t>SC_CATA_DIAG_EFF</t>
  </si>
  <si>
    <t>治疗结果编码</t>
  </si>
  <si>
    <t>源业务系统的治疗结果编码</t>
  </si>
  <si>
    <t>IFD0024</t>
  </si>
  <si>
    <t>ADM_CONDITION_NAME</t>
  </si>
  <si>
    <t>入院病情描述</t>
  </si>
  <si>
    <t>病案首页诊断对应的入院病情描述，例如：有、无、临床未确定、情况不明</t>
  </si>
  <si>
    <t>IFD0025</t>
  </si>
  <si>
    <t>ADM_CONDITION_CODE</t>
  </si>
  <si>
    <t>入院病情编码</t>
  </si>
  <si>
    <t>病案首页诊断对应的入院病情：1，2，3，4</t>
  </si>
  <si>
    <t>IFD0026</t>
  </si>
  <si>
    <t>CURATIVE_EFFECT</t>
  </si>
  <si>
    <t>疗效</t>
  </si>
  <si>
    <t>IFD0027</t>
  </si>
  <si>
    <t>PATHOLOGY_DIAG_CODE</t>
  </si>
  <si>
    <t>病理诊断编码</t>
  </si>
  <si>
    <t>IFD0028</t>
  </si>
  <si>
    <t>PATHOLOGY_DIAG_NAME</t>
  </si>
  <si>
    <t>病诊断名称</t>
  </si>
  <si>
    <t>IFD0029</t>
  </si>
  <si>
    <t>PATHOLOGY_DIAG_BASIS</t>
  </si>
  <si>
    <t>病理诊断依据</t>
  </si>
  <si>
    <t>1000</t>
  </si>
  <si>
    <t>IFD0030</t>
  </si>
  <si>
    <t>PATHOLOGY_DIFF_DEGREE</t>
  </si>
  <si>
    <t>病理分化程度</t>
  </si>
  <si>
    <t>IFD0031</t>
  </si>
  <si>
    <t>DIAGNOSIS_CODE_BJ</t>
  </si>
  <si>
    <t>北京诊断编码</t>
  </si>
  <si>
    <t>IFD0032</t>
  </si>
  <si>
    <t>DIAGNOSIS_NAME_BJ</t>
  </si>
  <si>
    <t>北京诊断名称</t>
  </si>
  <si>
    <t>IFD0036</t>
  </si>
  <si>
    <t>SD_MAIN_DIAG</t>
  </si>
  <si>
    <t>主要诊断标志</t>
  </si>
  <si>
    <t>IFD0037</t>
  </si>
  <si>
    <t>PATHOLOGY_DIAG_CODE1</t>
  </si>
  <si>
    <t>病理诊断编码1</t>
  </si>
  <si>
    <t>IFD0038</t>
  </si>
  <si>
    <t>PATHOLOGY_DIAG_NAME1</t>
  </si>
  <si>
    <t>病理诊断名称1</t>
  </si>
  <si>
    <t>IFD0039</t>
  </si>
  <si>
    <t>CATA_DIAG_CODE1</t>
  </si>
  <si>
    <t>编目诊断编码1</t>
  </si>
  <si>
    <t>IFD0040</t>
  </si>
  <si>
    <t>CATA_DIAG_CODE2</t>
  </si>
  <si>
    <t>编目诊断编码2</t>
  </si>
  <si>
    <t>IFD0041</t>
  </si>
  <si>
    <t>CATA_DIAG_NAME1</t>
  </si>
  <si>
    <t>编目诊断名称1</t>
  </si>
  <si>
    <t>IFD0042</t>
  </si>
  <si>
    <t>CATA_DIAG_NAME2</t>
  </si>
  <si>
    <t>编目诊断名称2</t>
  </si>
  <si>
    <t>IFD0043</t>
  </si>
  <si>
    <t>IFD0044</t>
  </si>
  <si>
    <t>IFD0045</t>
  </si>
  <si>
    <t>IFD0005</t>
  </si>
  <si>
    <t>DIAGNOSIS_TYPE</t>
  </si>
  <si>
    <t>临床诊断类型</t>
  </si>
  <si>
    <t>IFD0010</t>
  </si>
  <si>
    <t>CATA_DIAG_TYPE</t>
  </si>
  <si>
    <t>编目诊断类型</t>
  </si>
  <si>
    <t>IFD0015</t>
  </si>
  <si>
    <t>CATA_DIAG_EFFECT</t>
  </si>
  <si>
    <t>JH_FP_OPER</t>
  </si>
  <si>
    <t>IFR0001</t>
  </si>
  <si>
    <t>FP_OPER_SN</t>
  </si>
  <si>
    <t>编目手术编号</t>
  </si>
  <si>
    <t>编目手术编号，系统生成三级编码，如“FP0.000.000.001”</t>
  </si>
  <si>
    <t>IFR0002</t>
  </si>
  <si>
    <t>IFR0003</t>
  </si>
  <si>
    <t>IFR0004</t>
  </si>
  <si>
    <t>IFR0005</t>
  </si>
  <si>
    <t>IFR0006</t>
  </si>
  <si>
    <t>IFR0007</t>
  </si>
  <si>
    <t>CATA_OPERA_TIME</t>
  </si>
  <si>
    <t>编目员重新编目手术的时间</t>
  </si>
  <si>
    <t>IFR0008</t>
  </si>
  <si>
    <t>CATA_OPERA_CODE</t>
  </si>
  <si>
    <t>编目手术编码</t>
  </si>
  <si>
    <t>编目员重新编目手术的编码</t>
  </si>
  <si>
    <t>IFR0009</t>
  </si>
  <si>
    <t>CATA_OPERA_NAME</t>
  </si>
  <si>
    <t>编目手术名称</t>
  </si>
  <si>
    <t>编目员重新编目手术的名称</t>
  </si>
  <si>
    <t>IFR0010</t>
  </si>
  <si>
    <t>IFR0011</t>
  </si>
  <si>
    <t>IFR0020</t>
  </si>
  <si>
    <t>CATA_OPERA_SORT</t>
  </si>
  <si>
    <t>手术顺序</t>
  </si>
  <si>
    <t>IFR0022</t>
  </si>
  <si>
    <t>IFR0023</t>
  </si>
  <si>
    <t>IFR0024</t>
  </si>
  <si>
    <t>IFR0025</t>
  </si>
  <si>
    <t>IFR0039</t>
  </si>
  <si>
    <t>IFR0026</t>
  </si>
  <si>
    <t>IFR0027</t>
  </si>
  <si>
    <t>IFR0028</t>
  </si>
  <si>
    <t>IFR0029</t>
  </si>
  <si>
    <t>IFR0040</t>
  </si>
  <si>
    <t>IFR0030</t>
  </si>
  <si>
    <t>IFR0031</t>
  </si>
  <si>
    <t>IFR0041</t>
  </si>
  <si>
    <t>IFR0032</t>
  </si>
  <si>
    <t>IFR0033</t>
  </si>
  <si>
    <t>IFR0042</t>
  </si>
  <si>
    <t>IFR0034</t>
  </si>
  <si>
    <t>IFR0035</t>
  </si>
  <si>
    <t>IFR0036</t>
  </si>
  <si>
    <t>440</t>
  </si>
  <si>
    <t>SD_CATA_OP_TYPE</t>
  </si>
  <si>
    <t>手术类型标识</t>
  </si>
  <si>
    <t>IFR0037</t>
  </si>
  <si>
    <t>ST_CATA_OP_TYPE</t>
  </si>
  <si>
    <t>IFR0043</t>
  </si>
  <si>
    <t>SC_CATA_OP_TYPE</t>
  </si>
  <si>
    <t>IFR0038</t>
  </si>
  <si>
    <t>ANESTHESIA_LEVEL</t>
  </si>
  <si>
    <t>麻醉分级</t>
  </si>
  <si>
    <t>IFR0044</t>
  </si>
  <si>
    <t>SD_MAIN_OPER</t>
  </si>
  <si>
    <t>主要手术标志</t>
  </si>
  <si>
    <t>IFR0045</t>
  </si>
  <si>
    <t>IFR0046</t>
  </si>
  <si>
    <t>IFR0047</t>
  </si>
  <si>
    <t>IFR0048</t>
  </si>
  <si>
    <t>IFR0049</t>
  </si>
  <si>
    <t>OPERATION_BEFORE_DAYS</t>
  </si>
  <si>
    <t>主术前天数</t>
  </si>
  <si>
    <t>患者入院时间到第一次开始做手术时的天数</t>
  </si>
  <si>
    <t>IFR0050</t>
  </si>
  <si>
    <t>OPERATION_AFTER_DAYS</t>
  </si>
  <si>
    <t>主术后天数</t>
  </si>
  <si>
    <t>患者第一次手术完成后到出院时的天数</t>
  </si>
  <si>
    <t>IFR0051</t>
  </si>
  <si>
    <t>SD_OPERATION_BEFORE_3D</t>
  </si>
  <si>
    <t>大于等于3D术前住院日标识</t>
  </si>
  <si>
    <t>IFR0052</t>
  </si>
  <si>
    <t>IS_48HRTN_FLAG</t>
  </si>
  <si>
    <t>48小时再手术标志</t>
  </si>
  <si>
    <t>IFR0053</t>
  </si>
  <si>
    <t>院内手术部位编码</t>
  </si>
  <si>
    <t>IFR0054</t>
  </si>
  <si>
    <t>院内手术部位名称</t>
  </si>
  <si>
    <t>IFR0055</t>
  </si>
  <si>
    <t>SC_OP_PRE_DIAG</t>
  </si>
  <si>
    <t>术前主要诊断编码</t>
  </si>
  <si>
    <t>IFR0056</t>
  </si>
  <si>
    <t>OPERATION_CODE_BJ</t>
  </si>
  <si>
    <t>北京手术编码</t>
  </si>
  <si>
    <t>IFR0057</t>
  </si>
  <si>
    <t>OPERATION_NAME_BJ</t>
  </si>
  <si>
    <t>北京手术名称</t>
  </si>
  <si>
    <t>IFR0058</t>
  </si>
  <si>
    <t>ST_OP_PRE_DIAG</t>
  </si>
  <si>
    <t>术前主要诊断描述</t>
  </si>
  <si>
    <t>IFR0059</t>
  </si>
  <si>
    <t>SC_OP_FIN_DIAG</t>
  </si>
  <si>
    <t>术后主要诊断编码</t>
  </si>
  <si>
    <t>IFR0060</t>
  </si>
  <si>
    <t>ST_OP_FIN_DIAG</t>
  </si>
  <si>
    <t>术后主要诊断描述</t>
  </si>
  <si>
    <t>IFR0061</t>
  </si>
  <si>
    <t>IFR0062</t>
  </si>
  <si>
    <t>SC_MAIN_OPERA_METHOD</t>
  </si>
  <si>
    <t>主要术式编码</t>
  </si>
  <si>
    <t>IFR0063</t>
  </si>
  <si>
    <t>ST_MAIN_OPERA_METHOD</t>
  </si>
  <si>
    <t>主要术式名称</t>
  </si>
  <si>
    <t>IFR0064</t>
  </si>
  <si>
    <t>SC_OTH_OPERA_METHOD1</t>
  </si>
  <si>
    <t>非主要术式I编码</t>
  </si>
  <si>
    <t>IFR0065</t>
  </si>
  <si>
    <t>ST_OTH_OPERA_METHOD1</t>
  </si>
  <si>
    <t>非主要术式I名称</t>
  </si>
  <si>
    <t>IFR0066</t>
  </si>
  <si>
    <t>SC_OTH_OPERA_METHOD2</t>
  </si>
  <si>
    <t>非主要术式II编码</t>
  </si>
  <si>
    <t>IFR0067</t>
  </si>
  <si>
    <t>ST_OTH_OPERA_METHOD2</t>
  </si>
  <si>
    <t>非主要术式II名称</t>
  </si>
  <si>
    <t>IFR0068</t>
  </si>
  <si>
    <t>SC_OTH_OPERA_METHOD3</t>
  </si>
  <si>
    <t>非主要术式III编码</t>
  </si>
  <si>
    <t>IFR0069</t>
  </si>
  <si>
    <t>ST_OTH_OPERA_METHOD3</t>
  </si>
  <si>
    <t>非主要术式III名称</t>
  </si>
  <si>
    <t>IFR0070</t>
  </si>
  <si>
    <t>SC_OTH_OPERA_METHOD4</t>
  </si>
  <si>
    <t>非主要术式IV编码</t>
  </si>
  <si>
    <t>IFR0071</t>
  </si>
  <si>
    <t>ST_OTH_OPERA_METHOD4</t>
  </si>
  <si>
    <t>非主要术式IV名称</t>
  </si>
  <si>
    <t>IFR0072</t>
  </si>
  <si>
    <t>OPERATION_CODE1</t>
  </si>
  <si>
    <t>手术编码1</t>
  </si>
  <si>
    <t>IFR0073</t>
  </si>
  <si>
    <t>OPERATION_NAME1</t>
  </si>
  <si>
    <t>手术名称1</t>
  </si>
  <si>
    <t>IFR0074</t>
  </si>
  <si>
    <t>IFR0075</t>
  </si>
  <si>
    <t>IFR0076</t>
  </si>
  <si>
    <t>IFR0012</t>
  </si>
  <si>
    <t>IFR0013</t>
  </si>
  <si>
    <t>IFR0014</t>
  </si>
  <si>
    <t>IFR0015</t>
  </si>
  <si>
    <t>IFR0016</t>
  </si>
  <si>
    <t>IFR0017</t>
  </si>
  <si>
    <t>IFR0018</t>
  </si>
  <si>
    <t>IFR0019</t>
  </si>
  <si>
    <t>IFR0021</t>
  </si>
  <si>
    <t>CATA_OPERA_TYPE</t>
  </si>
  <si>
    <t>JH_FP_SUB</t>
  </si>
  <si>
    <t>IFS0001</t>
  </si>
  <si>
    <t>FP_SUB_SN</t>
  </si>
  <si>
    <t>首页附页编号</t>
  </si>
  <si>
    <t>首页附页编号，系统生成三级编码，如“FS0.000.000.001”</t>
  </si>
  <si>
    <t>IFS0002</t>
  </si>
  <si>
    <t>IFS0003</t>
  </si>
  <si>
    <t>IFS0004</t>
  </si>
  <si>
    <t>FIRST_COMA_DAY</t>
  </si>
  <si>
    <t>入院前昏迷天</t>
  </si>
  <si>
    <t>IFS0005</t>
  </si>
  <si>
    <t>BACK_COMA_DAY</t>
  </si>
  <si>
    <t>入院后昏迷天</t>
  </si>
  <si>
    <t>IFS0006</t>
  </si>
  <si>
    <t>TREAT_RESULT_HL</t>
  </si>
  <si>
    <t>化疗治疗方式</t>
  </si>
  <si>
    <t>IFS0007</t>
  </si>
  <si>
    <t>TREAT_RESULT_SS</t>
  </si>
  <si>
    <t>手术治疗方式</t>
  </si>
  <si>
    <t>IFS0008</t>
  </si>
  <si>
    <t>TREAT_RESULT_CZ</t>
  </si>
  <si>
    <t>操作治疗方式</t>
  </si>
  <si>
    <t>IFS0009</t>
  </si>
  <si>
    <t>TREAT_RESULT_FL</t>
  </si>
  <si>
    <t>放疗治疗方式</t>
  </si>
  <si>
    <t>IFS0011</t>
  </si>
  <si>
    <t>RISKTYPE</t>
  </si>
  <si>
    <t>手术风险分级</t>
  </si>
  <si>
    <t>IFS0013</t>
  </si>
  <si>
    <t>SAME_SPACEIN_TIME</t>
  </si>
  <si>
    <t>同病种再入院间隔</t>
  </si>
  <si>
    <t>本次因同病种再入院与上次出院日间隔天数</t>
  </si>
  <si>
    <t>IFS0015</t>
  </si>
  <si>
    <t>UNSAME_SPACEIN_TIME</t>
  </si>
  <si>
    <t>非同病种再入院间隔</t>
  </si>
  <si>
    <t>本次因非同病种再入院与上次出院日间隔天数</t>
  </si>
  <si>
    <t>IFS0017</t>
  </si>
  <si>
    <t>RETURN_OPERA_REASON</t>
  </si>
  <si>
    <t>重返原因</t>
  </si>
  <si>
    <t>IFS0019</t>
  </si>
  <si>
    <t>COML_OPERA_DIAG</t>
  </si>
  <si>
    <t>并发症诊断名称</t>
  </si>
  <si>
    <t>IFS0021</t>
  </si>
  <si>
    <t>RETURN_ICU_REASON</t>
  </si>
  <si>
    <t>重返ICU原因</t>
  </si>
  <si>
    <t>IFS0023</t>
  </si>
  <si>
    <t>NOSOCOM_INFE_NAME</t>
  </si>
  <si>
    <t>医源性感染名称</t>
  </si>
  <si>
    <t>IFS0024</t>
  </si>
  <si>
    <t>NOSOCOM_INFE_PART</t>
  </si>
  <si>
    <t>医源性感染部位</t>
  </si>
  <si>
    <t>IFS0035</t>
  </si>
  <si>
    <t>ANAPHYLACTOGEN</t>
  </si>
  <si>
    <t>过敏源</t>
  </si>
  <si>
    <t>IFS0037</t>
  </si>
  <si>
    <t>USE_ANT_DRUG_DAYS</t>
  </si>
  <si>
    <t>使用抗菌药物天数</t>
  </si>
  <si>
    <t>IFS0038</t>
  </si>
  <si>
    <t>FEE_SELF</t>
  </si>
  <si>
    <t>住院总费用其中自付金额</t>
  </si>
  <si>
    <t>自己支付的金额</t>
  </si>
  <si>
    <t>IFS0039</t>
  </si>
  <si>
    <t>FEE_SOC_INS</t>
  </si>
  <si>
    <t>医保金额</t>
  </si>
  <si>
    <t>IFS0040</t>
  </si>
  <si>
    <t>FEE_BUS_INS</t>
  </si>
  <si>
    <t>商业保险金额</t>
  </si>
  <si>
    <t>IFS0041</t>
  </si>
  <si>
    <t>FEE_OTHER_INS</t>
  </si>
  <si>
    <t>其它付费金额</t>
  </si>
  <si>
    <t>IFS0042</t>
  </si>
  <si>
    <t>FEE_TYPE_TREAT</t>
  </si>
  <si>
    <t>一般医疗服务费</t>
  </si>
  <si>
    <t>(一般医疗服务费)床位费+(一般医疗服务费)诊查费+(一般医疗服务费)挂号费</t>
  </si>
  <si>
    <t>IFS0043</t>
  </si>
  <si>
    <t>FEE_TYPE_TREAT_OP</t>
  </si>
  <si>
    <t>一般治疗操作费</t>
  </si>
  <si>
    <t>(一般治疗操作费)监护及辅助呼吸设备费+(一般治疗操作费)输氧费+(一般治疗操作费)护理治疗费+(一般治疗操作费)一般治疗费</t>
  </si>
  <si>
    <t>IFS0044</t>
  </si>
  <si>
    <t>FEE_TYPE_PHLY</t>
  </si>
  <si>
    <t>病理诊断费</t>
  </si>
  <si>
    <t>IFS0045</t>
  </si>
  <si>
    <t>FEE_TYPE_LAB</t>
  </si>
  <si>
    <t>实验室诊断费</t>
  </si>
  <si>
    <t>IFS0046</t>
  </si>
  <si>
    <t>FEE_TYPE_EXAM</t>
  </si>
  <si>
    <t>影像学诊断费</t>
  </si>
  <si>
    <t>IFS0047</t>
  </si>
  <si>
    <t>FEE_TYPE_DIAG</t>
  </si>
  <si>
    <t>临床诊断项目费</t>
  </si>
  <si>
    <t>IFS0048</t>
  </si>
  <si>
    <t>FEE_TYPE_TREAT_NOR</t>
  </si>
  <si>
    <t>非手术治疗项目费</t>
  </si>
  <si>
    <t>IFS0049</t>
  </si>
  <si>
    <t>FEE_TYPE_TREAT_PHY</t>
  </si>
  <si>
    <t>临床物理治疗费</t>
  </si>
  <si>
    <t>IFS0050</t>
  </si>
  <si>
    <t>FEE_TYPE_OPER</t>
  </si>
  <si>
    <t>手术治疗费</t>
  </si>
  <si>
    <t>IFS0051</t>
  </si>
  <si>
    <t>FEE_TYPE_ANES</t>
  </si>
  <si>
    <t>麻醉费</t>
  </si>
  <si>
    <t>IFS0052</t>
  </si>
  <si>
    <t>FEE_TYPE_REST</t>
  </si>
  <si>
    <t>康复费</t>
  </si>
  <si>
    <t>IFS0053</t>
  </si>
  <si>
    <t>FEE_TYPE_CN_TREAT</t>
  </si>
  <si>
    <t>中医治疗费</t>
  </si>
  <si>
    <t>IFS0054</t>
  </si>
  <si>
    <t>FEE_TYPE_CN_TREAT1</t>
  </si>
  <si>
    <t>中医治疗费1</t>
  </si>
  <si>
    <t>IFS0055</t>
  </si>
  <si>
    <t>FEE_TYPE_ANT_DRUG</t>
  </si>
  <si>
    <t>抗菌药物费用</t>
  </si>
  <si>
    <t>IFS0056</t>
  </si>
  <si>
    <t>FEE_TYPE_BLOOD</t>
  </si>
  <si>
    <t>血费</t>
  </si>
  <si>
    <t>IFS0057</t>
  </si>
  <si>
    <t>FEE_TYPE_ALBU</t>
  </si>
  <si>
    <t>白蛋白类制品费</t>
  </si>
  <si>
    <t>IFS0058</t>
  </si>
  <si>
    <t>FEE_TYPE_GLOBU</t>
  </si>
  <si>
    <t>球蛋白类制品费</t>
  </si>
  <si>
    <t>IFS0059</t>
  </si>
  <si>
    <t>FEE_TYPE_CLOT</t>
  </si>
  <si>
    <t>凝血因子类制品费</t>
  </si>
  <si>
    <t>IFS0060</t>
  </si>
  <si>
    <t>FEE_TYPE_CELL</t>
  </si>
  <si>
    <t>细胞因子类制品费</t>
  </si>
  <si>
    <t>IFS0061</t>
  </si>
  <si>
    <t>FEE_TYPE_MAT_EXAM</t>
  </si>
  <si>
    <t>检查材料费</t>
  </si>
  <si>
    <t>IFS0062</t>
  </si>
  <si>
    <t>FEE_TYPE_MAT_TREAT</t>
  </si>
  <si>
    <t>治疗材料费</t>
  </si>
  <si>
    <t>IFS0063</t>
  </si>
  <si>
    <t>FEE_TYPE_MAT_OPER</t>
  </si>
  <si>
    <t>手术材料费</t>
  </si>
  <si>
    <t>IFS0064</t>
  </si>
  <si>
    <t>IFS0065</t>
  </si>
  <si>
    <t>IFS0066</t>
  </si>
  <si>
    <t>SD_IS_CHOOSEDAY</t>
  </si>
  <si>
    <t>是否择期手术</t>
  </si>
  <si>
    <t>IFS0067</t>
  </si>
  <si>
    <t>SD_IS_SAMEIN</t>
  </si>
  <si>
    <t>同病种再入院标记</t>
  </si>
  <si>
    <t>IFS0068</t>
  </si>
  <si>
    <t>SD_IS_UNSAMEIN</t>
  </si>
  <si>
    <t>非同病种再入院标记</t>
  </si>
  <si>
    <t>IFS0069</t>
  </si>
  <si>
    <t>SD_IS_RETURN_OP</t>
  </si>
  <si>
    <t>重返手术标记</t>
  </si>
  <si>
    <t>手术患者重返手术室再次手术</t>
  </si>
  <si>
    <t>IFS0070</t>
  </si>
  <si>
    <t>SD_IS_COML_OPER</t>
  </si>
  <si>
    <t>手术并发症</t>
  </si>
  <si>
    <t>是否发生手术并发症</t>
  </si>
  <si>
    <t>IFS0071</t>
  </si>
  <si>
    <t>SD_IS_RETURN_ICU</t>
  </si>
  <si>
    <t>重返ICU标记</t>
  </si>
  <si>
    <t>IFS0072</t>
  </si>
  <si>
    <t>SD_IS_NOSO_INFE</t>
  </si>
  <si>
    <t>是否医源性感染</t>
  </si>
  <si>
    <t>IFS0073</t>
  </si>
  <si>
    <t>SD_IS_PNEUMOTH</t>
  </si>
  <si>
    <t>是否医源性气胸</t>
  </si>
  <si>
    <t>IFS0074</t>
  </si>
  <si>
    <t>SD_IS_PUNCTURE</t>
  </si>
  <si>
    <t>是否意外穿刺</t>
  </si>
  <si>
    <t>是否发生医源性意外穿刺或撕裂伤</t>
  </si>
  <si>
    <t>IFS0075</t>
  </si>
  <si>
    <t>SD_IS_FOREIGN</t>
  </si>
  <si>
    <t>是否异物遗留</t>
  </si>
  <si>
    <t>是否发生手术过程中异物遗留</t>
  </si>
  <si>
    <t>IFS0076</t>
  </si>
  <si>
    <t>SD_IS_BLD_TRAN</t>
  </si>
  <si>
    <t>是否输血反应</t>
  </si>
  <si>
    <t>IFS0077</t>
  </si>
  <si>
    <t>SD_IS_INFUSION</t>
  </si>
  <si>
    <t>是否输液反应</t>
  </si>
  <si>
    <t>IFS0078</t>
  </si>
  <si>
    <t>SD_IS_IN_CP</t>
  </si>
  <si>
    <t>是否进入临床路径</t>
  </si>
  <si>
    <t>IFS0079</t>
  </si>
  <si>
    <t>SD_IS_FINISH_CP</t>
  </si>
  <si>
    <t>是否完成临床路径</t>
  </si>
  <si>
    <t>IFS0080</t>
  </si>
  <si>
    <t>SD_DIE_DURING</t>
  </si>
  <si>
    <t>是否围手术期死亡</t>
  </si>
  <si>
    <t>IFS0081</t>
  </si>
  <si>
    <t>SD_DIE_AFTER_OP</t>
  </si>
  <si>
    <t>是否术后猝死</t>
  </si>
  <si>
    <t>IFS0082</t>
  </si>
  <si>
    <t>SD_IS_CP_SAMP</t>
  </si>
  <si>
    <t>临床路径病例</t>
  </si>
  <si>
    <t>是否临床路径病例</t>
  </si>
  <si>
    <t>IFS0083</t>
  </si>
  <si>
    <t>SD_USE_ANT_DRUG</t>
  </si>
  <si>
    <t>是否使用抗菌药物</t>
  </si>
  <si>
    <t>IFS0084</t>
  </si>
  <si>
    <t>FEE_TYPE_TREAT_BED</t>
  </si>
  <si>
    <t>(一般医疗服务费)床位费</t>
  </si>
  <si>
    <t>IFS0085</t>
  </si>
  <si>
    <t>FEE_TYPE_TREAT_EXAM</t>
  </si>
  <si>
    <t>(一般医疗服务费)诊查费</t>
  </si>
  <si>
    <t>IFS0086</t>
  </si>
  <si>
    <t>FEE_TYPE_TREAT_REG</t>
  </si>
  <si>
    <t>(一般医疗服务费)挂号费</t>
  </si>
  <si>
    <t>IFS0087</t>
  </si>
  <si>
    <t>FEE_TYPE_TREAT_OP_SN</t>
  </si>
  <si>
    <t>(一般治疗操作费)监护及辅助呼吸设备费</t>
  </si>
  <si>
    <t>IFS0088</t>
  </si>
  <si>
    <t>FEE_TYPE_TREAT_OP_OX</t>
  </si>
  <si>
    <t>(一般治疗操作费)输氧费</t>
  </si>
  <si>
    <t>IFS0089</t>
  </si>
  <si>
    <t>FEE_TYPE_TREAT_OP_NU</t>
  </si>
  <si>
    <t>(一般治疗操作费)护理治疗费</t>
  </si>
  <si>
    <t>IFS0090</t>
  </si>
  <si>
    <t>FEE_TYPE_TREAT_OP_GE</t>
  </si>
  <si>
    <t>(一般治疗操作费)一般治疗费</t>
  </si>
  <si>
    <t>IFS0091</t>
  </si>
  <si>
    <t>FEE_TYPE_SER_OTHER</t>
  </si>
  <si>
    <t>综合医疗服务类其他费用</t>
  </si>
  <si>
    <t>IFS0092</t>
  </si>
  <si>
    <t>FEE_TYPE_EXAM_ECT</t>
  </si>
  <si>
    <t>(影像学诊断费)核素检查</t>
  </si>
  <si>
    <t>IFS0093</t>
  </si>
  <si>
    <t>FEE_TYPE_EXAM_B</t>
  </si>
  <si>
    <t>(影像学诊断费)超声费</t>
  </si>
  <si>
    <t>IFS0094</t>
  </si>
  <si>
    <t>FEE_TYPE_EXAM_X</t>
  </si>
  <si>
    <t>(影像学诊断费)放射费</t>
  </si>
  <si>
    <t>IFS0095</t>
  </si>
  <si>
    <t>FEE_TYPE_TREAT_NOR_SP</t>
  </si>
  <si>
    <t>(非手术治疗项目费)特殊治疗费</t>
  </si>
  <si>
    <t>IFS0096</t>
  </si>
  <si>
    <t>FEE_TYPE_TREAT_NOR_NE</t>
  </si>
  <si>
    <t>(非手术治疗项目费)精神治疗费</t>
  </si>
  <si>
    <t>IFS0097</t>
  </si>
  <si>
    <t>FEE_TYPE_TREAT_PHY_CL</t>
  </si>
  <si>
    <t>(临床物理治疗费)临床物理治疗费</t>
  </si>
  <si>
    <t>IFS0098</t>
  </si>
  <si>
    <t>FEE_TYPE_TREAT_PHY_ECT</t>
  </si>
  <si>
    <t>(临床物理治疗费)核素治疗</t>
  </si>
  <si>
    <t>IFS0099</t>
  </si>
  <si>
    <t>FEE_TYPE_OPER_DE</t>
  </si>
  <si>
    <t>(手术治疗费)接生费</t>
  </si>
  <si>
    <t>IFS0100</t>
  </si>
  <si>
    <t>FEE_TYPE_OPER_IN</t>
  </si>
  <si>
    <t>(手术治疗费)介入治疗费</t>
  </si>
  <si>
    <t>IFS0101</t>
  </si>
  <si>
    <t>FEE_TYPE_ONE_MAT_EXAM</t>
  </si>
  <si>
    <t>检查用一次性医用材料费</t>
  </si>
  <si>
    <t>IFS0102</t>
  </si>
  <si>
    <t>FEE_TYPE_ONE_MAT_TREAT</t>
  </si>
  <si>
    <t>治疗用一次性医用材料费</t>
  </si>
  <si>
    <t>IFS0103</t>
  </si>
  <si>
    <t>FEE_TYPE_ONE_MAT_OPER</t>
  </si>
  <si>
    <t>手术用一次性医用材料费</t>
  </si>
  <si>
    <t>(手术用一次性医用材料费)手术用一次性医用材料费+(手术用一次性医用材料费)介入用一次性医用材料费</t>
  </si>
  <si>
    <t>IFS0104</t>
  </si>
  <si>
    <t>FEE_TYPE_ONE_MAT_OPER_OP</t>
  </si>
  <si>
    <t>(手术用一次性医用材料费)手术用一次性医用材料费</t>
  </si>
  <si>
    <t>IFS0105</t>
  </si>
  <si>
    <t>FEE_TYPE_ONE_MAT_OPER_IN</t>
  </si>
  <si>
    <t>(手术用一次性医用材料费)介入用一次性医用材料费</t>
  </si>
  <si>
    <t>IFS0106</t>
  </si>
  <si>
    <t>243</t>
  </si>
  <si>
    <t>SD_MEDICAL_COSTPAY</t>
  </si>
  <si>
    <t>IFS0121</t>
  </si>
  <si>
    <t>SC_MEDICAL_COSTPAY</t>
  </si>
  <si>
    <t>医疗付费方式编码</t>
  </si>
  <si>
    <t>IFS0122</t>
  </si>
  <si>
    <t>ST_MEDICAL_COSTPAY</t>
  </si>
  <si>
    <t>医疗付费方式名称</t>
  </si>
  <si>
    <t>IFS0107</t>
  </si>
  <si>
    <t>FIRST_COMA_HOUR</t>
  </si>
  <si>
    <t>患者入院前昏迷时间-H</t>
  </si>
  <si>
    <t>IFS0108</t>
  </si>
  <si>
    <t>FIRST_COMA_MIN</t>
  </si>
  <si>
    <t>患者入院前昏迷时间-MIN</t>
  </si>
  <si>
    <t>IFS0109</t>
  </si>
  <si>
    <t>BACK_COMA_HOUR</t>
  </si>
  <si>
    <t>患者入院后昏迷时间-H</t>
  </si>
  <si>
    <t>IFS0110</t>
  </si>
  <si>
    <t>BACK_COMA_MIN</t>
  </si>
  <si>
    <t>患者入院后昏迷时间-MIN</t>
  </si>
  <si>
    <t>IFS0111</t>
  </si>
  <si>
    <t>VENTILATOR_USAGE_TIME</t>
  </si>
  <si>
    <t>呼吸机使用时长</t>
  </si>
  <si>
    <t>呼吸机使用时间一般统计为小时数</t>
  </si>
  <si>
    <t>IFS0112</t>
  </si>
  <si>
    <t>SCORE_OF_ADL_RATING_SCALE_BE</t>
  </si>
  <si>
    <t>日常生活能力评定量表得分(入院)</t>
  </si>
  <si>
    <t>IFS0113</t>
  </si>
  <si>
    <t>SCORE_OF_ADL_RATING_SCALE_AF</t>
  </si>
  <si>
    <t>日常生活能力评定量表得分(出院)</t>
  </si>
  <si>
    <t>IFS0114</t>
  </si>
  <si>
    <t>SD_DIFF_CASES</t>
  </si>
  <si>
    <t>疑难病例</t>
  </si>
  <si>
    <t>IFS0115</t>
  </si>
  <si>
    <t>SD_FOLLOW_UP</t>
  </si>
  <si>
    <t>是否随诊</t>
  </si>
  <si>
    <t>IFS0116</t>
  </si>
  <si>
    <t>TUMOUR_T</t>
  </si>
  <si>
    <t>肿瘤分期T</t>
  </si>
  <si>
    <t>IFS0117</t>
  </si>
  <si>
    <t>TUMOUR_M</t>
  </si>
  <si>
    <t>肿瘤分期M</t>
  </si>
  <si>
    <t>IFS0118</t>
  </si>
  <si>
    <t>TUMOUR_N</t>
  </si>
  <si>
    <t>肿瘤分期N</t>
  </si>
  <si>
    <t>IFS0119</t>
  </si>
  <si>
    <t>SD_CRITICAL_CASES</t>
  </si>
  <si>
    <t>危急重病例</t>
  </si>
  <si>
    <t>IFS0120</t>
  </si>
  <si>
    <t>FOLLOW_UP_PERIOD</t>
  </si>
  <si>
    <t>随诊期限</t>
  </si>
  <si>
    <t>IFS0123</t>
  </si>
  <si>
    <t>SC_EXTERNAL_FACTORS</t>
  </si>
  <si>
    <t>IFS0124</t>
  </si>
  <si>
    <t>ST_EXTERNAL_FACTORS</t>
  </si>
  <si>
    <t>损伤中毒的外部因素名称</t>
  </si>
  <si>
    <t>IFS0125</t>
  </si>
  <si>
    <t>SC_EXT_FACTORS_DIS</t>
  </si>
  <si>
    <t>损伤中毒的外部原因的疾病编码</t>
  </si>
  <si>
    <t>IFS0126</t>
  </si>
  <si>
    <t>ST_EXTL_FACTORS_DIS</t>
  </si>
  <si>
    <t>损伤中毒的外部原因的疾病名称</t>
  </si>
  <si>
    <t>IFS0127</t>
  </si>
  <si>
    <t>SC_HBSAG_CODE</t>
  </si>
  <si>
    <t>HBSAG检查结果编码</t>
  </si>
  <si>
    <t>IFS0128</t>
  </si>
  <si>
    <t>SC_HCVAB_CODE</t>
  </si>
  <si>
    <t>HCVAB检查结果编码</t>
  </si>
  <si>
    <t>IFS0129</t>
  </si>
  <si>
    <t>SC_HIVAB_CODE</t>
  </si>
  <si>
    <t>HIVAB检查结果编码</t>
  </si>
  <si>
    <t>IFS0130</t>
  </si>
  <si>
    <t>SD_HOSP_DANGER</t>
  </si>
  <si>
    <t>住院是否出现危重、急症、疑难</t>
  </si>
  <si>
    <t>IFS0131</t>
  </si>
  <si>
    <t>SD_PRESSURE_SORE</t>
  </si>
  <si>
    <t>是否发生压疮</t>
  </si>
  <si>
    <t>IFS0132</t>
  </si>
  <si>
    <t>SD_HOSPITAL_DOWN</t>
  </si>
  <si>
    <t>是否发生院内跌倒/坠床</t>
  </si>
  <si>
    <t>IFS0133</t>
  </si>
  <si>
    <t>SD_INFECT_DISE_REPORT</t>
  </si>
  <si>
    <t>有传染病报告</t>
  </si>
  <si>
    <t>IFS0134</t>
  </si>
  <si>
    <t>SD_TUMOR_REPORT</t>
  </si>
  <si>
    <t>有肿瘤报告</t>
  </si>
  <si>
    <t>IFS0135</t>
  </si>
  <si>
    <t>SD_NEON_DEATH_REPORT</t>
  </si>
  <si>
    <t>有新生儿死亡报告</t>
  </si>
  <si>
    <t>IFS0136</t>
  </si>
  <si>
    <t>SD_MATE_DEATH_REPORT</t>
  </si>
  <si>
    <t>孕产妇死亡报告</t>
  </si>
  <si>
    <t>IFS0137</t>
  </si>
  <si>
    <t>SD_OTHER_REPORTS</t>
  </si>
  <si>
    <t>有其它报告</t>
  </si>
  <si>
    <t>IFS0138</t>
  </si>
  <si>
    <t>SD_TEACH_CASE_HISTORY</t>
  </si>
  <si>
    <t>是否示教病例</t>
  </si>
  <si>
    <t>IFS0139</t>
  </si>
  <si>
    <t>SD_SY_SCR_PREGN</t>
  </si>
  <si>
    <t>是否妊娠梅毒筛查</t>
  </si>
  <si>
    <t>IFS0140</t>
  </si>
  <si>
    <t>SD_NEONATAL_SCREEN</t>
  </si>
  <si>
    <t>新生儿疾病筛查</t>
  </si>
  <si>
    <t>IFS0141</t>
  </si>
  <si>
    <t>POSTPARTUM_HEMORRHAGE</t>
  </si>
  <si>
    <t>产后出血量（ML）</t>
  </si>
  <si>
    <t>IFS0142</t>
  </si>
  <si>
    <t>SC_NEWBORN_GENDER</t>
  </si>
  <si>
    <t>新生儿性别代码</t>
  </si>
  <si>
    <t>IFS0143</t>
  </si>
  <si>
    <t>ST_NEWBORN_GENDER</t>
  </si>
  <si>
    <t>新生儿性别名称</t>
  </si>
  <si>
    <t>IFS0144</t>
  </si>
  <si>
    <t>SC_HEAD_NURSE</t>
  </si>
  <si>
    <t>护士长工号</t>
  </si>
  <si>
    <t>IFS0145</t>
  </si>
  <si>
    <t>ST_HEAD_NURSE</t>
  </si>
  <si>
    <t>护士长姓名</t>
  </si>
  <si>
    <t>IFS0146</t>
  </si>
  <si>
    <t>DEATH_ROOT_CAUSE</t>
  </si>
  <si>
    <t>死亡根本原因</t>
  </si>
  <si>
    <t>IFS0147</t>
  </si>
  <si>
    <t>TRANS_REACTION</t>
  </si>
  <si>
    <t>输液反应</t>
  </si>
  <si>
    <t>IFS0148</t>
  </si>
  <si>
    <t>SD_SCIEN_MEDICAL_RECO</t>
  </si>
  <si>
    <t>是否为科研病案</t>
  </si>
  <si>
    <t>IFS0149</t>
  </si>
  <si>
    <t>REC_MEDICAL_INSTITU_NAME</t>
  </si>
  <si>
    <t>离院后拟接收医疗机构名称</t>
  </si>
  <si>
    <t>IFS0150</t>
  </si>
  <si>
    <t>SC_DEPUTY_DIRECTOR</t>
  </si>
  <si>
    <t>副主任医生工号</t>
  </si>
  <si>
    <t>IFS0151</t>
  </si>
  <si>
    <t>ST_DEPUTY_DIRECTOR</t>
  </si>
  <si>
    <t>副主任医生姓名</t>
  </si>
  <si>
    <t>IFS0152</t>
  </si>
  <si>
    <t>TREAT_CATEGORY</t>
  </si>
  <si>
    <t>治疗类别</t>
  </si>
  <si>
    <t>IFS0153</t>
  </si>
  <si>
    <t>SD_CLINICAL_PATHWAY_IMPL</t>
  </si>
  <si>
    <t>实施临床路径</t>
  </si>
  <si>
    <t>IFS0154</t>
  </si>
  <si>
    <t>SD_CLINICAL_PATHWAY_VA</t>
  </si>
  <si>
    <t>临床路径变异标志</t>
  </si>
  <si>
    <t>IFS0155</t>
  </si>
  <si>
    <t>IFS0156</t>
  </si>
  <si>
    <t>SD_FIELD_FLAG</t>
  </si>
  <si>
    <t>外地标志</t>
  </si>
  <si>
    <t>IFS0157</t>
  </si>
  <si>
    <t>SD_SPECIAL_REQUIRE</t>
  </si>
  <si>
    <t>特需标志</t>
  </si>
  <si>
    <t>IFS0158</t>
  </si>
  <si>
    <t>RESCUE_METHOD</t>
  </si>
  <si>
    <t>抢救方法</t>
  </si>
  <si>
    <t>IFS0159</t>
  </si>
  <si>
    <t>SD_OPS_FLAG</t>
  </si>
  <si>
    <t>手术标识</t>
  </si>
  <si>
    <t>三公使用</t>
  </si>
  <si>
    <t>IFS0160</t>
  </si>
  <si>
    <t>SD_ANTIB_FLAG</t>
  </si>
  <si>
    <t>是否使用抗菌药物标识</t>
  </si>
  <si>
    <t>IFS0161</t>
  </si>
  <si>
    <t>OP_PRE_DAYS</t>
  </si>
  <si>
    <t>术前住院天数</t>
  </si>
  <si>
    <t>2</t>
  </si>
  <si>
    <t>IFS0162</t>
  </si>
  <si>
    <t>OP_OFT_DAYS</t>
  </si>
  <si>
    <t>术后住院天数</t>
  </si>
  <si>
    <t>IFS0163</t>
  </si>
  <si>
    <t>SD_REENTRY_FLAG</t>
  </si>
  <si>
    <t>重返标识</t>
  </si>
  <si>
    <t>三公</t>
  </si>
  <si>
    <t>IFS0164</t>
  </si>
  <si>
    <t>SD_OUT_FIFTEEN</t>
  </si>
  <si>
    <t>出院15天再入院</t>
  </si>
  <si>
    <t>IFS0165</t>
  </si>
  <si>
    <t>REENTRY_TIME</t>
  </si>
  <si>
    <t>上次住院到这次住院重返时间</t>
  </si>
  <si>
    <t>IFS0166</t>
  </si>
  <si>
    <t>SD_GRVE_FLAG</t>
  </si>
  <si>
    <t>危重标识</t>
  </si>
  <si>
    <t>IFS0167</t>
  </si>
  <si>
    <t>MAIN_DIAG</t>
  </si>
  <si>
    <t>主诊断编码</t>
  </si>
  <si>
    <t>IFS0168</t>
  </si>
  <si>
    <t>MAIN_OPER</t>
  </si>
  <si>
    <t>主手术编码</t>
  </si>
  <si>
    <t>IFS0169</t>
  </si>
  <si>
    <t>SD_RESURE_FLAG</t>
  </si>
  <si>
    <t>抢救标识</t>
  </si>
  <si>
    <t>IFS0170</t>
  </si>
  <si>
    <t>SD_BASE_DRUG_FLAG</t>
  </si>
  <si>
    <t>基本药物标识</t>
  </si>
  <si>
    <t>IFS0171</t>
  </si>
  <si>
    <t>COMPLI_DIAG</t>
  </si>
  <si>
    <t>手术并发症诊断</t>
  </si>
  <si>
    <t>IFS0172</t>
  </si>
  <si>
    <t>SD_OUT_FLAG</t>
  </si>
  <si>
    <t>出院标识</t>
  </si>
  <si>
    <t>IFS0173</t>
  </si>
  <si>
    <t>SD_EMERGENCY_FLAG</t>
  </si>
  <si>
    <t>择期手术标识</t>
  </si>
  <si>
    <t>IFS0174</t>
  </si>
  <si>
    <t>SD_LEAVE</t>
  </si>
  <si>
    <t>转归方式简码</t>
  </si>
  <si>
    <t>IFS0175</t>
  </si>
  <si>
    <t>SC_LEAVE</t>
  </si>
  <si>
    <t>转归方式代码</t>
  </si>
  <si>
    <t>IFS0176</t>
  </si>
  <si>
    <t>ST_LEAVE</t>
  </si>
  <si>
    <t>转归方式说明</t>
  </si>
  <si>
    <t>IFS0177</t>
  </si>
  <si>
    <t>SD_OUT_THIRTY_FLAG</t>
  </si>
  <si>
    <t>住院超过30天标记</t>
  </si>
  <si>
    <t>IFS0178</t>
  </si>
  <si>
    <t>ALLERGYDRUG</t>
  </si>
  <si>
    <t>过敏药物</t>
  </si>
  <si>
    <t>IFS0179</t>
  </si>
  <si>
    <t>SD_ALLERGYDRUG</t>
  </si>
  <si>
    <t>是否药物过敏标识</t>
  </si>
  <si>
    <t>IFS0180</t>
  </si>
  <si>
    <t>SC_ALLERGYDRUG</t>
  </si>
  <si>
    <t>是否药物过敏编码</t>
  </si>
  <si>
    <t>IFS0181</t>
  </si>
  <si>
    <t>ST_ALLERGYDRUG</t>
  </si>
  <si>
    <t>是否药物过敏名称</t>
  </si>
  <si>
    <t>IFS0182</t>
  </si>
  <si>
    <t>FOLLOWUP_YEAR</t>
  </si>
  <si>
    <t>随访（年）</t>
  </si>
  <si>
    <t>IFS0183</t>
  </si>
  <si>
    <t>FOLLOWUP_MONTH</t>
  </si>
  <si>
    <t>随访（月）</t>
  </si>
  <si>
    <t>IFS0184</t>
  </si>
  <si>
    <t>FOLLOWUP_WEEK</t>
  </si>
  <si>
    <t>随访（周）</t>
  </si>
  <si>
    <t>IFS0185</t>
  </si>
  <si>
    <t>TRANSFUSION_TIMES</t>
  </si>
  <si>
    <t>输液次数</t>
  </si>
  <si>
    <t>IFS0186</t>
  </si>
  <si>
    <t>SD_ISINTRANSFUSIONFLAG</t>
  </si>
  <si>
    <t>静脉输液标志</t>
  </si>
  <si>
    <t>IFS0187</t>
  </si>
  <si>
    <t>BLOOD_TYPE</t>
  </si>
  <si>
    <t>输血类型</t>
  </si>
  <si>
    <t>数据包含全血、血浆、血小板及其它输血类型</t>
  </si>
  <si>
    <t>IFS0188</t>
  </si>
  <si>
    <t>TRANSFUSION_UNIT</t>
  </si>
  <si>
    <t>输血单位</t>
  </si>
  <si>
    <t>IFS0189</t>
  </si>
  <si>
    <t>ADVERSE_REACTION_DRUGS</t>
  </si>
  <si>
    <t>不良反应药物</t>
  </si>
  <si>
    <t>IFS0190</t>
  </si>
  <si>
    <t>ANTI_KINDS</t>
  </si>
  <si>
    <t>抗菌药物使用品种数</t>
  </si>
  <si>
    <t>IFS0191</t>
  </si>
  <si>
    <t>FEEOPER_10K_FLAG</t>
  </si>
  <si>
    <t>万元以上手术费标识</t>
  </si>
  <si>
    <t>IFS0192</t>
  </si>
  <si>
    <t>FHCOPER_10K_FLAG</t>
  </si>
  <si>
    <t>万元以上手术耗材费标识</t>
  </si>
  <si>
    <t>IFS0193</t>
  </si>
  <si>
    <t>FOLLOW_OVER_DATETIME</t>
  </si>
  <si>
    <t>随访结束时间</t>
  </si>
  <si>
    <t>IFS0194</t>
  </si>
  <si>
    <t>FEE_TYPE_INFANT</t>
  </si>
  <si>
    <t>婴儿费</t>
  </si>
  <si>
    <t>IFS0195</t>
  </si>
  <si>
    <t>FEE_TYPE_EXTRABED</t>
  </si>
  <si>
    <t>陪床费</t>
  </si>
  <si>
    <t>IFS0196</t>
  </si>
  <si>
    <t>FEE_TYPE_HEAT</t>
  </si>
  <si>
    <t>取暖费</t>
  </si>
  <si>
    <t>IFS0197</t>
  </si>
  <si>
    <t>FEE_TYPE_AIR</t>
  </si>
  <si>
    <t>空调费</t>
  </si>
  <si>
    <t>IFS0198</t>
  </si>
  <si>
    <t>ADMISSION_CAUSE</t>
  </si>
  <si>
    <t>住院目的</t>
  </si>
  <si>
    <t>IFS0199</t>
  </si>
  <si>
    <t>RTN_BETWEEN_DAYS</t>
  </si>
  <si>
    <t>再住院间隔天数</t>
  </si>
  <si>
    <t>IFS0200</t>
  </si>
  <si>
    <t>SD_CRITICAL_DEAD_FLAG</t>
  </si>
  <si>
    <t>危重抢救死亡标识</t>
  </si>
  <si>
    <t>IFS0201</t>
  </si>
  <si>
    <t>SD_DAYS1_ADM_AGAIN</t>
  </si>
  <si>
    <t>当日再住院</t>
  </si>
  <si>
    <t>IFS0202</t>
  </si>
  <si>
    <t>SC_CLINICAL_PATHWAY_IMPL</t>
  </si>
  <si>
    <t>实施临床路径标志编码</t>
  </si>
  <si>
    <t>IFS0203</t>
  </si>
  <si>
    <t>ST_CLINICAL_PATHWAY_IMPL</t>
  </si>
  <si>
    <t>实施临床路径标志名称</t>
  </si>
  <si>
    <t>IFS0204</t>
  </si>
  <si>
    <t>SD_TCM_PREPARATION</t>
  </si>
  <si>
    <t>使用医疗机构中药制剂标志</t>
  </si>
  <si>
    <t>IFS0205</t>
  </si>
  <si>
    <t>SD_TCM_DIAGNOSIS_EQU</t>
  </si>
  <si>
    <t>使用中医诊疗设备标志</t>
  </si>
  <si>
    <t>IFS0206</t>
  </si>
  <si>
    <t>SD_TCM_DIAGNOSIS_TCH</t>
  </si>
  <si>
    <t>使用中医诊疗技术标志</t>
  </si>
  <si>
    <t>IFS0207</t>
  </si>
  <si>
    <t>SD_SYNDROMES_DIFF</t>
  </si>
  <si>
    <t>辨证施护标志</t>
  </si>
  <si>
    <t>IFS0208</t>
  </si>
  <si>
    <t>TOP_DIAG_EVIDENCE</t>
  </si>
  <si>
    <t>最高诊断依据</t>
  </si>
  <si>
    <t>IFS0209</t>
  </si>
  <si>
    <t>是否有出院31日内再住院计划</t>
  </si>
  <si>
    <t>IFS0210</t>
  </si>
  <si>
    <t>ST_AGAIN_IN</t>
  </si>
  <si>
    <t>出院31天再住院计划目的</t>
  </si>
  <si>
    <t>IFS0211</t>
  </si>
  <si>
    <t>NEWBORN_WEIGHT</t>
  </si>
  <si>
    <t>新生儿出生体重（克）</t>
  </si>
  <si>
    <t>IFS0212</t>
  </si>
  <si>
    <t>NEWBORN_WEIGHT2</t>
  </si>
  <si>
    <t>新生儿出生体重（克）2</t>
  </si>
  <si>
    <t>IFS0213</t>
  </si>
  <si>
    <t>NEWBORN_WEIGHT3</t>
  </si>
  <si>
    <t>新生儿出生体重（克）3</t>
  </si>
  <si>
    <t>IFS0214</t>
  </si>
  <si>
    <t>NEWBORN_WEIGHT4</t>
  </si>
  <si>
    <t>新生儿出生体重（克）4</t>
  </si>
  <si>
    <t>IFS0215</t>
  </si>
  <si>
    <t>NEWBORN_WEIGHT5</t>
  </si>
  <si>
    <t>新生儿出生体重（克）5</t>
  </si>
  <si>
    <t>IFS0216</t>
  </si>
  <si>
    <t>SC_TURNORCLINICAL</t>
  </si>
  <si>
    <t>肿瘤临床分期编码</t>
  </si>
  <si>
    <t>IFS0217</t>
  </si>
  <si>
    <t>ST_TURNORCLINICAL</t>
  </si>
  <si>
    <t>肿瘤临床分期名称</t>
  </si>
  <si>
    <t>IFS0218</t>
  </si>
  <si>
    <t>SC_OUT_DIAG</t>
  </si>
  <si>
    <t>门（急）诊诊断编码</t>
  </si>
  <si>
    <t>IFS0219</t>
  </si>
  <si>
    <t>ST_OUT_DIAG</t>
  </si>
  <si>
    <t>门（急）诊诊断名称</t>
  </si>
  <si>
    <t>IFS0220</t>
  </si>
  <si>
    <t>SC_ADMISSION_DIAG</t>
  </si>
  <si>
    <t>入院诊断编码</t>
  </si>
  <si>
    <t>IFS0221</t>
  </si>
  <si>
    <t>ST_ADMISSION_DIAG</t>
  </si>
  <si>
    <t>入院诊断名称</t>
  </si>
  <si>
    <t>IFS0222</t>
  </si>
  <si>
    <t>DIAG_CONFIRM_DATE</t>
  </si>
  <si>
    <t>入院后确诊日期</t>
  </si>
  <si>
    <t>IFS0223</t>
  </si>
  <si>
    <t>SC_MAIN_DISCHARGE_DIAG</t>
  </si>
  <si>
    <t>出院主要诊断编码</t>
  </si>
  <si>
    <t>IFS0224</t>
  </si>
  <si>
    <t>ST_MAIN_DISCHARGE_DIAG</t>
  </si>
  <si>
    <t>出院主要诊断名称</t>
  </si>
  <si>
    <t>IFS0225</t>
  </si>
  <si>
    <t>SC_MAIN_DISCHARGE_PROGNOSIS</t>
  </si>
  <si>
    <t>出院主要诊断入院病情编码</t>
  </si>
  <si>
    <t>IFS0226</t>
  </si>
  <si>
    <t>ST_MAIN_DISCHARGE_PROGNOSIS</t>
  </si>
  <si>
    <t>出院主要诊断入院病情名称</t>
  </si>
  <si>
    <t>IFS0227</t>
  </si>
  <si>
    <t>SC_DISCHARGE_PROGNOSIS</t>
  </si>
  <si>
    <t>主要诊断出院病情编码</t>
  </si>
  <si>
    <t>IFS0228</t>
  </si>
  <si>
    <t>ST_DISCHARGE_PROGNOSIS</t>
  </si>
  <si>
    <t>主要诊断出院病情名称</t>
  </si>
  <si>
    <t>IFS0229</t>
  </si>
  <si>
    <t>SC_PLS_DIAG</t>
  </si>
  <si>
    <t>IFS0230</t>
  </si>
  <si>
    <t>ST_PLS_DIAG</t>
  </si>
  <si>
    <t>病理诊断名称</t>
  </si>
  <si>
    <t>IFS0231</t>
  </si>
  <si>
    <t>SC_PLS_DIAG1</t>
  </si>
  <si>
    <t>IFS0232</t>
  </si>
  <si>
    <t>ST_PLS_DIAG1</t>
  </si>
  <si>
    <t>IFS0233</t>
  </si>
  <si>
    <t>SC_PLS_DIAG2</t>
  </si>
  <si>
    <t>病理诊断编码2</t>
  </si>
  <si>
    <t>IFS0234</t>
  </si>
  <si>
    <t>ST_PLS_DIAG2</t>
  </si>
  <si>
    <t>病理诊断名称2</t>
  </si>
  <si>
    <t>IFS0235</t>
  </si>
  <si>
    <t>SD_HBS_AG</t>
  </si>
  <si>
    <t>HBsAg</t>
  </si>
  <si>
    <t>IFS0236</t>
  </si>
  <si>
    <t>SD_HCV_AB</t>
  </si>
  <si>
    <t>HCV-Ab</t>
  </si>
  <si>
    <t>IFS0237</t>
  </si>
  <si>
    <t>SD_HIV_AB</t>
  </si>
  <si>
    <t>HIV-Ab</t>
  </si>
  <si>
    <t>IFS0238</t>
  </si>
  <si>
    <t>SD_INTERVENTIONA_FLAG</t>
  </si>
  <si>
    <t>介入标识</t>
  </si>
  <si>
    <t>IFS0239</t>
  </si>
  <si>
    <t>SD_ICU_FLAG</t>
  </si>
  <si>
    <t>ICU标识</t>
  </si>
  <si>
    <t>IFS0240</t>
  </si>
  <si>
    <t>SD_LOW_RISK_DIAG_DEATH</t>
  </si>
  <si>
    <t>低风险标识</t>
  </si>
  <si>
    <t>IFS0241</t>
  </si>
  <si>
    <t>SD_SJSS_FLAG</t>
  </si>
  <si>
    <t>四级手术标识</t>
  </si>
  <si>
    <t>IFS0242</t>
  </si>
  <si>
    <t>SD_WCSS_FLAG</t>
  </si>
  <si>
    <t>微创手术标识</t>
  </si>
  <si>
    <t>IFS0243</t>
  </si>
  <si>
    <t>SD_XSE_FLAG</t>
  </si>
  <si>
    <t>新生儿标记</t>
  </si>
  <si>
    <t>IFS0244</t>
  </si>
  <si>
    <t>SD_ICD_FLAG</t>
  </si>
  <si>
    <t>ICD低风险病种标记</t>
  </si>
  <si>
    <t>IFS0245</t>
  </si>
  <si>
    <t>SD_DRGS_FLAG</t>
  </si>
  <si>
    <t>DRGs低风险组标记</t>
  </si>
  <si>
    <t>IFS0246</t>
  </si>
  <si>
    <t>SD_RJ_FLAG</t>
  </si>
  <si>
    <t>日间手术标识</t>
  </si>
  <si>
    <t>IFS0247</t>
  </si>
  <si>
    <t>SD_PCI_CABG_FLAG</t>
  </si>
  <si>
    <t>PCI后CABG手术标识</t>
  </si>
  <si>
    <t>IFS0248</t>
  </si>
  <si>
    <t>SD_HEMODIALYSIS_FLAG</t>
  </si>
  <si>
    <t>血液透析标识</t>
  </si>
  <si>
    <t>IFS0249</t>
  </si>
  <si>
    <t>SD_HEMODIALYSIS_INF_FLAG</t>
  </si>
  <si>
    <t>血液透析相关感染标识</t>
  </si>
  <si>
    <t>IFS0250</t>
  </si>
  <si>
    <t>SD_CLEAN_FLAG</t>
  </si>
  <si>
    <t>清洁手术标识</t>
  </si>
  <si>
    <t>IFS0251</t>
  </si>
  <si>
    <t>SD_OPER_BEFORE_0520_FlAG</t>
  </si>
  <si>
    <t>术前半小时-2小时是否给药标志</t>
  </si>
  <si>
    <t>IFS0252</t>
  </si>
  <si>
    <t>SD_FRPZEMPARAFFIN_FLAG</t>
  </si>
  <si>
    <t>进行手术冰冻与石蜡病理检查标记</t>
  </si>
  <si>
    <t>IFS0253</t>
  </si>
  <si>
    <t>SD_FRPZEM_PARAFFIN_FLAG</t>
  </si>
  <si>
    <t>手术冰冻与石蜡诊断符合标识</t>
  </si>
  <si>
    <t>IFS0254</t>
  </si>
  <si>
    <t>SD_MALIGNANCYOPERBERAFTERDIAG_FLAG</t>
  </si>
  <si>
    <t>恶性肿瘤手术前诊断与术后病理诊断标识</t>
  </si>
  <si>
    <t>IFS0255</t>
  </si>
  <si>
    <t>SD_MALIGNANCY_OPER_BERAFTER_DIAG_FLAG</t>
  </si>
  <si>
    <t>恶性肿瘤手术前诊断与术后病理诊断符合标识</t>
  </si>
  <si>
    <t>IFS0256</t>
  </si>
  <si>
    <t>SD_GIVEUP_FLAG</t>
  </si>
  <si>
    <t>放弃治疗自动出院标识</t>
  </si>
  <si>
    <t>IFS0257</t>
  </si>
  <si>
    <t>SD_CRITICAL_FLAG</t>
  </si>
  <si>
    <t>危重抢救标识</t>
  </si>
  <si>
    <t>IFS0258</t>
  </si>
  <si>
    <t>SD_BLOOD_TRANSFUSION_FLAG</t>
  </si>
  <si>
    <t>输血标识</t>
  </si>
  <si>
    <t>IFS0259</t>
  </si>
  <si>
    <t>SD_YP_FLAG</t>
  </si>
  <si>
    <t>药品标识</t>
  </si>
  <si>
    <t>IFS0260</t>
  </si>
  <si>
    <t>SD_CFSSS48_FLAG</t>
  </si>
  <si>
    <t>48小时重返手术室标志</t>
  </si>
  <si>
    <t>IFS0261</t>
  </si>
  <si>
    <t>SD_CFSSS31D_FLAG</t>
  </si>
  <si>
    <t>31天重返手术室标志</t>
  </si>
  <si>
    <t>IFS0262</t>
  </si>
  <si>
    <t>TUMOUR</t>
  </si>
  <si>
    <t>肿瘤分期</t>
  </si>
  <si>
    <t>I期、II期、IV期</t>
  </si>
  <si>
    <t>IFS0263</t>
  </si>
  <si>
    <t>ST_HBSAG</t>
  </si>
  <si>
    <t>HBSAG检查结果说明</t>
  </si>
  <si>
    <t>IFS0264</t>
  </si>
  <si>
    <t>ST_HCVAB</t>
  </si>
  <si>
    <t>HCVab检查结果说明</t>
  </si>
  <si>
    <t>IFS0265</t>
  </si>
  <si>
    <t>ST_HIVAB</t>
  </si>
  <si>
    <t>HIVab检查结果说明</t>
  </si>
  <si>
    <t>IFS0266</t>
  </si>
  <si>
    <t>IFS0267</t>
  </si>
  <si>
    <t>IFS0268</t>
  </si>
  <si>
    <t>IFS0269</t>
  </si>
  <si>
    <t>FEE_TYPE_CN_DIA_TRE</t>
  </si>
  <si>
    <t>中医辨证论治费</t>
  </si>
  <si>
    <t>IFS0270</t>
  </si>
  <si>
    <t>FEE_TYPE_CN_DIA_TRE_CON</t>
  </si>
  <si>
    <t>中医辨证论治会诊费</t>
  </si>
  <si>
    <t>IFS0271</t>
  </si>
  <si>
    <t>FEE_TYPE_CN_DIAG</t>
  </si>
  <si>
    <t>中医诊断费</t>
  </si>
  <si>
    <t>IFS0272</t>
  </si>
  <si>
    <t>FEE_TYPE_CN_EXTERNAL</t>
  </si>
  <si>
    <t>中医外治费</t>
  </si>
  <si>
    <t>IFS0273</t>
  </si>
  <si>
    <t>FEE_TYPE_CN_BONE</t>
  </si>
  <si>
    <t>中医骨伤费</t>
  </si>
  <si>
    <t>IFS0274</t>
  </si>
  <si>
    <t>FEE_TYPE_CN_ACUP</t>
  </si>
  <si>
    <t>针刺灸法费</t>
  </si>
  <si>
    <t>IFS0275</t>
  </si>
  <si>
    <t>FEE_TYPE_CN_TN</t>
  </si>
  <si>
    <t>中医推拿治疗费</t>
  </si>
  <si>
    <t>IFS0276</t>
  </si>
  <si>
    <t>FEE_TYPE_CN_PROC</t>
  </si>
  <si>
    <t>中医肛肠治疗费</t>
  </si>
  <si>
    <t>IFS0277</t>
  </si>
  <si>
    <t>FEE_TYPE_CN_SPEC</t>
  </si>
  <si>
    <t>中医特殊治疗费</t>
  </si>
  <si>
    <t>IFS0278</t>
  </si>
  <si>
    <t>FEE_TYPE_CN_OTHER</t>
  </si>
  <si>
    <t>中医其他费用</t>
  </si>
  <si>
    <t>IFS0279</t>
  </si>
  <si>
    <t>FEE_TYPE_CN_SPEC_PRE</t>
  </si>
  <si>
    <t>中药特殊调配加工费用</t>
  </si>
  <si>
    <t>IFS0280</t>
  </si>
  <si>
    <t>FEE_TYPE_CN_DME</t>
  </si>
  <si>
    <t>辨证施膳费用</t>
  </si>
  <si>
    <t>IFS0281</t>
  </si>
  <si>
    <t>FEE_TYPE_CN_MI</t>
  </si>
  <si>
    <t>医疗机构中药制剂费</t>
  </si>
  <si>
    <t>IFS0010</t>
  </si>
  <si>
    <t>ISCHOOSEDAY</t>
  </si>
  <si>
    <t>IFS0012</t>
  </si>
  <si>
    <t>IS_SAMEINREASON</t>
  </si>
  <si>
    <t>IFS0014</t>
  </si>
  <si>
    <t>IS_UNSAMEINREASON</t>
  </si>
  <si>
    <t>IFS0016</t>
  </si>
  <si>
    <t>IS_RETURNOPERATION</t>
  </si>
  <si>
    <t>IFS0018</t>
  </si>
  <si>
    <t>IS_COML_OPERA</t>
  </si>
  <si>
    <t>IFS0020</t>
  </si>
  <si>
    <t>IS_RETURN_ICU</t>
  </si>
  <si>
    <t>IFS0022</t>
  </si>
  <si>
    <t>IS_NOSOCOM_INFE</t>
  </si>
  <si>
    <t>IFS0025</t>
  </si>
  <si>
    <t>ISPNEUMOTHORAX</t>
  </si>
  <si>
    <t>IFS0026</t>
  </si>
  <si>
    <t>ISPUNCTUREORTEAR</t>
  </si>
  <si>
    <t>IFS0027</t>
  </si>
  <si>
    <t>ISFOREIGNMATTER</t>
  </si>
  <si>
    <t>IFS0028</t>
  </si>
  <si>
    <t>ISBLOOD_TRAN_REACT</t>
  </si>
  <si>
    <t>IFS0029</t>
  </si>
  <si>
    <t>ISINFUSION_REACT</t>
  </si>
  <si>
    <t>IFS0030</t>
  </si>
  <si>
    <t>ISINCLINICALPATHWAY</t>
  </si>
  <si>
    <t>IFS0031</t>
  </si>
  <si>
    <t>ISFINICLINICALPATHWAY</t>
  </si>
  <si>
    <t>IFS0032</t>
  </si>
  <si>
    <t>DIEDURINGOPERATION</t>
  </si>
  <si>
    <t>IFS0033</t>
  </si>
  <si>
    <t>DIEAFTEROPERATION</t>
  </si>
  <si>
    <t>IFS0034</t>
  </si>
  <si>
    <t>IS_CP</t>
  </si>
  <si>
    <t>IFS0036</t>
  </si>
  <si>
    <t>IS_USE_ANT_DRUG</t>
  </si>
  <si>
    <t>JH_IN_MR</t>
  </si>
  <si>
    <t>IMR0001</t>
  </si>
  <si>
    <t>IN_MR_SN</t>
  </si>
  <si>
    <t>住院病历记录编号</t>
  </si>
  <si>
    <t>住院病历记录编号，系统生成三级编码，如“ZM0.000.000.001”</t>
  </si>
  <si>
    <t>IMR0002</t>
  </si>
  <si>
    <t>IMR0003</t>
  </si>
  <si>
    <t>IMR0004</t>
  </si>
  <si>
    <t>MR_CODE</t>
  </si>
  <si>
    <t>病历编号</t>
  </si>
  <si>
    <t>IMR0005</t>
  </si>
  <si>
    <t>MR_NAME</t>
  </si>
  <si>
    <t>病历文件名</t>
  </si>
  <si>
    <t>IMR0006</t>
  </si>
  <si>
    <t>MR_TOPIC</t>
  </si>
  <si>
    <t>文书标题</t>
  </si>
  <si>
    <t>IMR0008</t>
  </si>
  <si>
    <t>创建时间</t>
  </si>
  <si>
    <t>IMR0010</t>
  </si>
  <si>
    <t>LAST_MODIFY_TIME</t>
  </si>
  <si>
    <t>最后修改时间</t>
  </si>
  <si>
    <t>IMR0012</t>
  </si>
  <si>
    <t>MR_CLASS</t>
  </si>
  <si>
    <t>模板大类</t>
  </si>
  <si>
    <t>IMR0013</t>
  </si>
  <si>
    <t>MR_SUB_CLASS</t>
  </si>
  <si>
    <t>模板小类</t>
  </si>
  <si>
    <t>IMR0015</t>
  </si>
  <si>
    <t>CAPTION_DATE_TIME</t>
  </si>
  <si>
    <t>病历标题时间</t>
  </si>
  <si>
    <t>IMR0019</t>
  </si>
  <si>
    <t>PARENT_TIME</t>
  </si>
  <si>
    <t>上级审签时间</t>
  </si>
  <si>
    <t>IMR0021</t>
  </si>
  <si>
    <t>SUPPER_TIME</t>
  </si>
  <si>
    <t>主任审签时间</t>
  </si>
  <si>
    <t>IMR0022</t>
  </si>
  <si>
    <t>TOPIC_DOCTOR_NAME</t>
  </si>
  <si>
    <t>标题中的医生姓名</t>
  </si>
  <si>
    <t>IMR0025</t>
  </si>
  <si>
    <t>FILE_COMMENT</t>
  </si>
  <si>
    <t>文件备注，用于照片、图片、录音等特殊文件备注</t>
  </si>
  <si>
    <t>IMR0026</t>
  </si>
  <si>
    <t>FIRST_SIGN_TIME</t>
  </si>
  <si>
    <t>首次签名时间</t>
  </si>
  <si>
    <t>首次签名时间用于后续质控分析，分析是不是应付质控</t>
  </si>
  <si>
    <t>IMR0028</t>
  </si>
  <si>
    <t>MR_CONTENT_HTML</t>
  </si>
  <si>
    <t>HTML内容号</t>
  </si>
  <si>
    <t>病历内容转成HTML格式后，保存到二进制的关联唯一号；这是关联的文件唯一编号，关联到表“JH_FILE_CONTENT”</t>
  </si>
  <si>
    <t>IMR0029</t>
  </si>
  <si>
    <t>MR_CONTENT_TEXT</t>
  </si>
  <si>
    <t>TEXT内容号</t>
  </si>
  <si>
    <t>病历内容转成TEXT格式后，保存到二进制的关联唯一号；这是关联的文件唯一编号，关联到表“JH_FILE_CONTENT”</t>
  </si>
  <si>
    <t>IMR0030</t>
  </si>
  <si>
    <t>MR_CONTENT_CDA</t>
  </si>
  <si>
    <t>CDA内容号</t>
  </si>
  <si>
    <t>病历内容转成CDA格式后，保存到二进制的关联唯一号；这是关联的文件唯一编号，关联到表“JH_FILE_CONTENT”</t>
  </si>
  <si>
    <t>IMR0031</t>
  </si>
  <si>
    <t>MR_CONTENT_PDF</t>
  </si>
  <si>
    <t>PDF内容号</t>
  </si>
  <si>
    <t>病历内容转成PDF格式后，保存到二进制的关联唯一号；这是关联的文件唯一编号，关联到表“JH_FILE_CONTENT”</t>
  </si>
  <si>
    <t>IMR0033</t>
  </si>
  <si>
    <t>MR_LINK_URL</t>
  </si>
  <si>
    <t>病历访问地址</t>
  </si>
  <si>
    <t>可以是病历文件获取的URL地址，或详细的获得串等</t>
  </si>
  <si>
    <t>IMR0034</t>
  </si>
  <si>
    <t>MR_LINK_EXT</t>
  </si>
  <si>
    <t>病历访问参数</t>
  </si>
  <si>
    <t>用于从第三方获取病历内容的额外参数或扩展记录用</t>
  </si>
  <si>
    <t>IMR0036</t>
  </si>
  <si>
    <t>LINK_PARA</t>
  </si>
  <si>
    <t>展示处理参数</t>
  </si>
  <si>
    <t>指定展示与处理（获取）第三方病历内容文件的程序需要用到的扩展参数</t>
  </si>
  <si>
    <t>IMR0037</t>
  </si>
  <si>
    <t>MR_CONTENT_1</t>
  </si>
  <si>
    <t>内容关联号1</t>
  </si>
  <si>
    <t>如果病历具体，保存到二进制的关联唯一号；这是关联的文件唯一编号，关联到表“JH_FILE_CONTENT”</t>
  </si>
  <si>
    <t>IMR0038</t>
  </si>
  <si>
    <t>MR_CONTENT_2</t>
  </si>
  <si>
    <t>IMR0039</t>
  </si>
  <si>
    <t>MR_CONTENT_3</t>
  </si>
  <si>
    <t>IMR0040</t>
  </si>
  <si>
    <t>MR_CONTENT_4</t>
  </si>
  <si>
    <t>IMR0041</t>
  </si>
  <si>
    <t>IMR0042</t>
  </si>
  <si>
    <t>IMR0043</t>
  </si>
  <si>
    <t>SC_CREATOR</t>
  </si>
  <si>
    <t>创建者编码</t>
  </si>
  <si>
    <t>IMR0044</t>
  </si>
  <si>
    <t>ST_CREATOR</t>
  </si>
  <si>
    <t>创建者名称</t>
  </si>
  <si>
    <t>IMR0045</t>
  </si>
  <si>
    <t>SC_LAST_MODIFY</t>
  </si>
  <si>
    <t>最后修改人编码</t>
  </si>
  <si>
    <t>IMR0065</t>
  </si>
  <si>
    <t>SC_PHOTOCOPY</t>
  </si>
  <si>
    <t>复印状态编码</t>
  </si>
  <si>
    <t>源业务系统的复印状态编码</t>
  </si>
  <si>
    <t>IMR0066</t>
  </si>
  <si>
    <t>ST_PHOTOCOPY</t>
  </si>
  <si>
    <t>复印状态描述</t>
  </si>
  <si>
    <t>源业务系统的复印状态描述</t>
  </si>
  <si>
    <t>IMR0046</t>
  </si>
  <si>
    <t>ST_LAST_MODIFY</t>
  </si>
  <si>
    <t>最后修改人名称</t>
  </si>
  <si>
    <t>IMR0047</t>
  </si>
  <si>
    <t>432</t>
  </si>
  <si>
    <t>SD_MR_TYPE</t>
  </si>
  <si>
    <t>文书归类简码</t>
  </si>
  <si>
    <t>IMR0048</t>
  </si>
  <si>
    <t>ST_MR_TYPE</t>
  </si>
  <si>
    <t>文书归类描述</t>
  </si>
  <si>
    <t>IMR0063</t>
  </si>
  <si>
    <t>SC_MR_TYPE</t>
  </si>
  <si>
    <t>文书归类编码</t>
  </si>
  <si>
    <t>源业务系统的文书归类编码</t>
  </si>
  <si>
    <t>IMR0049</t>
  </si>
  <si>
    <t>433</t>
  </si>
  <si>
    <t>SD_FILE_STA</t>
  </si>
  <si>
    <t>病历状态简码</t>
  </si>
  <si>
    <t>草稿、提交、经治医师审签、副主治医师审签、主治医师审签、科主任审签、已归档</t>
  </si>
  <si>
    <t>IMR0050</t>
  </si>
  <si>
    <t>ST_FILE_STA</t>
  </si>
  <si>
    <t>病历状态描述</t>
  </si>
  <si>
    <t>IMR0064</t>
  </si>
  <si>
    <t>SC_FILE_STA</t>
  </si>
  <si>
    <t>病历状态编码</t>
  </si>
  <si>
    <t>源业务系统的病历状态编码</t>
  </si>
  <si>
    <t>IMR0051</t>
  </si>
  <si>
    <t>SC_HOUSEMAN</t>
  </si>
  <si>
    <t>IMR0052</t>
  </si>
  <si>
    <t>ST_HOUSEMAN</t>
  </si>
  <si>
    <t>IMR0053</t>
  </si>
  <si>
    <t>SD_ON_DUTY</t>
  </si>
  <si>
    <t>是否值班医生</t>
  </si>
  <si>
    <t>IMR0054</t>
  </si>
  <si>
    <t>SC_PARENT</t>
  </si>
  <si>
    <t>上级医师编码</t>
  </si>
  <si>
    <t>IMR0055</t>
  </si>
  <si>
    <t>ST_PARENT</t>
  </si>
  <si>
    <t>上级医师名称</t>
  </si>
  <si>
    <t>IMR0056</t>
  </si>
  <si>
    <t>SC_SUPPER</t>
  </si>
  <si>
    <t>IMR0057</t>
  </si>
  <si>
    <t>ST_SUPPER</t>
  </si>
  <si>
    <t>IMR0058</t>
  </si>
  <si>
    <t>434</t>
  </si>
  <si>
    <t>SD_PHOTOCOPY</t>
  </si>
  <si>
    <t>复印状态</t>
  </si>
  <si>
    <t>复印状态；未复印、已复印、封存</t>
  </si>
  <si>
    <t>IMR0059</t>
  </si>
  <si>
    <t>435</t>
  </si>
  <si>
    <t>SD_FILE_VISIT_TYPE</t>
  </si>
  <si>
    <t>病历属性</t>
  </si>
  <si>
    <t>病历属性；门诊、急诊留观、住院、体检、随访、科研</t>
  </si>
  <si>
    <t>IMR0067</t>
  </si>
  <si>
    <t>SC_FILE_VISIT_TYPE</t>
  </si>
  <si>
    <t>病历属性编码</t>
  </si>
  <si>
    <t>源业务系统的病历属性编码</t>
  </si>
  <si>
    <t>IMR0068</t>
  </si>
  <si>
    <t>ST_FILE_VISIT_TYPE</t>
  </si>
  <si>
    <t>病历属性描述</t>
  </si>
  <si>
    <t>源业务系统的病历属性描述</t>
  </si>
  <si>
    <t>IMR0060</t>
  </si>
  <si>
    <t>SD_DELETE</t>
  </si>
  <si>
    <t>是否删除</t>
  </si>
  <si>
    <t>IMR0061</t>
  </si>
  <si>
    <t>439</t>
  </si>
  <si>
    <t>SD_MR_LINK_TYPE</t>
  </si>
  <si>
    <t>病历内容格式</t>
  </si>
  <si>
    <t>PDF、JPG等</t>
  </si>
  <si>
    <t>IMR0069</t>
  </si>
  <si>
    <t>SC_MR_LINK_TYPE</t>
  </si>
  <si>
    <t>病历内容格式编码</t>
  </si>
  <si>
    <t>源业务系统的病历内容格式编码</t>
  </si>
  <si>
    <t>IMR0070</t>
  </si>
  <si>
    <t>ST_MR_LINK_TYPE</t>
  </si>
  <si>
    <t>病历内容格式描述</t>
  </si>
  <si>
    <t>源业务系统的病历内容格式描述</t>
  </si>
  <si>
    <t>IMR0062</t>
  </si>
  <si>
    <t>438</t>
  </si>
  <si>
    <t>SD_LINK_APP</t>
  </si>
  <si>
    <t>展示处理程序</t>
  </si>
  <si>
    <t>指定展示与处理（获取）第三方病历内容文件的程序（与上面“病历访问地址、病历访问参数”配合使用）</t>
  </si>
  <si>
    <t>IMR0071</t>
  </si>
  <si>
    <t>SC_LINK_APP</t>
  </si>
  <si>
    <t>展示处理程序编码</t>
  </si>
  <si>
    <t>源业务系统的展示处理程序编码</t>
  </si>
  <si>
    <t>IMR0072</t>
  </si>
  <si>
    <t>ST_LINK_APP</t>
  </si>
  <si>
    <t>展示处理程序描述</t>
  </si>
  <si>
    <t>源业务系统的展示处理程序描述</t>
  </si>
  <si>
    <t>IMR0073</t>
  </si>
  <si>
    <t>SIGN_TYPE</t>
  </si>
  <si>
    <t>签名类型</t>
  </si>
  <si>
    <t>IMR0074</t>
  </si>
  <si>
    <t>SIGN_STATUS</t>
  </si>
  <si>
    <t>签名状态</t>
  </si>
  <si>
    <t>IMR0075</t>
  </si>
  <si>
    <t>SC_SIGN</t>
  </si>
  <si>
    <t>签名人工号</t>
  </si>
  <si>
    <t>IMR0076</t>
  </si>
  <si>
    <t>ST_SIGN</t>
  </si>
  <si>
    <t>签名人姓名</t>
  </si>
  <si>
    <t>IMR0077</t>
  </si>
  <si>
    <t>SIGNTIME</t>
  </si>
  <si>
    <t>签名时间</t>
  </si>
  <si>
    <t>IMR0078</t>
  </si>
  <si>
    <t>IMR0007</t>
  </si>
  <si>
    <t>CREATOR_NAME</t>
  </si>
  <si>
    <t>创建者</t>
  </si>
  <si>
    <t>创建人员的编码＋名称</t>
  </si>
  <si>
    <t>IMR0009</t>
  </si>
  <si>
    <t>LAST_MODIFY_NAME</t>
  </si>
  <si>
    <t>最后修改人</t>
  </si>
  <si>
    <t>人员的编码＋名称</t>
  </si>
  <si>
    <t>IMR0011</t>
  </si>
  <si>
    <t>MR_TYPE</t>
  </si>
  <si>
    <t>文书归类</t>
  </si>
  <si>
    <t>文书归类；如：病历概要、门（急）诊病历、急诊留观病历等</t>
  </si>
  <si>
    <t>IMR0014</t>
  </si>
  <si>
    <t>FILE_FLAG</t>
  </si>
  <si>
    <t>病历状态</t>
  </si>
  <si>
    <t>IMR0016</t>
  </si>
  <si>
    <t>HOUSEMAN</t>
  </si>
  <si>
    <t>IMR0017</t>
  </si>
  <si>
    <t>ON_DUTY_FLAG</t>
  </si>
  <si>
    <t>值班医生标志</t>
  </si>
  <si>
    <t>IMR0018</t>
  </si>
  <si>
    <t>PARENT_NAME</t>
  </si>
  <si>
    <t>上级审签医师</t>
  </si>
  <si>
    <t>IMR0020</t>
  </si>
  <si>
    <t>SUPPER_NAME</t>
  </si>
  <si>
    <t>主任审签医师</t>
  </si>
  <si>
    <t>IMR0023</t>
  </si>
  <si>
    <t>PHOTOCOPY</t>
  </si>
  <si>
    <t>IMR0024</t>
  </si>
  <si>
    <t>FILE_VISIT_TYPE</t>
  </si>
  <si>
    <t>IMR0027</t>
  </si>
  <si>
    <t>DELETE_FLAG</t>
  </si>
  <si>
    <t>删除标记</t>
  </si>
  <si>
    <t>IMR0032</t>
  </si>
  <si>
    <t>MR_LINK_TYPE</t>
  </si>
  <si>
    <t>IMR0035</t>
  </si>
  <si>
    <t>LINK_APP</t>
  </si>
  <si>
    <t>JH_IN_MRFILE</t>
  </si>
  <si>
    <t>IMF0001</t>
  </si>
  <si>
    <t>IN_MRFILE_SN</t>
  </si>
  <si>
    <t>住院病历章节编号</t>
  </si>
  <si>
    <t>住院病历文书章节编号，系统生成三级编码，如“ZF0.000.000.001”</t>
  </si>
  <si>
    <t>IMF0002</t>
  </si>
  <si>
    <t>IMF0003</t>
  </si>
  <si>
    <t>住院病历记录编号，来源JH_IN_MR的IMR0001</t>
  </si>
  <si>
    <t>IMF0005</t>
  </si>
  <si>
    <t>SHOW_ORDER</t>
  </si>
  <si>
    <t>显示顺序</t>
  </si>
  <si>
    <t>在病历的现实顺序</t>
  </si>
  <si>
    <t>IMF0006</t>
  </si>
  <si>
    <t>CONTENT_HTML</t>
  </si>
  <si>
    <t>章节内容转成HTML格式后，保存到二进制的关联唯一号；这是关联的文件唯一编号，关联到表“JH_FILE_CONTENT”</t>
  </si>
  <si>
    <t>IMF0007</t>
  </si>
  <si>
    <t>CONTENT_TEXT</t>
  </si>
  <si>
    <t>章节内容转成TEXT格式后，保存到二进制的关联唯一号；这是关联的文件唯一编号，关联到表“JH_FILE_CONTENT”</t>
  </si>
  <si>
    <t>IMF0008</t>
  </si>
  <si>
    <t>CONTENT_CDA</t>
  </si>
  <si>
    <t>章节内容转成CDA格式后，保存到二进制的关联唯一号；这是关联的文件唯一编号，关联到表“JH_FILE_CONTENT”</t>
  </si>
  <si>
    <t>IMF0009</t>
  </si>
  <si>
    <t>CONTENT_PDF</t>
  </si>
  <si>
    <t>章节内容转成PDF格式后，保存到二进制的关联唯一号；这是关联的文件唯一编号，关联到表“JH_FILE_CONTENT”</t>
  </si>
  <si>
    <t>IMF0011</t>
  </si>
  <si>
    <t>PART_LINK_URL</t>
  </si>
  <si>
    <t>章节访问地址</t>
  </si>
  <si>
    <t>可以是病历章节文件获取的URL地址，或详细的获得串等</t>
  </si>
  <si>
    <t>IMF0012</t>
  </si>
  <si>
    <t>PART_LINK_EXT</t>
  </si>
  <si>
    <t>章节访问参数</t>
  </si>
  <si>
    <t>用于从第三方获取病历章节内容的额外参数或扩展记录用</t>
  </si>
  <si>
    <t>IMF0014</t>
  </si>
  <si>
    <t>IMF0015</t>
  </si>
  <si>
    <t>PART_CONTENT_1</t>
  </si>
  <si>
    <t>IMF0016</t>
  </si>
  <si>
    <t>PART_CONTENT_2</t>
  </si>
  <si>
    <t>IMF0017</t>
  </si>
  <si>
    <t>PART_CONTENT_3</t>
  </si>
  <si>
    <t>IMF0018</t>
  </si>
  <si>
    <t>PART_CONTENT_4</t>
  </si>
  <si>
    <t>IMF0019</t>
  </si>
  <si>
    <t>IMF0020</t>
  </si>
  <si>
    <t>IMF0021</t>
  </si>
  <si>
    <t>436</t>
  </si>
  <si>
    <t>SD_PART_TYPE</t>
  </si>
  <si>
    <t>章节类型简码</t>
  </si>
  <si>
    <t>章节类型；基本信息、主诉、既往史、家族史等</t>
  </si>
  <si>
    <t>IMF0022</t>
  </si>
  <si>
    <t>ST_PART_TYPE</t>
  </si>
  <si>
    <t>章节类型描述</t>
  </si>
  <si>
    <t>IMF0025</t>
  </si>
  <si>
    <t>SC_PART_TYPE</t>
  </si>
  <si>
    <t>章节类型编码</t>
  </si>
  <si>
    <t>源业务系统的章节类型编码</t>
  </si>
  <si>
    <t>IMF0023</t>
  </si>
  <si>
    <t>IMF0026</t>
  </si>
  <si>
    <t>病历内容编码</t>
  </si>
  <si>
    <t>源业务系统的病历内容编码</t>
  </si>
  <si>
    <t>IMF0027</t>
  </si>
  <si>
    <t>病历内容描述</t>
  </si>
  <si>
    <t>源业务系统的病历内容描述</t>
  </si>
  <si>
    <t>IMF0024</t>
  </si>
  <si>
    <t>IMF0028</t>
  </si>
  <si>
    <t>IMF0029</t>
  </si>
  <si>
    <t>IMF0030</t>
  </si>
  <si>
    <t>IMF0004</t>
  </si>
  <si>
    <t>PART_TYPE</t>
  </si>
  <si>
    <t>章节类型</t>
  </si>
  <si>
    <t>IMF0010</t>
  </si>
  <si>
    <t>PART_LINK_TYPE</t>
  </si>
  <si>
    <t>章节内容格式</t>
  </si>
  <si>
    <t>IMF0013</t>
  </si>
  <si>
    <t>JH_VITAL_SIGNS</t>
  </si>
  <si>
    <t>IVS0001</t>
  </si>
  <si>
    <t>VITAL_SIGNS_SN</t>
  </si>
  <si>
    <t>生命体征记录编号</t>
  </si>
  <si>
    <t>生命体征记录编号，系统生成三级编码，如“ZV0.000.000.001”</t>
  </si>
  <si>
    <t>IVS0002</t>
  </si>
  <si>
    <t>IVS0003</t>
  </si>
  <si>
    <t>IVS0004</t>
  </si>
  <si>
    <t>MEASURING_TIME</t>
  </si>
  <si>
    <t>测量时间</t>
  </si>
  <si>
    <t>实际测量的时间与日期</t>
  </si>
  <si>
    <t>IVS0005</t>
  </si>
  <si>
    <t>MEASURING_POINT</t>
  </si>
  <si>
    <t>测量点</t>
  </si>
  <si>
    <t>属于那个测量时间点，如2、4、6点</t>
  </si>
  <si>
    <t>IVS0006</t>
  </si>
  <si>
    <t>RECORD_TIME</t>
  </si>
  <si>
    <t>录入时间</t>
  </si>
  <si>
    <t>护士转录到系统的时间</t>
  </si>
  <si>
    <t>IVS0008</t>
  </si>
  <si>
    <t>VITAL_SIGN_NO</t>
  </si>
  <si>
    <t>体征类型码</t>
  </si>
  <si>
    <t>体征类型编码</t>
  </si>
  <si>
    <t>IVS0009</t>
  </si>
  <si>
    <t>VITAL_SIGN_NAME</t>
  </si>
  <si>
    <t>体征类型名</t>
  </si>
  <si>
    <t>体征名称，可以是英文</t>
  </si>
  <si>
    <t>IVS0010</t>
  </si>
  <si>
    <t>VITAL_SIGN_LAB</t>
  </si>
  <si>
    <t>体征描述</t>
  </si>
  <si>
    <t>显示给用户的体征名称描述，如体温等</t>
  </si>
  <si>
    <t>IVS0011</t>
  </si>
  <si>
    <t>VITAL_SIGN_UNIT</t>
  </si>
  <si>
    <t>体征单位</t>
  </si>
  <si>
    <t>体征值的单位</t>
  </si>
  <si>
    <t>IVS0012</t>
  </si>
  <si>
    <t>VITAL_SIGN_VAL_N</t>
  </si>
  <si>
    <t>体征数值</t>
  </si>
  <si>
    <t>数值型体征，用于计算</t>
  </si>
  <si>
    <t>IVS0013</t>
  </si>
  <si>
    <t>VITAL_SIGN_VAL_C</t>
  </si>
  <si>
    <t>体征值描述</t>
  </si>
  <si>
    <t>非数值型体征值</t>
  </si>
  <si>
    <t>IVS0014</t>
  </si>
  <si>
    <t>VITAL_SIGN_MEMO</t>
  </si>
  <si>
    <t>体征备注</t>
  </si>
  <si>
    <t>IVS0015</t>
  </si>
  <si>
    <t>IVS0016</t>
  </si>
  <si>
    <t>IVS0017</t>
  </si>
  <si>
    <t>体征删除标记</t>
  </si>
  <si>
    <t>是否作废的体征数据</t>
  </si>
  <si>
    <t>IVS0018</t>
  </si>
  <si>
    <t>VITAL_REF</t>
  </si>
  <si>
    <t>IVS0019</t>
  </si>
  <si>
    <t>TAKE_IN_WAY</t>
  </si>
  <si>
    <t>摄入方式</t>
  </si>
  <si>
    <t>入出量专用；口入、输液</t>
  </si>
  <si>
    <t>IVS0020</t>
  </si>
  <si>
    <t>TAKE_IN</t>
  </si>
  <si>
    <t>摄入物</t>
  </si>
  <si>
    <t>入出量专用；饮水/葡萄糖/鸡蛋等</t>
  </si>
  <si>
    <t>IVS0021</t>
  </si>
  <si>
    <t>TAKE_OUT_WAY</t>
  </si>
  <si>
    <t>排出方式</t>
  </si>
  <si>
    <t>入出量专用；尿、大便</t>
  </si>
  <si>
    <t>IVS0022</t>
  </si>
  <si>
    <t>TAKE_OUT</t>
  </si>
  <si>
    <t>排出物</t>
  </si>
  <si>
    <t>IVS0023</t>
  </si>
  <si>
    <t>TAKE_OUT_ATT</t>
  </si>
  <si>
    <t>排出物性质</t>
  </si>
  <si>
    <t>入出量专用；清亮、稀、淡黄等</t>
  </si>
  <si>
    <t>IVS0024</t>
  </si>
  <si>
    <t>TAKE_OUT_H_FLAG</t>
  </si>
  <si>
    <t>排查物困难标志</t>
  </si>
  <si>
    <t>CDA需要，是否，可根据排出物性质判断</t>
  </si>
  <si>
    <t>IVS0025</t>
  </si>
  <si>
    <t>ICU_FLAG</t>
  </si>
  <si>
    <t>重症患者标记</t>
  </si>
  <si>
    <t>是否来源重症患者体征</t>
  </si>
  <si>
    <t>IVS0026</t>
  </si>
  <si>
    <t>ICU_DEVICE</t>
  </si>
  <si>
    <t>机采设备</t>
  </si>
  <si>
    <t>若是重症机器采集体征，描述来源的机器设备</t>
  </si>
  <si>
    <t>IVS0027</t>
  </si>
  <si>
    <t>453</t>
  </si>
  <si>
    <t>SD_VS_TYPE_DT</t>
  </si>
  <si>
    <t>体征分类</t>
  </si>
  <si>
    <t>体征类型内部简化字典</t>
  </si>
  <si>
    <t>IVS0028</t>
  </si>
  <si>
    <t>VS_ORDER_NUM</t>
  </si>
  <si>
    <t>体征显示顺序</t>
  </si>
  <si>
    <t>体征数据显示的顺序编号</t>
  </si>
  <si>
    <t>IVS0029</t>
  </si>
  <si>
    <t>SC_REC_NURSE</t>
  </si>
  <si>
    <t>录入护士编码</t>
  </si>
  <si>
    <t>转录数据的护士</t>
  </si>
  <si>
    <t>IVS0030</t>
  </si>
  <si>
    <t>ST_REC_NURSE</t>
  </si>
  <si>
    <t>录入护士名称</t>
  </si>
  <si>
    <t>IVS0031</t>
  </si>
  <si>
    <t>SC_VS_TYPE_DT</t>
  </si>
  <si>
    <t>体征分类编码</t>
  </si>
  <si>
    <t>源业务系统的体征分类编码</t>
  </si>
  <si>
    <t>IVS0032</t>
  </si>
  <si>
    <t>ST_VS_TYPE_DT</t>
  </si>
  <si>
    <t>体征分类描述</t>
  </si>
  <si>
    <t>源业务系统的体征分类描述</t>
  </si>
  <si>
    <t>IVS0033</t>
  </si>
  <si>
    <t>VITAL_SIGN2_UNIT</t>
  </si>
  <si>
    <t>体征单位2</t>
  </si>
  <si>
    <t>IVS0034</t>
  </si>
  <si>
    <t>VITAL_SIGN2_VALUE</t>
  </si>
  <si>
    <t>体征值2</t>
  </si>
  <si>
    <t>IVS0035</t>
  </si>
  <si>
    <t>VITAL_SIGN3_UNIT</t>
  </si>
  <si>
    <t>体征单位3</t>
  </si>
  <si>
    <t>IVS0036</t>
  </si>
  <si>
    <t>VITAL_SIGN3_VALUE</t>
  </si>
  <si>
    <t>体征值3</t>
  </si>
  <si>
    <t>IVS0037</t>
  </si>
  <si>
    <t>IVS0007</t>
  </si>
  <si>
    <t>RECORD_NURSE</t>
  </si>
  <si>
    <t>录入护士</t>
  </si>
  <si>
    <t>JH_FOLLOW_UP</t>
  </si>
  <si>
    <t>PAF0001</t>
  </si>
  <si>
    <t>FOLLOW_UP_SN</t>
  </si>
  <si>
    <t>随访记录编号</t>
  </si>
  <si>
    <t>随访记录编号，系统生成三级编码，如“PF0.000.000.001”</t>
  </si>
  <si>
    <t>PAF0002</t>
  </si>
  <si>
    <t>PAF0003</t>
  </si>
  <si>
    <t>PAF0004</t>
  </si>
  <si>
    <t>PAF0005</t>
  </si>
  <si>
    <t>FOLLOW_UP_CODE</t>
  </si>
  <si>
    <t>随访登记号</t>
  </si>
  <si>
    <t>随访登记表上的编号或条码</t>
  </si>
  <si>
    <t>PAF0006</t>
  </si>
  <si>
    <t>FOLLOW_UP_ORDER</t>
  </si>
  <si>
    <t>随访顺序号</t>
  </si>
  <si>
    <t>随访记录排序号</t>
  </si>
  <si>
    <t>PAF0009</t>
  </si>
  <si>
    <t>FOLLOW_UP_TIME</t>
  </si>
  <si>
    <t>随访时间</t>
  </si>
  <si>
    <t>PAF0011</t>
  </si>
  <si>
    <t>FOLLOW_UP_NUM</t>
  </si>
  <si>
    <t>随访次数</t>
  </si>
  <si>
    <t>第几次随访</t>
  </si>
  <si>
    <t>PAF0012</t>
  </si>
  <si>
    <t>FOLLOW_UP_SLOT</t>
  </si>
  <si>
    <t>随访间隔时间</t>
  </si>
  <si>
    <t>每7天随访一次</t>
  </si>
  <si>
    <t>PAF0013</t>
  </si>
  <si>
    <t>FOLLOW_UP_ITEM</t>
  </si>
  <si>
    <t>随访内容明细项</t>
  </si>
  <si>
    <t>出入量/精神状态</t>
  </si>
  <si>
    <t>PAF0014</t>
  </si>
  <si>
    <t>FOLLOW_UP_QUAL_RESULT</t>
  </si>
  <si>
    <t>随访定性结果</t>
  </si>
  <si>
    <t>定性描述</t>
  </si>
  <si>
    <t>PAF0015</t>
  </si>
  <si>
    <t>FOLLOW_UP_QUAN_RESULT</t>
  </si>
  <si>
    <t>随访定量结果</t>
  </si>
  <si>
    <t>定量描述</t>
  </si>
  <si>
    <t>PAF0016</t>
  </si>
  <si>
    <t>PAF0017</t>
  </si>
  <si>
    <t>SC_FOLLOW_UP_TYPE</t>
  </si>
  <si>
    <t>随访类型编码</t>
  </si>
  <si>
    <t>例如：术后随访、治疗随访、康复随访</t>
  </si>
  <si>
    <t>PAF0018</t>
  </si>
  <si>
    <t>ST_FOLLOW_UP_TYPE</t>
  </si>
  <si>
    <t>随访类型描述</t>
  </si>
  <si>
    <t>PAF0019</t>
  </si>
  <si>
    <t>SC_FOLLOW_UP_EM</t>
  </si>
  <si>
    <t>随访者编码</t>
  </si>
  <si>
    <t>PAF0020</t>
  </si>
  <si>
    <t>ST_FOLLOW_UP_EM</t>
  </si>
  <si>
    <t>随访者姓名</t>
  </si>
  <si>
    <t>PAF0021</t>
  </si>
  <si>
    <t>FOLLOW_PLAN_CODE</t>
  </si>
  <si>
    <t>随访计划编码</t>
  </si>
  <si>
    <t>关联随访计划的唯一编码</t>
  </si>
  <si>
    <t>PAF0022</t>
  </si>
  <si>
    <t>SC_FOLLOW_UP_WAY</t>
  </si>
  <si>
    <t>随访方式编码</t>
  </si>
  <si>
    <t>PAF0023</t>
  </si>
  <si>
    <t>ST_FOLLOW_UP_WAY</t>
  </si>
  <si>
    <t>随访方式描述</t>
  </si>
  <si>
    <t>PAF0024</t>
  </si>
  <si>
    <t>PAF0007</t>
  </si>
  <si>
    <t>FOLLOW_UP_TYPE</t>
  </si>
  <si>
    <t>随访类型</t>
  </si>
  <si>
    <t>PAF0008</t>
  </si>
  <si>
    <t>FOLLOW_UP_WAY</t>
  </si>
  <si>
    <t>随访方式</t>
  </si>
  <si>
    <t>电话、视频、短信</t>
  </si>
  <si>
    <t>PAF0010</t>
  </si>
  <si>
    <t>FOLLOW_UP_EM</t>
  </si>
  <si>
    <t>随访者</t>
  </si>
  <si>
    <t>随访医生</t>
  </si>
  <si>
    <t>JH_FEE_BILL</t>
  </si>
  <si>
    <t>PFB0001</t>
  </si>
  <si>
    <t>FEE_BILL_SN</t>
  </si>
  <si>
    <t>费用账单编号</t>
  </si>
  <si>
    <t>费用账单编号，系统生成三级编码，如“PB0.000.000.001”</t>
  </si>
  <si>
    <t>PFB0002</t>
  </si>
  <si>
    <t>PFB0003</t>
  </si>
  <si>
    <t>PFB0004</t>
  </si>
  <si>
    <t>BILL_CODE</t>
  </si>
  <si>
    <t>账单条码号</t>
  </si>
  <si>
    <t>PFB0005</t>
  </si>
  <si>
    <t>BILL_CREATE_TIME</t>
  </si>
  <si>
    <t>账单创建时间</t>
  </si>
  <si>
    <t>PFB0006</t>
  </si>
  <si>
    <t>TOTAL_COST</t>
  </si>
  <si>
    <t>总费用金额</t>
  </si>
  <si>
    <t>PFB0007</t>
  </si>
  <si>
    <t>SELF_COST</t>
  </si>
  <si>
    <t>自费金额</t>
  </si>
  <si>
    <t>PFB0008</t>
  </si>
  <si>
    <t>SOC_INS_COST</t>
  </si>
  <si>
    <t>PFB0009</t>
  </si>
  <si>
    <t>BUS_INS_COST</t>
  </si>
  <si>
    <t>PFB0010</t>
  </si>
  <si>
    <t>OTHER_INS_COST</t>
  </si>
  <si>
    <t>PFB0011</t>
  </si>
  <si>
    <t>REDUCED_COST</t>
  </si>
  <si>
    <t>减免金额</t>
  </si>
  <si>
    <t>PFB0012</t>
  </si>
  <si>
    <t>REDUCED_CAUSE</t>
  </si>
  <si>
    <t>减免原因</t>
  </si>
  <si>
    <t>PFB0014</t>
  </si>
  <si>
    <t>PAY_TOTAL</t>
  </si>
  <si>
    <t>实际结算总额</t>
  </si>
  <si>
    <t>PFB0015</t>
  </si>
  <si>
    <t>PAY_SELF</t>
  </si>
  <si>
    <t>实际自费金额</t>
  </si>
  <si>
    <t>PFB0016</t>
  </si>
  <si>
    <t>PAY_SOC_INS</t>
  </si>
  <si>
    <t>实际医保金额</t>
  </si>
  <si>
    <t>PFB0017</t>
  </si>
  <si>
    <t>PAY_BUS_INS</t>
  </si>
  <si>
    <t>实际商保金额</t>
  </si>
  <si>
    <t>PFB0018</t>
  </si>
  <si>
    <t>PAY_OTHER_INS</t>
  </si>
  <si>
    <t>实际其它支付金额</t>
  </si>
  <si>
    <t>PFB0019</t>
  </si>
  <si>
    <t>OPERATOR_NAME</t>
  </si>
  <si>
    <t>操作人员</t>
  </si>
  <si>
    <t>编码＋名称</t>
  </si>
  <si>
    <t>PFB0021</t>
  </si>
  <si>
    <t>PFB0023</t>
  </si>
  <si>
    <t>PFB0024</t>
  </si>
  <si>
    <t>SD_IS_PAY</t>
  </si>
  <si>
    <t>是否结算</t>
  </si>
  <si>
    <t>PFB0025</t>
  </si>
  <si>
    <t>SD_COST_TYPE</t>
  </si>
  <si>
    <t>账单类型简码</t>
  </si>
  <si>
    <t>与就诊类型一致，表示是什么类型的费用，如门诊、住院</t>
  </si>
  <si>
    <t>PFB0026</t>
  </si>
  <si>
    <t>ST_COST_TYPE</t>
  </si>
  <si>
    <t>账单类型描述</t>
  </si>
  <si>
    <t>PFB0028</t>
  </si>
  <si>
    <t>SC_COST_TYPE</t>
  </si>
  <si>
    <t>账单类型编码</t>
  </si>
  <si>
    <t>PFB0027</t>
  </si>
  <si>
    <t>就诊类型简码</t>
  </si>
  <si>
    <t>PFB0029</t>
  </si>
  <si>
    <t>PFB0030</t>
  </si>
  <si>
    <t>PFB0031</t>
  </si>
  <si>
    <t>POSTRANS_NO</t>
  </si>
  <si>
    <t>结算交易号</t>
  </si>
  <si>
    <t>PFB0032</t>
  </si>
  <si>
    <t>PFB0013</t>
  </si>
  <si>
    <t>PLAY_FLAG</t>
  </si>
  <si>
    <t>结算标记</t>
  </si>
  <si>
    <t>PFB0020</t>
  </si>
  <si>
    <t>COST_TYPE</t>
  </si>
  <si>
    <t>账单类型</t>
  </si>
  <si>
    <t>PFB0022</t>
  </si>
  <si>
    <t>JH_FEE_BL_DTL</t>
  </si>
  <si>
    <t>PFD0001</t>
  </si>
  <si>
    <t>FEE_BL_DTL_SN</t>
  </si>
  <si>
    <t>费用账单明细编号</t>
  </si>
  <si>
    <t>费用账单明细编号，系统生成三级编码，如“PD0.000.000.001”</t>
  </si>
  <si>
    <t>PFD0002</t>
  </si>
  <si>
    <t>PFD0003</t>
  </si>
  <si>
    <t>费用账单编号，来源JH_FEE_BILL的PFB0001</t>
  </si>
  <si>
    <t>PFD0004</t>
  </si>
  <si>
    <t>BL_DTL_CODE</t>
  </si>
  <si>
    <t>费用明细号</t>
  </si>
  <si>
    <t>显示给患者看的费用明细编号</t>
  </si>
  <si>
    <t>PFD0005</t>
  </si>
  <si>
    <t>BL_DTL_TIME</t>
  </si>
  <si>
    <t>费用发生时间</t>
  </si>
  <si>
    <t>PFD0006</t>
  </si>
  <si>
    <t>BL_DTL_ORDER</t>
  </si>
  <si>
    <t>费用显示顺序</t>
  </si>
  <si>
    <t>费用项在账单中的排列顺序</t>
  </si>
  <si>
    <t>PFD0007</t>
  </si>
  <si>
    <t>如有退费发生需要更新总费用和其他对应的费用</t>
  </si>
  <si>
    <t>PFD0008</t>
  </si>
  <si>
    <t>PFD0009</t>
  </si>
  <si>
    <t>PFD0010</t>
  </si>
  <si>
    <t>PFD0011</t>
  </si>
  <si>
    <t>PFD0012</t>
  </si>
  <si>
    <t>PFD0013</t>
  </si>
  <si>
    <t>PFD0014</t>
  </si>
  <si>
    <t>EXPECT_COST</t>
  </si>
  <si>
    <t>项目定价</t>
  </si>
  <si>
    <t>项目原定价</t>
  </si>
  <si>
    <t>PFD0016</t>
  </si>
  <si>
    <t>PFD0017</t>
  </si>
  <si>
    <t>PFD0018</t>
  </si>
  <si>
    <t>PFD0019</t>
  </si>
  <si>
    <t>PFD0020</t>
  </si>
  <si>
    <t>实际其它付费金额</t>
  </si>
  <si>
    <t>PFD0021</t>
  </si>
  <si>
    <t>LINK_ORDER</t>
  </si>
  <si>
    <t>关联医嘱号</t>
  </si>
  <si>
    <t>该费用关联医嘱项唯一编号</t>
  </si>
  <si>
    <t>PFD0022</t>
  </si>
  <si>
    <t>LINK_ORDER_TAB</t>
  </si>
  <si>
    <t>关联医嘱表</t>
  </si>
  <si>
    <t>该费用关联的医嘱项在那张表保存</t>
  </si>
  <si>
    <t>PFD0023</t>
  </si>
  <si>
    <t>LINK_REMARK</t>
  </si>
  <si>
    <t>关联说明</t>
  </si>
  <si>
    <t>该费用关联的医嘱说明，如把对应的医嘱内容写入，不需要关联再读取医嘱信息</t>
  </si>
  <si>
    <t>PFD0025</t>
  </si>
  <si>
    <t>REFUND_TOTAL</t>
  </si>
  <si>
    <t>退费总额</t>
  </si>
  <si>
    <t>PFD0026</t>
  </si>
  <si>
    <t>REFUND_SELF</t>
  </si>
  <si>
    <t>自费退费金额</t>
  </si>
  <si>
    <t>PFD0027</t>
  </si>
  <si>
    <t>REFUND_SOC_INS</t>
  </si>
  <si>
    <t>医保退费金额</t>
  </si>
  <si>
    <t>PFD0028</t>
  </si>
  <si>
    <t>REFUND_BUS_INS</t>
  </si>
  <si>
    <t>商保退费金额</t>
  </si>
  <si>
    <t>PFD0029</t>
  </si>
  <si>
    <t>REFUND_OTHER_INS</t>
  </si>
  <si>
    <t>其它付费退费金额</t>
  </si>
  <si>
    <t>PFD0030</t>
  </si>
  <si>
    <t>LAST_PAY_TIME</t>
  </si>
  <si>
    <t>最后结算时间</t>
  </si>
  <si>
    <t>PFD0031</t>
  </si>
  <si>
    <t>CHARGE_CODE</t>
  </si>
  <si>
    <t>费用项目编码</t>
  </si>
  <si>
    <t>PFD0032</t>
  </si>
  <si>
    <t>CHARGE_NAME</t>
  </si>
  <si>
    <t>费用项目名称</t>
  </si>
  <si>
    <t>PFD0033</t>
  </si>
  <si>
    <t>APPLY_DETP</t>
  </si>
  <si>
    <t>开单科室</t>
  </si>
  <si>
    <t>PFD0034</t>
  </si>
  <si>
    <t>APPLY_OPERA</t>
  </si>
  <si>
    <t xml:space="preserve">申请人                                  </t>
  </si>
  <si>
    <t>PFD0035</t>
  </si>
  <si>
    <t>EXEC_DEPT</t>
  </si>
  <si>
    <t>PFD0036</t>
  </si>
  <si>
    <t>CHARGE_TYPE</t>
  </si>
  <si>
    <t>项目类别</t>
  </si>
  <si>
    <t>PFD0037</t>
  </si>
  <si>
    <t>CHARGE_AMOUNT</t>
  </si>
  <si>
    <t>数量</t>
  </si>
  <si>
    <t>PFD0038</t>
  </si>
  <si>
    <t>CHARGE_UNIT</t>
  </si>
  <si>
    <t>单位</t>
  </si>
  <si>
    <t>PFD0039</t>
  </si>
  <si>
    <t>CHARGE_STATE</t>
  </si>
  <si>
    <t>费用状态</t>
  </si>
  <si>
    <t>费用状态描述</t>
  </si>
  <si>
    <t>PFD0040</t>
  </si>
  <si>
    <t>INPUT_TIME</t>
  </si>
  <si>
    <t>PFD0041</t>
  </si>
  <si>
    <t>PFD0042</t>
  </si>
  <si>
    <t>PFD0043</t>
  </si>
  <si>
    <t>SD_REFUND</t>
  </si>
  <si>
    <t>是否退费</t>
  </si>
  <si>
    <t>PFD0044</t>
  </si>
  <si>
    <t>PFD0045</t>
  </si>
  <si>
    <t>长期医嘱主医嘱ID号</t>
  </si>
  <si>
    <t>长期医嘱为滚医嘱方式时，对应的主医嘱ID号</t>
  </si>
  <si>
    <t>PFD0046</t>
  </si>
  <si>
    <t>SC_BILL_USER</t>
  </si>
  <si>
    <t>计费人工号</t>
  </si>
  <si>
    <t>收费项目的计费人的工号</t>
  </si>
  <si>
    <t>PFD0047</t>
  </si>
  <si>
    <t>ST_BILL_USER</t>
  </si>
  <si>
    <t>计费人名称</t>
  </si>
  <si>
    <t>收费项目的计费人的名称</t>
  </si>
  <si>
    <t>PFD0048</t>
  </si>
  <si>
    <t>CHARGE_CONFIRM_TIME</t>
  </si>
  <si>
    <t>计费审核时间</t>
  </si>
  <si>
    <t>PFD0049</t>
  </si>
  <si>
    <t>SC_CHARGE_CONFIRMER</t>
  </si>
  <si>
    <t>计费审核人编码</t>
  </si>
  <si>
    <t>PFD0050</t>
  </si>
  <si>
    <t>ST_CHARGE_CONFIRMER</t>
  </si>
  <si>
    <t>计费审核人名称</t>
  </si>
  <si>
    <t>PFD0051</t>
  </si>
  <si>
    <t>SC_TAR_GCDR</t>
  </si>
  <si>
    <t>收费大类编码</t>
  </si>
  <si>
    <t>PFD0052</t>
  </si>
  <si>
    <t>SC_TAR_SCDR</t>
  </si>
  <si>
    <t>收费子分类编码</t>
  </si>
  <si>
    <t>PFD0053</t>
  </si>
  <si>
    <t>SC_ARCIGDR</t>
  </si>
  <si>
    <t>医嘱大类编码</t>
  </si>
  <si>
    <t>PFD0054</t>
  </si>
  <si>
    <t>SC_ARCICDR</t>
  </si>
  <si>
    <t>医嘱子类编码</t>
  </si>
  <si>
    <t>PFD0055</t>
  </si>
  <si>
    <t>SC_ARCBGDR</t>
  </si>
  <si>
    <t>帐单大类编码</t>
  </si>
  <si>
    <t>PFD0056</t>
  </si>
  <si>
    <t>SC_ARCBSDR</t>
  </si>
  <si>
    <t>帐单子类编码</t>
  </si>
  <si>
    <t>PFD0057</t>
  </si>
  <si>
    <t>SC_PHCCDR</t>
  </si>
  <si>
    <t>药学大类编码</t>
  </si>
  <si>
    <t>PFD0058</t>
  </si>
  <si>
    <t>SC_PHCSCDR</t>
  </si>
  <si>
    <t>药学子类编码</t>
  </si>
  <si>
    <t>PFD0059</t>
  </si>
  <si>
    <t>SC_TAR_AGCDR</t>
  </si>
  <si>
    <t>会计大类编码</t>
  </si>
  <si>
    <t>PFD0060</t>
  </si>
  <si>
    <t>SC_TAR_ACDR</t>
  </si>
  <si>
    <t>会计子类编码</t>
  </si>
  <si>
    <t>PFD0061</t>
  </si>
  <si>
    <t>SC_TAR_EGCDR</t>
  </si>
  <si>
    <t>核算大类编码</t>
  </si>
  <si>
    <t>PFD0062</t>
  </si>
  <si>
    <t>SC_TAR_ECDR</t>
  </si>
  <si>
    <t>核算子类编码</t>
  </si>
  <si>
    <t>PFD0063</t>
  </si>
  <si>
    <t>SC_TAR_IGCDR</t>
  </si>
  <si>
    <t>住院大类编码</t>
  </si>
  <si>
    <t>PFD0064</t>
  </si>
  <si>
    <t>SC_TAR_ICDR</t>
  </si>
  <si>
    <t>住院子类编码</t>
  </si>
  <si>
    <t>PFD0065</t>
  </si>
  <si>
    <t>SC_TAR_MGCDR</t>
  </si>
  <si>
    <t>病案大类编码</t>
  </si>
  <si>
    <t>PFD0066</t>
  </si>
  <si>
    <t>SC_TAR_MCDR</t>
  </si>
  <si>
    <t>病案子类编码</t>
  </si>
  <si>
    <t>PFD0067</t>
  </si>
  <si>
    <t>SC_TAR_OUTGDR</t>
  </si>
  <si>
    <t>门诊大类编码</t>
  </si>
  <si>
    <t>PFD0068</t>
  </si>
  <si>
    <t>SC_TAR_OUTDR</t>
  </si>
  <si>
    <t>门诊子类编码</t>
  </si>
  <si>
    <t>PFD0069</t>
  </si>
  <si>
    <t>ST_TAR_GCDR</t>
  </si>
  <si>
    <t>收费大类说明</t>
  </si>
  <si>
    <t>PFD0070</t>
  </si>
  <si>
    <t>ST_TAR_SCDR</t>
  </si>
  <si>
    <t>收费子分类说明</t>
  </si>
  <si>
    <t>PFD0071</t>
  </si>
  <si>
    <t>ST_ARCIGDR</t>
  </si>
  <si>
    <t>医嘱大类说明</t>
  </si>
  <si>
    <t>PFD0072</t>
  </si>
  <si>
    <t>ST_ARCICDR</t>
  </si>
  <si>
    <t>医嘱子类说明</t>
  </si>
  <si>
    <t>PFD0073</t>
  </si>
  <si>
    <t>ST_ARCBGDR</t>
  </si>
  <si>
    <t>帐单大类说明</t>
  </si>
  <si>
    <t>PFD0074</t>
  </si>
  <si>
    <t>ST_ARCBSDR</t>
  </si>
  <si>
    <t>帐单子类说明</t>
  </si>
  <si>
    <t>PFD0075</t>
  </si>
  <si>
    <t>ST_PHCCDR</t>
  </si>
  <si>
    <t>药学大类说明</t>
  </si>
  <si>
    <t>PFD0076</t>
  </si>
  <si>
    <t>ST_PHCSCDR</t>
  </si>
  <si>
    <t>药学子类说明</t>
  </si>
  <si>
    <t>PFD0077</t>
  </si>
  <si>
    <t>ST_TAR_AGCDR</t>
  </si>
  <si>
    <t>会计大类说明</t>
  </si>
  <si>
    <t>PFD0078</t>
  </si>
  <si>
    <t>ST_TAR_ACDR</t>
  </si>
  <si>
    <t>会计子类说明</t>
  </si>
  <si>
    <t>PFD0079</t>
  </si>
  <si>
    <t>ST_TAR_EGCDR</t>
  </si>
  <si>
    <t>核算大类说明</t>
  </si>
  <si>
    <t>PFD0080</t>
  </si>
  <si>
    <t>ST_TAR_ECDR</t>
  </si>
  <si>
    <t>核算子类说明</t>
  </si>
  <si>
    <t>PFD0081</t>
  </si>
  <si>
    <t>ST_TAR_IGCDR</t>
  </si>
  <si>
    <t>住院大类说明</t>
  </si>
  <si>
    <t>PFD0082</t>
  </si>
  <si>
    <t>ST_TAR_ICDR</t>
  </si>
  <si>
    <t>住院子类说明</t>
  </si>
  <si>
    <t>PFD0083</t>
  </si>
  <si>
    <t>ST_TAR_MGCDR</t>
  </si>
  <si>
    <t>病案大类说明</t>
  </si>
  <si>
    <t>PFD0084</t>
  </si>
  <si>
    <t>ST_TAR_MCDR</t>
  </si>
  <si>
    <t>病案子类说明</t>
  </si>
  <si>
    <t>PFD0085</t>
  </si>
  <si>
    <t>ST_TAR_OUTGDR</t>
  </si>
  <si>
    <t>门诊大类说明</t>
  </si>
  <si>
    <t>PFD0086</t>
  </si>
  <si>
    <t>ST_TAR_OUTDR</t>
  </si>
  <si>
    <t>门诊子类说明</t>
  </si>
  <si>
    <t>PFD0087</t>
  </si>
  <si>
    <t>SD_YB_FLAG</t>
  </si>
  <si>
    <t>是否医保</t>
  </si>
  <si>
    <t>PFD0088</t>
  </si>
  <si>
    <t>PFD0015</t>
  </si>
  <si>
    <t>PFD0024</t>
  </si>
  <si>
    <t>REFUND_FLAG</t>
  </si>
  <si>
    <t>退费标记</t>
  </si>
  <si>
    <t>JH_FEE_PAY</t>
  </si>
  <si>
    <t>PFP0001</t>
  </si>
  <si>
    <t>FEE_PAY_SN</t>
  </si>
  <si>
    <t>费用结算编号</t>
  </si>
  <si>
    <t>费用结算编号，系统生成三级编码，如“PP0.000.000.001”</t>
  </si>
  <si>
    <t>PFP0002</t>
  </si>
  <si>
    <t>PFP0003</t>
  </si>
  <si>
    <t>PFP0011</t>
  </si>
  <si>
    <t>LINK_BILL</t>
  </si>
  <si>
    <t>账单号</t>
  </si>
  <si>
    <t>费用账单上的编号（纸质的）</t>
  </si>
  <si>
    <t>PFP0009</t>
  </si>
  <si>
    <t>PFP0021</t>
  </si>
  <si>
    <t>PFP0022</t>
  </si>
  <si>
    <t>PFP0028</t>
  </si>
  <si>
    <t>PFP0012</t>
  </si>
  <si>
    <t>BILL_COST</t>
  </si>
  <si>
    <t>账单总金额</t>
  </si>
  <si>
    <t>关联费用账单上的总金额</t>
  </si>
  <si>
    <t>PFP0008</t>
  </si>
  <si>
    <t>PFP0025</t>
  </si>
  <si>
    <t>SC_OPERATOR</t>
  </si>
  <si>
    <t>操作人员编码</t>
  </si>
  <si>
    <t>PFP0026</t>
  </si>
  <si>
    <t>ST_OPERATOR</t>
  </si>
  <si>
    <t>操作人员名称</t>
  </si>
  <si>
    <t>PFP0004</t>
  </si>
  <si>
    <t>PFP0005</t>
  </si>
  <si>
    <t>FEE_PAY_TIME</t>
  </si>
  <si>
    <t>结算时间</t>
  </si>
  <si>
    <t>PFP0007</t>
  </si>
  <si>
    <t>242</t>
  </si>
  <si>
    <t>结算方式</t>
  </si>
  <si>
    <t>结算方式：现金、微信、网银、支付宝、银行卡、社保、商业保险、其它</t>
  </si>
  <si>
    <t>PFP0019</t>
  </si>
  <si>
    <t>SD_PAY_TYPE</t>
  </si>
  <si>
    <t>结算方式简码</t>
  </si>
  <si>
    <t>PFP0020</t>
  </si>
  <si>
    <t>ST_PAY_TYPE</t>
  </si>
  <si>
    <t>PFP0027</t>
  </si>
  <si>
    <t>SC_PAY_TYPE</t>
  </si>
  <si>
    <t>源业务系统的结算方式编码</t>
  </si>
  <si>
    <t>PFP0006</t>
  </si>
  <si>
    <t>TOTAL_PAY</t>
  </si>
  <si>
    <t>结算金额</t>
  </si>
  <si>
    <t>如果是退费，使用负数</t>
  </si>
  <si>
    <t>PFP0029</t>
  </si>
  <si>
    <t>SELF_PAY</t>
  </si>
  <si>
    <t>个人支付金额</t>
  </si>
  <si>
    <t>PFP0030</t>
  </si>
  <si>
    <t>SOC_INS_ACC_PAY</t>
  </si>
  <si>
    <t>医保账户支付金额</t>
  </si>
  <si>
    <t>医保卡账户支付金额</t>
  </si>
  <si>
    <t>PFP0031</t>
  </si>
  <si>
    <t>SOC_INS_PAY</t>
  </si>
  <si>
    <t>医保基金支付金额</t>
  </si>
  <si>
    <t>PFP0016</t>
  </si>
  <si>
    <t>FEE_PAY_REMARK</t>
  </si>
  <si>
    <t>结算备注</t>
  </si>
  <si>
    <t>PFP0013</t>
  </si>
  <si>
    <t>INVOICE_FLAG</t>
  </si>
  <si>
    <t>开发票标记</t>
  </si>
  <si>
    <t>PFP0024</t>
  </si>
  <si>
    <t>SD_INVOICE</t>
  </si>
  <si>
    <t>是否开发票</t>
  </si>
  <si>
    <t>PFP0033</t>
  </si>
  <si>
    <t>SC_INVOICE_STATE</t>
  </si>
  <si>
    <t>发票状态编码</t>
  </si>
  <si>
    <t>PFP0032</t>
  </si>
  <si>
    <t>ST_INVOICE_STATE</t>
  </si>
  <si>
    <t>发票状态说明</t>
  </si>
  <si>
    <t>PFP0014</t>
  </si>
  <si>
    <t>INVOICE_CODE</t>
  </si>
  <si>
    <t>发票编号</t>
  </si>
  <si>
    <t>开具的发票编号</t>
  </si>
  <si>
    <t>PFP0015</t>
  </si>
  <si>
    <t>INVOICE_TIME</t>
  </si>
  <si>
    <t>开发票时间</t>
  </si>
  <si>
    <t>PFP0010</t>
  </si>
  <si>
    <t>PFP0023</t>
  </si>
  <si>
    <t>PFP0034</t>
  </si>
  <si>
    <t>REFUND_TIME</t>
  </si>
  <si>
    <t>退费时间</t>
  </si>
  <si>
    <t>PFP0017</t>
  </si>
  <si>
    <t>PFP0018</t>
  </si>
  <si>
    <t>PFP0035</t>
  </si>
  <si>
    <t>JH_FEE_PAY_DTL</t>
  </si>
  <si>
    <t>PFL0001</t>
  </si>
  <si>
    <t>FEE_PAY_DTL_SN</t>
  </si>
  <si>
    <t>费用结算明细编号</t>
  </si>
  <si>
    <t>费用结算明细编号，系统生成三级编码，如“PL0.000.000.001”</t>
  </si>
  <si>
    <t>PFL0002</t>
  </si>
  <si>
    <t>PFL0022</t>
  </si>
  <si>
    <t>PFL0023</t>
  </si>
  <si>
    <t>申请人</t>
  </si>
  <si>
    <t>PFL0024</t>
  </si>
  <si>
    <t>PFL0025</t>
  </si>
  <si>
    <t>PFL0017</t>
  </si>
  <si>
    <t>PFL0018</t>
  </si>
  <si>
    <t>PFL0019</t>
  </si>
  <si>
    <t>PFL0026</t>
  </si>
  <si>
    <t>PFL0027</t>
  </si>
  <si>
    <t>PFL0036</t>
  </si>
  <si>
    <t>单价</t>
  </si>
  <si>
    <t>PFL0028</t>
  </si>
  <si>
    <t>PFL0029</t>
  </si>
  <si>
    <t>PFL0020</t>
  </si>
  <si>
    <t>PFL0021</t>
  </si>
  <si>
    <t>PFL0033</t>
  </si>
  <si>
    <t>长期医嘱对应主医嘱ID号</t>
  </si>
  <si>
    <t>PFL0035</t>
  </si>
  <si>
    <t>SC_INSURANCE</t>
  </si>
  <si>
    <t>医保项目编码</t>
  </si>
  <si>
    <t>PFL0034</t>
  </si>
  <si>
    <t>ST_INSURANCE</t>
  </si>
  <si>
    <t>医保项目名称</t>
  </si>
  <si>
    <t>PFL0003</t>
  </si>
  <si>
    <t>费用结算编号，来源JH_FEE_PAY的PFP0001</t>
  </si>
  <si>
    <t>PFL0004</t>
  </si>
  <si>
    <t>PAY_DTL_CODE</t>
  </si>
  <si>
    <t>结算明细号</t>
  </si>
  <si>
    <t>PFL0005</t>
  </si>
  <si>
    <t>PAY_DTL_ORDER</t>
  </si>
  <si>
    <t>PFL0006</t>
  </si>
  <si>
    <t>BILL_TOTAL</t>
  </si>
  <si>
    <t>账单总费用</t>
  </si>
  <si>
    <t>PFL0007</t>
  </si>
  <si>
    <t>BILL_SELF</t>
  </si>
  <si>
    <t>账单自费额</t>
  </si>
  <si>
    <t>PFL0008</t>
  </si>
  <si>
    <t>BILL_SOC_INS</t>
  </si>
  <si>
    <t>账单医保额</t>
  </si>
  <si>
    <t>PFL0009</t>
  </si>
  <si>
    <t>BILL_BUS_INS</t>
  </si>
  <si>
    <t>账单商保额</t>
  </si>
  <si>
    <t>PFL0010</t>
  </si>
  <si>
    <t>BILL_OTHER_INS</t>
  </si>
  <si>
    <t>账单其它付费额</t>
  </si>
  <si>
    <t>PFL0011</t>
  </si>
  <si>
    <t>是否退费，退费的话以下金额为负数</t>
  </si>
  <si>
    <t>PFL0032</t>
  </si>
  <si>
    <t>PFL0012</t>
  </si>
  <si>
    <t>本次结算总额</t>
  </si>
  <si>
    <t>PFL0013</t>
  </si>
  <si>
    <t>本次自费金额</t>
  </si>
  <si>
    <t>PFL0014</t>
  </si>
  <si>
    <t>本次医保金额</t>
  </si>
  <si>
    <t>PFL0015</t>
  </si>
  <si>
    <t>本次商保金额</t>
  </si>
  <si>
    <t>PFL0016</t>
  </si>
  <si>
    <t>本次其它付费金额</t>
  </si>
  <si>
    <t>PFL0030</t>
  </si>
  <si>
    <t>PFL0031</t>
  </si>
  <si>
    <t>PFL0037</t>
  </si>
  <si>
    <t>JH_OUT_HOSP</t>
  </si>
  <si>
    <t>OHR0001</t>
  </si>
  <si>
    <t>OUT_HOSP_SN</t>
  </si>
  <si>
    <t>门诊就诊编号</t>
  </si>
  <si>
    <t>门诊就诊编号，系统生成二级编码，如“M00.000.001”</t>
  </si>
  <si>
    <t>OHR0002</t>
  </si>
  <si>
    <t>OHR0003</t>
  </si>
  <si>
    <t>OHR0004</t>
  </si>
  <si>
    <t>OUT_CODE</t>
  </si>
  <si>
    <t>门诊业务号</t>
  </si>
  <si>
    <t>门诊业务系统发放的编号</t>
  </si>
  <si>
    <t>OHR0005</t>
  </si>
  <si>
    <t>OUT_NUM</t>
  </si>
  <si>
    <t>前往门诊的次数，继承“JH_PAT_VISIT”的“PAV0009”</t>
  </si>
  <si>
    <t>OHR0006</t>
  </si>
  <si>
    <t>OUT_TIME</t>
  </si>
  <si>
    <t>门诊就诊时间</t>
  </si>
  <si>
    <t>患者实际门诊就诊日期与时间</t>
  </si>
  <si>
    <t>OHR0007</t>
  </si>
  <si>
    <t>OUT_FIRST_FLAG</t>
  </si>
  <si>
    <t>首次门诊</t>
  </si>
  <si>
    <t>第一门诊标记，是否</t>
  </si>
  <si>
    <t>OHR0024</t>
  </si>
  <si>
    <t>SD_OUT_FIRST</t>
  </si>
  <si>
    <t>是否首次门诊</t>
  </si>
  <si>
    <t>OHR0008</t>
  </si>
  <si>
    <t>OUT_DEPT</t>
  </si>
  <si>
    <t>就诊科室</t>
  </si>
  <si>
    <t>门诊就诊科室编码＋名称，如“001#,#内科”</t>
  </si>
  <si>
    <t>OHR0032</t>
  </si>
  <si>
    <t>SC_OUT_DEPT</t>
  </si>
  <si>
    <t>就诊科室编码</t>
  </si>
  <si>
    <t>OHR0033</t>
  </si>
  <si>
    <t>ST_OUT_DEPT</t>
  </si>
  <si>
    <t>就诊科室名称</t>
  </si>
  <si>
    <t>OHR0009</t>
  </si>
  <si>
    <t>OUT_ROOM</t>
  </si>
  <si>
    <t>就诊诊间</t>
  </si>
  <si>
    <t>门诊就诊诊间编码＋名称，如“001#,#内科一室”</t>
  </si>
  <si>
    <t>OHR0034</t>
  </si>
  <si>
    <t>SC_OUT_ROOM</t>
  </si>
  <si>
    <t>就诊诊间编码</t>
  </si>
  <si>
    <t>OHR0035</t>
  </si>
  <si>
    <t>ST_OUT_ROOM</t>
  </si>
  <si>
    <t>就诊诊间名称</t>
  </si>
  <si>
    <t>OHR0010</t>
  </si>
  <si>
    <t>OUT_DOCTOR</t>
  </si>
  <si>
    <t>就诊医师</t>
  </si>
  <si>
    <t>就诊医师编码＋名称，如“1001#,#张三”</t>
  </si>
  <si>
    <t>OHR0036</t>
  </si>
  <si>
    <t>SC_OUT_DOCT</t>
  </si>
  <si>
    <t>就诊医师编码</t>
  </si>
  <si>
    <t>OHR0037</t>
  </si>
  <si>
    <t>ST_OUT_DOCT</t>
  </si>
  <si>
    <t>就诊医师名称</t>
  </si>
  <si>
    <t>OHR0011</t>
  </si>
  <si>
    <t>403</t>
  </si>
  <si>
    <t>REG_STATE</t>
  </si>
  <si>
    <t>挂号状态</t>
  </si>
  <si>
    <t>反映从预约到就诊的状态变化，如“1#,#002#,#预约”（预约、已确认、就诊、已取消）</t>
  </si>
  <si>
    <t>OHR0025</t>
  </si>
  <si>
    <t>SD_REG_STATE</t>
  </si>
  <si>
    <t>挂号状态简码</t>
  </si>
  <si>
    <t>OHR0026</t>
  </si>
  <si>
    <t>挂号状态描述</t>
  </si>
  <si>
    <t>OHR0048</t>
  </si>
  <si>
    <t>挂号状态编码</t>
  </si>
  <si>
    <t>源业务系统的挂号状态编码</t>
  </si>
  <si>
    <t>OHR0012</t>
  </si>
  <si>
    <t>REG_TIME</t>
  </si>
  <si>
    <t>OHR0013</t>
  </si>
  <si>
    <t>405</t>
  </si>
  <si>
    <t>REG_MODE</t>
  </si>
  <si>
    <t>挂号方式</t>
  </si>
  <si>
    <t>挂号方式，如现场、预约、特诊</t>
  </si>
  <si>
    <t>OHR0027</t>
  </si>
  <si>
    <t>SD_REG_MODE</t>
  </si>
  <si>
    <t>挂号方式简码</t>
  </si>
  <si>
    <t>OHR0028</t>
  </si>
  <si>
    <t>ST_REG_MODE</t>
  </si>
  <si>
    <t>挂号方式描述</t>
  </si>
  <si>
    <t>OHR0049</t>
  </si>
  <si>
    <t>SC_REG_MODE</t>
  </si>
  <si>
    <t>挂号方式编码</t>
  </si>
  <si>
    <t>源业务系统的挂号方式编码</t>
  </si>
  <si>
    <t>OHR0014</t>
  </si>
  <si>
    <t>404</t>
  </si>
  <si>
    <t>RESERVE_TYPE</t>
  </si>
  <si>
    <t>预约类型</t>
  </si>
  <si>
    <t>预约类型，如现场、电话、短信、网上、APP</t>
  </si>
  <si>
    <t>OHR0029</t>
  </si>
  <si>
    <t>SD_RESERVE_TYPE</t>
  </si>
  <si>
    <t>预约类型简码</t>
  </si>
  <si>
    <t>OHR0030</t>
  </si>
  <si>
    <t>ST_RESERVE_TYPE</t>
  </si>
  <si>
    <t>预约类型描述</t>
  </si>
  <si>
    <t>OHR0050</t>
  </si>
  <si>
    <t>SC_RESERVE_TYPE</t>
  </si>
  <si>
    <t>预约类型编码</t>
  </si>
  <si>
    <t>源业务系统的预约类型编码</t>
  </si>
  <si>
    <t>OHR0015</t>
  </si>
  <si>
    <t>REG_OPERATOR</t>
  </si>
  <si>
    <t>挂号员</t>
  </si>
  <si>
    <t>窗口挂号操作员编码＋名称，如“001#,#张三”</t>
  </si>
  <si>
    <t>OHR0038</t>
  </si>
  <si>
    <t>SC_REG_OPERATOR</t>
  </si>
  <si>
    <t>挂号员编码</t>
  </si>
  <si>
    <t>OHR0039</t>
  </si>
  <si>
    <t>ST_REG_OPERATOR</t>
  </si>
  <si>
    <t>挂号员名称</t>
  </si>
  <si>
    <t>OHR0016</t>
  </si>
  <si>
    <t>UNREG_TIME</t>
  </si>
  <si>
    <t>退号时间</t>
  </si>
  <si>
    <t>OHR0017</t>
  </si>
  <si>
    <t>UNREG_OPERATOR</t>
  </si>
  <si>
    <t>退号员</t>
  </si>
  <si>
    <t>OHR0040</t>
  </si>
  <si>
    <t>SC_UNREG_OPERATOR</t>
  </si>
  <si>
    <t>退号员编码</t>
  </si>
  <si>
    <t>OHR0041</t>
  </si>
  <si>
    <t>ST_UNREG_OPERATOR</t>
  </si>
  <si>
    <t>退号员名称</t>
  </si>
  <si>
    <t>OHR0018</t>
  </si>
  <si>
    <t>OHR0019</t>
  </si>
  <si>
    <t>OHR0031</t>
  </si>
  <si>
    <t>OHR0051</t>
  </si>
  <si>
    <t>OHR0052</t>
  </si>
  <si>
    <t>OHR0020</t>
  </si>
  <si>
    <t>OHR0021</t>
  </si>
  <si>
    <t>OHR0022</t>
  </si>
  <si>
    <t>OHR0042</t>
  </si>
  <si>
    <t>ST_REG_CATEGORY_NAME</t>
  </si>
  <si>
    <t>号别</t>
  </si>
  <si>
    <t>如：普通号、专家号、特需号</t>
  </si>
  <si>
    <t>OHR0053</t>
  </si>
  <si>
    <t>SC_REG_CATEGORY_NAME</t>
  </si>
  <si>
    <t>号别编码</t>
  </si>
  <si>
    <t>OHR0054</t>
  </si>
  <si>
    <t>SC_REG_TYPE_NAME</t>
  </si>
  <si>
    <t>号类编码</t>
  </si>
  <si>
    <t>如：主任、副主任、教授</t>
  </si>
  <si>
    <t>OHR0043</t>
  </si>
  <si>
    <t>ST_REG_TYPE_NAME</t>
  </si>
  <si>
    <t>号类</t>
  </si>
  <si>
    <t>OHR0044</t>
  </si>
  <si>
    <t>REC_TREAT_TIME</t>
  </si>
  <si>
    <t>门诊实际接诊时间</t>
  </si>
  <si>
    <t>医生实际对患者的接诊时间，不同于就诊时间，就诊时间为计划就诊就诊</t>
  </si>
  <si>
    <t>OHR0045</t>
  </si>
  <si>
    <t>CONVENIENT_FLAG</t>
  </si>
  <si>
    <t>是否便民号</t>
  </si>
  <si>
    <t>OHR0046</t>
  </si>
  <si>
    <t>ACT_VISIT_FLAG</t>
  </si>
  <si>
    <t>是否真实已看诊</t>
  </si>
  <si>
    <t>打实际看诊的标记</t>
  </si>
  <si>
    <t>OHR0047</t>
  </si>
  <si>
    <t>CHARGED_FLAG</t>
  </si>
  <si>
    <t>是否收挂号费</t>
  </si>
  <si>
    <t>OHR0055</t>
  </si>
  <si>
    <t>OHR0056</t>
  </si>
  <si>
    <t>OHR0057</t>
  </si>
  <si>
    <t>门诊就诊状态编码</t>
  </si>
  <si>
    <t>OHR0058</t>
  </si>
  <si>
    <t>门诊就诊状态说明</t>
  </si>
  <si>
    <t>OHR0059</t>
  </si>
  <si>
    <t>门诊就诊状态简码</t>
  </si>
  <si>
    <t>OHR0060</t>
  </si>
  <si>
    <t>SD_SECOND_FLAG</t>
  </si>
  <si>
    <t>是否复诊</t>
  </si>
  <si>
    <t>OHR0061</t>
  </si>
  <si>
    <t>SD_MARK_FLAG</t>
  </si>
  <si>
    <t>是否补号</t>
  </si>
  <si>
    <t>OHR0062</t>
  </si>
  <si>
    <t>ADVISE_VISIT_TYPE</t>
  </si>
  <si>
    <t>分诊时段就诊情况</t>
  </si>
  <si>
    <t>患者实际就诊时间是否在预约时段内，或者是提前了还是滞后了</t>
  </si>
  <si>
    <t>OHR0023</t>
  </si>
  <si>
    <t>OHR0063</t>
  </si>
  <si>
    <t>OHR0064</t>
  </si>
  <si>
    <t>SC_OUT_WARD</t>
  </si>
  <si>
    <t>门诊病区编码</t>
  </si>
  <si>
    <t>OHR0065</t>
  </si>
  <si>
    <t>ST_OUT_WARD</t>
  </si>
  <si>
    <t>门诊病区名称</t>
  </si>
  <si>
    <t>OHR0066</t>
  </si>
  <si>
    <t>SC_OUT_BED</t>
  </si>
  <si>
    <t>门诊病区床位编码</t>
  </si>
  <si>
    <t>OHR0067</t>
  </si>
  <si>
    <t>ST_OUT_BED</t>
  </si>
  <si>
    <t>门诊病区床位名称</t>
  </si>
  <si>
    <t>OHR0068</t>
  </si>
  <si>
    <t>DIS_OUT_TIME</t>
  </si>
  <si>
    <t>OHR0069</t>
  </si>
  <si>
    <t>TREATMENT_COST</t>
  </si>
  <si>
    <t>诊疗费价格</t>
  </si>
  <si>
    <t>OHR0070</t>
  </si>
  <si>
    <t>REGISTER_COST</t>
  </si>
  <si>
    <t>挂号费价格</t>
  </si>
  <si>
    <t>OHR0071</t>
  </si>
  <si>
    <t>REGISTER_TOTAL_COST</t>
  </si>
  <si>
    <t>总挂号费价格</t>
  </si>
  <si>
    <t>OHR0072</t>
  </si>
  <si>
    <t>WECHAT_COST</t>
  </si>
  <si>
    <t>新微信预约支付价格</t>
  </si>
  <si>
    <t>OHR0073</t>
  </si>
  <si>
    <t>ACCOUNT_COST</t>
  </si>
  <si>
    <t>京医通账户支付价格</t>
  </si>
  <si>
    <t>OHR0074</t>
  </si>
  <si>
    <t>CASH_COST</t>
  </si>
  <si>
    <t>现金/POS/合同记账</t>
  </si>
  <si>
    <t>OHR0075</t>
  </si>
  <si>
    <t>FUND_COST</t>
  </si>
  <si>
    <t>基金支付金额</t>
  </si>
  <si>
    <t>OHR0076</t>
  </si>
  <si>
    <t>PERSON_COST</t>
  </si>
  <si>
    <t>个人账户支付</t>
  </si>
  <si>
    <t>OHR0077</t>
  </si>
  <si>
    <t>OHR0078</t>
  </si>
  <si>
    <t>门诊临床诊断</t>
  </si>
  <si>
    <t>OHR0079</t>
  </si>
  <si>
    <t>门诊诊断名称</t>
  </si>
  <si>
    <t>JH_OUT_MR</t>
  </si>
  <si>
    <t>OMR0001</t>
  </si>
  <si>
    <t>OUT_MR_SN</t>
  </si>
  <si>
    <t>门诊病历记录编号</t>
  </si>
  <si>
    <t>OMR0002</t>
  </si>
  <si>
    <t>OMR0003</t>
  </si>
  <si>
    <t>OMR0004</t>
  </si>
  <si>
    <t>OMR0005</t>
  </si>
  <si>
    <t>前往门诊的次数</t>
  </si>
  <si>
    <t>OMR0006</t>
  </si>
  <si>
    <t>OMR0048</t>
  </si>
  <si>
    <t>OMR0007</t>
  </si>
  <si>
    <t>OMR0008</t>
  </si>
  <si>
    <t>OMR0009</t>
  </si>
  <si>
    <t>OMR0010</t>
  </si>
  <si>
    <t>书写医生</t>
  </si>
  <si>
    <t>OMR0037</t>
  </si>
  <si>
    <t>书写医生编码</t>
  </si>
  <si>
    <t>OMR0011</t>
  </si>
  <si>
    <t>书写时间</t>
  </si>
  <si>
    <t>OMR0038</t>
  </si>
  <si>
    <t>书写医生名称</t>
  </si>
  <si>
    <t>OMR0012</t>
  </si>
  <si>
    <t>DEPT_NAME</t>
  </si>
  <si>
    <t>书写科室</t>
  </si>
  <si>
    <t>OMR0039</t>
  </si>
  <si>
    <t>SC_DEPT</t>
  </si>
  <si>
    <t>书写科室编码</t>
  </si>
  <si>
    <t>OMR0013</t>
  </si>
  <si>
    <t>OMR0040</t>
  </si>
  <si>
    <t>ST_DEPT</t>
  </si>
  <si>
    <t>书写科室名称</t>
  </si>
  <si>
    <t>OMR0014</t>
  </si>
  <si>
    <t>OMR0015</t>
  </si>
  <si>
    <t>OMR0016</t>
  </si>
  <si>
    <t>OMR0017</t>
  </si>
  <si>
    <t>OMR0018</t>
  </si>
  <si>
    <t>OMR0019</t>
  </si>
  <si>
    <t>OMR0025</t>
  </si>
  <si>
    <t>OMR0026</t>
  </si>
  <si>
    <t>OMR0027</t>
  </si>
  <si>
    <t>OMR0028</t>
  </si>
  <si>
    <t>OMR0020</t>
  </si>
  <si>
    <t>OMR0035</t>
  </si>
  <si>
    <t>OMR0044</t>
  </si>
  <si>
    <t>OMR0045</t>
  </si>
  <si>
    <t>OMR0021</t>
  </si>
  <si>
    <t>OMR0022</t>
  </si>
  <si>
    <t>OMR0023</t>
  </si>
  <si>
    <t>OMR0046</t>
  </si>
  <si>
    <t>OMR0047</t>
  </si>
  <si>
    <t>OMR0024</t>
  </si>
  <si>
    <t>OMR0031</t>
  </si>
  <si>
    <t>OMR0032</t>
  </si>
  <si>
    <t>OMR0041</t>
  </si>
  <si>
    <t>OMR0033</t>
  </si>
  <si>
    <t>OMR0042</t>
  </si>
  <si>
    <t>OMR0043</t>
  </si>
  <si>
    <t>OMR0034</t>
  </si>
  <si>
    <t>OMR0036</t>
  </si>
  <si>
    <t>OMR0049</t>
  </si>
  <si>
    <t>OMR0050</t>
  </si>
  <si>
    <t>OMR0051</t>
  </si>
  <si>
    <t>OMR0052</t>
  </si>
  <si>
    <t>OMR0053</t>
  </si>
  <si>
    <t>OMR0054</t>
  </si>
  <si>
    <t>OMR0055</t>
  </si>
  <si>
    <t>OMR0056</t>
  </si>
  <si>
    <t>OMR0029</t>
  </si>
  <si>
    <t>OMR0030</t>
  </si>
  <si>
    <t>OMR0057</t>
  </si>
  <si>
    <t>OMR0058</t>
  </si>
  <si>
    <t>OMR0059</t>
  </si>
  <si>
    <t>OMR0060</t>
  </si>
  <si>
    <t>OMR0061</t>
  </si>
  <si>
    <t>OMR0062</t>
  </si>
  <si>
    <t>JH_OUT_ORDERS</t>
  </si>
  <si>
    <t>OOR0001</t>
  </si>
  <si>
    <t>OUT_ORDERS_SN</t>
  </si>
  <si>
    <t>门诊处方编号</t>
  </si>
  <si>
    <t>门诊处方编号，系统生成三级编码，如“MD0.000.000.001”</t>
  </si>
  <si>
    <t>OOR0002</t>
  </si>
  <si>
    <t>OOR0003</t>
  </si>
  <si>
    <t>门诊就诊编号，来源JH_OUT_HOSP的OHR0001</t>
  </si>
  <si>
    <t>OOR0004</t>
  </si>
  <si>
    <t>开方科室</t>
  </si>
  <si>
    <t>开立处方医生所在的科室，科室编号＋名称，如“001#,#内科”</t>
  </si>
  <si>
    <t>OOR0021</t>
  </si>
  <si>
    <t>开方科室编码</t>
  </si>
  <si>
    <t>OOR0022</t>
  </si>
  <si>
    <t>开方科室描述</t>
  </si>
  <si>
    <t>OOR0005</t>
  </si>
  <si>
    <t>开方医生</t>
  </si>
  <si>
    <t>处方开立的医生，医生编号＋名称，如“001#,#张三”</t>
  </si>
  <si>
    <t>OOR0023</t>
  </si>
  <si>
    <t>开方医生编码</t>
  </si>
  <si>
    <t>OOR0024</t>
  </si>
  <si>
    <t>开方医生名称</t>
  </si>
  <si>
    <t>OOR0006</t>
  </si>
  <si>
    <t>开方时间</t>
  </si>
  <si>
    <t>OOR0007</t>
  </si>
  <si>
    <t>406</t>
  </si>
  <si>
    <t>ORDER_TYPE</t>
  </si>
  <si>
    <t>处方类型</t>
  </si>
  <si>
    <t>处方类型，如“1#,#002#,#普通处方”（普通处方、儿童处方、精麻处方、中药处方）</t>
  </si>
  <si>
    <t>OOR0015</t>
  </si>
  <si>
    <t>SD_ORDER_TYPE</t>
  </si>
  <si>
    <t>处方类型简码</t>
  </si>
  <si>
    <t>处方类型，如普通处方、儿童处方、精麻处方、中药处方</t>
  </si>
  <si>
    <t>OOR0016</t>
  </si>
  <si>
    <t>ST_ORDER_TYPE</t>
  </si>
  <si>
    <t>处方类型描述</t>
  </si>
  <si>
    <t>OOR0026</t>
  </si>
  <si>
    <t>SC_ORDER_TYPE</t>
  </si>
  <si>
    <t>处方类型编码</t>
  </si>
  <si>
    <t>源业务系统的处方类型编码</t>
  </si>
  <si>
    <t>OOR0008</t>
  </si>
  <si>
    <t>407</t>
  </si>
  <si>
    <t>处方状态</t>
  </si>
  <si>
    <t>处方状态，如“1#,#002#,#正常”（正常、作废）</t>
  </si>
  <si>
    <t>OOR0017</t>
  </si>
  <si>
    <t>处方状态简码</t>
  </si>
  <si>
    <t>OOR0018</t>
  </si>
  <si>
    <t>处方状态描述</t>
  </si>
  <si>
    <t>OOR0027</t>
  </si>
  <si>
    <t>处方状态编码</t>
  </si>
  <si>
    <t>OOR0009</t>
  </si>
  <si>
    <t>处方备注</t>
  </si>
  <si>
    <t>OOR0010</t>
  </si>
  <si>
    <t>OOR0019</t>
  </si>
  <si>
    <t>OOR0028</t>
  </si>
  <si>
    <t>OOR0029</t>
  </si>
  <si>
    <t>OOR0011</t>
  </si>
  <si>
    <t>OOR0020</t>
  </si>
  <si>
    <t>OOR0030</t>
  </si>
  <si>
    <t>OOR0031</t>
  </si>
  <si>
    <t>OOR0012</t>
  </si>
  <si>
    <t>OOR0025</t>
  </si>
  <si>
    <t>OOR0032</t>
  </si>
  <si>
    <t>TOTAL_PRICE</t>
  </si>
  <si>
    <t>处方药品的总金额</t>
  </si>
  <si>
    <t>整个处方药品的总金额，处方上有三个药品，是三个药品的总价之和</t>
  </si>
  <si>
    <t>OOR0013</t>
  </si>
  <si>
    <t>OOR0014</t>
  </si>
  <si>
    <t>OOR0033</t>
  </si>
  <si>
    <t>OOR0034</t>
  </si>
  <si>
    <t>医嘱号</t>
  </si>
  <si>
    <t>JH_OUT_ORD_DTL</t>
  </si>
  <si>
    <t>OOD0001</t>
  </si>
  <si>
    <t>OUT_ORD_DTL_SN</t>
  </si>
  <si>
    <t>处方明细编号</t>
  </si>
  <si>
    <t>处方明细编号，系统生成三级编码，如“ML0.000.000.001”</t>
  </si>
  <si>
    <t>OOD0002</t>
  </si>
  <si>
    <t>OOD0003</t>
  </si>
  <si>
    <t>门诊处方编号，来源JH_OUT_ORDERS的OOR0001</t>
  </si>
  <si>
    <t>OOD0060</t>
  </si>
  <si>
    <t>OOD0004</t>
  </si>
  <si>
    <t>408</t>
  </si>
  <si>
    <t>ORD_DTL_TYPE</t>
  </si>
  <si>
    <t>项目类型</t>
  </si>
  <si>
    <t>项目类型，如“1#,#002#,#西药”（西药、中药、治疗、检查、检验）</t>
  </si>
  <si>
    <t>OOD0031</t>
  </si>
  <si>
    <t>SD_ORD_DTL_TYPE</t>
  </si>
  <si>
    <t>项目类型简码</t>
  </si>
  <si>
    <t>项目类型，如西药、中药、治疗、检查、检验</t>
  </si>
  <si>
    <t>OOD0032</t>
  </si>
  <si>
    <t>ST_ORD_DTL_TYPE</t>
  </si>
  <si>
    <t>项目类型描述</t>
  </si>
  <si>
    <t>OOD0094</t>
  </si>
  <si>
    <t>SC_ORD_DTL_TYPE</t>
  </si>
  <si>
    <t>项目类型编码</t>
  </si>
  <si>
    <t>源业务系统的项目类型编码</t>
  </si>
  <si>
    <t>OOD0005</t>
  </si>
  <si>
    <t>ORD_DTL_CODE</t>
  </si>
  <si>
    <t>项目代码</t>
  </si>
  <si>
    <t>OOD0006</t>
  </si>
  <si>
    <t>ORD_DTL_NAME</t>
  </si>
  <si>
    <t>OOD0007</t>
  </si>
  <si>
    <t>ORD_DTL_SPEC</t>
  </si>
  <si>
    <t>项目规格</t>
  </si>
  <si>
    <t>OOD0008</t>
  </si>
  <si>
    <t>AMOUNT</t>
  </si>
  <si>
    <t>OOD0033</t>
  </si>
  <si>
    <t>SD_UNITS</t>
  </si>
  <si>
    <t>总量单位简码</t>
  </si>
  <si>
    <t>OOD0034</t>
  </si>
  <si>
    <t>ST_UNITS</t>
  </si>
  <si>
    <t>总量单位描述</t>
  </si>
  <si>
    <t>OOD0095</t>
  </si>
  <si>
    <t>SC_UNITS</t>
  </si>
  <si>
    <t>总量单位编码</t>
  </si>
  <si>
    <t>源业务系统的总量单位编码</t>
  </si>
  <si>
    <t>OOD0009</t>
  </si>
  <si>
    <t>UNITS</t>
  </si>
  <si>
    <t>OOD0010</t>
  </si>
  <si>
    <t>一次用量</t>
  </si>
  <si>
    <t>OOD0035</t>
  </si>
  <si>
    <t>一次用量单位简码</t>
  </si>
  <si>
    <t>OOD0036</t>
  </si>
  <si>
    <t>一次用量单位描述</t>
  </si>
  <si>
    <t>OOD0096</t>
  </si>
  <si>
    <t>一次用量单位编码</t>
  </si>
  <si>
    <t>源业务系统的一次用量单位编码</t>
  </si>
  <si>
    <t>OOD0022</t>
  </si>
  <si>
    <t>ONCE_AMOUNT</t>
  </si>
  <si>
    <t>OOD0011</t>
  </si>
  <si>
    <t>用量单位</t>
  </si>
  <si>
    <t>OOD0012</t>
  </si>
  <si>
    <t>频次</t>
  </si>
  <si>
    <t>OOD0047</t>
  </si>
  <si>
    <t>OOD0048</t>
  </si>
  <si>
    <t>OOD0106</t>
  </si>
  <si>
    <t>SC_FREQUENCY</t>
  </si>
  <si>
    <t>频次编码</t>
  </si>
  <si>
    <t>OOD0107</t>
  </si>
  <si>
    <t>ST_FREQUENCY</t>
  </si>
  <si>
    <t>频次描述</t>
  </si>
  <si>
    <t>OOD0013</t>
  </si>
  <si>
    <t>ADMINISTRATION</t>
  </si>
  <si>
    <t>用药途径</t>
  </si>
  <si>
    <t>OOD0067</t>
  </si>
  <si>
    <t>OOD0068</t>
  </si>
  <si>
    <t>OOD0014</t>
  </si>
  <si>
    <t>PROVIDED_FLAG</t>
  </si>
  <si>
    <t>自备标记</t>
  </si>
  <si>
    <t>OOD0015</t>
  </si>
  <si>
    <t>REPETITION</t>
  </si>
  <si>
    <t>付数</t>
  </si>
  <si>
    <t>中药的剂数</t>
  </si>
  <si>
    <t>OOD0016</t>
  </si>
  <si>
    <t>ORDER_GROUP</t>
  </si>
  <si>
    <t>分组号</t>
  </si>
  <si>
    <t>用于成组或中药合成一包</t>
  </si>
  <si>
    <t>OOD0017</t>
  </si>
  <si>
    <t>ORDER_SUB_GROUP</t>
  </si>
  <si>
    <t>子分组号</t>
  </si>
  <si>
    <t>OOD0018</t>
  </si>
  <si>
    <t>ORD_DTL_NOTE</t>
  </si>
  <si>
    <t>备注说明</t>
  </si>
  <si>
    <t>OOD0019</t>
  </si>
  <si>
    <t>GETDRUG_FLAG</t>
  </si>
  <si>
    <t>取药标志</t>
  </si>
  <si>
    <t>是否已经取药</t>
  </si>
  <si>
    <t>OOD0037</t>
  </si>
  <si>
    <t>SD_PROVIDED</t>
  </si>
  <si>
    <t>是否自备药</t>
  </si>
  <si>
    <t>OOD0038</t>
  </si>
  <si>
    <t>SD_GET_DRUG</t>
  </si>
  <si>
    <t>是否已取药</t>
  </si>
  <si>
    <t>OOD0041</t>
  </si>
  <si>
    <t>OOD0042</t>
  </si>
  <si>
    <t>OOD0043</t>
  </si>
  <si>
    <t>OOD0044</t>
  </si>
  <si>
    <t>OOD0045</t>
  </si>
  <si>
    <t>OOD0046</t>
  </si>
  <si>
    <t>OOD0061</t>
  </si>
  <si>
    <t>OOD0062</t>
  </si>
  <si>
    <t>OOD0069</t>
  </si>
  <si>
    <t>OOD0086</t>
  </si>
  <si>
    <t>OOD0103</t>
  </si>
  <si>
    <t>药物剂型字典对照</t>
  </si>
  <si>
    <t>OOD0104</t>
  </si>
  <si>
    <t>OOD0105</t>
  </si>
  <si>
    <t>药物剂型描述</t>
  </si>
  <si>
    <t>OOD0108</t>
  </si>
  <si>
    <t>SC_COURSE</t>
  </si>
  <si>
    <t>疗程编码</t>
  </si>
  <si>
    <t>OOD0109</t>
  </si>
  <si>
    <t>ST_COURSE</t>
  </si>
  <si>
    <t>疗程名称</t>
  </si>
  <si>
    <t>OOD0020</t>
  </si>
  <si>
    <t>OOD0039</t>
  </si>
  <si>
    <t>OOD0097</t>
  </si>
  <si>
    <t>OOD0098</t>
  </si>
  <si>
    <t>OOD0021</t>
  </si>
  <si>
    <t>OOD0040</t>
  </si>
  <si>
    <t>OOD0099</t>
  </si>
  <si>
    <t>OOD0100</t>
  </si>
  <si>
    <t>OOD0023</t>
  </si>
  <si>
    <t>OOD0024</t>
  </si>
  <si>
    <t>ORD_DTL_FEE</t>
  </si>
  <si>
    <t>OOD0028</t>
  </si>
  <si>
    <t>OOD0029</t>
  </si>
  <si>
    <t>OOD0030</t>
  </si>
  <si>
    <t>OOD0101</t>
  </si>
  <si>
    <t>OOD0102</t>
  </si>
  <si>
    <t>医嘱状态描述</t>
  </si>
  <si>
    <t>OOD0071</t>
  </si>
  <si>
    <t>OOD0049</t>
  </si>
  <si>
    <t>OOD0072</t>
  </si>
  <si>
    <t>OOD0073</t>
  </si>
  <si>
    <t>OOD0074</t>
  </si>
  <si>
    <t>OOD0075</t>
  </si>
  <si>
    <t>OOD0050</t>
  </si>
  <si>
    <t>OOD0076</t>
  </si>
  <si>
    <t>OOD0077</t>
  </si>
  <si>
    <t>OOD0051</t>
  </si>
  <si>
    <t>OOD0052</t>
  </si>
  <si>
    <t>OOD0053</t>
  </si>
  <si>
    <t>OOD0054</t>
  </si>
  <si>
    <t>OOD0078</t>
  </si>
  <si>
    <t>OOD0079</t>
  </si>
  <si>
    <t>OOD0080</t>
  </si>
  <si>
    <t>OOD0081</t>
  </si>
  <si>
    <t>OOD0082</t>
  </si>
  <si>
    <t>OOD0083</t>
  </si>
  <si>
    <t>OOD0084</t>
  </si>
  <si>
    <t>OOD0085</t>
  </si>
  <si>
    <t>OOD0087</t>
  </si>
  <si>
    <t>SC_REAL_NURSE</t>
  </si>
  <si>
    <t>实际执行人编码</t>
  </si>
  <si>
    <t>OOD0088</t>
  </si>
  <si>
    <t>ST_REAL_NURSE</t>
  </si>
  <si>
    <t>实际执行人名称</t>
  </si>
  <si>
    <t>OOD0089</t>
  </si>
  <si>
    <t>REAL_PRESC_TIME</t>
  </si>
  <si>
    <t>实际执行时间</t>
  </si>
  <si>
    <t>OOD0090</t>
  </si>
  <si>
    <t>OOD0091</t>
  </si>
  <si>
    <t>OOD0092</t>
  </si>
  <si>
    <t>OOD0055</t>
  </si>
  <si>
    <t>OOD0056</t>
  </si>
  <si>
    <t>OOD0057</t>
  </si>
  <si>
    <t>OOD0058</t>
  </si>
  <si>
    <t>OOD0059</t>
  </si>
  <si>
    <t>OOD0065</t>
  </si>
  <si>
    <t>OOD0066</t>
  </si>
  <si>
    <t>OOD0070</t>
  </si>
  <si>
    <t>OOD0063</t>
  </si>
  <si>
    <t>OOD0064</t>
  </si>
  <si>
    <t>OOD0093</t>
  </si>
  <si>
    <t>ORD_COURSE</t>
  </si>
  <si>
    <t>疗程</t>
  </si>
  <si>
    <t>OOD0025</t>
  </si>
  <si>
    <t>OOD0027</t>
  </si>
  <si>
    <t>LAST_ORDER_TIME</t>
  </si>
  <si>
    <t>状态更新时间</t>
  </si>
  <si>
    <t>该医嘱最后状体的更新时间</t>
  </si>
  <si>
    <t>OOD0026</t>
  </si>
  <si>
    <t>OOD0110</t>
  </si>
  <si>
    <t>SC_PERFORM_STATUS</t>
  </si>
  <si>
    <t>门诊药品、费用或者检查、检验返回给HIS的执行状态</t>
  </si>
  <si>
    <t>OOD0111</t>
  </si>
  <si>
    <t>ST_PERFORM_STATUS</t>
  </si>
  <si>
    <t>执行状态名称</t>
  </si>
  <si>
    <t>OOD0112</t>
  </si>
  <si>
    <t>SD_PERFORM_STATUS</t>
  </si>
  <si>
    <t>执行状态简码</t>
  </si>
  <si>
    <t>OOD0113</t>
  </si>
  <si>
    <t>OOD0114</t>
  </si>
  <si>
    <t>OOD0115</t>
  </si>
  <si>
    <t>OOD0116</t>
  </si>
  <si>
    <t>JH_OUT_SHUNT</t>
  </si>
  <si>
    <t>OSR0001</t>
  </si>
  <si>
    <t>OUT_SHUNT_SN</t>
  </si>
  <si>
    <t>门诊分诊编号</t>
  </si>
  <si>
    <t>门诊分诊编号，系统生成三级编码，如“MS0.000.000.001”</t>
  </si>
  <si>
    <t>OSR0002</t>
  </si>
  <si>
    <t>OSR0003</t>
  </si>
  <si>
    <t>OUT_RVN_SN</t>
  </si>
  <si>
    <t>门诊预约记录编号</t>
  </si>
  <si>
    <t>门诊预约记录编号，来源JH_OUT_RVN的ORR0001</t>
  </si>
  <si>
    <t>OSR0004</t>
  </si>
  <si>
    <t>SHUNT_TIME</t>
  </si>
  <si>
    <t>分诊时间</t>
  </si>
  <si>
    <t>分诊操作的时间</t>
  </si>
  <si>
    <t>OSR0005</t>
  </si>
  <si>
    <t>SHUNT_AREA</t>
  </si>
  <si>
    <t>诊区</t>
  </si>
  <si>
    <t>OSR0006</t>
  </si>
  <si>
    <t>SHUNT_TRIAGE</t>
  </si>
  <si>
    <t>分诊台</t>
  </si>
  <si>
    <t>OSR0007</t>
  </si>
  <si>
    <t>SHUNT_OPERATOR</t>
  </si>
  <si>
    <t>分诊人</t>
  </si>
  <si>
    <t>OSR0016</t>
  </si>
  <si>
    <t>SC_SHUNT_OPERA</t>
  </si>
  <si>
    <t>分诊人编码</t>
  </si>
  <si>
    <t>OSR0017</t>
  </si>
  <si>
    <t>ST_SHUNT_OPERA</t>
  </si>
  <si>
    <t>分诊人名称</t>
  </si>
  <si>
    <t>OSR0008</t>
  </si>
  <si>
    <t>OSR0018</t>
  </si>
  <si>
    <t>OSR0019</t>
  </si>
  <si>
    <t>OSR0009</t>
  </si>
  <si>
    <t>OSR0020</t>
  </si>
  <si>
    <t>OSR0021</t>
  </si>
  <si>
    <t>OSR0010</t>
  </si>
  <si>
    <t>OSR0022</t>
  </si>
  <si>
    <t>OSR0023</t>
  </si>
  <si>
    <t>OSR0024</t>
  </si>
  <si>
    <t>通用就诊编号</t>
  </si>
  <si>
    <t>来源JH_PAT_VISIT表的PAV0001</t>
  </si>
  <si>
    <t>OSR0011</t>
  </si>
  <si>
    <t>SHUNT_SEQUENCE</t>
  </si>
  <si>
    <t>排队序号</t>
  </si>
  <si>
    <t>OSR0012</t>
  </si>
  <si>
    <t>RECEIVE_FLAG</t>
  </si>
  <si>
    <t>是否已接诊</t>
  </si>
  <si>
    <t>OSR0015</t>
  </si>
  <si>
    <t>SD_RECEIVE</t>
  </si>
  <si>
    <t>OSR0013</t>
  </si>
  <si>
    <t>OSR0014</t>
  </si>
  <si>
    <t>OSR0025</t>
  </si>
  <si>
    <t>JH_OUT_RVN</t>
  </si>
  <si>
    <t>ORR0001</t>
  </si>
  <si>
    <t>门诊预约记录编号，系统生成三级编码，如“MR0.000.000.001”</t>
  </si>
  <si>
    <t>ORR0002</t>
  </si>
  <si>
    <t>ORR0003</t>
  </si>
  <si>
    <t>ORR0018</t>
  </si>
  <si>
    <t>ORR0025</t>
  </si>
  <si>
    <t>ORR0040</t>
  </si>
  <si>
    <t>ORR0041</t>
  </si>
  <si>
    <t>ORR0034</t>
  </si>
  <si>
    <t>院内来源业务系统业务流通的就诊唯一编号，基本与就诊的HIS_KEY一致，识别本次预约对应哪次就诊记录</t>
  </si>
  <si>
    <t>ORR0035</t>
  </si>
  <si>
    <t>患者信息唯一编号</t>
  </si>
  <si>
    <t>来源JH_PAT_INFO的PAT0001</t>
  </si>
  <si>
    <t>ORR0032</t>
  </si>
  <si>
    <t>号别描述</t>
  </si>
  <si>
    <t>ORR0042</t>
  </si>
  <si>
    <t>ORR0033</t>
  </si>
  <si>
    <t>号类描述</t>
  </si>
  <si>
    <t>ORR0043</t>
  </si>
  <si>
    <t>ORR0015</t>
  </si>
  <si>
    <t>ORR0024</t>
  </si>
  <si>
    <t>ORR0038</t>
  </si>
  <si>
    <t>ORR0039</t>
  </si>
  <si>
    <t>ORR0004</t>
  </si>
  <si>
    <t>RVN_SRC_CODE</t>
  </si>
  <si>
    <t>预约号源码</t>
  </si>
  <si>
    <t>院内分配的号源编码</t>
  </si>
  <si>
    <t>ORR0005</t>
  </si>
  <si>
    <t>RVN_NUM</t>
  </si>
  <si>
    <t>预约次数</t>
  </si>
  <si>
    <t>预约的次数</t>
  </si>
  <si>
    <t>ORR0006</t>
  </si>
  <si>
    <t>RVN_OUT_DATE</t>
  </si>
  <si>
    <t>预约就诊日期</t>
  </si>
  <si>
    <t>患者拟门诊就诊日期</t>
  </si>
  <si>
    <t>ORR0007</t>
  </si>
  <si>
    <t>RVN_OUT_TIME</t>
  </si>
  <si>
    <t>预约就诊时段</t>
  </si>
  <si>
    <t>患者拟门诊就诊时间段，如“上午、下午、8～10点”等</t>
  </si>
  <si>
    <t>ORR0008</t>
  </si>
  <si>
    <t>RVN_OUT_DEPT</t>
  </si>
  <si>
    <t>预约科室</t>
  </si>
  <si>
    <t>ORR0026</t>
  </si>
  <si>
    <t>SC_RVN_OUT_DEPT</t>
  </si>
  <si>
    <t>预约科室编码</t>
  </si>
  <si>
    <t>ORR0027</t>
  </si>
  <si>
    <t>ST_RVN_OUT_DEPT</t>
  </si>
  <si>
    <t>预约科室名称</t>
  </si>
  <si>
    <t>ORR0009</t>
  </si>
  <si>
    <t>RVN_OUT_ROOM</t>
  </si>
  <si>
    <t>预约诊间</t>
  </si>
  <si>
    <t>ORR0028</t>
  </si>
  <si>
    <t>SC_RVN_OUT_ROOM</t>
  </si>
  <si>
    <t>预约诊间编码</t>
  </si>
  <si>
    <t>ORR0029</t>
  </si>
  <si>
    <t>ST_RVN_OUT_ROOM</t>
  </si>
  <si>
    <t>预约诊间名称</t>
  </si>
  <si>
    <t>ORR0010</t>
  </si>
  <si>
    <t>RVN_OUT_DOCTOR</t>
  </si>
  <si>
    <t>ORR0030</t>
  </si>
  <si>
    <t>SC_RVN_OUT_DOCT</t>
  </si>
  <si>
    <t>ORR0031</t>
  </si>
  <si>
    <t>ST_RVN_OUT_DOCT</t>
  </si>
  <si>
    <t>ORR0011</t>
  </si>
  <si>
    <t>RVN_STATE</t>
  </si>
  <si>
    <t>预约状态</t>
  </si>
  <si>
    <t>预约状态变化，如“1#,#002#,#预约”（预约、已确认、就诊、已取消）</t>
  </si>
  <si>
    <t>ORR0020</t>
  </si>
  <si>
    <t>SD_RVN_STATE</t>
  </si>
  <si>
    <t>预约状态简码</t>
  </si>
  <si>
    <t>预约状态变化，如预约、已确认、就诊、已取消</t>
  </si>
  <si>
    <t>ORR0021</t>
  </si>
  <si>
    <t>ST_RVN_STATE</t>
  </si>
  <si>
    <t>预约状态描述</t>
  </si>
  <si>
    <t>源业务系统的预约状态描述</t>
  </si>
  <si>
    <t>ORR0036</t>
  </si>
  <si>
    <t>SC_RVN_STATE</t>
  </si>
  <si>
    <t>预约状态编码</t>
  </si>
  <si>
    <t>源业务系统的预约状态编码</t>
  </si>
  <si>
    <t>ORR0012</t>
  </si>
  <si>
    <t>RVN_TIME</t>
  </si>
  <si>
    <t>预约操作时间</t>
  </si>
  <si>
    <t>ORR0013</t>
  </si>
  <si>
    <t>RVN_TYPE</t>
  </si>
  <si>
    <t>预约模式</t>
  </si>
  <si>
    <t>ORR0022</t>
  </si>
  <si>
    <t>SD_RVN_TYPE</t>
  </si>
  <si>
    <t>预约模式简码</t>
  </si>
  <si>
    <t>ORR0023</t>
  </si>
  <si>
    <t>ST_RVN_TYPE</t>
  </si>
  <si>
    <t>预约模式描述</t>
  </si>
  <si>
    <t>源业务系统的预约模式描述</t>
  </si>
  <si>
    <t>ORR0037</t>
  </si>
  <si>
    <t>SC_RVN_TYPE</t>
  </si>
  <si>
    <t>预约模式编码</t>
  </si>
  <si>
    <t>源业务系统的预约模式编码</t>
  </si>
  <si>
    <t>ORR0014</t>
  </si>
  <si>
    <t>UN_RVN_TIME</t>
  </si>
  <si>
    <t>取消预约时间</t>
  </si>
  <si>
    <t>ORR0016</t>
  </si>
  <si>
    <t>RVN_REMARK</t>
  </si>
  <si>
    <t>ORR0044</t>
  </si>
  <si>
    <t>SC_RVN_SYS</t>
  </si>
  <si>
    <t>预约系统ID</t>
  </si>
  <si>
    <t>ORR0045</t>
  </si>
  <si>
    <t>ST_RVN_SYS</t>
  </si>
  <si>
    <t>预约系统名称</t>
  </si>
  <si>
    <t>ORR0017</t>
  </si>
  <si>
    <t>ORR0019</t>
  </si>
  <si>
    <t>ORR0046</t>
  </si>
  <si>
    <t>JH_CRISIS</t>
  </si>
  <si>
    <t>CRR0001</t>
  </si>
  <si>
    <t>CRISIS_SN</t>
  </si>
  <si>
    <t>危急值编号</t>
  </si>
  <si>
    <t>危急值编号，系统生成三级编码，如“CR0.000.000.001”</t>
  </si>
  <si>
    <t>CRR0002</t>
  </si>
  <si>
    <t>CRR0004</t>
  </si>
  <si>
    <t>CRISIS_SRC_SN</t>
  </si>
  <si>
    <t>危急值来源编号</t>
  </si>
  <si>
    <t>根据危急值类型关联对应结果报告单编号，如检验危急值来源检验结果的唯一编号</t>
  </si>
  <si>
    <t>CRR0007</t>
  </si>
  <si>
    <t>CRIS_SEND_IP</t>
  </si>
  <si>
    <t>发送端IP</t>
  </si>
  <si>
    <t>CRR0008</t>
  </si>
  <si>
    <t>CRIS_SEND_TIME</t>
  </si>
  <si>
    <t>发送时间</t>
  </si>
  <si>
    <t>CRR0009</t>
  </si>
  <si>
    <t>CRIS_TITLE</t>
  </si>
  <si>
    <t>信息标题</t>
  </si>
  <si>
    <t>CRR0010</t>
  </si>
  <si>
    <t>CRIS_CONTENT</t>
  </si>
  <si>
    <t>信息内容</t>
  </si>
  <si>
    <t>CRR0012</t>
  </si>
  <si>
    <t>CRIS_READ_TIME</t>
  </si>
  <si>
    <t>信息阅读时间</t>
  </si>
  <si>
    <t>第一个人阅读该危急值的时间</t>
  </si>
  <si>
    <t>CRR0014</t>
  </si>
  <si>
    <t>CRIS_TREAT_TIME</t>
  </si>
  <si>
    <t>信息处理时间</t>
  </si>
  <si>
    <t>第一个人处理该危急值的时间</t>
  </si>
  <si>
    <t>CRR0015</t>
  </si>
  <si>
    <t>CRR0016</t>
  </si>
  <si>
    <t>CRR0020</t>
  </si>
  <si>
    <t>427</t>
  </si>
  <si>
    <t>SD_CRISIS_TYPE</t>
  </si>
  <si>
    <t>危急值类型简码</t>
  </si>
  <si>
    <t>危急值来源类型，如“检验危急值、检查危急值、体征危急值”</t>
  </si>
  <si>
    <t>CRR0021</t>
  </si>
  <si>
    <t>ST_CRISIS_TYPE</t>
  </si>
  <si>
    <t>危急值类型描述</t>
  </si>
  <si>
    <t>写清楚是检验危急值，还是检查危急值</t>
  </si>
  <si>
    <t>CRR0022</t>
  </si>
  <si>
    <t>SD_CRIS_READ</t>
  </si>
  <si>
    <t>是否已阅消息</t>
  </si>
  <si>
    <t>是否有人阅读过危急值提醒信息</t>
  </si>
  <si>
    <t>CRR0023</t>
  </si>
  <si>
    <t>SD_CRIS_TREAT</t>
  </si>
  <si>
    <t>是否已处理</t>
  </si>
  <si>
    <t>是否有人处理了危急值提醒信息</t>
  </si>
  <si>
    <t>CRR0024</t>
  </si>
  <si>
    <t>CRR0025</t>
  </si>
  <si>
    <t>SC_SEND_DEPT</t>
  </si>
  <si>
    <t>发送科室编码</t>
  </si>
  <si>
    <t>发出危急值的科室</t>
  </si>
  <si>
    <t>CRR0026</t>
  </si>
  <si>
    <t>ST_SEND_DEPT</t>
  </si>
  <si>
    <t>发送科室名称</t>
  </si>
  <si>
    <t>CRR0027</t>
  </si>
  <si>
    <t>SC_SEND_EMP</t>
  </si>
  <si>
    <t>发送者编码</t>
  </si>
  <si>
    <t>发出危急值的医师</t>
  </si>
  <si>
    <t>CRR0028</t>
  </si>
  <si>
    <t>ST_SEND_EMP</t>
  </si>
  <si>
    <t>发送者名称</t>
  </si>
  <si>
    <t>CRR0029</t>
  </si>
  <si>
    <t>SC_CRISIS_TYPE</t>
  </si>
  <si>
    <t>危急值类型编码</t>
  </si>
  <si>
    <t>源业务系统的危急值类型编码</t>
  </si>
  <si>
    <t>CRR0030</t>
  </si>
  <si>
    <t>CRR0031</t>
  </si>
  <si>
    <t>CRR0032</t>
  </si>
  <si>
    <t>CRIS_APP_NO</t>
  </si>
  <si>
    <t>关联检验检查的申请单号</t>
  </si>
  <si>
    <t>CRR0033</t>
  </si>
  <si>
    <t>CRIS_ORDER_LINK</t>
  </si>
  <si>
    <t>关联医嘱ID</t>
  </si>
  <si>
    <t>关联检验检查的医嘱ID</t>
  </si>
  <si>
    <t>CRR0034</t>
  </si>
  <si>
    <t>SC_CRIS_ITEM</t>
  </si>
  <si>
    <t>检验检查项目编码</t>
  </si>
  <si>
    <t>CRR0035</t>
  </si>
  <si>
    <t>ST_CRIS_ITEM</t>
  </si>
  <si>
    <t>检验检查项目名称</t>
  </si>
  <si>
    <t>CRR0017</t>
  </si>
  <si>
    <t>CRR0019</t>
  </si>
  <si>
    <t>CRR0036</t>
  </si>
  <si>
    <t>CRR0037</t>
  </si>
  <si>
    <t>SC_CRIS_READ</t>
  </si>
  <si>
    <t>信息阅读人编码</t>
  </si>
  <si>
    <t>CRR0038</t>
  </si>
  <si>
    <t>ST_CRIS_READ</t>
  </si>
  <si>
    <t>信息阅读人名称</t>
  </si>
  <si>
    <t>CRR0039</t>
  </si>
  <si>
    <t>SC_CRIS_TREAT</t>
  </si>
  <si>
    <t>信息处理人编码</t>
  </si>
  <si>
    <t>CRR0040</t>
  </si>
  <si>
    <t>ST_CRIS_TREAT</t>
  </si>
  <si>
    <t>信息处理人名称</t>
  </si>
  <si>
    <t>CRR0041</t>
  </si>
  <si>
    <t>RECE_TREAT_TIME</t>
  </si>
  <si>
    <t>接收处理结果时间</t>
  </si>
  <si>
    <t>CRR0042</t>
  </si>
  <si>
    <t>SC_RECE_TREAT</t>
  </si>
  <si>
    <t>接收处理结果人编码</t>
  </si>
  <si>
    <t>CRR0043</t>
  </si>
  <si>
    <t>ST_RECE_TREAT</t>
  </si>
  <si>
    <t>接收处理结果人名称</t>
  </si>
  <si>
    <t>CRR0003</t>
  </si>
  <si>
    <t>CRISIS_TYPE</t>
  </si>
  <si>
    <t>危急值类型</t>
  </si>
  <si>
    <t>CRR0005</t>
  </si>
  <si>
    <t>CRIS_SEND_DEPT</t>
  </si>
  <si>
    <t>发送科室</t>
  </si>
  <si>
    <t>发出危急值的科室，编码+名称</t>
  </si>
  <si>
    <t>CRR0006</t>
  </si>
  <si>
    <t>CRIS_SEND_NAME</t>
  </si>
  <si>
    <t>发送者</t>
  </si>
  <si>
    <t>发出危急值的医师，编码+名称</t>
  </si>
  <si>
    <t>CRR0011</t>
  </si>
  <si>
    <t>CRIS_READ_FLAG</t>
  </si>
  <si>
    <t>信息阅读标记</t>
  </si>
  <si>
    <t>CRR0013</t>
  </si>
  <si>
    <t>CRIS_TREAT_FLAG</t>
  </si>
  <si>
    <t>信息处理标记</t>
  </si>
  <si>
    <t>CRR0018</t>
  </si>
  <si>
    <t>JH_CRIS_DTL</t>
  </si>
  <si>
    <t>CRD0001</t>
  </si>
  <si>
    <t>CRIS_DTL_SN</t>
  </si>
  <si>
    <t>危急值明细编号</t>
  </si>
  <si>
    <t>危急值处理明细编号，系统生成三级编码，如“CD0.000.000.001”</t>
  </si>
  <si>
    <t>CRD0002</t>
  </si>
  <si>
    <t>CRD0003</t>
  </si>
  <si>
    <t>危急值编号，来源JH_CRISIS的CRR0001</t>
  </si>
  <si>
    <t>CRD0008</t>
  </si>
  <si>
    <t>CRIS_RECE_TIME</t>
  </si>
  <si>
    <t>接收时间</t>
  </si>
  <si>
    <t>CRD0010</t>
  </si>
  <si>
    <t>阅读该危急值的时间</t>
  </si>
  <si>
    <t>CRD0012</t>
  </si>
  <si>
    <t>处理该危急值的时间</t>
  </si>
  <si>
    <t>CRD0013</t>
  </si>
  <si>
    <t>TREATMENT_OPINION</t>
  </si>
  <si>
    <t>处理意见</t>
  </si>
  <si>
    <t>CRD0016</t>
  </si>
  <si>
    <t>428</t>
  </si>
  <si>
    <t>SD_CRIS_RECE_TYPE</t>
  </si>
  <si>
    <t>接收类型简码</t>
  </si>
  <si>
    <t>危急值信息接收的类型，如“微信、院内平板、院内PC、手机短信”</t>
  </si>
  <si>
    <t>CRD0017</t>
  </si>
  <si>
    <t>ST_CRIS_RECE_TYPE</t>
  </si>
  <si>
    <t>接收类型描述</t>
  </si>
  <si>
    <t>源业务系统的危急值信息接收类型描述</t>
  </si>
  <si>
    <t>CRD0018</t>
  </si>
  <si>
    <t>CRD0019</t>
  </si>
  <si>
    <t>CRD0020</t>
  </si>
  <si>
    <t>SC_RECE_DEPT</t>
  </si>
  <si>
    <t>接收科室编码</t>
  </si>
  <si>
    <t>CRD0021</t>
  </si>
  <si>
    <t>ST_RECE_DEPT</t>
  </si>
  <si>
    <t>接收科室名称</t>
  </si>
  <si>
    <t>CRD0022</t>
  </si>
  <si>
    <t>SC_RECE_EMP</t>
  </si>
  <si>
    <t>接收者编码</t>
  </si>
  <si>
    <t>CRD0023</t>
  </si>
  <si>
    <t>ST_RECE_EMP</t>
  </si>
  <si>
    <t>接收者名称</t>
  </si>
  <si>
    <t>CRD0024</t>
  </si>
  <si>
    <t>SC_CRIS_RECE_TYPE</t>
  </si>
  <si>
    <t>接收类型编码</t>
  </si>
  <si>
    <t>源业务系统的危急值信息接收类型编码</t>
  </si>
  <si>
    <t>CRD0025</t>
  </si>
  <si>
    <t>SC_CRIS_SUB_ITEM</t>
  </si>
  <si>
    <t>项目子项编码</t>
  </si>
  <si>
    <t>项目子项编码，产生危急值结果项目</t>
  </si>
  <si>
    <t>CRD0026</t>
  </si>
  <si>
    <t>ST_CRIS_SUB_ITEM</t>
  </si>
  <si>
    <t>项目子项名称</t>
  </si>
  <si>
    <t>危急值结果项目名称</t>
  </si>
  <si>
    <t>150</t>
  </si>
  <si>
    <t>CRD0027</t>
  </si>
  <si>
    <t>ST_CRIS_SUB_ITEM_EN</t>
  </si>
  <si>
    <t>项目子项英文名称</t>
  </si>
  <si>
    <t>危急值结果项目英文名称</t>
  </si>
  <si>
    <t>CRD0028</t>
  </si>
  <si>
    <t>CRIS_VLAUE</t>
  </si>
  <si>
    <t>危急值项目结果</t>
  </si>
  <si>
    <t>CRD0029</t>
  </si>
  <si>
    <t>CRIS_VALUE_RANGE</t>
  </si>
  <si>
    <t>危急值项目结果参考范围</t>
  </si>
  <si>
    <t>CRD0030</t>
  </si>
  <si>
    <t>SC_CRIS_VAL_TYPE</t>
  </si>
  <si>
    <t>危急值结果提醒标记编码</t>
  </si>
  <si>
    <t>结果类型，偏高、偏低等</t>
  </si>
  <si>
    <t>CRD0031</t>
  </si>
  <si>
    <t>ST_CRIS_VAL_TYPE</t>
  </si>
  <si>
    <t>结果提醒标记描述</t>
  </si>
  <si>
    <t>CRD0032</t>
  </si>
  <si>
    <t>SD_CRIS_VAL_TYPE</t>
  </si>
  <si>
    <t>结果提醒标记字典对照</t>
  </si>
  <si>
    <t>CRD0014</t>
  </si>
  <si>
    <t>CRD0015</t>
  </si>
  <si>
    <t>CRD0033</t>
  </si>
  <si>
    <t>SC_TREAT_EMP</t>
  </si>
  <si>
    <t>临床确认人</t>
  </si>
  <si>
    <t>CRD0034</t>
  </si>
  <si>
    <t>SD_ON_TIME</t>
  </si>
  <si>
    <t>危急值通报时间符合规定标识</t>
  </si>
  <si>
    <t>CRD0035</t>
  </si>
  <si>
    <t>CRD0036</t>
  </si>
  <si>
    <t>SC_CRIS_TREAT_EMP</t>
  </si>
  <si>
    <t>危急值处理人编码</t>
  </si>
  <si>
    <t>CRD0037</t>
  </si>
  <si>
    <t>ST_CRIS_TREAT_EMP</t>
  </si>
  <si>
    <t>危急值处理人名称</t>
  </si>
  <si>
    <t>CRD0004</t>
  </si>
  <si>
    <t>CRIS_RECE_TYPE</t>
  </si>
  <si>
    <t>信息接收类型</t>
  </si>
  <si>
    <t>CRD0005</t>
  </si>
  <si>
    <t>CRIS_RECE_DEV</t>
  </si>
  <si>
    <t>接收端</t>
  </si>
  <si>
    <t>根据危急值信息接收的类型，详细描述设备，如PC端IP、微信号等</t>
  </si>
  <si>
    <t>CRD0006</t>
  </si>
  <si>
    <t>CRIS_RECE_DEPT</t>
  </si>
  <si>
    <t>接收科室</t>
  </si>
  <si>
    <t>接收危急值的科室，编码+名称</t>
  </si>
  <si>
    <t>CRD0007</t>
  </si>
  <si>
    <t>CRIS_RECE_NAME</t>
  </si>
  <si>
    <t>接收者</t>
  </si>
  <si>
    <t>接收危急值的医师，编码+名称</t>
  </si>
  <si>
    <t>CRD0009</t>
  </si>
  <si>
    <t>是否已经阅读过危急值提醒信息</t>
  </si>
  <si>
    <t>CRD0011</t>
  </si>
  <si>
    <t>是否已经处理了危急值提醒信息</t>
  </si>
  <si>
    <t>JH_FILE_CONTENT</t>
  </si>
  <si>
    <t>FBC0001</t>
  </si>
  <si>
    <t>文件唯一号</t>
  </si>
  <si>
    <t>文件或流数据的唯一号，系统生成三级编码，如“FC0.000.000.001”</t>
  </si>
  <si>
    <t>FBC0002</t>
  </si>
  <si>
    <t>FBC0003</t>
  </si>
  <si>
    <t>文件大小</t>
  </si>
  <si>
    <t>FBC0008</t>
  </si>
  <si>
    <t>指定展示与处理的程序所需要的输入参数</t>
  </si>
  <si>
    <t>FBC0011</t>
  </si>
  <si>
    <t>SD_FILE_TYPE</t>
  </si>
  <si>
    <t>文件格式</t>
  </si>
  <si>
    <t>FBC0012</t>
  </si>
  <si>
    <t>指定展示与处理的程序</t>
  </si>
  <si>
    <t>FBC0013</t>
  </si>
  <si>
    <t>SC_FILE_TYPE</t>
  </si>
  <si>
    <t>文件格式编码</t>
  </si>
  <si>
    <t>源业务系统的文件格式编码</t>
  </si>
  <si>
    <t>FBC0014</t>
  </si>
  <si>
    <t>ST_FILE_TYPE</t>
  </si>
  <si>
    <t>文件格式描述</t>
  </si>
  <si>
    <t>源业务系统的文件格式描述</t>
  </si>
  <si>
    <t>FBC0015</t>
  </si>
  <si>
    <t>FBC0016</t>
  </si>
  <si>
    <t>FBC0005</t>
  </si>
  <si>
    <t>Blob字节流（变长）</t>
  </si>
  <si>
    <t>FILE_CONTENT</t>
  </si>
  <si>
    <t>文件内容</t>
  </si>
  <si>
    <t>FBC0004</t>
  </si>
  <si>
    <t>FBC0009</t>
  </si>
  <si>
    <t>FBC0010</t>
  </si>
  <si>
    <t>FBC0017</t>
  </si>
  <si>
    <t>FILE_MEDIA</t>
  </si>
  <si>
    <t xml:space="preserve">文件图片 </t>
  </si>
  <si>
    <t>文件图片 （辅助字段，当一个病历分为两个部分组成时可以考虑使用这个字段）</t>
  </si>
  <si>
    <t>FBC0018</t>
  </si>
  <si>
    <t>FBC0019</t>
  </si>
  <si>
    <t>FBC0020</t>
  </si>
  <si>
    <t>FBC0006</t>
  </si>
  <si>
    <t>FBC0007</t>
  </si>
  <si>
    <t>JH_MED_ORG</t>
  </si>
  <si>
    <t>ORG0001</t>
  </si>
  <si>
    <t>医疗机构唯一编号，系统生成一级编码，如“MG0.001”</t>
  </si>
  <si>
    <t>ORG0002</t>
  </si>
  <si>
    <t>ORG0003</t>
  </si>
  <si>
    <t>ORG_NAME</t>
  </si>
  <si>
    <t>机构名称</t>
  </si>
  <si>
    <t>ORG0007</t>
  </si>
  <si>
    <t>ORG_ALIAS</t>
  </si>
  <si>
    <t>ORG0013</t>
  </si>
  <si>
    <t>BED_NUM</t>
  </si>
  <si>
    <t>床位数</t>
  </si>
  <si>
    <t>常规床位数</t>
  </si>
  <si>
    <t>ORG0033</t>
  </si>
  <si>
    <t>SC_ORG_LV</t>
  </si>
  <si>
    <t>等级编码</t>
  </si>
  <si>
    <t>源业务系统的等级编码</t>
  </si>
  <si>
    <t>ORG0022</t>
  </si>
  <si>
    <t>430</t>
  </si>
  <si>
    <t>SD_ORG_LV</t>
  </si>
  <si>
    <t>等级简码</t>
  </si>
  <si>
    <t>三级特等、三级甲等、三级乙等、二级、专科医院、其他</t>
  </si>
  <si>
    <t>ORG0023</t>
  </si>
  <si>
    <t>ST_ORG_LV</t>
  </si>
  <si>
    <t>等级描述</t>
  </si>
  <si>
    <t>ORG0032</t>
  </si>
  <si>
    <t>SC_ORG_TYPE</t>
  </si>
  <si>
    <t>机构类型编码</t>
  </si>
  <si>
    <t>源业务系统的机构类型编码</t>
  </si>
  <si>
    <t>ORG0020</t>
  </si>
  <si>
    <t>429</t>
  </si>
  <si>
    <t>SD_ORG_TYPE</t>
  </si>
  <si>
    <t>机构类型简码</t>
  </si>
  <si>
    <t>公立医院、民营医院、社区诊所、卫生站、其他</t>
  </si>
  <si>
    <t>ORG0021</t>
  </si>
  <si>
    <t>ST_ORG_TYPE</t>
  </si>
  <si>
    <t>机构类型描述</t>
  </si>
  <si>
    <t>ORG0006</t>
  </si>
  <si>
    <t>ORG_NAME_ABB</t>
  </si>
  <si>
    <t>简称</t>
  </si>
  <si>
    <t>ORG0016</t>
  </si>
  <si>
    <t>LINK_PHONE</t>
  </si>
  <si>
    <t>联系电话</t>
  </si>
  <si>
    <t>ORG0017</t>
  </si>
  <si>
    <t>LINK_EMAIL</t>
  </si>
  <si>
    <t>联系邮箱</t>
  </si>
  <si>
    <t>ORG0037</t>
  </si>
  <si>
    <t>SC_ORG_REGION</t>
  </si>
  <si>
    <t>所属区编码</t>
  </si>
  <si>
    <t>源业务系统的所属区编码</t>
  </si>
  <si>
    <t>ORG0030</t>
  </si>
  <si>
    <t>17</t>
  </si>
  <si>
    <t>SD_ORG_REGION</t>
  </si>
  <si>
    <t>所属区简码</t>
  </si>
  <si>
    <t>ORG0031</t>
  </si>
  <si>
    <t>ST_ORG_REGION</t>
  </si>
  <si>
    <t>所属区描述</t>
  </si>
  <si>
    <t>ORG0034</t>
  </si>
  <si>
    <t>SC_ORG_PROVINCE</t>
  </si>
  <si>
    <t>所属省份编码</t>
  </si>
  <si>
    <t>源业务系统的所属省份编码</t>
  </si>
  <si>
    <t>ORG0024</t>
  </si>
  <si>
    <t>SD_ORG_PROVINCE</t>
  </si>
  <si>
    <t>所属省份简码</t>
  </si>
  <si>
    <t>行政省份与直辖市</t>
  </si>
  <si>
    <t>ORG0025</t>
  </si>
  <si>
    <t>ST_ORG_PROVINCE</t>
  </si>
  <si>
    <t>所属省份描述</t>
  </si>
  <si>
    <t>ORG0035</t>
  </si>
  <si>
    <t>SC_ORG_CITY</t>
  </si>
  <si>
    <t>所属市编码</t>
  </si>
  <si>
    <t>源业务系统的所属市编码</t>
  </si>
  <si>
    <t>ORG0026</t>
  </si>
  <si>
    <t>SD_ORG_CITY</t>
  </si>
  <si>
    <t>所属市简码</t>
  </si>
  <si>
    <t>省内地级市</t>
  </si>
  <si>
    <t>ORG0027</t>
  </si>
  <si>
    <t>ST_ORG_CITY</t>
  </si>
  <si>
    <t>所属市描述</t>
  </si>
  <si>
    <t>ORG0036</t>
  </si>
  <si>
    <t>SC_ORG_COUNTY</t>
  </si>
  <si>
    <t>所属县编码</t>
  </si>
  <si>
    <t>源业务系统的所属县编码</t>
  </si>
  <si>
    <t>ORG0028</t>
  </si>
  <si>
    <t>SD_ORG_COUNTY</t>
  </si>
  <si>
    <t>所属县简码</t>
  </si>
  <si>
    <t>省内县、县级市</t>
  </si>
  <si>
    <t>ORG0029</t>
  </si>
  <si>
    <t>ST_ORG_COUNTY</t>
  </si>
  <si>
    <t>所属县描述</t>
  </si>
  <si>
    <t>ORG0014</t>
  </si>
  <si>
    <t>WEB_ADDR</t>
  </si>
  <si>
    <t>网站地址</t>
  </si>
  <si>
    <t>ORG0015</t>
  </si>
  <si>
    <t>ORG_WEIXIN</t>
  </si>
  <si>
    <t>微信公众号</t>
  </si>
  <si>
    <t>ORG0019</t>
  </si>
  <si>
    <t>ORG0012</t>
  </si>
  <si>
    <t>ORG_ADDR</t>
  </si>
  <si>
    <t>详细地址</t>
  </si>
  <si>
    <t>ORG0018</t>
  </si>
  <si>
    <t>ORG0038</t>
  </si>
  <si>
    <t>ORG_CODE</t>
  </si>
  <si>
    <t>组织机构代码</t>
  </si>
  <si>
    <t>ORG0039</t>
  </si>
  <si>
    <t>SECOND_ORG_CODE</t>
  </si>
  <si>
    <t>二级机构编码</t>
  </si>
  <si>
    <t>ORG0040</t>
  </si>
  <si>
    <t>SECOND_ORG_NAME</t>
  </si>
  <si>
    <t>二级机构名称</t>
  </si>
  <si>
    <t>ORG0041</t>
  </si>
  <si>
    <t>ORG0042</t>
  </si>
  <si>
    <t>ORG0004</t>
  </si>
  <si>
    <t>ORG_TYPE</t>
  </si>
  <si>
    <t>机构类型</t>
  </si>
  <si>
    <t>ORG0005</t>
  </si>
  <si>
    <t>ORG_LV</t>
  </si>
  <si>
    <t>等级</t>
  </si>
  <si>
    <t>ORG0008</t>
  </si>
  <si>
    <t>ORG_PROVINCE</t>
  </si>
  <si>
    <t>所属省份</t>
  </si>
  <si>
    <t>ORG0009</t>
  </si>
  <si>
    <t>ORG_CITY</t>
  </si>
  <si>
    <t>所属市</t>
  </si>
  <si>
    <t>ORG0010</t>
  </si>
  <si>
    <t>ORG_COUNTY</t>
  </si>
  <si>
    <t>所属县</t>
  </si>
  <si>
    <t>ORG0011</t>
  </si>
  <si>
    <t>ORG_REGION</t>
  </si>
  <si>
    <t>所属区</t>
  </si>
  <si>
    <t>JH_OUT_MRFILE</t>
  </si>
  <si>
    <t>OMF0001</t>
  </si>
  <si>
    <t>OUT_MRFILE_SN</t>
  </si>
  <si>
    <t>门诊病历章节编号</t>
  </si>
  <si>
    <t>门诊病历文书章节编号，系统生成三级编码，如“MF0.000.000.001”</t>
  </si>
  <si>
    <t>OMF0002</t>
  </si>
  <si>
    <t>OMF0003</t>
  </si>
  <si>
    <t>门诊病历记录编号，来源JH_OUT_MR的OMR0001</t>
  </si>
  <si>
    <t>OMF0005</t>
  </si>
  <si>
    <t>OMF0006</t>
  </si>
  <si>
    <t>OMF0007</t>
  </si>
  <si>
    <t>OMF0008</t>
  </si>
  <si>
    <t>OMF0009</t>
  </si>
  <si>
    <t>OMF0011</t>
  </si>
  <si>
    <t>OMF0012</t>
  </si>
  <si>
    <t>OMF0015</t>
  </si>
  <si>
    <t>OMF0016</t>
  </si>
  <si>
    <t>OMF0017</t>
  </si>
  <si>
    <t>OMF0018</t>
  </si>
  <si>
    <t>OMF0021</t>
  </si>
  <si>
    <t>OMF0022</t>
  </si>
  <si>
    <t>OMF0023</t>
  </si>
  <si>
    <t>SD_PART_LINK_TYPE</t>
  </si>
  <si>
    <t>OMF0024</t>
  </si>
  <si>
    <t>OMF0025</t>
  </si>
  <si>
    <t>OMF0026</t>
  </si>
  <si>
    <t>SC_PART_LINK_TYPE</t>
  </si>
  <si>
    <t>章节内容格式编码</t>
  </si>
  <si>
    <t>源业务系统的章节内容格式编码</t>
  </si>
  <si>
    <t>OMF0027</t>
  </si>
  <si>
    <t>ST_PART_LINK_TYPE</t>
  </si>
  <si>
    <t>章节内容格式描述</t>
  </si>
  <si>
    <t>源业务系统的章节内容格式描述</t>
  </si>
  <si>
    <t>OMF0028</t>
  </si>
  <si>
    <t>OMF0029</t>
  </si>
  <si>
    <t>OMF0014</t>
  </si>
  <si>
    <t>OMF0019</t>
  </si>
  <si>
    <t>OMF0020</t>
  </si>
  <si>
    <t>OMF0030</t>
  </si>
  <si>
    <t>OMF0004</t>
  </si>
  <si>
    <t>OMF0010</t>
  </si>
  <si>
    <t>OMF0013</t>
  </si>
  <si>
    <t>JH_IN_ORD_EXEC</t>
  </si>
  <si>
    <t>IER0001</t>
  </si>
  <si>
    <t>IN_ORD_EXEC_SN</t>
  </si>
  <si>
    <t>医嘱执行编号</t>
  </si>
  <si>
    <t>住院医嘱执行项目编号，系统生成三级编码，如“ZE0.000.000.001”</t>
  </si>
  <si>
    <t>IER0002</t>
  </si>
  <si>
    <t>IER0003</t>
  </si>
  <si>
    <t>住院医嘱项目编号，来源JH_IN_ORDERS的IOR0001</t>
  </si>
  <si>
    <t>IER0004</t>
  </si>
  <si>
    <t>EXEC_SQN</t>
  </si>
  <si>
    <t>执行单流水号</t>
  </si>
  <si>
    <t>IER0017</t>
  </si>
  <si>
    <t>IER0084</t>
  </si>
  <si>
    <t>持续时间单位编码</t>
  </si>
  <si>
    <t>源业务系统的持续时间单位编码</t>
  </si>
  <si>
    <t>IER0057</t>
  </si>
  <si>
    <t>持续时间单位简码</t>
  </si>
  <si>
    <t>IER0058</t>
  </si>
  <si>
    <t>持续时间单位描述</t>
  </si>
  <si>
    <t>IER0016</t>
  </si>
  <si>
    <t>IER0014</t>
  </si>
  <si>
    <t>IER0015</t>
  </si>
  <si>
    <t>IER0090</t>
  </si>
  <si>
    <t>电子病历评级SQL需要用到给药途径编码</t>
  </si>
  <si>
    <t>IER0091</t>
  </si>
  <si>
    <t>IER0092</t>
  </si>
  <si>
    <t>NIS_LEVEL</t>
  </si>
  <si>
    <t>IER0062</t>
  </si>
  <si>
    <t>ST_PLAN_PRESC_WAY</t>
  </si>
  <si>
    <t>计划执行方法描述</t>
  </si>
  <si>
    <t>IER0031</t>
  </si>
  <si>
    <t>PLAN_PRESC_DOSAGE</t>
  </si>
  <si>
    <t>计划执行剂量</t>
  </si>
  <si>
    <t>IER0076</t>
  </si>
  <si>
    <t>SC_PLAN_NURSE</t>
  </si>
  <si>
    <t>计划执行人编码</t>
  </si>
  <si>
    <t>IER0077</t>
  </si>
  <si>
    <t>ST_PLAN_NURSE</t>
  </si>
  <si>
    <t>计划执行人名称</t>
  </si>
  <si>
    <t>IER0033</t>
  </si>
  <si>
    <t>PLAN_PRESC_TIME</t>
  </si>
  <si>
    <t>计划执行时间</t>
  </si>
  <si>
    <t>IER0065</t>
  </si>
  <si>
    <t>IER0086</t>
  </si>
  <si>
    <t>IER0087</t>
  </si>
  <si>
    <t>IER0047</t>
  </si>
  <si>
    <t>BILLING_CODE</t>
  </si>
  <si>
    <t>计价项关联号</t>
  </si>
  <si>
    <t>该执行项对应的费用明细项关联号码</t>
  </si>
  <si>
    <t>IER0066</t>
  </si>
  <si>
    <t>IER0088</t>
  </si>
  <si>
    <t>IER0089</t>
  </si>
  <si>
    <t>IER0038</t>
  </si>
  <si>
    <t>DOSAGE_OFFSET_REASON</t>
  </si>
  <si>
    <t>剂量不符原因</t>
  </si>
  <si>
    <t>IER0083</t>
  </si>
  <si>
    <t>源业务系统的剂量单位编码</t>
  </si>
  <si>
    <t>IER0055</t>
  </si>
  <si>
    <t>剂量单位简码</t>
  </si>
  <si>
    <t>IER0056</t>
  </si>
  <si>
    <t>IER0072</t>
  </si>
  <si>
    <t>IER0073</t>
  </si>
  <si>
    <t>开立科室名称</t>
  </si>
  <si>
    <t>IER0074</t>
  </si>
  <si>
    <t>IER0075</t>
  </si>
  <si>
    <t>IER0085</t>
  </si>
  <si>
    <t>源业务系统的频次间隔单位编码</t>
  </si>
  <si>
    <t>IER0059</t>
  </si>
  <si>
    <t>频次间隔单位简码</t>
  </si>
  <si>
    <t>IER0060</t>
  </si>
  <si>
    <t>IER0034</t>
  </si>
  <si>
    <t>REAL_DOSAGE</t>
  </si>
  <si>
    <t>实际剂量</t>
  </si>
  <si>
    <t>IER0037</t>
  </si>
  <si>
    <t>REAL_PRESC_WAY</t>
  </si>
  <si>
    <t>实际执行方法</t>
  </si>
  <si>
    <t>IER0078</t>
  </si>
  <si>
    <t>IER0079</t>
  </si>
  <si>
    <t>IER0035</t>
  </si>
  <si>
    <t>IER0061</t>
  </si>
  <si>
    <t>SD_SPLIT_ORDER</t>
  </si>
  <si>
    <t>是否分解医嘱</t>
  </si>
  <si>
    <t>该执行单的医嘱是否从医嘱单上分解出来的</t>
  </si>
  <si>
    <t>IER0067</t>
  </si>
  <si>
    <t>SD_MOBILE</t>
  </si>
  <si>
    <t>是否移动执行</t>
  </si>
  <si>
    <t>使用移动护理系统执行的</t>
  </si>
  <si>
    <t>IER0063</t>
  </si>
  <si>
    <t>SD_FINISH</t>
  </si>
  <si>
    <t>是否已完成</t>
  </si>
  <si>
    <t>执行完成标记</t>
  </si>
  <si>
    <t>IER0054</t>
  </si>
  <si>
    <t>SD_REPEAT</t>
  </si>
  <si>
    <t>IER0064</t>
  </si>
  <si>
    <t>SD_VALID</t>
  </si>
  <si>
    <t>IER0097</t>
  </si>
  <si>
    <t>SC_FINISH_EXEC</t>
  </si>
  <si>
    <t>完成人编码</t>
  </si>
  <si>
    <t>医嘱执行完成人编码</t>
  </si>
  <si>
    <t>IER0098</t>
  </si>
  <si>
    <t>ST_FINISH_EXEC</t>
  </si>
  <si>
    <t>完成人名称</t>
  </si>
  <si>
    <t>医嘱执行完成人名称</t>
  </si>
  <si>
    <t>IER0051</t>
  </si>
  <si>
    <t>IER0050</t>
  </si>
  <si>
    <t>IER0027</t>
  </si>
  <si>
    <t>医嘱备注</t>
  </si>
  <si>
    <t>IER0009</t>
  </si>
  <si>
    <t>IER0025</t>
  </si>
  <si>
    <t>IER0082</t>
  </si>
  <si>
    <t>IER0052</t>
  </si>
  <si>
    <t>医嘱类别简码</t>
  </si>
  <si>
    <t>医嘱类别，如“药品”</t>
  </si>
  <si>
    <t>IER0053</t>
  </si>
  <si>
    <t>IER0026</t>
  </si>
  <si>
    <t>IER0007</t>
  </si>
  <si>
    <t>IER0008</t>
  </si>
  <si>
    <t>IER0010</t>
  </si>
  <si>
    <t>IER0093</t>
  </si>
  <si>
    <t>长期医嘱滚医嘱方式时，本条记录对应的主医嘱ID号</t>
  </si>
  <si>
    <t>IER0048</t>
  </si>
  <si>
    <t>执行单打印次数</t>
  </si>
  <si>
    <t>该执行单已经打印的次数</t>
  </si>
  <si>
    <t>IER0028</t>
  </si>
  <si>
    <t>EXEC_BUILD_TIME</t>
  </si>
  <si>
    <t>执行单生成时间</t>
  </si>
  <si>
    <t>IER0040</t>
  </si>
  <si>
    <t>WAY_OFFSET_REASON</t>
  </si>
  <si>
    <t>执行方法不符原因</t>
  </si>
  <si>
    <t>IER0070</t>
  </si>
  <si>
    <t>SC_NURSE_CELL</t>
  </si>
  <si>
    <t>执行护理站编码</t>
  </si>
  <si>
    <t>IER0071</t>
  </si>
  <si>
    <t>ST_NURSE_CELL</t>
  </si>
  <si>
    <t>执行护理站名称</t>
  </si>
  <si>
    <t>IER0068</t>
  </si>
  <si>
    <t>SC_EXEC_DEPT</t>
  </si>
  <si>
    <t>IER0069</t>
  </si>
  <si>
    <t>ST_EXEC_DEPT</t>
  </si>
  <si>
    <t>IER0019</t>
  </si>
  <si>
    <t>IER0020</t>
  </si>
  <si>
    <t>IER0022</t>
  </si>
  <si>
    <t>IER0039</t>
  </si>
  <si>
    <t>TIME_OFFSET_REASON</t>
  </si>
  <si>
    <t>执行时间不符原因</t>
  </si>
  <si>
    <t>IER0096</t>
  </si>
  <si>
    <t>FINISH_TIME</t>
  </si>
  <si>
    <t>执行完成时间</t>
  </si>
  <si>
    <t>医嘱执行完成时间</t>
  </si>
  <si>
    <t>IER0094</t>
  </si>
  <si>
    <t>IER0095</t>
  </si>
  <si>
    <t>源业务系统的当前执行状态描述</t>
  </si>
  <si>
    <t>IER0080</t>
  </si>
  <si>
    <t>SC_VALID_USERCD</t>
  </si>
  <si>
    <t>作废人编码</t>
  </si>
  <si>
    <t>IER0081</t>
  </si>
  <si>
    <t>ST_VALID_USERCD</t>
  </si>
  <si>
    <t>作废人名称</t>
  </si>
  <si>
    <t>IER0043</t>
  </si>
  <si>
    <t>VALID_TIME</t>
  </si>
  <si>
    <t>IER0099</t>
  </si>
  <si>
    <t>IER0100</t>
  </si>
  <si>
    <t>DRUG_RECV_TIME</t>
  </si>
  <si>
    <t>药品接收时间</t>
  </si>
  <si>
    <t>IER0101</t>
  </si>
  <si>
    <t>SC_DRUG_RECV</t>
  </si>
  <si>
    <t>药品接收人编码</t>
  </si>
  <si>
    <t>IER0102</t>
  </si>
  <si>
    <t>ST_DRUG_RECV</t>
  </si>
  <si>
    <t>药品接收人姓名</t>
  </si>
  <si>
    <t>IER0103</t>
  </si>
  <si>
    <t>SC_BAIYAO_USER</t>
  </si>
  <si>
    <t>摆药人编码</t>
  </si>
  <si>
    <t>IER0104</t>
  </si>
  <si>
    <t>ST_BAIYAO_USER</t>
  </si>
  <si>
    <t>摆药人姓名</t>
  </si>
  <si>
    <t>IER0105</t>
  </si>
  <si>
    <t>BAIYAO_TIME</t>
  </si>
  <si>
    <t>摆药时间</t>
  </si>
  <si>
    <t>IER0106</t>
  </si>
  <si>
    <t>SC_PEIYE_UESR</t>
  </si>
  <si>
    <t>配液人编码</t>
  </si>
  <si>
    <t>IER0107</t>
  </si>
  <si>
    <t>ST_PEIYE_USER</t>
  </si>
  <si>
    <t>配液人姓名</t>
  </si>
  <si>
    <t>IER0108</t>
  </si>
  <si>
    <t>PEIYE_TIME</t>
  </si>
  <si>
    <t>配液时间</t>
  </si>
  <si>
    <t>IER0109</t>
  </si>
  <si>
    <t>SC_DISPENSINF</t>
  </si>
  <si>
    <t>配药人编号</t>
  </si>
  <si>
    <t>IER0110</t>
  </si>
  <si>
    <t>ST_DISPENSINF</t>
  </si>
  <si>
    <t>配药人姓名</t>
  </si>
  <si>
    <t>IER0111</t>
  </si>
  <si>
    <t>DISPENSINF_TIME</t>
  </si>
  <si>
    <t>配药时间</t>
  </si>
  <si>
    <t>IER0005</t>
  </si>
  <si>
    <t>IER0006</t>
  </si>
  <si>
    <t>NURSE_CELL_NAME</t>
  </si>
  <si>
    <t>执行护理站</t>
  </si>
  <si>
    <t>IER0011</t>
  </si>
  <si>
    <t>IER0012</t>
  </si>
  <si>
    <t>IER0013</t>
  </si>
  <si>
    <t>IER0018</t>
  </si>
  <si>
    <t>IER0021</t>
  </si>
  <si>
    <t>IER0023</t>
  </si>
  <si>
    <t>IER0024</t>
  </si>
  <si>
    <t>IER0029</t>
  </si>
  <si>
    <t>SPLIT_ORDER_FLAG</t>
  </si>
  <si>
    <t>分解医嘱标记</t>
  </si>
  <si>
    <t>IER0030</t>
  </si>
  <si>
    <t>PLAN_PRESC_NURSE</t>
  </si>
  <si>
    <t>计划执行人</t>
  </si>
  <si>
    <t>IER0032</t>
  </si>
  <si>
    <t>PLAN_PRESC_WAY</t>
  </si>
  <si>
    <t>计划执行方法</t>
  </si>
  <si>
    <t>IER0036</t>
  </si>
  <si>
    <t>REAL_PRESC_NURSE</t>
  </si>
  <si>
    <t>实际执行人</t>
  </si>
  <si>
    <t>IER0041</t>
  </si>
  <si>
    <t>FINISH_FLAG</t>
  </si>
  <si>
    <t>完成标记</t>
  </si>
  <si>
    <t>IER0042</t>
  </si>
  <si>
    <t>VALID_FLAG</t>
  </si>
  <si>
    <t>作废标记</t>
  </si>
  <si>
    <t>IER0044</t>
  </si>
  <si>
    <t>VALID_USERCD</t>
  </si>
  <si>
    <t>IER0045</t>
  </si>
  <si>
    <t>IER0046</t>
  </si>
  <si>
    <t>IER0049</t>
  </si>
  <si>
    <t>MOBILE_FLAG</t>
  </si>
  <si>
    <t>移动执行标记</t>
  </si>
  <si>
    <t>JH_LAB_RF_INX</t>
  </si>
  <si>
    <t>LRF0001</t>
  </si>
  <si>
    <t>LAB_RF_INX_SN</t>
  </si>
  <si>
    <t>检验结果版式编号</t>
  </si>
  <si>
    <t>检验结果版式文件索引编号，系统生成三级编码，如“LF0.000.000.001”</t>
  </si>
  <si>
    <t>LRF0002</t>
  </si>
  <si>
    <t>LRF0003</t>
  </si>
  <si>
    <t>LRF0004</t>
  </si>
  <si>
    <t>LAB_RF_SHOW_NO</t>
  </si>
  <si>
    <t>显示编号</t>
  </si>
  <si>
    <t>用于检验结果版式文件的可显示编号</t>
  </si>
  <si>
    <t>LRF0005</t>
  </si>
  <si>
    <t>LAB_RF_ORDER_ID</t>
  </si>
  <si>
    <t>顺序号</t>
  </si>
  <si>
    <t>版式结果文件显示的顺序号（顺序自增量号）</t>
  </si>
  <si>
    <t>LRF0006</t>
  </si>
  <si>
    <t>LAB_RF_GROUP</t>
  </si>
  <si>
    <t>内容相同格式不同的，分组号一样</t>
  </si>
  <si>
    <t>LRF0008</t>
  </si>
  <si>
    <t>LAB_RF_LINK_SN</t>
  </si>
  <si>
    <t>版式文件编号</t>
  </si>
  <si>
    <t>可以是版式文件唯一名称或编号等</t>
  </si>
  <si>
    <t>LRF0009</t>
  </si>
  <si>
    <t>LAB_RF_LINK_URL</t>
  </si>
  <si>
    <t>版式文件地址</t>
  </si>
  <si>
    <t>可以是版式文件获取的URL地址，或详细的获得串等</t>
  </si>
  <si>
    <t>LRF0010</t>
  </si>
  <si>
    <t>LAB_RF_LINK_EXT</t>
  </si>
  <si>
    <t>版式文件参数</t>
  </si>
  <si>
    <t>用于从第三方获取版式文件的额外参数或扩展记录用</t>
  </si>
  <si>
    <t>LRF0012</t>
  </si>
  <si>
    <t>版式处理参数</t>
  </si>
  <si>
    <t>指定展示与处理（获取）第三方版式文件的程序需要用到的扩展参数</t>
  </si>
  <si>
    <t>LRF0016</t>
  </si>
  <si>
    <t>SD_LAB_RF_TYPE</t>
  </si>
  <si>
    <t>版式文件格式</t>
  </si>
  <si>
    <t>LRF0017</t>
  </si>
  <si>
    <t>版式处理程序</t>
  </si>
  <si>
    <t>指定展示与处理（获取）第三方版式文件的程序（与上面“版式文件编号、版式文件地址、版式文件参数”配合使用）</t>
  </si>
  <si>
    <t>LRF0013</t>
  </si>
  <si>
    <t>LAB_RF_CONTENT</t>
  </si>
  <si>
    <t>内容关联号</t>
  </si>
  <si>
    <t>如果有版式具体内容，保存到二进制的关联唯一号；这是关联的文件唯一编号，关联到表“JH_FILE_CONTENT”</t>
  </si>
  <si>
    <t>LRF0018</t>
  </si>
  <si>
    <t>SC_LAB_RF_TYPE</t>
  </si>
  <si>
    <t>版式文件格式编码</t>
  </si>
  <si>
    <t>源业务系统的版式文件格式编码</t>
  </si>
  <si>
    <t>LRF0014</t>
  </si>
  <si>
    <t>LRF0019</t>
  </si>
  <si>
    <t>ST_LAB_RF_TYPE</t>
  </si>
  <si>
    <t>版式文件格式描述</t>
  </si>
  <si>
    <t>源业务系统的版式文件格式描述</t>
  </si>
  <si>
    <t>LRF0015</t>
  </si>
  <si>
    <t>LRF0020</t>
  </si>
  <si>
    <t>版式处理程序编码</t>
  </si>
  <si>
    <t>源业务系统的版式处理程序编码</t>
  </si>
  <si>
    <t>LRF0021</t>
  </si>
  <si>
    <t>版式处理程序描述</t>
  </si>
  <si>
    <t>源业务系统的版式处理程序描述</t>
  </si>
  <si>
    <t>LRF0022</t>
  </si>
  <si>
    <t>LRF0007</t>
  </si>
  <si>
    <t>LAB_RF_TYPE</t>
  </si>
  <si>
    <t>LRF0011</t>
  </si>
  <si>
    <t>JH_EXAM_RF_INX</t>
  </si>
  <si>
    <t>ERF0001</t>
  </si>
  <si>
    <t>EXAM_RF_INX_SN</t>
  </si>
  <si>
    <t>检查报告版式编号</t>
  </si>
  <si>
    <t>检查报告版式文件索引编号，系统生成三级编码，如“EF0.000.000.001”</t>
  </si>
  <si>
    <t>ERF0002</t>
  </si>
  <si>
    <t>ERF0003</t>
  </si>
  <si>
    <t>ERF0004</t>
  </si>
  <si>
    <t>EXAM_RF_SHOW_NO</t>
  </si>
  <si>
    <t>用于检查报告版式文件的可显示编号</t>
  </si>
  <si>
    <t>ERF0005</t>
  </si>
  <si>
    <t>EXAM_RF_ORDER_ID</t>
  </si>
  <si>
    <t>ERF0006</t>
  </si>
  <si>
    <t>EXAM_RF_GROUP</t>
  </si>
  <si>
    <t>ERF0008</t>
  </si>
  <si>
    <t>EXAM_RF_LINK_SN</t>
  </si>
  <si>
    <t>ERF0009</t>
  </si>
  <si>
    <t>EXAM_RF_LINK_URL</t>
  </si>
  <si>
    <t>ERF0010</t>
  </si>
  <si>
    <t>EXAM_RF_LINK_EXT</t>
  </si>
  <si>
    <t>ERF0012</t>
  </si>
  <si>
    <t>ERF0013</t>
  </si>
  <si>
    <t>EXAM_RF_CONTENT</t>
  </si>
  <si>
    <t>ERF0014</t>
  </si>
  <si>
    <t>ERF0015</t>
  </si>
  <si>
    <t>ERF0016</t>
  </si>
  <si>
    <t>SD_EXAM_RF_TYPE</t>
  </si>
  <si>
    <t>ERF0017</t>
  </si>
  <si>
    <t>ERF0018</t>
  </si>
  <si>
    <t>SC_EXAM_RF_TYPE</t>
  </si>
  <si>
    <t>ERF0019</t>
  </si>
  <si>
    <t>ST_EXAM_RF_TYPE</t>
  </si>
  <si>
    <t>ERF0020</t>
  </si>
  <si>
    <t>ERF0021</t>
  </si>
  <si>
    <t>ERF0022</t>
  </si>
  <si>
    <t>ERF0007</t>
  </si>
  <si>
    <t>EXAM_RF_TYPE</t>
  </si>
  <si>
    <t>ERF0011</t>
  </si>
  <si>
    <t>JH_PRE_FP</t>
  </si>
  <si>
    <t>IFF0001</t>
  </si>
  <si>
    <t>住院病案首页编号，系统生成三级编码，如“FF0.000.000.001”</t>
  </si>
  <si>
    <t>IFF0002</t>
  </si>
  <si>
    <t>IFF0067</t>
  </si>
  <si>
    <t>IFF0069</t>
  </si>
  <si>
    <t>IFF0071</t>
  </si>
  <si>
    <t>IFF0066</t>
  </si>
  <si>
    <t>IFF0065</t>
  </si>
  <si>
    <t>IFF0004</t>
  </si>
  <si>
    <t>IFF0005</t>
  </si>
  <si>
    <t>IFF0056</t>
  </si>
  <si>
    <t>IFF0057</t>
  </si>
  <si>
    <t>IFF0058</t>
  </si>
  <si>
    <t>IFF0059</t>
  </si>
  <si>
    <t>IFF0060</t>
  </si>
  <si>
    <t>IFF0061</t>
  </si>
  <si>
    <t>IFF0062</t>
  </si>
  <si>
    <t>IFF0072</t>
  </si>
  <si>
    <t>IFF0063</t>
  </si>
  <si>
    <t>IFF0083</t>
  </si>
  <si>
    <t>IFF0003</t>
  </si>
  <si>
    <t>IFF0007</t>
  </si>
  <si>
    <t>IFF0009</t>
  </si>
  <si>
    <t>IFF0011</t>
  </si>
  <si>
    <t>IFF0014</t>
  </si>
  <si>
    <t>IFF0022</t>
  </si>
  <si>
    <t>IFF0024</t>
  </si>
  <si>
    <t>IFF0025</t>
  </si>
  <si>
    <t>IFF0026</t>
  </si>
  <si>
    <t>IFF0027</t>
  </si>
  <si>
    <t>IFF0028</t>
  </si>
  <si>
    <t>IFF0029</t>
  </si>
  <si>
    <t>IFF0030</t>
  </si>
  <si>
    <t>IFF0031</t>
  </si>
  <si>
    <t>IFF0032</t>
  </si>
  <si>
    <t>IFF0033</t>
  </si>
  <si>
    <t>IFF0034</t>
  </si>
  <si>
    <t>IFF0035</t>
  </si>
  <si>
    <t>IFF0036</t>
  </si>
  <si>
    <t>IFF0037</t>
  </si>
  <si>
    <t>IFF0038</t>
  </si>
  <si>
    <t>IFF0039</t>
  </si>
  <si>
    <t>IFF0040</t>
  </si>
  <si>
    <t>IFF0041</t>
  </si>
  <si>
    <t>IFF0042</t>
  </si>
  <si>
    <t>IFF0044</t>
  </si>
  <si>
    <t>IFF0045</t>
  </si>
  <si>
    <t>IFF0046</t>
  </si>
  <si>
    <t>IFF0047</t>
  </si>
  <si>
    <t>IFF0048</t>
  </si>
  <si>
    <t>IFF0183</t>
  </si>
  <si>
    <t>IFF0184</t>
  </si>
  <si>
    <t>IFF0185</t>
  </si>
  <si>
    <t>IFF0186</t>
  </si>
  <si>
    <t>IFF0187</t>
  </si>
  <si>
    <t>IFF0188</t>
  </si>
  <si>
    <t>IFF0189</t>
  </si>
  <si>
    <t>IFF0190</t>
  </si>
  <si>
    <t>IFF0191</t>
  </si>
  <si>
    <t>IFF0192</t>
  </si>
  <si>
    <t>IFF0193</t>
  </si>
  <si>
    <t>IFF0194</t>
  </si>
  <si>
    <t>IFF0195</t>
  </si>
  <si>
    <t>IFF0196</t>
  </si>
  <si>
    <t>IFF0197</t>
  </si>
  <si>
    <t>IFF0198</t>
  </si>
  <si>
    <t>IFF0199</t>
  </si>
  <si>
    <t>IFF0200</t>
  </si>
  <si>
    <t>IFF0201</t>
  </si>
  <si>
    <t>IFF0202</t>
  </si>
  <si>
    <t>IFF0203</t>
  </si>
  <si>
    <t>IFF0204</t>
  </si>
  <si>
    <t>IFF0205</t>
  </si>
  <si>
    <t>IFF0206</t>
  </si>
  <si>
    <t>IFF0207</t>
  </si>
  <si>
    <t>IFF0208</t>
  </si>
  <si>
    <t>IFF0102</t>
  </si>
  <si>
    <t>IFF0155</t>
  </si>
  <si>
    <t>IFF0103</t>
  </si>
  <si>
    <t>IFF0156</t>
  </si>
  <si>
    <t>IFF0104</t>
  </si>
  <si>
    <t>IFF0157</t>
  </si>
  <si>
    <t>IFF0105</t>
  </si>
  <si>
    <t>IFF0158</t>
  </si>
  <si>
    <t>IFF0106</t>
  </si>
  <si>
    <t>IFF0159</t>
  </si>
  <si>
    <t>IFF0107</t>
  </si>
  <si>
    <t>IFF0160</t>
  </si>
  <si>
    <t>医疗付费方式说明</t>
  </si>
  <si>
    <t>源业务系统的医疗付费方式描述</t>
  </si>
  <si>
    <t>IFF0108</t>
  </si>
  <si>
    <t>IFF0161</t>
  </si>
  <si>
    <t>IFF0109</t>
  </si>
  <si>
    <t>IFF0162</t>
  </si>
  <si>
    <t>IFF0110</t>
  </si>
  <si>
    <t>IFF0163</t>
  </si>
  <si>
    <t>IFF0111</t>
  </si>
  <si>
    <t>IFF0164</t>
  </si>
  <si>
    <t>IFF0112</t>
  </si>
  <si>
    <t>IFF0165</t>
  </si>
  <si>
    <t>IFF0113</t>
  </si>
  <si>
    <t>IFF0166</t>
  </si>
  <si>
    <t>IFF0114</t>
  </si>
  <si>
    <t>IFF0167</t>
  </si>
  <si>
    <t>IFF0115</t>
  </si>
  <si>
    <t>IFF0168</t>
  </si>
  <si>
    <t>IFF0116</t>
  </si>
  <si>
    <t>IFF0169</t>
  </si>
  <si>
    <t>IFF0117</t>
  </si>
  <si>
    <t>IFF0170</t>
  </si>
  <si>
    <t>IFF0118</t>
  </si>
  <si>
    <t>IFF0171</t>
  </si>
  <si>
    <t>IFF0119</t>
  </si>
  <si>
    <t>IFF0172</t>
  </si>
  <si>
    <t>IFF0120</t>
  </si>
  <si>
    <t>IFF0173</t>
  </si>
  <si>
    <t>IFF0121</t>
  </si>
  <si>
    <t>IFF0174</t>
  </si>
  <si>
    <t>IFF0175</t>
  </si>
  <si>
    <t>IFF0176</t>
  </si>
  <si>
    <t>IFF0177</t>
  </si>
  <si>
    <t>IFF0178</t>
  </si>
  <si>
    <t>职业说明</t>
  </si>
  <si>
    <t>源业务系统的职业描述</t>
  </si>
  <si>
    <t>IFF0179</t>
  </si>
  <si>
    <t>IFF0180</t>
  </si>
  <si>
    <t>IFF0181</t>
  </si>
  <si>
    <t>入院情况说明</t>
  </si>
  <si>
    <t>IFF0182</t>
  </si>
  <si>
    <t>入院途径说明</t>
  </si>
  <si>
    <t>IFF0209</t>
  </si>
  <si>
    <t>IFF0210</t>
  </si>
  <si>
    <t>IFF0211</t>
  </si>
  <si>
    <t>IFF0212</t>
  </si>
  <si>
    <t>IFF0213</t>
  </si>
  <si>
    <t>IFF0214</t>
  </si>
  <si>
    <t>IFF0215</t>
  </si>
  <si>
    <t>IFF0216</t>
  </si>
  <si>
    <t>IFF0217</t>
  </si>
  <si>
    <t>主(副主)任医师编码</t>
  </si>
  <si>
    <t>IFF0218</t>
  </si>
  <si>
    <t>主(副主)任医师名称</t>
  </si>
  <si>
    <t>IFF0219</t>
  </si>
  <si>
    <t>IFF0220</t>
  </si>
  <si>
    <t>IFF0221</t>
  </si>
  <si>
    <t>IFF0222</t>
  </si>
  <si>
    <t>IFF0223</t>
  </si>
  <si>
    <t>IFF0224</t>
  </si>
  <si>
    <t>IFF0225</t>
  </si>
  <si>
    <t>IFF0226</t>
  </si>
  <si>
    <t>IFF0227</t>
  </si>
  <si>
    <t>IFF0228</t>
  </si>
  <si>
    <t>IFF0229</t>
  </si>
  <si>
    <t>IFF0230</t>
  </si>
  <si>
    <t>IFF0231</t>
  </si>
  <si>
    <t>IFF0232</t>
  </si>
  <si>
    <t>IFF0233</t>
  </si>
  <si>
    <t>IFF0234</t>
  </si>
  <si>
    <t>IFF0235</t>
  </si>
  <si>
    <t>IFF0236</t>
  </si>
  <si>
    <t>IFF0237</t>
  </si>
  <si>
    <t>IFF0238</t>
  </si>
  <si>
    <t>IFF0239</t>
  </si>
  <si>
    <t>IFF0240</t>
  </si>
  <si>
    <t>业务系统的医疗付费方式编码</t>
  </si>
  <si>
    <t>IFF0241</t>
  </si>
  <si>
    <t>SD_CRITICAL</t>
  </si>
  <si>
    <t>是否急危重病例</t>
  </si>
  <si>
    <t>首页上标识是否急危重病例</t>
  </si>
  <si>
    <t>IFF0242</t>
  </si>
  <si>
    <t>SD_DIFFICULT</t>
  </si>
  <si>
    <t>是否疑难病例</t>
  </si>
  <si>
    <t>首页标识是否疑难病例</t>
  </si>
  <si>
    <t>IFF0243</t>
  </si>
  <si>
    <t>首页标识是否需要随诊</t>
  </si>
  <si>
    <t>IFF0244</t>
  </si>
  <si>
    <t>FOLLOW_UP_TERM</t>
  </si>
  <si>
    <t>首页记录的随诊期限</t>
  </si>
  <si>
    <t>IFF0245</t>
  </si>
  <si>
    <t>SD_DRUG_ALLERGY</t>
  </si>
  <si>
    <t>是否药物过敏</t>
  </si>
  <si>
    <t>IFF0246</t>
  </si>
  <si>
    <t>31天再住院计划的目的</t>
  </si>
  <si>
    <t>出院31天内再住院计划的目的</t>
  </si>
  <si>
    <t>IFF0247</t>
  </si>
  <si>
    <t>INJURY_PRE_IN_DAY</t>
  </si>
  <si>
    <t>入院前颅脑损伤昏迷天数</t>
  </si>
  <si>
    <t>IFF0248</t>
  </si>
  <si>
    <t>INJURY_PRE_IN_HOUR</t>
  </si>
  <si>
    <t>入院前颅脑损伤昏迷小时数</t>
  </si>
  <si>
    <t>IFF0249</t>
  </si>
  <si>
    <t>INJURY_PRE_IN_MIN</t>
  </si>
  <si>
    <t>入院前颅脑损伤昏迷分钟数</t>
  </si>
  <si>
    <t>IFF0250</t>
  </si>
  <si>
    <t>INJURY_AFTER_IN_DAY</t>
  </si>
  <si>
    <t>入院后颅脑损伤昏迷天数</t>
  </si>
  <si>
    <t>IFF0251</t>
  </si>
  <si>
    <t>INJURY_AFTER_IN_HOUR</t>
  </si>
  <si>
    <t>入院后颅脑损伤昏迷小时数</t>
  </si>
  <si>
    <t>IFF0252</t>
  </si>
  <si>
    <t>INJURY_AFTER_IN_MIN</t>
  </si>
  <si>
    <t>入院后颅脑损伤昏迷分钟数</t>
  </si>
  <si>
    <t>IFF0253</t>
  </si>
  <si>
    <t>VENTILATOR_HOUR</t>
  </si>
  <si>
    <t>呼吸机使用时间数</t>
  </si>
  <si>
    <t>IFF0254</t>
  </si>
  <si>
    <t>TUMOR_STAGE_T</t>
  </si>
  <si>
    <t>IFF0255</t>
  </si>
  <si>
    <t>TUMOR_STAGE_N</t>
  </si>
  <si>
    <t>IFF0256</t>
  </si>
  <si>
    <t>TUMOR_STAGE_M</t>
  </si>
  <si>
    <t>IFF0257</t>
  </si>
  <si>
    <t>TUMOR_STAGE_CLINICAL</t>
  </si>
  <si>
    <t>肿瘤临床分期</t>
  </si>
  <si>
    <t>IFF0258</t>
  </si>
  <si>
    <t>Float单精度浮点型（4个字节）</t>
  </si>
  <si>
    <t>ADL_SCORE_IN</t>
  </si>
  <si>
    <t>入院时日常生活能力评分</t>
  </si>
  <si>
    <t>IFF0259</t>
  </si>
  <si>
    <t>ADL_SCORE_OUT</t>
  </si>
  <si>
    <t>出院时日常生活能力评分</t>
  </si>
  <si>
    <t>IFF0123</t>
  </si>
  <si>
    <t>IFF0124</t>
  </si>
  <si>
    <t>IFF0125</t>
  </si>
  <si>
    <t>IFF0126</t>
  </si>
  <si>
    <t>IFF0127</t>
  </si>
  <si>
    <t>IFF0128</t>
  </si>
  <si>
    <t>IFF0016</t>
  </si>
  <si>
    <t>IFF0019</t>
  </si>
  <si>
    <t>IFF0064</t>
  </si>
  <si>
    <t>IFF0068</t>
  </si>
  <si>
    <t>IFF0070</t>
  </si>
  <si>
    <t>IFF0095</t>
  </si>
  <si>
    <t>IFF0096</t>
  </si>
  <si>
    <t>IFF0097</t>
  </si>
  <si>
    <t>IFF0099</t>
  </si>
  <si>
    <t>IFF0130</t>
  </si>
  <si>
    <t>IFF0131</t>
  </si>
  <si>
    <t>IFF0132</t>
  </si>
  <si>
    <t>IFF0133</t>
  </si>
  <si>
    <t>IFF0134</t>
  </si>
  <si>
    <t>IFF0135</t>
  </si>
  <si>
    <t>IFF0136</t>
  </si>
  <si>
    <t>IFF0137</t>
  </si>
  <si>
    <t>IFF0138</t>
  </si>
  <si>
    <t>IFF0139</t>
  </si>
  <si>
    <t>IFF0140</t>
  </si>
  <si>
    <t>IFF0141</t>
  </si>
  <si>
    <t>IFF0142</t>
  </si>
  <si>
    <t>IFF0143</t>
  </si>
  <si>
    <t>IFF0144</t>
  </si>
  <si>
    <t>IFF0145</t>
  </si>
  <si>
    <t>IFF0146</t>
  </si>
  <si>
    <t>IFF0147</t>
  </si>
  <si>
    <t>IFF0148</t>
  </si>
  <si>
    <t>IFF0149</t>
  </si>
  <si>
    <t>IFF0150</t>
  </si>
  <si>
    <t>IFF0151</t>
  </si>
  <si>
    <t>IFF0152</t>
  </si>
  <si>
    <t>IFF0153</t>
  </si>
  <si>
    <t>IFF0260</t>
  </si>
  <si>
    <t>DOCTOR_IN_CHARGE_SECOND</t>
  </si>
  <si>
    <t>用于存放病案首页住院医师存在多位医师的情况</t>
  </si>
  <si>
    <t>IFF0261</t>
  </si>
  <si>
    <t>SC_DOCT_IN_SECOND</t>
  </si>
  <si>
    <t>IFF0262</t>
  </si>
  <si>
    <t>ST_DOCT_IN_SECOND</t>
  </si>
  <si>
    <t>IFF0263</t>
  </si>
  <si>
    <t>IFF0264</t>
  </si>
  <si>
    <t>IFF0265</t>
  </si>
  <si>
    <t>IFF0266</t>
  </si>
  <si>
    <t>IFF0267</t>
  </si>
  <si>
    <t>IFF0268</t>
  </si>
  <si>
    <t>出生地详细地址</t>
  </si>
  <si>
    <t>IFF0269</t>
  </si>
  <si>
    <t>IFF0270</t>
  </si>
  <si>
    <t>IFF0271</t>
  </si>
  <si>
    <t>IFF0272</t>
  </si>
  <si>
    <t>IFF0273</t>
  </si>
  <si>
    <t>BABY_WEIGHT_IN</t>
  </si>
  <si>
    <t>新生儿入院体重</t>
  </si>
  <si>
    <t>IFF0274</t>
  </si>
  <si>
    <t>SELF_PAYAMOUNT</t>
  </si>
  <si>
    <t>其中自付金额</t>
  </si>
  <si>
    <t>IFF0275</t>
  </si>
  <si>
    <t>SC_MEDIC_CLASS</t>
  </si>
  <si>
    <t>住院医疗类别编码</t>
  </si>
  <si>
    <t>IFF0276</t>
  </si>
  <si>
    <t>ST_MEDIC_CLASS</t>
  </si>
  <si>
    <t>住院医疗类别名称</t>
  </si>
  <si>
    <t>IFF0277</t>
  </si>
  <si>
    <t>VENTILATOR_TIME</t>
  </si>
  <si>
    <t>呼吸机使用时间</t>
  </si>
  <si>
    <t>IFF0278</t>
  </si>
  <si>
    <t>IFF0279</t>
  </si>
  <si>
    <t>源业务系统的职业编码</t>
  </si>
  <si>
    <t>IFF0280</t>
  </si>
  <si>
    <t>IFF0281</t>
  </si>
  <si>
    <t>源业务系统国籍编码</t>
  </si>
  <si>
    <t>IFF0282</t>
  </si>
  <si>
    <t>IFF0283</t>
  </si>
  <si>
    <t>源业务系统民族编码</t>
  </si>
  <si>
    <t>IFF0284</t>
  </si>
  <si>
    <t>IFF0285</t>
  </si>
  <si>
    <t>IFF0286</t>
  </si>
  <si>
    <t>籍贯-县（地区、州）</t>
  </si>
  <si>
    <t>IFF0287</t>
  </si>
  <si>
    <t>IFF0288</t>
  </si>
  <si>
    <t>IFF0289</t>
  </si>
  <si>
    <t>IFF0290</t>
  </si>
  <si>
    <t>IFF0291</t>
  </si>
  <si>
    <t>IFF0292</t>
  </si>
  <si>
    <t>\x01\x25</t>
  </si>
  <si>
    <t>IFF0293</t>
  </si>
  <si>
    <t>\x01\x26</t>
  </si>
  <si>
    <t>IFF0294</t>
  </si>
  <si>
    <t>\x01\x27</t>
  </si>
  <si>
    <t>IFF0295</t>
  </si>
  <si>
    <t>\x01\x28</t>
  </si>
  <si>
    <t>IFF0296</t>
  </si>
  <si>
    <t>\x01\x29</t>
  </si>
  <si>
    <t>IFF0297</t>
  </si>
  <si>
    <t>\x01\x2A</t>
  </si>
  <si>
    <t>IFF0298</t>
  </si>
  <si>
    <t>\x01\x2B</t>
  </si>
  <si>
    <t>IFF0299</t>
  </si>
  <si>
    <t>\x01\x2C</t>
  </si>
  <si>
    <t>IFF0300</t>
  </si>
  <si>
    <t>\x01\x2D</t>
  </si>
  <si>
    <t>IFF0301</t>
  </si>
  <si>
    <t>\x01\x2E</t>
  </si>
  <si>
    <t>IFF0302</t>
  </si>
  <si>
    <t>\x01\x2F</t>
  </si>
  <si>
    <t>IFF0303</t>
  </si>
  <si>
    <t>IFF0006</t>
  </si>
  <si>
    <t>IFF0008</t>
  </si>
  <si>
    <t>IFF0010</t>
  </si>
  <si>
    <t>IFF0012</t>
  </si>
  <si>
    <t>IFF0013</t>
  </si>
  <si>
    <t>IFF0015</t>
  </si>
  <si>
    <t>IFF0017</t>
  </si>
  <si>
    <t>IFF0018</t>
  </si>
  <si>
    <t>IFF0020</t>
  </si>
  <si>
    <t>IFF0021</t>
  </si>
  <si>
    <t>IFF0023</t>
  </si>
  <si>
    <t>IFF0043</t>
  </si>
  <si>
    <t>IFF0049</t>
  </si>
  <si>
    <t>IFF0050</t>
  </si>
  <si>
    <t>IFF0051</t>
  </si>
  <si>
    <t>IFF0052</t>
  </si>
  <si>
    <t>IFF0053</t>
  </si>
  <si>
    <t>IFF0054</t>
  </si>
  <si>
    <t>IFF0055</t>
  </si>
  <si>
    <t>IFF0073</t>
  </si>
  <si>
    <t>IFF0074</t>
  </si>
  <si>
    <t>IFF0075</t>
  </si>
  <si>
    <t>IFF0076</t>
  </si>
  <si>
    <t>IFF0077</t>
  </si>
  <si>
    <t>IFF0078</t>
  </si>
  <si>
    <t>IFF0079</t>
  </si>
  <si>
    <t>IFF0080</t>
  </si>
  <si>
    <t>IFF0081</t>
  </si>
  <si>
    <t>IFF0082</t>
  </si>
  <si>
    <t>IFF0084</t>
  </si>
  <si>
    <t>IFF0085</t>
  </si>
  <si>
    <t>IFF0086</t>
  </si>
  <si>
    <t>IFF0087</t>
  </si>
  <si>
    <t>IFF0088</t>
  </si>
  <si>
    <t>IFF0089</t>
  </si>
  <si>
    <t>IFF0090</t>
  </si>
  <si>
    <t>IFF0091</t>
  </si>
  <si>
    <t>IFF0092</t>
  </si>
  <si>
    <t>IFF0093</t>
  </si>
  <si>
    <t>IFF0094</t>
  </si>
  <si>
    <t>IFF0098</t>
  </si>
  <si>
    <t>IFF0100</t>
  </si>
  <si>
    <t>IFF0101</t>
  </si>
  <si>
    <t>IFF0122</t>
  </si>
  <si>
    <t>IFF0129</t>
  </si>
  <si>
    <t>IFF0154</t>
  </si>
  <si>
    <t>JH_PRE_FP_DI</t>
  </si>
  <si>
    <t>IFZ0001</t>
  </si>
  <si>
    <t>编目诊断编号，系统生成三级编码，如“FZ0.000.000.001”</t>
  </si>
  <si>
    <t>IFZ0002</t>
  </si>
  <si>
    <t>IFZ0003</t>
  </si>
  <si>
    <t>住院病案首页编号，来源JH_PRE_FP的IFP0001</t>
  </si>
  <si>
    <t>IFZ0004</t>
  </si>
  <si>
    <t>IFZ0006</t>
  </si>
  <si>
    <t>IFZ0007</t>
  </si>
  <si>
    <t>IFZ0008</t>
  </si>
  <si>
    <t>IFZ0009</t>
  </si>
  <si>
    <t>IFZ0011</t>
  </si>
  <si>
    <t>IFZ0012</t>
  </si>
  <si>
    <t>IFZ0013</t>
  </si>
  <si>
    <t>IFZ0014</t>
  </si>
  <si>
    <t>IFZ0015</t>
  </si>
  <si>
    <t>IFZ0017</t>
  </si>
  <si>
    <t>IFZ0018</t>
  </si>
  <si>
    <t>IFZ0019</t>
  </si>
  <si>
    <t>IFZ0020</t>
  </si>
  <si>
    <t>IFZ0021</t>
  </si>
  <si>
    <t>IFZ0022</t>
  </si>
  <si>
    <t>IFZ0023</t>
  </si>
  <si>
    <t>IFZ0024</t>
  </si>
  <si>
    <t>IFZ0025</t>
  </si>
  <si>
    <t>IFZ0026</t>
  </si>
  <si>
    <t>IFZ0027</t>
  </si>
  <si>
    <t>ST_ADM_CONDITION</t>
  </si>
  <si>
    <t>入院病情业务描述</t>
  </si>
  <si>
    <t>IFZ0028</t>
  </si>
  <si>
    <t>SC_ADM_CONDITION</t>
  </si>
  <si>
    <t>入院病情业务编码</t>
  </si>
  <si>
    <t>IFZ0029</t>
  </si>
  <si>
    <t>SD_ADM_CONDITION</t>
  </si>
  <si>
    <t>入院病情标准对照编码</t>
  </si>
  <si>
    <t>IFZ0030</t>
  </si>
  <si>
    <t>IFZ0031</t>
  </si>
  <si>
    <t>CATA_DIAG_SORT_SUB</t>
  </si>
  <si>
    <t>子诊断序号</t>
  </si>
  <si>
    <t>子诊断项的序号</t>
  </si>
  <si>
    <t>IFZ0032</t>
  </si>
  <si>
    <t>SD_DIAG_SUB</t>
  </si>
  <si>
    <t>子诊断标识</t>
  </si>
  <si>
    <t>IFZ0033</t>
  </si>
  <si>
    <t>IFZ0034</t>
  </si>
  <si>
    <t>IFZ0005</t>
  </si>
  <si>
    <t>IFZ0010</t>
  </si>
  <si>
    <t>IFZ0016</t>
  </si>
  <si>
    <t>JH_PRE_FP_OP</t>
  </si>
  <si>
    <t>IFH0001</t>
  </si>
  <si>
    <t>编目手术编号，系统生成三级编码，如“FH0.000.000.001”</t>
  </si>
  <si>
    <t>IFH0002</t>
  </si>
  <si>
    <t>IFH0003</t>
  </si>
  <si>
    <t>IFH0004</t>
  </si>
  <si>
    <t>IFH0005</t>
  </si>
  <si>
    <t>IFH0006</t>
  </si>
  <si>
    <t>IFH0008</t>
  </si>
  <si>
    <t>IFH0009</t>
  </si>
  <si>
    <t>IFH0007</t>
  </si>
  <si>
    <t>IFH0010</t>
  </si>
  <si>
    <t>IFH0011</t>
  </si>
  <si>
    <t>IFH0014</t>
  </si>
  <si>
    <t>IFH0015</t>
  </si>
  <si>
    <t>IFH0020</t>
  </si>
  <si>
    <t>IFH0021</t>
  </si>
  <si>
    <t>IFH0024</t>
  </si>
  <si>
    <t>IFH0025</t>
  </si>
  <si>
    <t>IFH0026</t>
  </si>
  <si>
    <t>IFH0027</t>
  </si>
  <si>
    <t>IFH0028</t>
  </si>
  <si>
    <t>IFH0029</t>
  </si>
  <si>
    <t>IFH0030</t>
  </si>
  <si>
    <t>IFH0031</t>
  </si>
  <si>
    <t>IFH0032</t>
  </si>
  <si>
    <t>IFH0033</t>
  </si>
  <si>
    <t>IFH0034</t>
  </si>
  <si>
    <t>IFH0035</t>
  </si>
  <si>
    <t>IFH0036</t>
  </si>
  <si>
    <t>IFH0037</t>
  </si>
  <si>
    <t>IFH0038</t>
  </si>
  <si>
    <t>IFH0039</t>
  </si>
  <si>
    <t>IFH0040</t>
  </si>
  <si>
    <t>IFH0041</t>
  </si>
  <si>
    <t>IFH0042</t>
  </si>
  <si>
    <t>IFH0023</t>
  </si>
  <si>
    <t>IFH0043</t>
  </si>
  <si>
    <t>IFH0044</t>
  </si>
  <si>
    <t>IFH0045</t>
  </si>
  <si>
    <t>IFH0046</t>
  </si>
  <si>
    <t>IFH0047</t>
  </si>
  <si>
    <t>IFH0048</t>
  </si>
  <si>
    <t>是否主要手术</t>
  </si>
  <si>
    <t>IFH0012</t>
  </si>
  <si>
    <t>IFH0013</t>
  </si>
  <si>
    <t>IFH0016</t>
  </si>
  <si>
    <t>IFH0017</t>
  </si>
  <si>
    <t>IFH0018</t>
  </si>
  <si>
    <t>IFH0019</t>
  </si>
  <si>
    <t>IFH0022</t>
  </si>
  <si>
    <t>JH_PRE_FP_SUB</t>
  </si>
  <si>
    <t>IFA0001</t>
  </si>
  <si>
    <t>首页附页编号，系统生成三级编码，如“FA0.000.000.001”</t>
  </si>
  <si>
    <t>IFA0002</t>
  </si>
  <si>
    <t>IFA0003</t>
  </si>
  <si>
    <t>IFA0004</t>
  </si>
  <si>
    <t>IFA0005</t>
  </si>
  <si>
    <t>IFA0006</t>
  </si>
  <si>
    <t>IFA0007</t>
  </si>
  <si>
    <t>IFA0008</t>
  </si>
  <si>
    <t>IFA0009</t>
  </si>
  <si>
    <t>IFA0011</t>
  </si>
  <si>
    <t>IFA0013</t>
  </si>
  <si>
    <t>IFA0015</t>
  </si>
  <si>
    <t>IFA0017</t>
  </si>
  <si>
    <t>IFA0019</t>
  </si>
  <si>
    <t>IFA0021</t>
  </si>
  <si>
    <t>IFA0023</t>
  </si>
  <si>
    <t>IFA0024</t>
  </si>
  <si>
    <t>IFA0035</t>
  </si>
  <si>
    <t>IFA0037</t>
  </si>
  <si>
    <t>IFA0063</t>
  </si>
  <si>
    <t>IFA0066</t>
  </si>
  <si>
    <t>IFA0067</t>
  </si>
  <si>
    <t>IFA0068</t>
  </si>
  <si>
    <t>IFA0069</t>
  </si>
  <si>
    <t>IFA0070</t>
  </si>
  <si>
    <t>IFA0071</t>
  </si>
  <si>
    <t>IFA0072</t>
  </si>
  <si>
    <t>IFA0073</t>
  </si>
  <si>
    <t>IFA0074</t>
  </si>
  <si>
    <t>IFA0075</t>
  </si>
  <si>
    <t>IFA0076</t>
  </si>
  <si>
    <t>IFA0077</t>
  </si>
  <si>
    <t>IFA0078</t>
  </si>
  <si>
    <t>IFA0079</t>
  </si>
  <si>
    <t>IFA0080</t>
  </si>
  <si>
    <t>IFA0081</t>
  </si>
  <si>
    <t>IFA0082</t>
  </si>
  <si>
    <t>IFA0083</t>
  </si>
  <si>
    <t>IFA0038</t>
  </si>
  <si>
    <t>IFA0039</t>
  </si>
  <si>
    <t>IFA0040</t>
  </si>
  <si>
    <t>IFA0041</t>
  </si>
  <si>
    <t>IFA0042</t>
  </si>
  <si>
    <t>IFA0043</t>
  </si>
  <si>
    <t>IFA0044</t>
  </si>
  <si>
    <t>IFA0045</t>
  </si>
  <si>
    <t>IFA0046</t>
  </si>
  <si>
    <t>IFA0047</t>
  </si>
  <si>
    <t>IFA0048</t>
  </si>
  <si>
    <t>IFA0049</t>
  </si>
  <si>
    <t>IFA0050</t>
  </si>
  <si>
    <t>IFA0051</t>
  </si>
  <si>
    <t>IFA0052</t>
  </si>
  <si>
    <t>IFA0053</t>
  </si>
  <si>
    <t>IFA0054</t>
  </si>
  <si>
    <t>IFA0055</t>
  </si>
  <si>
    <t>IFA0056</t>
  </si>
  <si>
    <t>IFA0057</t>
  </si>
  <si>
    <t>IFA0058</t>
  </si>
  <si>
    <t>IFA0059</t>
  </si>
  <si>
    <t>IFA0060</t>
  </si>
  <si>
    <t>IFA0061</t>
  </si>
  <si>
    <t>IFA0062</t>
  </si>
  <si>
    <t>IFA0064</t>
  </si>
  <si>
    <t>IFA0084</t>
  </si>
  <si>
    <t>IFA0065</t>
  </si>
  <si>
    <t>IFA0085</t>
  </si>
  <si>
    <t>IFA0086</t>
  </si>
  <si>
    <t>SD_DAY_SURGERY</t>
  </si>
  <si>
    <t>是否日间手术</t>
  </si>
  <si>
    <t>IFA0087</t>
  </si>
  <si>
    <t>IFA0088</t>
  </si>
  <si>
    <t>IFA0089</t>
  </si>
  <si>
    <t>IFA0090</t>
  </si>
  <si>
    <t>IFA0091</t>
  </si>
  <si>
    <t>IFA0092</t>
  </si>
  <si>
    <t>IFA0093</t>
  </si>
  <si>
    <t>中台标准医疗付费方式编码</t>
  </si>
  <si>
    <t>IFA0094</t>
  </si>
  <si>
    <t>源业务系统医疗付费方式编码</t>
  </si>
  <si>
    <t>IFA0095</t>
  </si>
  <si>
    <t>源业务系统医疗付费方式名称</t>
  </si>
  <si>
    <t>IFA0096</t>
  </si>
  <si>
    <t>IFA0097</t>
  </si>
  <si>
    <t>源业务系统HBSAG检查结果编码</t>
  </si>
  <si>
    <t>IFA0098</t>
  </si>
  <si>
    <t>HCVab检查结果编码</t>
  </si>
  <si>
    <t>IFA0099</t>
  </si>
  <si>
    <t>HIVab检查结果编码</t>
  </si>
  <si>
    <t>IFA0100</t>
  </si>
  <si>
    <t>IFA0101</t>
  </si>
  <si>
    <t>IFA0102</t>
  </si>
  <si>
    <t>IFA0103</t>
  </si>
  <si>
    <t>IFA0104</t>
  </si>
  <si>
    <t>IFA0105</t>
  </si>
  <si>
    <t>IFA0106</t>
  </si>
  <si>
    <t>IFA0107</t>
  </si>
  <si>
    <t>IFA0108</t>
  </si>
  <si>
    <t>IFA0109</t>
  </si>
  <si>
    <t>IFA0110</t>
  </si>
  <si>
    <t>IFA0111</t>
  </si>
  <si>
    <t>IFA0112</t>
  </si>
  <si>
    <t>IFA0113</t>
  </si>
  <si>
    <t>IFA0114</t>
  </si>
  <si>
    <t>IFA0115</t>
  </si>
  <si>
    <t>IFA0116</t>
  </si>
  <si>
    <t>IFA0117</t>
  </si>
  <si>
    <t>其他费用</t>
  </si>
  <si>
    <t>IFA0010</t>
  </si>
  <si>
    <t>IFA0012</t>
  </si>
  <si>
    <t>IFA0014</t>
  </si>
  <si>
    <t>IFA0016</t>
  </si>
  <si>
    <t>IFA0018</t>
  </si>
  <si>
    <t>IFA0020</t>
  </si>
  <si>
    <t>IFA0022</t>
  </si>
  <si>
    <t>IFA0025</t>
  </si>
  <si>
    <t>IFA0026</t>
  </si>
  <si>
    <t>IFA0027</t>
  </si>
  <si>
    <t>IFA0028</t>
  </si>
  <si>
    <t>IFA0029</t>
  </si>
  <si>
    <t>IFA0030</t>
  </si>
  <si>
    <t>IFA0031</t>
  </si>
  <si>
    <t>IFA0032</t>
  </si>
  <si>
    <t>IFA0033</t>
  </si>
  <si>
    <t>IFA0034</t>
  </si>
  <si>
    <t>IFA0036</t>
  </si>
  <si>
    <t>JH_OP_RECORD</t>
  </si>
  <si>
    <t>OAR0001</t>
  </si>
  <si>
    <t>OPER_RECORD_SN</t>
  </si>
  <si>
    <t>手术记录单编号</t>
  </si>
  <si>
    <t>手术记录单编号，系统生成三级编码，如“PR0.000.000.001”</t>
  </si>
  <si>
    <t>OAR0002</t>
  </si>
  <si>
    <t>OAR0004</t>
  </si>
  <si>
    <t>OAR0003</t>
  </si>
  <si>
    <t>OAR0006</t>
  </si>
  <si>
    <t>手术申请号</t>
  </si>
  <si>
    <t>OAR0007</t>
  </si>
  <si>
    <t>手术号</t>
  </si>
  <si>
    <t>手术系统生成的手术编号</t>
  </si>
  <si>
    <t>OAR0005</t>
  </si>
  <si>
    <t>OAR0012</t>
  </si>
  <si>
    <t>手术的级别（等级）</t>
  </si>
  <si>
    <t>OAR0015</t>
  </si>
  <si>
    <t>OPER_START_TIME</t>
  </si>
  <si>
    <t>OAR0016</t>
  </si>
  <si>
    <t>OPER_STOP_TIME</t>
  </si>
  <si>
    <t>OAR0009</t>
  </si>
  <si>
    <t>OAR0074</t>
  </si>
  <si>
    <t>TREATMENT_HISTORY</t>
  </si>
  <si>
    <t>病史及治疗</t>
  </si>
  <si>
    <t>系统病史及治疗药物</t>
  </si>
  <si>
    <t>OAR0078</t>
  </si>
  <si>
    <t>ALLERGY_MATTER</t>
  </si>
  <si>
    <t>过敏物</t>
  </si>
  <si>
    <t>OAR0080</t>
  </si>
  <si>
    <t>GUARD_AGAINST</t>
  </si>
  <si>
    <t>防范措施</t>
  </si>
  <si>
    <t>术中困难估计及防范措施</t>
  </si>
  <si>
    <t>OAR0017</t>
  </si>
  <si>
    <t>OPER_ROOM</t>
  </si>
  <si>
    <t>手术室</t>
  </si>
  <si>
    <t>OAR0018</t>
  </si>
  <si>
    <t>OPER_ROOM_NO</t>
  </si>
  <si>
    <t>手术间</t>
  </si>
  <si>
    <t>OAR0019</t>
  </si>
  <si>
    <t>OPER_SEQUENCE</t>
  </si>
  <si>
    <t>手术台次</t>
  </si>
  <si>
    <t>OAR0021</t>
  </si>
  <si>
    <t>FIRST_ASST</t>
  </si>
  <si>
    <t>第一手术助手</t>
  </si>
  <si>
    <t>OAR0022</t>
  </si>
  <si>
    <t>SECOND_ASST</t>
  </si>
  <si>
    <t>第二手术助手</t>
  </si>
  <si>
    <t>OAR0023</t>
  </si>
  <si>
    <t>THIRD_ASST</t>
  </si>
  <si>
    <t>第三手术助手</t>
  </si>
  <si>
    <t>OAR0024</t>
  </si>
  <si>
    <t>FOURTH_ASST</t>
  </si>
  <si>
    <t>第四手术助手</t>
  </si>
  <si>
    <t>OAR0025</t>
  </si>
  <si>
    <t>INST_NURSE</t>
  </si>
  <si>
    <t>器械护士</t>
  </si>
  <si>
    <t>OAR0026</t>
  </si>
  <si>
    <t>CIRCUIT_NURSE</t>
  </si>
  <si>
    <t>巡回护士</t>
  </si>
  <si>
    <t>OAR0028</t>
  </si>
  <si>
    <t>ANES_DOCT_2ND</t>
  </si>
  <si>
    <t>麻醉医师2</t>
  </si>
  <si>
    <t>OAR0029</t>
  </si>
  <si>
    <t>ANES_DOCT_3RD</t>
  </si>
  <si>
    <t>麻醉医师3</t>
  </si>
  <si>
    <t>OAR0030</t>
  </si>
  <si>
    <t>ANES_ASST</t>
  </si>
  <si>
    <t>麻醉助手</t>
  </si>
  <si>
    <t>OAR0031</t>
  </si>
  <si>
    <t>ANES_ASST_2ND</t>
  </si>
  <si>
    <t>麻醉助手2</t>
  </si>
  <si>
    <t>OAR0032</t>
  </si>
  <si>
    <t>ANES_ASST_3RD</t>
  </si>
  <si>
    <t>麻醉助手3</t>
  </si>
  <si>
    <t>OAR0034</t>
  </si>
  <si>
    <t>OAR0035</t>
  </si>
  <si>
    <t>OAR0036</t>
  </si>
  <si>
    <t>OAR0037</t>
  </si>
  <si>
    <t>OAR0038</t>
  </si>
  <si>
    <t>OAR0039</t>
  </si>
  <si>
    <t>OAR0040</t>
  </si>
  <si>
    <t>OAR0049</t>
  </si>
  <si>
    <t>OPER_PART</t>
  </si>
  <si>
    <t>手术体位</t>
  </si>
  <si>
    <t>OAR0050</t>
  </si>
  <si>
    <t>VOLUME_INPUT</t>
  </si>
  <si>
    <t>其它入量</t>
  </si>
  <si>
    <t>其它入量（单位“ML”）</t>
  </si>
  <si>
    <t>OAR0051</t>
  </si>
  <si>
    <t>VOLUME_OUT</t>
  </si>
  <si>
    <t>其它出量</t>
  </si>
  <si>
    <t>其它出量（单位“ML”）</t>
  </si>
  <si>
    <t>OAR0052</t>
  </si>
  <si>
    <t>VOLUME_INFUSION</t>
  </si>
  <si>
    <t>输液量</t>
  </si>
  <si>
    <t>输液量（单位“ML”）</t>
  </si>
  <si>
    <t>OAR0053</t>
  </si>
  <si>
    <t>VOLUME_URINE</t>
  </si>
  <si>
    <t>尿量</t>
  </si>
  <si>
    <t>尿量（单位“ML”）</t>
  </si>
  <si>
    <t>OAR0054</t>
  </si>
  <si>
    <t>VOLUME_BLOOD_LOSS</t>
  </si>
  <si>
    <t>失血量</t>
  </si>
  <si>
    <t>失血量（单位“ML”）</t>
  </si>
  <si>
    <t>OAR0055</t>
  </si>
  <si>
    <t>VOLUME_BLOOD</t>
  </si>
  <si>
    <t>输血量</t>
  </si>
  <si>
    <t>输血量（单位“ML”）</t>
  </si>
  <si>
    <t>OAR0056</t>
  </si>
  <si>
    <t>ENTER_ROOM_TIME</t>
  </si>
  <si>
    <t>进入手术室时间</t>
  </si>
  <si>
    <t>OAR0057</t>
  </si>
  <si>
    <t>EXIT_ROOM_TIME</t>
  </si>
  <si>
    <t>离开手术室时间</t>
  </si>
  <si>
    <t>OAR0058</t>
  </si>
  <si>
    <t>ENTER_PACU_TIME</t>
  </si>
  <si>
    <t>进入PACU时间</t>
  </si>
  <si>
    <t>OAR0059</t>
  </si>
  <si>
    <t>EXIT_PACU_TIME</t>
  </si>
  <si>
    <t>离开PACU时间</t>
  </si>
  <si>
    <t>OAR0060</t>
  </si>
  <si>
    <t>PRE_OPER_VIEW_TIME</t>
  </si>
  <si>
    <t>术前访视时间</t>
  </si>
  <si>
    <t>OAR0061</t>
  </si>
  <si>
    <t>END_OPER_VIEW_TIME</t>
  </si>
  <si>
    <t>术后随访时间</t>
  </si>
  <si>
    <t>OAR0062</t>
  </si>
  <si>
    <t>OPER_REMARK</t>
  </si>
  <si>
    <t>手术备注</t>
  </si>
  <si>
    <t>手术信息记录备注</t>
  </si>
  <si>
    <t>OAR0063</t>
  </si>
  <si>
    <t>OPER_INPUT</t>
  </si>
  <si>
    <t>手术录入者</t>
  </si>
  <si>
    <t>手术信息数据录入人员</t>
  </si>
  <si>
    <t>OAR0064</t>
  </si>
  <si>
    <t>ANES_SN_NO</t>
  </si>
  <si>
    <t>麻醉单编号</t>
  </si>
  <si>
    <t>OAR0066</t>
  </si>
  <si>
    <t>OPER_HEIGHT</t>
  </si>
  <si>
    <t>手术时身高</t>
  </si>
  <si>
    <t>身高(单位“CM”)</t>
  </si>
  <si>
    <t>OAR0067</t>
  </si>
  <si>
    <t>OPER_WEIGHT</t>
  </si>
  <si>
    <t>手术时体重</t>
  </si>
  <si>
    <t>体重(单位“KG”)</t>
  </si>
  <si>
    <t>OAR0068</t>
  </si>
  <si>
    <t>OPER_PRESSURE</t>
  </si>
  <si>
    <t>手术时血压</t>
  </si>
  <si>
    <t>血压</t>
  </si>
  <si>
    <t>OAR0069</t>
  </si>
  <si>
    <t>OPER_RATE</t>
  </si>
  <si>
    <t>手术时心率</t>
  </si>
  <si>
    <t>心率(单位“次/分”)</t>
  </si>
  <si>
    <t>OAR0070</t>
  </si>
  <si>
    <t>OPER_PULSE</t>
  </si>
  <si>
    <t>手术时脉搏</t>
  </si>
  <si>
    <t>脉搏(单位“次/分”)</t>
  </si>
  <si>
    <t>OAR0071</t>
  </si>
  <si>
    <t>OPER_BREATHE</t>
  </si>
  <si>
    <t>手术时呼吸</t>
  </si>
  <si>
    <t>呼吸(单位“次/分”)</t>
  </si>
  <si>
    <t>OAR0072</t>
  </si>
  <si>
    <t>OPER_TEMPERATURE</t>
  </si>
  <si>
    <t>手术时体温</t>
  </si>
  <si>
    <t>体温（单位“摄氏度”）</t>
  </si>
  <si>
    <t>OAR0081</t>
  </si>
  <si>
    <t>ANES_DRUG</t>
  </si>
  <si>
    <t>麻醉药</t>
  </si>
  <si>
    <t>OAR0082</t>
  </si>
  <si>
    <t>OPER_USE_DRUG</t>
  </si>
  <si>
    <t>手术时用药</t>
  </si>
  <si>
    <t>OAR0083</t>
  </si>
  <si>
    <t>ANES_START_TIME</t>
  </si>
  <si>
    <t>麻醉开始时间</t>
  </si>
  <si>
    <t>OAR0084</t>
  </si>
  <si>
    <t>ANES_STOP_TIME</t>
  </si>
  <si>
    <t>麻醉结束时间</t>
  </si>
  <si>
    <t>OAR0085</t>
  </si>
  <si>
    <t>OPER_PRE_DRUG</t>
  </si>
  <si>
    <t>术前用药</t>
  </si>
  <si>
    <t>OAR0087</t>
  </si>
  <si>
    <t>ANES_WAY</t>
  </si>
  <si>
    <t>麻醉方法</t>
  </si>
  <si>
    <t>OAR0088</t>
  </si>
  <si>
    <t>ANES_PART</t>
  </si>
  <si>
    <t>麻醉体位</t>
  </si>
  <si>
    <t>OAR0089</t>
  </si>
  <si>
    <t>OAR0090</t>
  </si>
  <si>
    <t>OAR0091</t>
  </si>
  <si>
    <t>源业务系统的手术类型描述</t>
  </si>
  <si>
    <t>OAR0092</t>
  </si>
  <si>
    <t>SC_PAT_DEPT</t>
  </si>
  <si>
    <t>所在科室编码</t>
  </si>
  <si>
    <t>患者所在科室</t>
  </si>
  <si>
    <t>OAR0093</t>
  </si>
  <si>
    <t>ST_PAT_DEPT</t>
  </si>
  <si>
    <t>所在科室名称</t>
  </si>
  <si>
    <t>OAR0094</t>
  </si>
  <si>
    <t>OAR0095</t>
  </si>
  <si>
    <t>OAR0096</t>
  </si>
  <si>
    <t>OAR0097</t>
  </si>
  <si>
    <t>OAR0098</t>
  </si>
  <si>
    <t>SC_OP_DEPT</t>
  </si>
  <si>
    <t>手术科室编码</t>
  </si>
  <si>
    <t>执行手术的科室</t>
  </si>
  <si>
    <t>OAR0099</t>
  </si>
  <si>
    <t>ST_OP_DEPT</t>
  </si>
  <si>
    <t>手术科室名称</t>
  </si>
  <si>
    <t>OAR0100</t>
  </si>
  <si>
    <t>SC_OP_DOCT</t>
  </si>
  <si>
    <t>执行手术的医生</t>
  </si>
  <si>
    <t>OAR0101</t>
  </si>
  <si>
    <t>ST_OP_DOCT</t>
  </si>
  <si>
    <t>OAR0102</t>
  </si>
  <si>
    <t>OAR0103</t>
  </si>
  <si>
    <t>OAR0104</t>
  </si>
  <si>
    <t>OAR0105</t>
  </si>
  <si>
    <t>OAR0106</t>
  </si>
  <si>
    <t>SD_EMERGENCY</t>
  </si>
  <si>
    <t>是否急诊</t>
  </si>
  <si>
    <t>OAR0107</t>
  </si>
  <si>
    <t>442</t>
  </si>
  <si>
    <t>SD_ISOLA_TYPE</t>
  </si>
  <si>
    <t>隔离类型简码</t>
  </si>
  <si>
    <t>隔离类型：正常、隔离、放射</t>
  </si>
  <si>
    <t>OAR0108</t>
  </si>
  <si>
    <t>ST_ISOLA_TYPE</t>
  </si>
  <si>
    <t>隔离类型描述</t>
  </si>
  <si>
    <t>OAR0109</t>
  </si>
  <si>
    <t>SD_CHANGE_NURSE</t>
  </si>
  <si>
    <t>是否护士换班</t>
  </si>
  <si>
    <t>手术护士是否换班</t>
  </si>
  <si>
    <t>OAR0110</t>
  </si>
  <si>
    <t>SD_SMOOTHLY</t>
  </si>
  <si>
    <t>是否过程顺利</t>
  </si>
  <si>
    <t>手术过程是否顺利</t>
  </si>
  <si>
    <t>OAR0111</t>
  </si>
  <si>
    <t>SD_COMPLETE</t>
  </si>
  <si>
    <t>是否完成</t>
  </si>
  <si>
    <t>OAR0112</t>
  </si>
  <si>
    <t>SD_COMMIT_ORDER</t>
  </si>
  <si>
    <t>是否医嘱提交</t>
  </si>
  <si>
    <t>OAR0113</t>
  </si>
  <si>
    <t>SD_COMMIT_FEE</t>
  </si>
  <si>
    <t>是否费用提交</t>
  </si>
  <si>
    <t>OAR0114</t>
  </si>
  <si>
    <t>443</t>
  </si>
  <si>
    <t>SD_OP_STATE</t>
  </si>
  <si>
    <t>手术状态简码</t>
  </si>
  <si>
    <t>OAR0115</t>
  </si>
  <si>
    <t>ST_OP_STATE</t>
  </si>
  <si>
    <t>手术状态描述</t>
  </si>
  <si>
    <t>OAR0116</t>
  </si>
  <si>
    <t>444</t>
  </si>
  <si>
    <t>SD_ANES_SATISF</t>
  </si>
  <si>
    <t>麻醉满意简码</t>
  </si>
  <si>
    <t>麻醉满意程度：满意、不全满意、改麻醉</t>
  </si>
  <si>
    <t>OAR0117</t>
  </si>
  <si>
    <t>ST_ANES_SATISF</t>
  </si>
  <si>
    <t>麻醉满意描述</t>
  </si>
  <si>
    <t>OAR0118</t>
  </si>
  <si>
    <t>445</t>
  </si>
  <si>
    <t>SD_AWARENESS</t>
  </si>
  <si>
    <t>手术时意识简码</t>
  </si>
  <si>
    <t>意识(清醒、嗜睡、昏迷)</t>
  </si>
  <si>
    <t>OAR0119</t>
  </si>
  <si>
    <t>ST_AWARENESS</t>
  </si>
  <si>
    <t>手术时意识描述</t>
  </si>
  <si>
    <t>OAR0120</t>
  </si>
  <si>
    <t>SD_OPER_HIST</t>
  </si>
  <si>
    <t>是否有手术史</t>
  </si>
  <si>
    <t>手术麻醉史(无/有，1-有、0-无)</t>
  </si>
  <si>
    <t>OAR0121</t>
  </si>
  <si>
    <t>SD_CONCURRENT</t>
  </si>
  <si>
    <t>是否有并发症</t>
  </si>
  <si>
    <t>并发症(无/有，1-有、0-无)</t>
  </si>
  <si>
    <t>OAR0122</t>
  </si>
  <si>
    <t>SD_ALLERGY</t>
  </si>
  <si>
    <t>是否有过敏史</t>
  </si>
  <si>
    <t>过敏史(无/有，1-有、0-无)</t>
  </si>
  <si>
    <t>OAR0123</t>
  </si>
  <si>
    <t>446</t>
  </si>
  <si>
    <t>SD_ASA_ASSESS</t>
  </si>
  <si>
    <t>ASA估计简码</t>
  </si>
  <si>
    <t>ASA病情估计分级(分为I，II，III，IV，V，（E）六个选项)</t>
  </si>
  <si>
    <t>OAR0124</t>
  </si>
  <si>
    <t>ST_ASA_ASSESS</t>
  </si>
  <si>
    <t>ASA估计描述</t>
  </si>
  <si>
    <t>OAR0125</t>
  </si>
  <si>
    <t>447</t>
  </si>
  <si>
    <t>SD_PRE_EFFECT</t>
  </si>
  <si>
    <t>术前用药效果简码</t>
  </si>
  <si>
    <t>术前用药效果(1/佳、2/较好、3/好、4/一般)</t>
  </si>
  <si>
    <t>OAR0126</t>
  </si>
  <si>
    <t>ST_PRE_EFFECT</t>
  </si>
  <si>
    <t>术前用药效果描述</t>
  </si>
  <si>
    <t>OAR0127</t>
  </si>
  <si>
    <t>OAR0128</t>
  </si>
  <si>
    <t>OAR0129</t>
  </si>
  <si>
    <t>SC_ISOLA_TYPE</t>
  </si>
  <si>
    <t>隔离类型编码</t>
  </si>
  <si>
    <t>源业务系统的隔离类型编码</t>
  </si>
  <si>
    <t>OAR0130</t>
  </si>
  <si>
    <t>SC_OP_STATE</t>
  </si>
  <si>
    <t>手术状态编码</t>
  </si>
  <si>
    <t>源业务系统的手术状态编码</t>
  </si>
  <si>
    <t>OAR0131</t>
  </si>
  <si>
    <t>SC_ANES_SATISF</t>
  </si>
  <si>
    <t>麻醉满意编码</t>
  </si>
  <si>
    <t>源业务系统的麻醉满意编码</t>
  </si>
  <si>
    <t>OAR0132</t>
  </si>
  <si>
    <t>SC_AWARENESS</t>
  </si>
  <si>
    <t>手术时意识编码</t>
  </si>
  <si>
    <t>源业务系统的手术时意识编码</t>
  </si>
  <si>
    <t>OAR0133</t>
  </si>
  <si>
    <t>SC_ASA_ASSESS</t>
  </si>
  <si>
    <t>ASA估计编码</t>
  </si>
  <si>
    <t>源业务系统的ASA估计编码</t>
  </si>
  <si>
    <t>OAR0134</t>
  </si>
  <si>
    <t>SC_PRE_EFFECT</t>
  </si>
  <si>
    <t>术前用药效果编码</t>
  </si>
  <si>
    <t>源业务系统的术前用药效果编码</t>
  </si>
  <si>
    <t>OAR0135</t>
  </si>
  <si>
    <t>OAR0136</t>
  </si>
  <si>
    <t>OAR0137</t>
  </si>
  <si>
    <t>ENTER_OPR_ROOM_TIME</t>
  </si>
  <si>
    <t>入手术间</t>
  </si>
  <si>
    <t>入手术室后，再具体安排进某个手术间</t>
  </si>
  <si>
    <t>OAR0138</t>
  </si>
  <si>
    <t>EXIT_OPER_ROOM_TIME</t>
  </si>
  <si>
    <t>出手术间</t>
  </si>
  <si>
    <t>出手术间时间</t>
  </si>
  <si>
    <t>OAR0139</t>
  </si>
  <si>
    <t>ESTABLISH_VEN_ACCESS_TIME</t>
  </si>
  <si>
    <t>建立静脉通路时间</t>
  </si>
  <si>
    <t>OAR0140</t>
  </si>
  <si>
    <t>FIRST_TRIP_VERIFICA_TIME</t>
  </si>
  <si>
    <t>第一次三方核查时间</t>
  </si>
  <si>
    <t>OAR0141</t>
  </si>
  <si>
    <t>TRACHEAL_CANNULA_TIME</t>
  </si>
  <si>
    <t>气管插管时间</t>
  </si>
  <si>
    <t>OAR0142</t>
  </si>
  <si>
    <t>EXIT_REC_ROOM_TIME</t>
  </si>
  <si>
    <t>出恢复室时间</t>
  </si>
  <si>
    <t>OAR0143</t>
  </si>
  <si>
    <t>ENTER_REC_ROOM_TIME</t>
  </si>
  <si>
    <t>入恢复室时间</t>
  </si>
  <si>
    <t>OAR0144</t>
  </si>
  <si>
    <t>ANE_COMPLETE_TIME</t>
  </si>
  <si>
    <t>麻醉完成时间</t>
  </si>
  <si>
    <t>注射麻醉针剂完成时间，跟麻醉结束不是一个概念</t>
  </si>
  <si>
    <t>OAR0145</t>
  </si>
  <si>
    <t>SECOND_TRIP_VERIFICA</t>
  </si>
  <si>
    <t>第二次三方核查时间</t>
  </si>
  <si>
    <t>OAR0146</t>
  </si>
  <si>
    <t>THIRD_TRIP_VERIFICA</t>
  </si>
  <si>
    <t>第三次三方核查时间</t>
  </si>
  <si>
    <t>OAR0147</t>
  </si>
  <si>
    <t>手术代码</t>
  </si>
  <si>
    <t>OAR0148</t>
  </si>
  <si>
    <t>SD_DAY_SURGERY_SIGN</t>
  </si>
  <si>
    <t>日间手术标志</t>
  </si>
  <si>
    <t>OAR0149</t>
  </si>
  <si>
    <t>ANESTHESIA_REACTION</t>
  </si>
  <si>
    <t>麻醉反应</t>
  </si>
  <si>
    <t>OAR0150</t>
  </si>
  <si>
    <t>SC_SURGICAL_COMPLICA</t>
  </si>
  <si>
    <t>手术并发症代码</t>
  </si>
  <si>
    <t>OAR0151</t>
  </si>
  <si>
    <t>ST_SURGICAL_COMPLICA</t>
  </si>
  <si>
    <t>手术并发症名称</t>
  </si>
  <si>
    <t>OAR0152</t>
  </si>
  <si>
    <t>SD_LATROGENIC_SURGERY</t>
  </si>
  <si>
    <t>医源性手术</t>
  </si>
  <si>
    <t>OAR0153</t>
  </si>
  <si>
    <t>SD_SURGERY_SOURCE</t>
  </si>
  <si>
    <t>手术来源</t>
  </si>
  <si>
    <t>OAR0154</t>
  </si>
  <si>
    <t>SC_MAJOR_SIGN</t>
  </si>
  <si>
    <t>主次标志代码</t>
  </si>
  <si>
    <t>OAR0155</t>
  </si>
  <si>
    <t>ST_MAJOR_SIGN</t>
  </si>
  <si>
    <t>主次标志名称</t>
  </si>
  <si>
    <t>OAR0156</t>
  </si>
  <si>
    <t>SD_DEATH_SIGN</t>
  </si>
  <si>
    <t>死亡标志</t>
  </si>
  <si>
    <t>OAR0157</t>
  </si>
  <si>
    <t>SD_SEL_DATE_SIGN</t>
  </si>
  <si>
    <t>择期手术标志</t>
  </si>
  <si>
    <t>OAR0158</t>
  </si>
  <si>
    <t>SC_START_SURGERY_DIAG</t>
  </si>
  <si>
    <t>术中病理诊断编码</t>
  </si>
  <si>
    <t>OAR0159</t>
  </si>
  <si>
    <t>ST_START_SURGERY_DIAG</t>
  </si>
  <si>
    <t>术中病理诊断名称</t>
  </si>
  <si>
    <t>OAR0160</t>
  </si>
  <si>
    <t>SC_END_SURGERY_DIAG</t>
  </si>
  <si>
    <t>术后病理诊断编码</t>
  </si>
  <si>
    <t>OAR0161</t>
  </si>
  <si>
    <t>ST_END_SURGERY_DIAG</t>
  </si>
  <si>
    <t>术后病理诊断名称</t>
  </si>
  <si>
    <t>OAR0162</t>
  </si>
  <si>
    <t>SD_OUT_PLAN_SIGN</t>
  </si>
  <si>
    <t>非计划再次手术标志</t>
  </si>
  <si>
    <t>OAR0163</t>
  </si>
  <si>
    <t>SD_INFECT_SIGN</t>
  </si>
  <si>
    <t>手术相关医院感染标志</t>
  </si>
  <si>
    <t>OAR0164</t>
  </si>
  <si>
    <t>SD_DRAINAGE_FLAG</t>
  </si>
  <si>
    <t>引流标志</t>
  </si>
  <si>
    <t>OAR0165</t>
  </si>
  <si>
    <t>SD_SUR_PART_NAME</t>
  </si>
  <si>
    <t>手术目标部位名称</t>
  </si>
  <si>
    <t>OAR0166</t>
  </si>
  <si>
    <t>SURGERY_PROCESS_DESC</t>
  </si>
  <si>
    <t>手术过程描述</t>
  </si>
  <si>
    <t>OAR0167</t>
  </si>
  <si>
    <t>SD_SURGERY_SIGN</t>
  </si>
  <si>
    <t>手术史标志</t>
  </si>
  <si>
    <t>OAR0168</t>
  </si>
  <si>
    <t>SKIN_DISINFECT_DESC</t>
  </si>
  <si>
    <t>皮肤消毒描述</t>
  </si>
  <si>
    <t>OAR0169</t>
  </si>
  <si>
    <t>SD_TRANS_BLOOD_REACT</t>
  </si>
  <si>
    <t>输血反应标志</t>
  </si>
  <si>
    <t>OAR0170</t>
  </si>
  <si>
    <t>SIGN_DATETIME</t>
  </si>
  <si>
    <t>签名日期时间</t>
  </si>
  <si>
    <t>OAR0171</t>
  </si>
  <si>
    <t>TEXT_DES</t>
  </si>
  <si>
    <t>文本描述</t>
  </si>
  <si>
    <t>OAR0172</t>
  </si>
  <si>
    <t>RECORD_DATE_TIME</t>
  </si>
  <si>
    <t>记录日期时间</t>
  </si>
  <si>
    <t>OAR0173</t>
  </si>
  <si>
    <t>DOCU_URL</t>
  </si>
  <si>
    <t>病历文书URL链接</t>
  </si>
  <si>
    <t>OAR0174</t>
  </si>
  <si>
    <t>SD_ANESTHETIC_MERGE_SIGN</t>
  </si>
  <si>
    <t>麻醉合并症标志</t>
  </si>
  <si>
    <t>OAR0175</t>
  </si>
  <si>
    <t>PUNCTURE_PROCESS</t>
  </si>
  <si>
    <t>穿刺过程</t>
  </si>
  <si>
    <t>OAR0176</t>
  </si>
  <si>
    <t>ANESTHETIC_EFFECT</t>
  </si>
  <si>
    <t>麻醉效果</t>
  </si>
  <si>
    <t>OAR0177</t>
  </si>
  <si>
    <t>SC_PATIENT_DESTINAT</t>
  </si>
  <si>
    <t>患者去向代码</t>
  </si>
  <si>
    <t>OAR0178</t>
  </si>
  <si>
    <t>ST_PATIENT_DESTINAT</t>
  </si>
  <si>
    <t>患者去向名称</t>
  </si>
  <si>
    <t>OAR0179</t>
  </si>
  <si>
    <t>RESCUE_PROCEDURE</t>
  </si>
  <si>
    <t>抢救经过</t>
  </si>
  <si>
    <t>OAR0180</t>
  </si>
  <si>
    <t>RESCUE_TIME</t>
  </si>
  <si>
    <t>抢救时间</t>
  </si>
  <si>
    <t>OAR0181</t>
  </si>
  <si>
    <t>SD_RESCUE_SUCC</t>
  </si>
  <si>
    <t>抢救是否成功</t>
  </si>
  <si>
    <t>OAR0182</t>
  </si>
  <si>
    <t>DEATH_DATETIME</t>
  </si>
  <si>
    <t>死亡日期时间</t>
  </si>
  <si>
    <t>OAR0183</t>
  </si>
  <si>
    <t>RESCUE_PERSON</t>
  </si>
  <si>
    <t>抢救人员名单</t>
  </si>
  <si>
    <t>OAR0184</t>
  </si>
  <si>
    <t>RECORD_IDCARD</t>
  </si>
  <si>
    <t>记录人身份证号</t>
  </si>
  <si>
    <t>OAR0185</t>
  </si>
  <si>
    <t>SC_RECORDER</t>
  </si>
  <si>
    <t>记录人工号</t>
  </si>
  <si>
    <t>OAR0186</t>
  </si>
  <si>
    <t>ST_RECORDER</t>
  </si>
  <si>
    <t>记录人姓名</t>
  </si>
  <si>
    <t>OAR0187</t>
  </si>
  <si>
    <t>RESCUE_RECORD_TIME</t>
  </si>
  <si>
    <t>抢救记录时间</t>
  </si>
  <si>
    <t>OAR0188</t>
  </si>
  <si>
    <t>PREO_COMPLICATIONS</t>
  </si>
  <si>
    <t>术前合并疾病</t>
  </si>
  <si>
    <t>OAR0189</t>
  </si>
  <si>
    <t>POINTS_ATTENTION</t>
  </si>
  <si>
    <t>注意事项</t>
  </si>
  <si>
    <t>OAR0190</t>
  </si>
  <si>
    <t>SD_MENTAL_HEALTH</t>
  </si>
  <si>
    <t>精神状态正常标志</t>
  </si>
  <si>
    <t>OAR0191</t>
  </si>
  <si>
    <t>HEART_AUSCULTATION_RES</t>
  </si>
  <si>
    <t>心脏听诊结果</t>
  </si>
  <si>
    <t>OAR0192</t>
  </si>
  <si>
    <t>LUNG_AUSCULTATION_RES</t>
  </si>
  <si>
    <t>肺部听诊结果</t>
  </si>
  <si>
    <t>OAR0193</t>
  </si>
  <si>
    <t>ANESTHESIA_INDICATIONS</t>
  </si>
  <si>
    <t>麻醉适应症</t>
  </si>
  <si>
    <t>OAR0194</t>
  </si>
  <si>
    <t>BRIEF_HISTORY</t>
  </si>
  <si>
    <t>简要病史</t>
  </si>
  <si>
    <t>OAR0195</t>
  </si>
  <si>
    <t>ALLERGY_HISTORY</t>
  </si>
  <si>
    <t>过敏史</t>
  </si>
  <si>
    <t>OAR0196</t>
  </si>
  <si>
    <t>ANAES_DOCTOR_SIGN</t>
  </si>
  <si>
    <t>麻醉医生签名</t>
  </si>
  <si>
    <t>OAR0197</t>
  </si>
  <si>
    <t>FS_RECORD_DATE_TIME</t>
  </si>
  <si>
    <t>访视记录时间</t>
  </si>
  <si>
    <t>OAR0198</t>
  </si>
  <si>
    <t>RECOVERY_TIME</t>
  </si>
  <si>
    <t>麻醉苏醒时间</t>
  </si>
  <si>
    <t>OAR0199</t>
  </si>
  <si>
    <t>SD_ANES_METHOD2</t>
  </si>
  <si>
    <t>麻醉方式简码2</t>
  </si>
  <si>
    <t>OAR0200</t>
  </si>
  <si>
    <t>SC_ANES_METHOD2</t>
  </si>
  <si>
    <t>麻醉方式编码2</t>
  </si>
  <si>
    <t>OAR0201</t>
  </si>
  <si>
    <t>ST_ANES_METHOD2</t>
  </si>
  <si>
    <t>麻醉方式描述2</t>
  </si>
  <si>
    <t>OAR0202</t>
  </si>
  <si>
    <t>SD_ANES_METHOD3</t>
  </si>
  <si>
    <t>麻醉方式简码3</t>
  </si>
  <si>
    <t>OAR0203</t>
  </si>
  <si>
    <t>SC_ANES_METHOD3</t>
  </si>
  <si>
    <t>麻醉方式编码3</t>
  </si>
  <si>
    <t>OAR0204</t>
  </si>
  <si>
    <t>ST_ANES_METHOD3</t>
  </si>
  <si>
    <t>麻醉方式描述3</t>
  </si>
  <si>
    <t>OAR0205</t>
  </si>
  <si>
    <t>PACU_TEMPERATURE</t>
  </si>
  <si>
    <t>入PACU体温</t>
  </si>
  <si>
    <t>OAR0206</t>
  </si>
  <si>
    <t>SD_UNPLAN__TRANSICU</t>
  </si>
  <si>
    <t>非计划转入ICU标记</t>
  </si>
  <si>
    <t>OAR0207</t>
  </si>
  <si>
    <t>SD_AFTERANE_BEFOREOP</t>
  </si>
  <si>
    <t>麻醉开始后手术开始前手术取消标记</t>
  </si>
  <si>
    <t>OAR0208</t>
  </si>
  <si>
    <t>SD_AFTEROP_INTUBEXTRA</t>
  </si>
  <si>
    <t>术后气管插管拔除标记</t>
  </si>
  <si>
    <t>OAR0209</t>
  </si>
  <si>
    <t>SD_AFTERANE_24H_DEATH</t>
  </si>
  <si>
    <t>麻醉开始后24小时内死亡标记</t>
  </si>
  <si>
    <t>OAR0210</t>
  </si>
  <si>
    <t>SD_AFTERANE_24H_STOPHEART</t>
  </si>
  <si>
    <t>麻醉开始后24小时内心跳骤停标记</t>
  </si>
  <si>
    <t>OAR0211</t>
  </si>
  <si>
    <t>SD_SUDDEN_CARDIAC_ARREST</t>
  </si>
  <si>
    <t>术中心跳骤停标记</t>
  </si>
  <si>
    <t>OAR0212</t>
  </si>
  <si>
    <t>SD_TRANSFUSION_MORETHAN_400</t>
  </si>
  <si>
    <t>麻醉中接受400ML及以上自体血输注标记</t>
  </si>
  <si>
    <t>OAR0213</t>
  </si>
  <si>
    <t>SD_BLOOD_MORETHAN_400</t>
  </si>
  <si>
    <t>接受400ML及以上输血治疗标记</t>
  </si>
  <si>
    <t>OAR0214</t>
  </si>
  <si>
    <t>SD_SEVERE_ALLE_REACTION</t>
  </si>
  <si>
    <t>麻醉期间严重过敏反应标记</t>
  </si>
  <si>
    <t>OAR0215</t>
  </si>
  <si>
    <t>SD_NEUR_COMP_AFTER_SPINAL</t>
  </si>
  <si>
    <t>椎管内麻醉后严重神经并发症标记</t>
  </si>
  <si>
    <t>OAR0216</t>
  </si>
  <si>
    <t>SD_CENTAL_VEN_PUNC_COMPLICATION</t>
  </si>
  <si>
    <t>中心静脉穿刺严重并发症标记</t>
  </si>
  <si>
    <t>OAR0217</t>
  </si>
  <si>
    <t>SD_HOARSE_AFTER_EXTUBATION</t>
  </si>
  <si>
    <t>全麻气管插管拔管后声音嘶哑标记</t>
  </si>
  <si>
    <t>OAR0218</t>
  </si>
  <si>
    <t>SD_TRACHEAL_INTUBATION</t>
  </si>
  <si>
    <t>全麻气管插管标记</t>
  </si>
  <si>
    <t>OAR0219</t>
  </si>
  <si>
    <t>SD_AFTER_ANE_NEW_COMA</t>
  </si>
  <si>
    <t>麻醉后新发昏迷标记</t>
  </si>
  <si>
    <t>OAR0220</t>
  </si>
  <si>
    <t>SD_ANE_OUTPATIENT_RECEP</t>
  </si>
  <si>
    <t>麻醉门诊接诊标记</t>
  </si>
  <si>
    <t>OAR0221</t>
  </si>
  <si>
    <t>SD_INTRASPINAL_ANALGESIA</t>
  </si>
  <si>
    <t>阴道分娩产妇实施椎管内分娩镇痛标记</t>
  </si>
  <si>
    <t>OAR0222</t>
  </si>
  <si>
    <t>SD_POSTOPER_ANALGESIA</t>
  </si>
  <si>
    <t>麻醉科术后镇痛标记</t>
  </si>
  <si>
    <t>OAR0223</t>
  </si>
  <si>
    <t>SD_CENTRAL_VENIPUNCTURE</t>
  </si>
  <si>
    <t>中心静脉穿刺标记</t>
  </si>
  <si>
    <t>OAR0224</t>
  </si>
  <si>
    <t>SD_ENTER_PACU</t>
  </si>
  <si>
    <t>入PACU标记</t>
  </si>
  <si>
    <t>OAR0225</t>
  </si>
  <si>
    <t>SD_NEU_COMPLI_AFT_BLOCK_ANES</t>
  </si>
  <si>
    <t>区域阻滞麻醉后严重神经并发症标记</t>
  </si>
  <si>
    <t>OAR0226</t>
  </si>
  <si>
    <t>SD_UNPLAN_SECOND_INTUBATION</t>
  </si>
  <si>
    <t>非计划二次气管插管标记</t>
  </si>
  <si>
    <t>OAR0227</t>
  </si>
  <si>
    <t>SD_ILQKKJY</t>
  </si>
  <si>
    <t>Ⅰ类切口手术预防使用抗菌药标记</t>
  </si>
  <si>
    <t>若切口手术为I类，且使用了抗菌药，则该字段标注为是（三级评审指标）</t>
  </si>
  <si>
    <t>OAR0228</t>
  </si>
  <si>
    <t>OAR0229</t>
  </si>
  <si>
    <t>OAR0230</t>
  </si>
  <si>
    <t>OAR0231</t>
  </si>
  <si>
    <t>OAR0232</t>
  </si>
  <si>
    <t>OAR0233</t>
  </si>
  <si>
    <t>OAR0234</t>
  </si>
  <si>
    <t>SD_T1_FLAG</t>
  </si>
  <si>
    <t>T1(非择期手术在三小时内完成标记)</t>
  </si>
  <si>
    <t>OAR0235</t>
  </si>
  <si>
    <t>SD_T2_FLAG</t>
  </si>
  <si>
    <t>T2(非择期手术超过三小时完成标记)</t>
  </si>
  <si>
    <t>OAR0236</t>
  </si>
  <si>
    <t>SD_PACULOW_FLAG</t>
  </si>
  <si>
    <t>入PACU低体温标记</t>
  </si>
  <si>
    <t>OAR0237</t>
  </si>
  <si>
    <t>OAR0238</t>
  </si>
  <si>
    <t>SC_ENTER_OP_ROOM_REG</t>
  </si>
  <si>
    <t>入手术室登记人编码</t>
  </si>
  <si>
    <t>OAR0239</t>
  </si>
  <si>
    <t>ST_ENTER_OP_ROOM_REG</t>
  </si>
  <si>
    <t>入手术室登记人名称</t>
  </si>
  <si>
    <t>OAR0240</t>
  </si>
  <si>
    <t>SC_ANES_START_REG</t>
  </si>
  <si>
    <t>麻醉开始登记人编码</t>
  </si>
  <si>
    <t>OAR0241</t>
  </si>
  <si>
    <t>ST_ANES_START_REG</t>
  </si>
  <si>
    <t>麻醉开始登记人名称</t>
  </si>
  <si>
    <t>OAR0242</t>
  </si>
  <si>
    <t>ANES_BEFORE_CHECK_TIME</t>
  </si>
  <si>
    <t>麻醉前核对时间</t>
  </si>
  <si>
    <t>OAR0243</t>
  </si>
  <si>
    <t>SC_ANES_BEFORE_CHECK</t>
  </si>
  <si>
    <t>麻醉前核对人编码</t>
  </si>
  <si>
    <t>OAR0244</t>
  </si>
  <si>
    <t>ST_ANES_BEFORE_CHECK</t>
  </si>
  <si>
    <t>麻醉前核对人名称</t>
  </si>
  <si>
    <t>OAR0245</t>
  </si>
  <si>
    <t>SC_OP_START_REG</t>
  </si>
  <si>
    <t>手术开始登记人编码</t>
  </si>
  <si>
    <t>OAR0246</t>
  </si>
  <si>
    <t>ST_OP_START_REG</t>
  </si>
  <si>
    <t>手术开始登记人名称</t>
  </si>
  <si>
    <t>OAR0247</t>
  </si>
  <si>
    <t>SC_OP_END_REG</t>
  </si>
  <si>
    <t>手术结束登记人编码</t>
  </si>
  <si>
    <t>OAR0248</t>
  </si>
  <si>
    <t>ST_OP_END_REG</t>
  </si>
  <si>
    <t>手术结束登记人名称</t>
  </si>
  <si>
    <t>OAR0249</t>
  </si>
  <si>
    <t>EXIT_BEFORE_CHECK_TME</t>
  </si>
  <si>
    <t>离室前核对时间</t>
  </si>
  <si>
    <t>OAR0250</t>
  </si>
  <si>
    <t>SC_EXIT_BEFORE_CHECK</t>
  </si>
  <si>
    <t>离室前核对人编码</t>
  </si>
  <si>
    <t>OAR0251</t>
  </si>
  <si>
    <t>ST_EXIT_BEFORE_CHECK</t>
  </si>
  <si>
    <t>离室前核对人名称</t>
  </si>
  <si>
    <t>OAR0252</t>
  </si>
  <si>
    <t>SC_EXIT_CHECK</t>
  </si>
  <si>
    <t>出手术室登记人编码</t>
  </si>
  <si>
    <t>OAR0253</t>
  </si>
  <si>
    <t>ST_EXIT_CHECK</t>
  </si>
  <si>
    <t>出手术室登记人名称</t>
  </si>
  <si>
    <t>OAR0008</t>
  </si>
  <si>
    <t>PATIENT_DEPT</t>
  </si>
  <si>
    <t>OAR0010</t>
  </si>
  <si>
    <t>OAR0011</t>
  </si>
  <si>
    <t>OPER_FIN_DIAG</t>
  </si>
  <si>
    <t>术后主要诊断</t>
  </si>
  <si>
    <t>手术后的主要临床诊断描述</t>
  </si>
  <si>
    <t>OAR0013</t>
  </si>
  <si>
    <t>OAR0014</t>
  </si>
  <si>
    <t>OPER_DEPT</t>
  </si>
  <si>
    <t>手术科室</t>
  </si>
  <si>
    <t>进行手术的科室</t>
  </si>
  <si>
    <t>OAR0020</t>
  </si>
  <si>
    <t>OPER_DOCTOR</t>
  </si>
  <si>
    <t>OAR0027</t>
  </si>
  <si>
    <t>ANES_DOCTOR</t>
  </si>
  <si>
    <t>OAR0033</t>
  </si>
  <si>
    <t>ANES_METHOD</t>
  </si>
  <si>
    <t>OAR0041</t>
  </si>
  <si>
    <t>EMERGENCY_FLAG</t>
  </si>
  <si>
    <t>急诊标记</t>
  </si>
  <si>
    <t>OAR0042</t>
  </si>
  <si>
    <t>ISOLATION_TYPE</t>
  </si>
  <si>
    <t>隔离类型</t>
  </si>
  <si>
    <t>OAR0043</t>
  </si>
  <si>
    <t>CHANGE_NURSE_FLAG</t>
  </si>
  <si>
    <t>护士换班标记</t>
  </si>
  <si>
    <t>OAR0044</t>
  </si>
  <si>
    <t>SMOOTHLY_FLAG</t>
  </si>
  <si>
    <t>过程顺利标记</t>
  </si>
  <si>
    <t>OAR0045</t>
  </si>
  <si>
    <t>COMPLETE_FLAG</t>
  </si>
  <si>
    <t>OAR0046</t>
  </si>
  <si>
    <t>COMMIT_ORDER_FLAG</t>
  </si>
  <si>
    <t>医嘱提交标记</t>
  </si>
  <si>
    <t>OAR0047</t>
  </si>
  <si>
    <t>COMMIT_FEE_FLAG</t>
  </si>
  <si>
    <t>费用提交标记</t>
  </si>
  <si>
    <t>OAR0048</t>
  </si>
  <si>
    <t>OPER_STATE</t>
  </si>
  <si>
    <t>手术状态</t>
  </si>
  <si>
    <t>手术状态;0-新申请，1-已安排，2-术中，3-PACU，4-术后，5-已提交</t>
  </si>
  <si>
    <t>OAR0065</t>
  </si>
  <si>
    <t>ANES_SATISF</t>
  </si>
  <si>
    <t>麻醉满意程度</t>
  </si>
  <si>
    <t>OAR0073</t>
  </si>
  <si>
    <t>OPER_AWARENESS</t>
  </si>
  <si>
    <t>手术时意识</t>
  </si>
  <si>
    <t>OAR0075</t>
  </si>
  <si>
    <t>OPER_HIST_FLAG</t>
  </si>
  <si>
    <t>手术史标记</t>
  </si>
  <si>
    <t>OAR0076</t>
  </si>
  <si>
    <t>CONCURRENT_FLAG</t>
  </si>
  <si>
    <t>并发症标记</t>
  </si>
  <si>
    <t>OAR0077</t>
  </si>
  <si>
    <t>ALLERGY_FLAG</t>
  </si>
  <si>
    <t>过敏史标记</t>
  </si>
  <si>
    <t>OAR0079</t>
  </si>
  <si>
    <t>ASA_ASSESS</t>
  </si>
  <si>
    <t>ASA估计</t>
  </si>
  <si>
    <t>OAR0086</t>
  </si>
  <si>
    <t>OPER_PRE_EFFECT</t>
  </si>
  <si>
    <t>术前用药效果</t>
  </si>
  <si>
    <t>JH_OP_EVENT</t>
  </si>
  <si>
    <t>OAE0001</t>
  </si>
  <si>
    <t>OPER_EVENT_SN</t>
  </si>
  <si>
    <t>手术事件编号</t>
  </si>
  <si>
    <t>手术事件编号，系统生成三级编码，如“PE0.000.000.001”</t>
  </si>
  <si>
    <t>OAE0002</t>
  </si>
  <si>
    <t>OAE0018</t>
  </si>
  <si>
    <t>OAE0003</t>
  </si>
  <si>
    <t>手术记录单编号，来源JH_OP_RECORD的OAR0001</t>
  </si>
  <si>
    <t>OAE0006</t>
  </si>
  <si>
    <t>OAE0004</t>
  </si>
  <si>
    <t>EVENT_SN_NO</t>
  </si>
  <si>
    <t>事件编号</t>
  </si>
  <si>
    <t>手术中发生的事件编码</t>
  </si>
  <si>
    <t>OAE0005</t>
  </si>
  <si>
    <t>EVENT_NUM</t>
  </si>
  <si>
    <t>事件次序号</t>
  </si>
  <si>
    <t>手术中发生的事件顺序号</t>
  </si>
  <si>
    <t>OAE0008</t>
  </si>
  <si>
    <t>EVENT_CONTENT</t>
  </si>
  <si>
    <t>事件说明</t>
  </si>
  <si>
    <t>OAE0009</t>
  </si>
  <si>
    <t>ORDER_NAME</t>
  </si>
  <si>
    <t>OAE0010</t>
  </si>
  <si>
    <t>项目编号</t>
  </si>
  <si>
    <t>OAE0011</t>
  </si>
  <si>
    <t>ORDER_SPEC</t>
  </si>
  <si>
    <t>OAE0012</t>
  </si>
  <si>
    <t>OAE0015</t>
  </si>
  <si>
    <t>START_TIME</t>
  </si>
  <si>
    <t>开始时间</t>
  </si>
  <si>
    <t>OAE0016</t>
  </si>
  <si>
    <t>STOP_TIME</t>
  </si>
  <si>
    <t>结束时间</t>
  </si>
  <si>
    <t>OAE0019</t>
  </si>
  <si>
    <t>OAE0020</t>
  </si>
  <si>
    <t>448</t>
  </si>
  <si>
    <t>SD_EVENT_TYPE</t>
  </si>
  <si>
    <t>事件类别简码</t>
  </si>
  <si>
    <t>事件类别(1-事件、2-麻醉用药、3-输液、4-输氧、5-手术、6-麻醉、7-置管、8-拔管、9-辅助呼吸、A-控制呼吸、B-输血、0-数据修改，T-ACT)</t>
  </si>
  <si>
    <t>OAE0021</t>
  </si>
  <si>
    <t>ST_EVENT_TYPE</t>
  </si>
  <si>
    <t>事件类别描述</t>
  </si>
  <si>
    <t>OAE0022</t>
  </si>
  <si>
    <t>OAE0023</t>
  </si>
  <si>
    <t>OAE0024</t>
  </si>
  <si>
    <t>SD_PHY_WAY</t>
  </si>
  <si>
    <t>用药途径简码</t>
  </si>
  <si>
    <t>OAE0025</t>
  </si>
  <si>
    <t>ST_PHY_WAY</t>
  </si>
  <si>
    <t>用药途径描述</t>
  </si>
  <si>
    <t>OAE0026</t>
  </si>
  <si>
    <t>SD_FEE</t>
  </si>
  <si>
    <t>是否划价</t>
  </si>
  <si>
    <t>OAE0027</t>
  </si>
  <si>
    <t>SC_EVENT_TYPE</t>
  </si>
  <si>
    <t>事件类别编码</t>
  </si>
  <si>
    <t>源业务系统的事件类别编码</t>
  </si>
  <si>
    <t>OAE0028</t>
  </si>
  <si>
    <t>OAE0029</t>
  </si>
  <si>
    <t>SC_PHY_WAY</t>
  </si>
  <si>
    <t>用药途径编码</t>
  </si>
  <si>
    <t>源业务系统的用药途径编码</t>
  </si>
  <si>
    <t>OAE0030</t>
  </si>
  <si>
    <t>OAE0007</t>
  </si>
  <si>
    <t>EVENT_TYPE</t>
  </si>
  <si>
    <t>事件类别</t>
  </si>
  <si>
    <t>OAE0013</t>
  </si>
  <si>
    <t>OAE0014</t>
  </si>
  <si>
    <t>OAE0017</t>
  </si>
  <si>
    <t>划价标志</t>
  </si>
  <si>
    <t>JH_LAB_VIS_DTL</t>
  </si>
  <si>
    <t>LRM0001</t>
  </si>
  <si>
    <t>LAB_VIS_DTL_SN</t>
  </si>
  <si>
    <t>药敏与培养结果明细编号</t>
  </si>
  <si>
    <t>药敏与培养结果明细编号，系统生成三级编码，如“LM0.000.000.001”</t>
  </si>
  <si>
    <t>LRM0002</t>
  </si>
  <si>
    <t>LRM0023</t>
  </si>
  <si>
    <t>LRM0003</t>
  </si>
  <si>
    <t>微生物结果编号</t>
  </si>
  <si>
    <t>微生物结果编号，来源JH_LAB_RES_VIS的LRV0001</t>
  </si>
  <si>
    <t>LRM0004</t>
  </si>
  <si>
    <t>BAC_ORDER</t>
  </si>
  <si>
    <t>显示顺序号</t>
  </si>
  <si>
    <t>LRM0005</t>
  </si>
  <si>
    <t>BAC_NO</t>
  </si>
  <si>
    <t>细菌编码</t>
  </si>
  <si>
    <t>代码</t>
  </si>
  <si>
    <t>LRM0006</t>
  </si>
  <si>
    <t>BAC_NAME</t>
  </si>
  <si>
    <t>细菌名称</t>
  </si>
  <si>
    <t>抗生素</t>
  </si>
  <si>
    <t>LRM0007</t>
  </si>
  <si>
    <t>BAC_NAME_EN</t>
  </si>
  <si>
    <t>细菌英文名称</t>
  </si>
  <si>
    <t>英文名</t>
  </si>
  <si>
    <t>LRM0008</t>
  </si>
  <si>
    <t>OBR_RESULT</t>
  </si>
  <si>
    <t>结果</t>
  </si>
  <si>
    <t>LRM0009</t>
  </si>
  <si>
    <t>OBR_MIC_VALUE</t>
  </si>
  <si>
    <t>MIC值</t>
  </si>
  <si>
    <t>MIC</t>
  </si>
  <si>
    <t>LRM0010</t>
  </si>
  <si>
    <t>OBR_MM_VALUE</t>
  </si>
  <si>
    <t>MM值</t>
  </si>
  <si>
    <t>MM</t>
  </si>
  <si>
    <t>LRM0011</t>
  </si>
  <si>
    <t>OBR_ANT_METHOD</t>
  </si>
  <si>
    <t>使用方法</t>
  </si>
  <si>
    <t>用法</t>
  </si>
  <si>
    <t>LRM0012</t>
  </si>
  <si>
    <t>OBR_URINE</t>
  </si>
  <si>
    <t>尿液</t>
  </si>
  <si>
    <t>LRM0013</t>
  </si>
  <si>
    <t>OBR_TURNING</t>
  </si>
  <si>
    <t>折点</t>
  </si>
  <si>
    <t>LRM0014</t>
  </si>
  <si>
    <t>OBR_REF</t>
  </si>
  <si>
    <t>LRM0015</t>
  </si>
  <si>
    <t>OBR_METHOD</t>
  </si>
  <si>
    <t>实验类型</t>
  </si>
  <si>
    <t>如“MIC、ZONE”</t>
  </si>
  <si>
    <t>LRM0016</t>
  </si>
  <si>
    <t>OBR_ATYPE</t>
  </si>
  <si>
    <t>所属药敏卡</t>
  </si>
  <si>
    <t>LRM0017</t>
  </si>
  <si>
    <t>OBR_UNIT</t>
  </si>
  <si>
    <t>LRM0018</t>
  </si>
  <si>
    <t>OBR_VALUE</t>
  </si>
  <si>
    <t>涂片结果</t>
  </si>
  <si>
    <t>LRM0019</t>
  </si>
  <si>
    <t>OBR_DESCRIBE</t>
  </si>
  <si>
    <t>描述内容</t>
  </si>
  <si>
    <t>LRM0022</t>
  </si>
  <si>
    <t>OBR_REMARK</t>
  </si>
  <si>
    <t>LRM0024</t>
  </si>
  <si>
    <t>ANTI_NO</t>
  </si>
  <si>
    <t>抗菌药编码</t>
  </si>
  <si>
    <t>LRM0025</t>
  </si>
  <si>
    <t>ANTI_NAME</t>
  </si>
  <si>
    <t>抗菌药名称</t>
  </si>
  <si>
    <t>LRM0026</t>
  </si>
  <si>
    <t>LRM0027</t>
  </si>
  <si>
    <t>SD_OBR</t>
  </si>
  <si>
    <t>是否涂片结果</t>
  </si>
  <si>
    <t>是为“涂片结果”，否为“描述结果”</t>
  </si>
  <si>
    <t>LRM0028</t>
  </si>
  <si>
    <t>SD_OBR_POSITIVE</t>
  </si>
  <si>
    <t>LRM0029</t>
  </si>
  <si>
    <t>LRM0020</t>
  </si>
  <si>
    <t>OBR_FLAG</t>
  </si>
  <si>
    <t>涂片结果标记</t>
  </si>
  <si>
    <t>LRM0021</t>
  </si>
  <si>
    <t>OBR_POSITIVE_FLAG</t>
  </si>
  <si>
    <t>阳性标志</t>
  </si>
  <si>
    <t>JH_BLD_RECORD</t>
  </si>
  <si>
    <t>BMR0001</t>
  </si>
  <si>
    <t>BLD_RECORD_SN</t>
  </si>
  <si>
    <t>输血记录编号</t>
  </si>
  <si>
    <t>输血记录编号，系统生成三级编码，如“BR0.000.000.001”</t>
  </si>
  <si>
    <t>BMR0002</t>
  </si>
  <si>
    <t>BMR0003</t>
  </si>
  <si>
    <t>输血申请单编号，来源JH_BLD_APPLY的BAP0001</t>
  </si>
  <si>
    <t>BMR0004</t>
  </si>
  <si>
    <t>BMR0005</t>
  </si>
  <si>
    <t>BMR0006</t>
  </si>
  <si>
    <t>BLD_PACKAGE_CODE</t>
  </si>
  <si>
    <t>血袋条码</t>
  </si>
  <si>
    <t>BMR0007</t>
  </si>
  <si>
    <t>TAKE_OUT_MAN</t>
  </si>
  <si>
    <t>取血人</t>
  </si>
  <si>
    <t>BMR0008</t>
  </si>
  <si>
    <t>TAKE_OUT_TIME</t>
  </si>
  <si>
    <t>取血时间</t>
  </si>
  <si>
    <t>BMR0009</t>
  </si>
  <si>
    <t>BLD_START_MAN</t>
  </si>
  <si>
    <t>输血开始人</t>
  </si>
  <si>
    <t>BMR0010</t>
  </si>
  <si>
    <t>BLD_START_TIME</t>
  </si>
  <si>
    <t>输血开始时间</t>
  </si>
  <si>
    <t>BMR0011</t>
  </si>
  <si>
    <t>BLD_END_MAN</t>
  </si>
  <si>
    <t>输血结束人</t>
  </si>
  <si>
    <t>BMR0012</t>
  </si>
  <si>
    <t>BLD_END_TIME</t>
  </si>
  <si>
    <t>输血结束时间</t>
  </si>
  <si>
    <t>BMR0013</t>
  </si>
  <si>
    <t>BMR0014</t>
  </si>
  <si>
    <t>BLD_VOLUME</t>
  </si>
  <si>
    <t>BMR0015</t>
  </si>
  <si>
    <t>BLD_ABO</t>
  </si>
  <si>
    <t>BMR0016</t>
  </si>
  <si>
    <t>BLD_RH</t>
  </si>
  <si>
    <t>BMR0018</t>
  </si>
  <si>
    <t>BLD_REMARK</t>
  </si>
  <si>
    <t>输血备注</t>
  </si>
  <si>
    <t>BMR0019</t>
  </si>
  <si>
    <t>BMR0020</t>
  </si>
  <si>
    <t>申请状态简码</t>
  </si>
  <si>
    <t>BMR0021</t>
  </si>
  <si>
    <t>BMR0022</t>
  </si>
  <si>
    <t>BMR0023</t>
  </si>
  <si>
    <t>PROC_NO</t>
  </si>
  <si>
    <t>产品码（血液编码）</t>
  </si>
  <si>
    <t>血液编码，对应血液入出库记录的产品名</t>
  </si>
  <si>
    <t>BMR0024</t>
  </si>
  <si>
    <t>BMR0017</t>
  </si>
  <si>
    <t>JH_BLD_TRACE</t>
  </si>
  <si>
    <t>BTR0001</t>
  </si>
  <si>
    <t>BLD_TRACE_SN</t>
  </si>
  <si>
    <t>输血追踪编号</t>
  </si>
  <si>
    <t>输血追踪编号，系统生成三级编码，如“BT0.000.000.001”</t>
  </si>
  <si>
    <t>BTR0002</t>
  </si>
  <si>
    <t>BTR0003</t>
  </si>
  <si>
    <t>BTR0004</t>
  </si>
  <si>
    <t>BTR0006</t>
  </si>
  <si>
    <t>BTR0007</t>
  </si>
  <si>
    <t>BTR0008</t>
  </si>
  <si>
    <t>BTR0009</t>
  </si>
  <si>
    <t>BTR0010</t>
  </si>
  <si>
    <t>450</t>
  </si>
  <si>
    <t>SD_TRACE_TYPE</t>
  </si>
  <si>
    <t>追踪类型简码</t>
  </si>
  <si>
    <t>输血追踪类型，如“1#,#002#,#开始输血”（申请提交、输血科审核、医务处审核、配血、等待输血、开始输血、输血巡视、结束输血、输血完成）</t>
  </si>
  <si>
    <t>BTR0011</t>
  </si>
  <si>
    <t>ST_TRACE_TYPE</t>
  </si>
  <si>
    <t>追踪类型描述</t>
  </si>
  <si>
    <t>BTR0014</t>
  </si>
  <si>
    <t>SC_TRACE_TYPE</t>
  </si>
  <si>
    <t>追踪类型编码</t>
  </si>
  <si>
    <t>源业务系统的追踪类型编码</t>
  </si>
  <si>
    <t>BTR0012</t>
  </si>
  <si>
    <t>SC_TRACE_EMP</t>
  </si>
  <si>
    <t>对应事件发生参与人，如采集人、签收人</t>
  </si>
  <si>
    <t>BTR0013</t>
  </si>
  <si>
    <t>ST_TRACE_EMP</t>
  </si>
  <si>
    <t>事件参与人名称</t>
  </si>
  <si>
    <t>BTR0015</t>
  </si>
  <si>
    <t>BTR0005</t>
  </si>
  <si>
    <t>BLD_TRACE_TYPE</t>
  </si>
  <si>
    <t>输血追踪类型</t>
  </si>
  <si>
    <t>JH_ALLERGY</t>
  </si>
  <si>
    <t>AMR0001</t>
  </si>
  <si>
    <t>ALLERGY_SN</t>
  </si>
  <si>
    <t>过敏记录编号</t>
  </si>
  <si>
    <t>过敏记录编号，系统生成三级编码，如“AR0.000.000.001”</t>
  </si>
  <si>
    <t>AMR0002</t>
  </si>
  <si>
    <t>AMR0003</t>
  </si>
  <si>
    <t>AMR0004</t>
  </si>
  <si>
    <t>AMR0006</t>
  </si>
  <si>
    <t>ALLERGY_ORDER</t>
  </si>
  <si>
    <t>过敏顺序号</t>
  </si>
  <si>
    <t>AMR0007</t>
  </si>
  <si>
    <t>ALLERGY_TYPE</t>
  </si>
  <si>
    <t>过敏分类</t>
  </si>
  <si>
    <t>AMR0008</t>
  </si>
  <si>
    <t>ALLERGY_SRC</t>
  </si>
  <si>
    <t>AMR0009</t>
  </si>
  <si>
    <t>ALLERGY_CONTENT</t>
  </si>
  <si>
    <t>AMR0010</t>
  </si>
  <si>
    <t>AMR0011</t>
  </si>
  <si>
    <t>451</t>
  </si>
  <si>
    <t>MESSAGE_SRC</t>
  </si>
  <si>
    <t>信息来源</t>
  </si>
  <si>
    <t>患者自己描述、院外检测结果、院内检测结果</t>
  </si>
  <si>
    <t>AMR0012</t>
  </si>
  <si>
    <t>ALLERGY_REMARK</t>
  </si>
  <si>
    <t>其它备注</t>
  </si>
  <si>
    <t>AMR0013</t>
  </si>
  <si>
    <t>AMR0014</t>
  </si>
  <si>
    <t>AMR0017</t>
  </si>
  <si>
    <t>AMR0018</t>
  </si>
  <si>
    <t>AMR0015</t>
  </si>
  <si>
    <t>SD_MESSAGE_SRC</t>
  </si>
  <si>
    <t>信息来源简码</t>
  </si>
  <si>
    <t>AMR0016</t>
  </si>
  <si>
    <t>ST_MESSAGE_SRC</t>
  </si>
  <si>
    <t>信息来源描述</t>
  </si>
  <si>
    <t>AMR0019</t>
  </si>
  <si>
    <t>SC_MESSAGE_SRC</t>
  </si>
  <si>
    <t>信息来源编码</t>
  </si>
  <si>
    <t>源业务系统的信息来源编码</t>
  </si>
  <si>
    <t>AMR0020</t>
  </si>
  <si>
    <t>记录人编码</t>
  </si>
  <si>
    <t>AMR0021</t>
  </si>
  <si>
    <t>记录人名称</t>
  </si>
  <si>
    <t>AMR0022</t>
  </si>
  <si>
    <t>AMR0005</t>
  </si>
  <si>
    <t>JH_OUT_DIAG</t>
  </si>
  <si>
    <t>ODR0001</t>
  </si>
  <si>
    <t>OUT_DIAG_SN</t>
  </si>
  <si>
    <t>门诊临床诊断编号</t>
  </si>
  <si>
    <t>门诊临床诊断编号，系统生成三级编码，如“MG0.000.000.001”</t>
  </si>
  <si>
    <t>ODR0002</t>
  </si>
  <si>
    <t>ODR0003</t>
  </si>
  <si>
    <t>ODR0004</t>
  </si>
  <si>
    <t>ODR0006</t>
  </si>
  <si>
    <t>ODR0007</t>
  </si>
  <si>
    <t>ODR0008</t>
  </si>
  <si>
    <t>ODR0012</t>
  </si>
  <si>
    <t>ODR0013</t>
  </si>
  <si>
    <t>ODR0015</t>
  </si>
  <si>
    <t>ODR0016</t>
  </si>
  <si>
    <t>ODR0018</t>
  </si>
  <si>
    <t>ODR0019</t>
  </si>
  <si>
    <t>ODR0020</t>
  </si>
  <si>
    <t>ODR0021</t>
  </si>
  <si>
    <t>ODR0031</t>
  </si>
  <si>
    <t>ODR0022</t>
  </si>
  <si>
    <t>ODR0023</t>
  </si>
  <si>
    <t>ODR0024</t>
  </si>
  <si>
    <t>ODR0025</t>
  </si>
  <si>
    <t>ODR0026</t>
  </si>
  <si>
    <t>ODR0027</t>
  </si>
  <si>
    <t>ODR0028</t>
  </si>
  <si>
    <t>ODR0029</t>
  </si>
  <si>
    <t>ODR0030</t>
  </si>
  <si>
    <t>ODR0032</t>
  </si>
  <si>
    <t>ODR0033</t>
  </si>
  <si>
    <t>ODR0005</t>
  </si>
  <si>
    <t>ODR0009</t>
  </si>
  <si>
    <t>ODR0010</t>
  </si>
  <si>
    <t>ODR0011</t>
  </si>
  <si>
    <t>ODR0014</t>
  </si>
  <si>
    <t>ODR0017</t>
  </si>
  <si>
    <t>JH_NIS_MR</t>
  </si>
  <si>
    <t>INR0001</t>
  </si>
  <si>
    <t>NURSE_REC_SN</t>
  </si>
  <si>
    <t>护理记录编号</t>
  </si>
  <si>
    <t>护理记录编号，系统生成三级编码，如“NR0.000.000.001”</t>
  </si>
  <si>
    <t>INR0002</t>
  </si>
  <si>
    <t>INR0003</t>
  </si>
  <si>
    <t>INR0004</t>
  </si>
  <si>
    <t>发生时间</t>
  </si>
  <si>
    <t>INR0005</t>
  </si>
  <si>
    <t>发生时点</t>
  </si>
  <si>
    <t>属于那个测量时间点，如2、4、6小时点</t>
  </si>
  <si>
    <t>INR0006</t>
  </si>
  <si>
    <t>INR0007</t>
  </si>
  <si>
    <t>INR0008</t>
  </si>
  <si>
    <t>NR_TYPE_NO</t>
  </si>
  <si>
    <t>项目类型码</t>
  </si>
  <si>
    <t>护理记录类型编码，院内编码</t>
  </si>
  <si>
    <t>INR0009</t>
  </si>
  <si>
    <t>NR_TYPE_NAME</t>
  </si>
  <si>
    <t>项目类型名</t>
  </si>
  <si>
    <t>护理记录名称，可以是英文</t>
  </si>
  <si>
    <t>INR0010</t>
  </si>
  <si>
    <t>NR_TYPE_DESC</t>
  </si>
  <si>
    <t>显示给用户的护理记录名称描述，如体温、基础护理等</t>
  </si>
  <si>
    <t>INR0011</t>
  </si>
  <si>
    <t>454</t>
  </si>
  <si>
    <t>NR_TYPE_DT</t>
  </si>
  <si>
    <t>项目分类</t>
  </si>
  <si>
    <t>护理记录类型内部简化字典</t>
  </si>
  <si>
    <t>INR0012</t>
  </si>
  <si>
    <t>NURSE_REC_UNIT</t>
  </si>
  <si>
    <t>项目单位</t>
  </si>
  <si>
    <t>记录项使用的单位</t>
  </si>
  <si>
    <t>INR0013</t>
  </si>
  <si>
    <t>NURSE_REC_VAL_N</t>
  </si>
  <si>
    <t>项目数值</t>
  </si>
  <si>
    <t>数值型记录值，用于计算</t>
  </si>
  <si>
    <t>INR0014</t>
  </si>
  <si>
    <t>NURSE_REC_VAL_C</t>
  </si>
  <si>
    <t>项目值描述</t>
  </si>
  <si>
    <t>如果是非数值型记录项目，在这里描述，数值型的数据可以多写一份文本值</t>
  </si>
  <si>
    <t>INR0015</t>
  </si>
  <si>
    <t>NURSE_REC_MEMO</t>
  </si>
  <si>
    <t>项目备注</t>
  </si>
  <si>
    <t>INR0016</t>
  </si>
  <si>
    <t>INR0017</t>
  </si>
  <si>
    <t>INR0018</t>
  </si>
  <si>
    <t>项目删除标记</t>
  </si>
  <si>
    <t>是否作废的记录项目数据</t>
  </si>
  <si>
    <t>INR0019</t>
  </si>
  <si>
    <t>是否来源重症患者记录项目</t>
  </si>
  <si>
    <t>INR0020</t>
  </si>
  <si>
    <t>若是重症机器采集项目数据，描述来源的机器设备</t>
  </si>
  <si>
    <t>INR0021</t>
  </si>
  <si>
    <t>NURSE_EVA_FLAG</t>
  </si>
  <si>
    <t>评估标记</t>
  </si>
  <si>
    <t>是否护理评估记录项目</t>
  </si>
  <si>
    <t>INR0022</t>
  </si>
  <si>
    <t>NR_ORDER_NUM</t>
  </si>
  <si>
    <t>项目显示顺序</t>
  </si>
  <si>
    <t>该项目显示顺序编号</t>
  </si>
  <si>
    <t>INR0023</t>
  </si>
  <si>
    <t>SC_NR_TYPE_DT</t>
  </si>
  <si>
    <t>项目分类编码</t>
  </si>
  <si>
    <t>源业务系统的项目分类编码</t>
  </si>
  <si>
    <t>INR0024</t>
  </si>
  <si>
    <t>ST_NR_TYPE_DT</t>
  </si>
  <si>
    <t>项目分类描述</t>
  </si>
  <si>
    <t>源业务系统的项目分类描述</t>
  </si>
  <si>
    <t>INR0025</t>
  </si>
  <si>
    <t>重症记录标识</t>
  </si>
  <si>
    <t>INR0026</t>
  </si>
  <si>
    <t>INR0027</t>
  </si>
  <si>
    <t>EVALUATION_NURSE</t>
  </si>
  <si>
    <t>评估人</t>
  </si>
  <si>
    <t>INR0028</t>
  </si>
  <si>
    <t>检验报告项目代码</t>
  </si>
  <si>
    <t>INR0029</t>
  </si>
  <si>
    <t>医嘱项目代码</t>
  </si>
  <si>
    <t>INR0030</t>
  </si>
  <si>
    <t>SC_EVALUATION_NURSE</t>
  </si>
  <si>
    <t>评估护士编码</t>
  </si>
  <si>
    <t>INR0035</t>
  </si>
  <si>
    <t>SC_RECORD_NURSE</t>
  </si>
  <si>
    <t>INR0031</t>
  </si>
  <si>
    <t>SC_EXEC_NURSE</t>
  </si>
  <si>
    <t>执行护士编码</t>
  </si>
  <si>
    <t>护理计划的执行护士,业务库护士编码</t>
  </si>
  <si>
    <t>INR0036</t>
  </si>
  <si>
    <t>INR0032</t>
  </si>
  <si>
    <t>ST_EXEC_NURSE</t>
  </si>
  <si>
    <t>执行护士名称</t>
  </si>
  <si>
    <t>护理计划执行护士，源业务库执行护士名称</t>
  </si>
  <si>
    <t>INR0033</t>
  </si>
  <si>
    <t>PLAN_EXEC_TIME</t>
  </si>
  <si>
    <t>INR0034</t>
  </si>
  <si>
    <t>PLAN_EXEC_REC</t>
  </si>
  <si>
    <t>护理计划项目</t>
  </si>
  <si>
    <t>JH_NIS_MR_DTL</t>
  </si>
  <si>
    <t>IND0001</t>
  </si>
  <si>
    <t>NURSE_R_DTL_SN</t>
  </si>
  <si>
    <t>护理记录明细编号</t>
  </si>
  <si>
    <t>护理记录明细编号，系统生成三级编码，如“ND0.000.000.001”</t>
  </si>
  <si>
    <t>IND0002</t>
  </si>
  <si>
    <t>IND0003</t>
  </si>
  <si>
    <t>护理记录编号，来源JH_NIS_MR的INR0001</t>
  </si>
  <si>
    <t>IND0004</t>
  </si>
  <si>
    <t>NR_DTL_NO</t>
  </si>
  <si>
    <t>护理记录明细项（评估项）编码，院内编码</t>
  </si>
  <si>
    <t>IND0005</t>
  </si>
  <si>
    <t>NR_DTL_NAME</t>
  </si>
  <si>
    <t>护理记录明细项名称，可以是英文</t>
  </si>
  <si>
    <t>IND0006</t>
  </si>
  <si>
    <t>NR_DTL_DESC</t>
  </si>
  <si>
    <t>显示给用户的护理记录明细项名称描述，如“自理能力”中的“完全依赖”</t>
  </si>
  <si>
    <t>IND0007</t>
  </si>
  <si>
    <t>NR_DTL_UNIT</t>
  </si>
  <si>
    <t>记录项使用的单位，若有</t>
  </si>
  <si>
    <t>IND0008</t>
  </si>
  <si>
    <t>NR_DTL_VAL_N</t>
  </si>
  <si>
    <t>数值型记录值，用于计算；评估项选中后的得分值</t>
  </si>
  <si>
    <t>IND0009</t>
  </si>
  <si>
    <t>NR_DTL_VAL_C</t>
  </si>
  <si>
    <t>如果是非数值型记录项目在这用文字描述，评估项选中后描述值</t>
  </si>
  <si>
    <t>IND0010</t>
  </si>
  <si>
    <t>NR_DTL_MEMO</t>
  </si>
  <si>
    <t>IND0011</t>
  </si>
  <si>
    <t>IND0012</t>
  </si>
  <si>
    <t>IND0013</t>
  </si>
  <si>
    <t>NR_DTL_ORDER</t>
  </si>
  <si>
    <t>IND0014</t>
  </si>
  <si>
    <t>IND0015</t>
  </si>
  <si>
    <t>JH_CONS_APPLY</t>
  </si>
  <si>
    <t>CAP0001</t>
  </si>
  <si>
    <t>CONS_APY_SN</t>
  </si>
  <si>
    <t>会诊申请单编号</t>
  </si>
  <si>
    <t>会诊申请单编号，系统生成三级编码，如“CP0.000.000.001”</t>
  </si>
  <si>
    <t>CAP0002</t>
  </si>
  <si>
    <t>CAP0003</t>
  </si>
  <si>
    <t>CAP0004</t>
  </si>
  <si>
    <t>CAP0005</t>
  </si>
  <si>
    <t>CAP0006</t>
  </si>
  <si>
    <t>CONS_APPLY_CODE</t>
  </si>
  <si>
    <t>会诊申请单号</t>
  </si>
  <si>
    <t>业务系统使用的会诊申请单号</t>
  </si>
  <si>
    <t>CAP0007</t>
  </si>
  <si>
    <t>SD_CONS_VISIT</t>
  </si>
  <si>
    <t>申请就诊类型</t>
  </si>
  <si>
    <t>会诊申请单患者的就诊类型；直接引用JH_PAT_VISIT的PAV0012；使用中台标准编码“就诊类型”</t>
  </si>
  <si>
    <t>CAP0008</t>
  </si>
  <si>
    <t>SD_OUTLAND_CONS</t>
  </si>
  <si>
    <t>是否外院会诊</t>
  </si>
  <si>
    <t>外院会诊标记，中台标准“是否”编码</t>
  </si>
  <si>
    <t>CAP0009</t>
  </si>
  <si>
    <t>SD_REMOTE_CONS</t>
  </si>
  <si>
    <t>是否远程会诊</t>
  </si>
  <si>
    <t>远程网络方式会诊标记，中台标准“是否”编码</t>
  </si>
  <si>
    <t>CAP0010</t>
  </si>
  <si>
    <t>CONS_INVITE_TIME</t>
  </si>
  <si>
    <t>申请发出时间</t>
  </si>
  <si>
    <t>会诊申请发出的时间</t>
  </si>
  <si>
    <t>CAP0011</t>
  </si>
  <si>
    <t>CONS_DEAD_TIME</t>
  </si>
  <si>
    <t>申请终止期限</t>
  </si>
  <si>
    <t>会诊申请有效期时间</t>
  </si>
  <si>
    <t>CAP0012</t>
  </si>
  <si>
    <t>ST_CONS_TYPE</t>
  </si>
  <si>
    <t>会诊类型描述</t>
  </si>
  <si>
    <t>源业务系统的会诊类型描述</t>
  </si>
  <si>
    <t>CAP0013</t>
  </si>
  <si>
    <t>SC_APY_DEPT</t>
  </si>
  <si>
    <t>会诊申请发起科室的编码；源业务系统的科室编码</t>
  </si>
  <si>
    <t>CAP0014</t>
  </si>
  <si>
    <t>ST_APY_DEPT</t>
  </si>
  <si>
    <t>会诊申请发起科室的名称；源业务系统的科室名称</t>
  </si>
  <si>
    <t>CAP0015</t>
  </si>
  <si>
    <t>SC_APY_DOCT</t>
  </si>
  <si>
    <t>申请人编码</t>
  </si>
  <si>
    <t>会诊申请发起医生的编码；源业务系统的医生编码</t>
  </si>
  <si>
    <t>CAP0016</t>
  </si>
  <si>
    <t>ST_APY_DOCT</t>
  </si>
  <si>
    <t>申请人名称</t>
  </si>
  <si>
    <t>会诊申请发起医生的名称；源业务系统的医生名称</t>
  </si>
  <si>
    <t>CAP0017</t>
  </si>
  <si>
    <t>CONS_PLAN_TIME</t>
  </si>
  <si>
    <t>拟会诊时间</t>
  </si>
  <si>
    <t>CAP0018</t>
  </si>
  <si>
    <t>CONS_PLAN_ADDR</t>
  </si>
  <si>
    <t>拟会诊地点</t>
  </si>
  <si>
    <t>CAP0019</t>
  </si>
  <si>
    <t>拟邀请科室编码</t>
  </si>
  <si>
    <t>会诊申请邀请的科室编码；源业务系统的科室编码</t>
  </si>
  <si>
    <t>CAP0020</t>
  </si>
  <si>
    <t>拟邀请科室名称</t>
  </si>
  <si>
    <t>会诊申请邀请的科室的名称，多个科室直接分割叠加；源业务系统的科室名称</t>
  </si>
  <si>
    <t>CAP0021</t>
  </si>
  <si>
    <t>CONS_REAL_TIME</t>
  </si>
  <si>
    <t>实际会诊时间</t>
  </si>
  <si>
    <t>CAP0022</t>
  </si>
  <si>
    <t>CONS_REAL_ADDR</t>
  </si>
  <si>
    <t>实际会诊地点</t>
  </si>
  <si>
    <t>CAP0023</t>
  </si>
  <si>
    <t>CONS_STOP_TIME</t>
  </si>
  <si>
    <t>会诊结束时间</t>
  </si>
  <si>
    <t>实际会诊结束时间</t>
  </si>
  <si>
    <t>CAP0024</t>
  </si>
  <si>
    <t>456</t>
  </si>
  <si>
    <t>CONS_STATE</t>
  </si>
  <si>
    <t>会诊状态</t>
  </si>
  <si>
    <t>会诊申请状态；中台字典：申请编辑中、申请已提交、审核通过、审核不通过、待会诊、撤销、会诊已完成</t>
  </si>
  <si>
    <t>CAP0025</t>
  </si>
  <si>
    <t>CONS_CONDITION</t>
  </si>
  <si>
    <t>病情情况</t>
  </si>
  <si>
    <t>申请会诊的一般病情描述</t>
  </si>
  <si>
    <t>CAP0026</t>
  </si>
  <si>
    <t>URGENT_REASON</t>
  </si>
  <si>
    <t>急会诊原因</t>
  </si>
  <si>
    <t>加急会诊的原因描述</t>
  </si>
  <si>
    <t>CAP0027</t>
  </si>
  <si>
    <t>会诊申请的其他备注</t>
  </si>
  <si>
    <t>CAP0028</t>
  </si>
  <si>
    <t>APY_VERIFY</t>
  </si>
  <si>
    <t>申请审核人</t>
  </si>
  <si>
    <t>CAP0029</t>
  </si>
  <si>
    <t>APY_VERIFY_TIME</t>
  </si>
  <si>
    <t>CAP0030</t>
  </si>
  <si>
    <t>APY_VERIFY_MEMO</t>
  </si>
  <si>
    <t>申请审核反馈</t>
  </si>
  <si>
    <t>会诊申请单审核结果反馈</t>
  </si>
  <si>
    <t>CAP0031</t>
  </si>
  <si>
    <t>APY_CANCEL_REASON</t>
  </si>
  <si>
    <t>会诊撤销原因</t>
  </si>
  <si>
    <t>CAP0032</t>
  </si>
  <si>
    <t>APY_CANCEL_DOCT</t>
  </si>
  <si>
    <t>会诊撤销人</t>
  </si>
  <si>
    <t>CAP0033</t>
  </si>
  <si>
    <t>APY_CANCEL_TIME</t>
  </si>
  <si>
    <t>会诊撤销时间</t>
  </si>
  <si>
    <t>CAP0034</t>
  </si>
  <si>
    <t>SD_CONS_RESULT</t>
  </si>
  <si>
    <t>是否会诊评价</t>
  </si>
  <si>
    <t>有无会诊评价标记，中台标准“是否”编码</t>
  </si>
  <si>
    <t>CAP0035</t>
  </si>
  <si>
    <t>CONS_RESULT</t>
  </si>
  <si>
    <t>会诊评价内容</t>
  </si>
  <si>
    <t>会诊结束后给出的会诊评价内容，主要是申请人对会诊科室参与会诊的及时性和专业性给出的评价</t>
  </si>
  <si>
    <t>CAP0036</t>
  </si>
  <si>
    <t>本次会诊申请关联的医嘱ID</t>
  </si>
  <si>
    <t>CAP0037</t>
  </si>
  <si>
    <t>CONS_HOSPITAL_DESC</t>
  </si>
  <si>
    <t>会诊院区</t>
  </si>
  <si>
    <t>要求会诊的院区名称或外院名称</t>
  </si>
  <si>
    <t>CAP0038</t>
  </si>
  <si>
    <t>SC_PLAN_DOCT</t>
  </si>
  <si>
    <t>邀请会诊医生编码</t>
  </si>
  <si>
    <t>会诊申请邀请的会诊医生编码</t>
  </si>
  <si>
    <t>CAP0039</t>
  </si>
  <si>
    <t>ST_PLAN_DOCT</t>
  </si>
  <si>
    <t>邀请会诊医生姓名</t>
  </si>
  <si>
    <t>会诊申请邀请的会诊医生姓名</t>
  </si>
  <si>
    <t>CAP0040</t>
  </si>
  <si>
    <t>APL_CONS_PURPOSE</t>
  </si>
  <si>
    <t>会诊目的</t>
  </si>
  <si>
    <t>申请会诊的目的</t>
  </si>
  <si>
    <t>CAP0041</t>
  </si>
  <si>
    <t>APL_CONS_DIAG</t>
  </si>
  <si>
    <t>会诊前诊断</t>
  </si>
  <si>
    <t>会诊前填写的主要诊断内容</t>
  </si>
  <si>
    <t>CAP0042</t>
  </si>
  <si>
    <t>SC_CONS_VISIT</t>
  </si>
  <si>
    <t>申请就诊类型编码</t>
  </si>
  <si>
    <t>源业务系统的申请就诊类型编码</t>
  </si>
  <si>
    <t>CAP0043</t>
  </si>
  <si>
    <t>ST_CONS_VISIT</t>
  </si>
  <si>
    <t>申请就诊类型描述</t>
  </si>
  <si>
    <t>源业务系统的申请就诊类型描述</t>
  </si>
  <si>
    <t>CAP0044</t>
  </si>
  <si>
    <t>SC_CONS_STATE</t>
  </si>
  <si>
    <t>会诊状态编码</t>
  </si>
  <si>
    <t>源业务系统的会诊状态编码</t>
  </si>
  <si>
    <t>CAP0045</t>
  </si>
  <si>
    <t>ST_CONS_STATE</t>
  </si>
  <si>
    <t>会诊状态描述</t>
  </si>
  <si>
    <t>源业务系统的会诊状态描述</t>
  </si>
  <si>
    <t>CAP0046</t>
  </si>
  <si>
    <t>是否急会诊</t>
  </si>
  <si>
    <t>CAP0065</t>
  </si>
  <si>
    <t>RECEIPT_TIME</t>
  </si>
  <si>
    <t>CAP0047</t>
  </si>
  <si>
    <t>SC_CONS_DEPT_LARGE</t>
  </si>
  <si>
    <t>拟邀请大科室编码</t>
  </si>
  <si>
    <t>CAP0066</t>
  </si>
  <si>
    <t>ST_REC_DOCT</t>
  </si>
  <si>
    <t>接收人名称</t>
  </si>
  <si>
    <t>CAP0048</t>
  </si>
  <si>
    <t>ST_CONS_DEPT_LARGE</t>
  </si>
  <si>
    <t>拟邀请大科室名称</t>
  </si>
  <si>
    <t>CAP0067</t>
  </si>
  <si>
    <t>SC_REC_DOCT</t>
  </si>
  <si>
    <t>接收人编码</t>
  </si>
  <si>
    <t>CAP0068</t>
  </si>
  <si>
    <t>业务系统数据创建时间</t>
  </si>
  <si>
    <t>CAP0049</t>
  </si>
  <si>
    <t>SC_CONS_DEPT2</t>
  </si>
  <si>
    <t>拟邀请科室编码2</t>
  </si>
  <si>
    <t>CAP0069</t>
  </si>
  <si>
    <t>SC_BED</t>
  </si>
  <si>
    <t>床位编码</t>
  </si>
  <si>
    <t>申请时所在床位编码</t>
  </si>
  <si>
    <t>CAP0050</t>
  </si>
  <si>
    <t>ST_CONS_DEPT2</t>
  </si>
  <si>
    <t>拟邀请科室名称2</t>
  </si>
  <si>
    <t>CAP0070</t>
  </si>
  <si>
    <t>ST_BED</t>
  </si>
  <si>
    <t>床位名称</t>
  </si>
  <si>
    <t>申请时所在床位名称</t>
  </si>
  <si>
    <t>CAP0071</t>
  </si>
  <si>
    <t>申请时所在病房编码</t>
  </si>
  <si>
    <t>CAP0051</t>
  </si>
  <si>
    <t>SC_CONS_DEPT3</t>
  </si>
  <si>
    <t>拟邀请科室编码3</t>
  </si>
  <si>
    <t>CAP0072</t>
  </si>
  <si>
    <t>病房名称</t>
  </si>
  <si>
    <t>申请时所在病房名称</t>
  </si>
  <si>
    <t>CAP0052</t>
  </si>
  <si>
    <t>ST_CONS_DEPT3</t>
  </si>
  <si>
    <t>拟邀请科室名称3</t>
  </si>
  <si>
    <t>CAP0073</t>
  </si>
  <si>
    <t>申请时所在病区编码</t>
  </si>
  <si>
    <t>CAP0074</t>
  </si>
  <si>
    <t>申请时所在病区名称</t>
  </si>
  <si>
    <t>CAP0053</t>
  </si>
  <si>
    <t>SC_CONS_DEPT4</t>
  </si>
  <si>
    <t>拟邀请科室编码4</t>
  </si>
  <si>
    <t>CAP0075</t>
  </si>
  <si>
    <t>CAP0054</t>
  </si>
  <si>
    <t>ST_CONS_DEPT4</t>
  </si>
  <si>
    <t>拟邀请科室名称4</t>
  </si>
  <si>
    <t>CAP0055</t>
  </si>
  <si>
    <t>SC_CONS_DEPT5</t>
  </si>
  <si>
    <t>拟邀请科室编码5</t>
  </si>
  <si>
    <t>CAP0056</t>
  </si>
  <si>
    <t>ST_CONS_DEPT5</t>
  </si>
  <si>
    <t>拟邀请科室名称5</t>
  </si>
  <si>
    <t>CAP0057</t>
  </si>
  <si>
    <t>SC_PLAN_DOCT2</t>
  </si>
  <si>
    <t>邀请会诊医生编码2</t>
  </si>
  <si>
    <t>CAP0058</t>
  </si>
  <si>
    <t>ST_PLAN_DOCT2</t>
  </si>
  <si>
    <t>邀请会诊医生姓名2</t>
  </si>
  <si>
    <t>CAP0059</t>
  </si>
  <si>
    <t>SC_PLAN_DOCT3</t>
  </si>
  <si>
    <t>邀请会诊医生编码3</t>
  </si>
  <si>
    <t>CAP0060</t>
  </si>
  <si>
    <t>ST_PLAN_DOCT3</t>
  </si>
  <si>
    <t>邀请会诊医生姓名3</t>
  </si>
  <si>
    <t>CAP0061</t>
  </si>
  <si>
    <t>SC_PLAN_DOCT4</t>
  </si>
  <si>
    <t>邀请会诊医生编码4</t>
  </si>
  <si>
    <t>CAP0062</t>
  </si>
  <si>
    <t>ST_PLAN_DOCT4</t>
  </si>
  <si>
    <t>邀请会诊医生姓名4</t>
  </si>
  <si>
    <t>CAP0063</t>
  </si>
  <si>
    <t>SC_PLAN_DOCT5</t>
  </si>
  <si>
    <t>邀请会诊医生编码5</t>
  </si>
  <si>
    <t>CAP0064</t>
  </si>
  <si>
    <t>ST_PLAN_DOCT5</t>
  </si>
  <si>
    <t>邀请会诊医生姓名5</t>
  </si>
  <si>
    <t>JH_CONS_RECORD</t>
  </si>
  <si>
    <t>CSR0001</t>
  </si>
  <si>
    <t>CONS_RECORD_SN</t>
  </si>
  <si>
    <t>会诊记录编号</t>
  </si>
  <si>
    <t>会诊记录编号，系统生成三级编码，如“CM0.000.000.001”</t>
  </si>
  <si>
    <t>CSR0002</t>
  </si>
  <si>
    <t>CSR0003</t>
  </si>
  <si>
    <t>会诊申请单编号，来源JH_CONS_APPLY的CAP0001</t>
  </si>
  <si>
    <t>CSR0004</t>
  </si>
  <si>
    <t>CSR0005</t>
  </si>
  <si>
    <t>CSR0006</t>
  </si>
  <si>
    <t>CONS_REC_CODE</t>
  </si>
  <si>
    <t>会诊记录单号</t>
  </si>
  <si>
    <t>业务系统使用的会诊记录单号</t>
  </si>
  <si>
    <t>CSR0007</t>
  </si>
  <si>
    <t>会诊就诊类型</t>
  </si>
  <si>
    <t>会诊记录单患者的就诊类型；直接引用JH_PAT_VISIT的PAV0012；使用中台标准编码“就诊类型”</t>
  </si>
  <si>
    <t>CSR0017</t>
  </si>
  <si>
    <t>实际会诊的科室编码；源业务系统的科室编码</t>
  </si>
  <si>
    <t>CSR0018</t>
  </si>
  <si>
    <t>实际会诊的科室的名称，多个科室直接分割叠加；源业务系统的科室名称</t>
  </si>
  <si>
    <t>CSR0008</t>
  </si>
  <si>
    <t>CSR0009</t>
  </si>
  <si>
    <t>CSR0010</t>
  </si>
  <si>
    <t>CSR0011</t>
  </si>
  <si>
    <t>CSR0012</t>
  </si>
  <si>
    <t>CSR0013</t>
  </si>
  <si>
    <t>CSR0014</t>
  </si>
  <si>
    <t>CSR0015</t>
  </si>
  <si>
    <t>CSR0016</t>
  </si>
  <si>
    <t>CSR0019</t>
  </si>
  <si>
    <t>CONS_START_TIME</t>
  </si>
  <si>
    <t>会诊开始时间</t>
  </si>
  <si>
    <t>实际会诊开始时间</t>
  </si>
  <si>
    <t>CSR0020</t>
  </si>
  <si>
    <t>CSR0021</t>
  </si>
  <si>
    <t>CONS_ADDR</t>
  </si>
  <si>
    <t>会诊地点</t>
  </si>
  <si>
    <t>CSR0022</t>
  </si>
  <si>
    <t>会诊前的一般病情描述</t>
  </si>
  <si>
    <t>CSR0023</t>
  </si>
  <si>
    <t>CSR0024</t>
  </si>
  <si>
    <t>会诊结束后给出的会诊评价内容，针对申请会诊科室提出会诊的必要性以及材料准备情况给出的评价</t>
  </si>
  <si>
    <t>CSR0025</t>
  </si>
  <si>
    <t>CONS_MR_CODE</t>
  </si>
  <si>
    <t>会诊文书编号</t>
  </si>
  <si>
    <t>会诊记录文书的编码</t>
  </si>
  <si>
    <t>CSR0026</t>
  </si>
  <si>
    <t>SC_CONS_DOCT</t>
  </si>
  <si>
    <t>实际会诊医生编码</t>
  </si>
  <si>
    <t>CSR0027</t>
  </si>
  <si>
    <t>ST_CONS_DOCT</t>
  </si>
  <si>
    <t>实际会诊医生姓名</t>
  </si>
  <si>
    <t>CSR0028</t>
  </si>
  <si>
    <t>会诊关联医嘱ID</t>
  </si>
  <si>
    <t>业务存在多科会诊申请情况，会出现只有会诊科室回复时才插入医嘱表，否则不插入</t>
  </si>
  <si>
    <t>CSR0029</t>
  </si>
  <si>
    <t>CONS_OPINION</t>
  </si>
  <si>
    <t>会诊意见</t>
  </si>
  <si>
    <t>记录会诊科室给出的会诊意见或者退回原因，不同于会诊评价，会诊评价主要是对会诊科室准备资料以及必要性的评价</t>
  </si>
  <si>
    <t>CSR0030</t>
  </si>
  <si>
    <t>CSR0031</t>
  </si>
  <si>
    <t>CSR0032</t>
  </si>
  <si>
    <t>CONS_FINAL_TREATMENT</t>
  </si>
  <si>
    <t>会诊最终治疗措施</t>
  </si>
  <si>
    <t>会诊意见后产生对患者的最终治疗措施</t>
  </si>
  <si>
    <t>CSR0033</t>
  </si>
  <si>
    <t>CONS_OPINION2</t>
  </si>
  <si>
    <t>会诊意见2</t>
  </si>
  <si>
    <t>CSR0034</t>
  </si>
  <si>
    <t>CONS_OPINION3</t>
  </si>
  <si>
    <t>会诊意见3</t>
  </si>
  <si>
    <t>CSR0035</t>
  </si>
  <si>
    <t>CONS_OPINION4</t>
  </si>
  <si>
    <t>会诊意见4</t>
  </si>
  <si>
    <t>CSR0036</t>
  </si>
  <si>
    <t>CONS_OPINION5</t>
  </si>
  <si>
    <t>会诊意见5</t>
  </si>
  <si>
    <t>CSR0046</t>
  </si>
  <si>
    <t>INVITE_REC_TIME</t>
  </si>
  <si>
    <t>会诊受邀接收时间</t>
  </si>
  <si>
    <t>CSR0037</t>
  </si>
  <si>
    <t>APPLY_CONS_RESULT1</t>
  </si>
  <si>
    <t>申请科室评价1</t>
  </si>
  <si>
    <t>CSR0047</t>
  </si>
  <si>
    <t>SC_REPORT_DOC</t>
  </si>
  <si>
    <t>报告医生编码</t>
  </si>
  <si>
    <t>CSR0038</t>
  </si>
  <si>
    <t>APPLY_CONS_RESULT2</t>
  </si>
  <si>
    <t>申请科室评价2</t>
  </si>
  <si>
    <t>CSR0048</t>
  </si>
  <si>
    <t>ST_REPORT_DOC</t>
  </si>
  <si>
    <t>报告医生名称</t>
  </si>
  <si>
    <t>CSR0039</t>
  </si>
  <si>
    <t>APPLY_CONS_RESULT3</t>
  </si>
  <si>
    <t>申请科室评价3</t>
  </si>
  <si>
    <t>CSR0049</t>
  </si>
  <si>
    <t>数据创建时间</t>
  </si>
  <si>
    <t>CSR0040</t>
  </si>
  <si>
    <t>APPLY_CONS_RESULT4</t>
  </si>
  <si>
    <t>申请科室评价4</t>
  </si>
  <si>
    <t>CSR0050</t>
  </si>
  <si>
    <t>CSR0041</t>
  </si>
  <si>
    <t>APPLY_CONS_RESULT5</t>
  </si>
  <si>
    <t>申请科室评价5</t>
  </si>
  <si>
    <t>CSR0042</t>
  </si>
  <si>
    <t>INVITED_CONS_RESULT2</t>
  </si>
  <si>
    <t>受邀科室评价2</t>
  </si>
  <si>
    <t>CSR0043</t>
  </si>
  <si>
    <t>INVITED_CONS_RESULT3</t>
  </si>
  <si>
    <t>受邀科室评价3</t>
  </si>
  <si>
    <t>CSR0044</t>
  </si>
  <si>
    <t>INVITED_CONS_RESULT4</t>
  </si>
  <si>
    <t>受邀科室评价4</t>
  </si>
  <si>
    <t>CSR0045</t>
  </si>
  <si>
    <t>INVITED_CONS_RESULT5</t>
  </si>
  <si>
    <t>受邀科室评价5</t>
  </si>
  <si>
    <t>JH_STAFF_INFO</t>
  </si>
  <si>
    <t>EMP0001</t>
  </si>
  <si>
    <t>STAFF_SN</t>
  </si>
  <si>
    <t>人员编号</t>
  </si>
  <si>
    <t>人员编号，系统生成二级编码，如“E00.000.001”</t>
  </si>
  <si>
    <t>EMP0002</t>
  </si>
  <si>
    <t>EMP0003</t>
  </si>
  <si>
    <t>STAFF_NAME</t>
  </si>
  <si>
    <t>人员姓名</t>
  </si>
  <si>
    <t>医疗人员姓名</t>
  </si>
  <si>
    <t>EMP0004</t>
  </si>
  <si>
    <t>首次登记的医疗机构唯一编号，关联JH_MED_ORG 的 ORG0001；用于区分多院区、集团医院、区域医疗的医疗机构唯一编号</t>
  </si>
  <si>
    <t>EMP0005</t>
  </si>
  <si>
    <t>HIS_EMP_ID</t>
  </si>
  <si>
    <t>人员业务唯一号</t>
  </si>
  <si>
    <t>院内来源业务系统业务流通的员工唯一编号，如工号</t>
  </si>
  <si>
    <t>EMP0006</t>
  </si>
  <si>
    <t>EMP0007</t>
  </si>
  <si>
    <t>EMP0040</t>
  </si>
  <si>
    <t>EMP0008</t>
  </si>
  <si>
    <t>EMP0009</t>
  </si>
  <si>
    <t>EMP0010</t>
  </si>
  <si>
    <t>EMP0011</t>
  </si>
  <si>
    <t>EMP0012</t>
  </si>
  <si>
    <t>EMP0041</t>
  </si>
  <si>
    <t>EMP0013</t>
  </si>
  <si>
    <t>EMP0042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</si>
  <si>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</si>
  <si>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</si>
  <si>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</si>
  <si>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</si>
  <si>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</si>
  <si>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</si>
  <si>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</si>
  <si>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</si>
  <si>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</si>
  <si>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</si>
  <si>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</si>
  <si>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</si>
  <si>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</si>
  <si>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</si>
  <si>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</si>
  <si>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</si>
  <si>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EMP0031</t>
  </si>
  <si>
    <t>联系人关系简码</t>
  </si>
  <si>
    <t>中台标准“联系人与本人的关系”编码</t>
  </si>
  <si>
    <t>EMP0032</t>
  </si>
  <si>
    <t>联系人关系说明</t>
  </si>
  <si>
    <t>源业务系统的联系人与本人关系描述</t>
  </si>
  <si>
    <t>EMP0033</t>
  </si>
  <si>
    <t>EMP0034</t>
  </si>
  <si>
    <t>EMP0035</t>
  </si>
  <si>
    <t>资料最后更新时间</t>
  </si>
  <si>
    <t>本资料最后更新时间</t>
  </si>
  <si>
    <t>EMP0036</t>
  </si>
  <si>
    <t>SD_PARTY_MEMBER</t>
  </si>
  <si>
    <t>是否党员</t>
  </si>
  <si>
    <t>是否党员，中台标准“是否”编码</t>
  </si>
  <si>
    <t>EMP0037</t>
  </si>
  <si>
    <t>PARTY_MEM_TIME</t>
  </si>
  <si>
    <t>入党时间</t>
  </si>
  <si>
    <t>EMP0038</t>
  </si>
  <si>
    <t>SD_TEAM_MEMBER</t>
  </si>
  <si>
    <t>是否团员</t>
  </si>
  <si>
    <t>是否团员，中台标准“是否”编码</t>
  </si>
  <si>
    <t>EMP0039</t>
  </si>
  <si>
    <t>TEAM_MEM_TIME</t>
  </si>
  <si>
    <t>入团时间</t>
  </si>
  <si>
    <t>EMP0030</t>
  </si>
  <si>
    <t>EMP0043</t>
  </si>
  <si>
    <t>EMP0044</t>
  </si>
  <si>
    <t>ONCE_NAME</t>
  </si>
  <si>
    <t>曾用名</t>
  </si>
  <si>
    <t>EMP0045</t>
  </si>
  <si>
    <t>STAFF_MANAGER_NO</t>
  </si>
  <si>
    <t>人员管理编号</t>
  </si>
  <si>
    <t>EMP0046</t>
  </si>
  <si>
    <t>HOSPITAL_AGE</t>
  </si>
  <si>
    <t>院龄(月)</t>
  </si>
  <si>
    <t>EMP0047</t>
  </si>
  <si>
    <t>INHOSPITA_DATE</t>
  </si>
  <si>
    <t>到院日期</t>
  </si>
  <si>
    <t>EMP0048</t>
  </si>
  <si>
    <t>EMPLOYEE_STAT</t>
  </si>
  <si>
    <t>员工状态</t>
  </si>
  <si>
    <t>在岗、返聘、退休、实习生、进修生、见习生、离休、亡故、离职</t>
  </si>
  <si>
    <t>EMP0049</t>
  </si>
  <si>
    <t>HIGHEST_RANK</t>
  </si>
  <si>
    <t>最高职级</t>
  </si>
  <si>
    <t>无、正厅级、副厅级、正处级、副处级、正科级、副科级、科员、办事员、管理未定级、</t>
  </si>
  <si>
    <t>EMP0050</t>
  </si>
  <si>
    <t>TITLE_QUALIFICATION</t>
  </si>
  <si>
    <t>职称资格</t>
  </si>
  <si>
    <t>主任医师、副主任医师、助理工程等</t>
  </si>
  <si>
    <t>EMP0051</t>
  </si>
  <si>
    <t>DEPT</t>
  </si>
  <si>
    <t>部门</t>
  </si>
  <si>
    <t>EMP0052</t>
  </si>
  <si>
    <t>EMP_TYPE</t>
  </si>
  <si>
    <t>员工类别</t>
  </si>
  <si>
    <t>管理人员、专业技术人员、工勤技能人员、辅岗人员</t>
  </si>
  <si>
    <t>EMP0053</t>
  </si>
  <si>
    <t>GRADUATION_DATE</t>
  </si>
  <si>
    <t>最高学历毕业时间</t>
  </si>
  <si>
    <t>EMP0054</t>
  </si>
  <si>
    <t>POST_GRADES</t>
  </si>
  <si>
    <t>岗位等级</t>
  </si>
  <si>
    <t>管理一级至管理十级、管理未定级、专技一级至专技十三级、专技未定级、工勤一级至工勤五级、普通未定级、技工未定级、辅岗人员</t>
  </si>
  <si>
    <t>EMP0055</t>
  </si>
  <si>
    <t>TITLE_DATE</t>
  </si>
  <si>
    <t>职称取得日期</t>
  </si>
  <si>
    <t>EMP0056</t>
  </si>
  <si>
    <t>JOB_CATEGORY</t>
  </si>
  <si>
    <t>岗位类别</t>
  </si>
  <si>
    <t>行政人员、医疗人员:医生、药剂、护理、医技；工勤技能人员、辅岗人员</t>
  </si>
  <si>
    <t>EMP0057</t>
  </si>
  <si>
    <t>FORMS_EMPLOYMENT</t>
  </si>
  <si>
    <t>用工形式</t>
  </si>
  <si>
    <t>编内职工、编外(医院)、编外(劳务)、教编、辅岗、返聘人员、规培(编内职工)、规培(单位职工)、规培(教编)、规培(在职研究生)、大学实习生、在职研究生(学术型)、外来进修人员、外聘兼职人员、规培(编外职工)、规培(个人委托)、规培(社会人)、院外参评人员</t>
  </si>
  <si>
    <t>EMP0058</t>
  </si>
  <si>
    <t>POLITICAL_LANDSCAPE</t>
  </si>
  <si>
    <t>无、共青团员、中共党员</t>
  </si>
  <si>
    <t>EMP0059</t>
  </si>
  <si>
    <t>SD_PAY_FLAG</t>
  </si>
  <si>
    <t>是否发工资</t>
  </si>
  <si>
    <t>EMP0060</t>
  </si>
  <si>
    <t>WORK_STAT</t>
  </si>
  <si>
    <t>在职状态</t>
  </si>
  <si>
    <t>全职、兼职、借调、见习、轮岗、离岗、临聘在岗、实习生状态：实习中、实习结束；进修生状态：进修中、进修结束；</t>
  </si>
  <si>
    <t>EMP0061</t>
  </si>
  <si>
    <t>GRADUATION_SCHOOL</t>
  </si>
  <si>
    <t>最高学历毕业学校</t>
  </si>
  <si>
    <t>EMP0062</t>
  </si>
  <si>
    <t>IMMEDIATE_SUPERIOR</t>
  </si>
  <si>
    <t>直接上级</t>
  </si>
  <si>
    <t>EMP0063</t>
  </si>
  <si>
    <t>POSITIVE_STAT</t>
  </si>
  <si>
    <t>转正情况</t>
  </si>
  <si>
    <t>未转正、已转正</t>
  </si>
  <si>
    <t>EMP0064</t>
  </si>
  <si>
    <t>SD_FOREIGN_FLAG</t>
  </si>
  <si>
    <t>是否外籍</t>
  </si>
  <si>
    <t>EMP0065</t>
  </si>
  <si>
    <t>DOCTOR_CERTIFICATE</t>
  </si>
  <si>
    <t>全科医生取得证书情况</t>
  </si>
  <si>
    <t>住院医师规范化培训合格证、全科医生转岗培训合格证、全科医生骨干培训合格证、全科医生岗位培训合格证</t>
  </si>
  <si>
    <t>EMP0066</t>
  </si>
  <si>
    <t>SD_ACCREDIT_VILL_CLINIC</t>
  </si>
  <si>
    <t>是否乡镇工作</t>
  </si>
  <si>
    <t>是否由乡镇卫生院或社区卫生服务机构派驻村卫生室工作</t>
  </si>
  <si>
    <t>EMP0067</t>
  </si>
  <si>
    <t>SD_DOCTOR_TRA_CERTIFICATE</t>
  </si>
  <si>
    <t>是否获得规培证书</t>
  </si>
  <si>
    <t>是否获得国家住院医师规范化培训合格证书</t>
  </si>
  <si>
    <t>EMP0068</t>
  </si>
  <si>
    <t>SD_INFORMATION_BUSINESS</t>
  </si>
  <si>
    <t>是否从事统计信息化业务工作</t>
  </si>
  <si>
    <t>EMP0069</t>
  </si>
  <si>
    <t>PHYSICIAN_PRACTICE</t>
  </si>
  <si>
    <t>医师执业类别</t>
  </si>
  <si>
    <t>临床、口腔、公共卫生、中医</t>
  </si>
  <si>
    <t>EMP0070</t>
  </si>
  <si>
    <t>REGISTER_LOC_PRACTITIONER</t>
  </si>
  <si>
    <t>是否注册为多地点执业医师</t>
  </si>
  <si>
    <t>是否</t>
  </si>
  <si>
    <t>EMP0071</t>
  </si>
  <si>
    <t>SECOND_PRA_UNIT</t>
  </si>
  <si>
    <t>第2执业单位类别代码</t>
  </si>
  <si>
    <t>医院、乡镇卫生院、社区卫生服务中心/站</t>
  </si>
  <si>
    <t>EMP0072</t>
  </si>
  <si>
    <t>PARTY_POSTS</t>
  </si>
  <si>
    <t>党内职务</t>
  </si>
  <si>
    <t>党委书记、党总支书记</t>
  </si>
  <si>
    <t>EMP0073</t>
  </si>
  <si>
    <t>OTHER_POSTS</t>
  </si>
  <si>
    <t>其他职务</t>
  </si>
  <si>
    <t>工会主席、团委书记</t>
  </si>
  <si>
    <t>EMP0074</t>
  </si>
  <si>
    <t>PROFESSION_TECHNICAL</t>
  </si>
  <si>
    <t>现专业技术职务</t>
  </si>
  <si>
    <t>正高、副高、中级</t>
  </si>
  <si>
    <t>EMP0075</t>
  </si>
  <si>
    <t>HIGH_EDU_MAJOR</t>
  </si>
  <si>
    <t>最高学历所学专业</t>
  </si>
  <si>
    <t>哲学、经济学、法学、临床医学</t>
  </si>
  <si>
    <t>EMP0076</t>
  </si>
  <si>
    <t>INFORMATION_TYPE</t>
  </si>
  <si>
    <t>统计信息化业务工作种类</t>
  </si>
  <si>
    <t>卫生统计、网络运维管理、应用系统开发运维、信息标准与安全、业务管理、其他</t>
  </si>
  <si>
    <t>EMP0077</t>
  </si>
  <si>
    <t>SD_REGISTER_MED_MAJOR</t>
  </si>
  <si>
    <t>是否注册为全科医学专业</t>
  </si>
  <si>
    <t>EMP0078</t>
  </si>
  <si>
    <t>ASSISTANT_DOC_CERTIFICATE</t>
  </si>
  <si>
    <t>是否取得乡村全科执业助理医师证书</t>
  </si>
  <si>
    <t>EMP0079</t>
  </si>
  <si>
    <t>ACADEMIC_DIRECTIONS</t>
  </si>
  <si>
    <t>从事专业类别代码</t>
  </si>
  <si>
    <t>执业医师、见习医师、中药师、检验技师</t>
  </si>
  <si>
    <t>EMP0080</t>
  </si>
  <si>
    <t>WORK_AGE</t>
  </si>
  <si>
    <t>工龄(月)</t>
  </si>
  <si>
    <t>EMP0081</t>
  </si>
  <si>
    <t>证件类别代码</t>
  </si>
  <si>
    <t>EMP0082</t>
  </si>
  <si>
    <t>证件类别描述</t>
  </si>
  <si>
    <t>EMP0083</t>
  </si>
  <si>
    <t>BRITH_PLACE</t>
  </si>
  <si>
    <t>出生地</t>
  </si>
  <si>
    <t>EMP0084</t>
  </si>
  <si>
    <t>SC_EMP_APPLY</t>
  </si>
  <si>
    <t>申请者工号</t>
  </si>
  <si>
    <t>EMP0085</t>
  </si>
  <si>
    <t>ST_EMP_APPLY</t>
  </si>
  <si>
    <t>申请者姓名</t>
  </si>
  <si>
    <t>EMP0086</t>
  </si>
  <si>
    <t>SC_TITLE_CERTIFICATE</t>
  </si>
  <si>
    <t>职称证书编码</t>
  </si>
  <si>
    <t>EMP0087</t>
  </si>
  <si>
    <t>ST_TITLE_CERTIFICATE</t>
  </si>
  <si>
    <t>职称证书名称</t>
  </si>
  <si>
    <t>JH_JOB_LOG</t>
  </si>
  <si>
    <t>JLR0001</t>
  </si>
  <si>
    <t>JOB_LOG_SN</t>
  </si>
  <si>
    <t>任职编号</t>
  </si>
  <si>
    <t>任职编号，系统生成二级编码，如“J00.000.001”</t>
  </si>
  <si>
    <t>JLR0002</t>
  </si>
  <si>
    <t>JLR0003</t>
  </si>
  <si>
    <t>人员编号，关联JH_STAFF_INFO的EMP0001</t>
  </si>
  <si>
    <t>JLR0013</t>
  </si>
  <si>
    <t>261</t>
  </si>
  <si>
    <t>SD_POSITION</t>
  </si>
  <si>
    <t>职务类别</t>
  </si>
  <si>
    <t>专业职务类别代码，如：正高，副高</t>
  </si>
  <si>
    <t>JLR0006</t>
  </si>
  <si>
    <t>457</t>
  </si>
  <si>
    <t>JOB_TYPE</t>
  </si>
  <si>
    <t>任职类型</t>
  </si>
  <si>
    <t>任职类型简码；字典项：临床医生，临床护士，职能部门，临床医生兼职能，临床护士兼职能，其他部门</t>
  </si>
  <si>
    <t>JLR0016</t>
  </si>
  <si>
    <t>SC_JOB_TYPE</t>
  </si>
  <si>
    <t>任职类型编码</t>
  </si>
  <si>
    <t>源业务系统的任职类型编码</t>
  </si>
  <si>
    <t>JLR0017</t>
  </si>
  <si>
    <t>ST_JOB_TYPE</t>
  </si>
  <si>
    <t>任职类型描述</t>
  </si>
  <si>
    <t>源业务系统的任职类型描述</t>
  </si>
  <si>
    <t>JLR0011</t>
  </si>
  <si>
    <t>458</t>
  </si>
  <si>
    <t>JOB_STATE</t>
  </si>
  <si>
    <t>任职状态</t>
  </si>
  <si>
    <t>任职状态说明；字典项：在任，任期结束（任满终止），满期未离（任期已满未终止），终止（未满终止）</t>
  </si>
  <si>
    <t>JLR0018</t>
  </si>
  <si>
    <t>SC_JOB_STATE</t>
  </si>
  <si>
    <t>任职状态编码</t>
  </si>
  <si>
    <t>源业务系统的任职状态编码</t>
  </si>
  <si>
    <t>JLR0019</t>
  </si>
  <si>
    <t>ST_JOB_STATE</t>
  </si>
  <si>
    <t>任职状态描述</t>
  </si>
  <si>
    <t>源业务系统的任职状态描述</t>
  </si>
  <si>
    <t>JLR0005</t>
  </si>
  <si>
    <t>HIS_JOB_ID</t>
  </si>
  <si>
    <t>任职业务唯一号</t>
  </si>
  <si>
    <t>院内来源业务系统业务流通的本次任职唯一编号，如工号</t>
  </si>
  <si>
    <t>JLR0007</t>
  </si>
  <si>
    <t>JOB_START_TIME</t>
  </si>
  <si>
    <t>任职开始时间</t>
  </si>
  <si>
    <t>JLR0008</t>
  </si>
  <si>
    <t>JOB_END_TIME</t>
  </si>
  <si>
    <t>任职结束时间</t>
  </si>
  <si>
    <t>在任期间可以为空</t>
  </si>
  <si>
    <t>JLR0009</t>
  </si>
  <si>
    <t>本次任职的医疗机构唯一编号；来源JH_MED_ORG的ORG0001</t>
  </si>
  <si>
    <t>JLR0010</t>
  </si>
  <si>
    <t>JOB_NUM</t>
  </si>
  <si>
    <t>任职计数</t>
  </si>
  <si>
    <t>本系统任职次数累计（自增顺序累计数值）</t>
  </si>
  <si>
    <t>JLR0014</t>
  </si>
  <si>
    <t>SC_POSITION</t>
  </si>
  <si>
    <t>职务编码</t>
  </si>
  <si>
    <t>业务系统职务编码</t>
  </si>
  <si>
    <t>JLR0015</t>
  </si>
  <si>
    <t>ST_POSITION</t>
  </si>
  <si>
    <t>业务系统职务名称</t>
  </si>
  <si>
    <t>职务名称</t>
  </si>
  <si>
    <t>JLR0020</t>
  </si>
  <si>
    <t>工作地址</t>
  </si>
  <si>
    <t>JLR0021</t>
  </si>
  <si>
    <t>EMPLOYER_PHONE</t>
  </si>
  <si>
    <t>工作联系方式：电话</t>
  </si>
  <si>
    <t>JLR0022</t>
  </si>
  <si>
    <t>SC_NATURE</t>
  </si>
  <si>
    <t>职工性质编码</t>
  </si>
  <si>
    <t>JLR0023</t>
  </si>
  <si>
    <t>ST_NATURE</t>
  </si>
  <si>
    <t>职工性质名称</t>
  </si>
  <si>
    <t>JLR0012</t>
  </si>
  <si>
    <t>JLR0004</t>
  </si>
  <si>
    <t>JH_JOB_DOCTOR</t>
  </si>
  <si>
    <t>JDR0001</t>
  </si>
  <si>
    <t>JOB_DOCTOR_SN</t>
  </si>
  <si>
    <t>医生就职编号</t>
  </si>
  <si>
    <t>临床医生就职记录编号，系统生成二级编码，如“D00.000.001”</t>
  </si>
  <si>
    <t>JDR0002</t>
  </si>
  <si>
    <t>JDR0003</t>
  </si>
  <si>
    <t>任职编号，来源JH_PAT_VISIT的JLR0001</t>
  </si>
  <si>
    <t>JDR0005</t>
  </si>
  <si>
    <t>JDR0006</t>
  </si>
  <si>
    <t>就职计数</t>
  </si>
  <si>
    <t>临床医生就职的本系统累计任职次数（自增顺序累计数值）</t>
  </si>
  <si>
    <t>JDR0007</t>
  </si>
  <si>
    <t>就职开始时间</t>
  </si>
  <si>
    <t>JDR0008</t>
  </si>
  <si>
    <t>就职结束时间</t>
  </si>
  <si>
    <t>在职时可以为空</t>
  </si>
  <si>
    <t>JDR0009</t>
  </si>
  <si>
    <t>JDR0020</t>
  </si>
  <si>
    <t>JDR0010</t>
  </si>
  <si>
    <t>JDR0021</t>
  </si>
  <si>
    <t>JDR0012</t>
  </si>
  <si>
    <t>SC_FIRST_DEPT</t>
  </si>
  <si>
    <t>入职科室编码</t>
  </si>
  <si>
    <t>最开始的入职科室编码；内部源业务系统的编码</t>
  </si>
  <si>
    <t>JDR0013</t>
  </si>
  <si>
    <t>ST_FIRST_DEPT</t>
  </si>
  <si>
    <t>入职科室名称</t>
  </si>
  <si>
    <t>最开始的入职科室名称；内部源业务系统的名称描述</t>
  </si>
  <si>
    <t>JDR0014</t>
  </si>
  <si>
    <t>SC_CURRENT_DEPT</t>
  </si>
  <si>
    <t>当前在职的科室编码；内部源业务系统的编码</t>
  </si>
  <si>
    <t>JDR0015</t>
  </si>
  <si>
    <t>ST_CURRENT_DEPT</t>
  </si>
  <si>
    <t>当前在职的科室名称；内部源业务系统的名称描述</t>
  </si>
  <si>
    <t>JDR0016</t>
  </si>
  <si>
    <t>TITLE_CODE</t>
  </si>
  <si>
    <t>职称证编号</t>
  </si>
  <si>
    <t>JDR0017</t>
  </si>
  <si>
    <t>PRACT_CERT_CODE</t>
  </si>
  <si>
    <t>执业证编号</t>
  </si>
  <si>
    <t>医师执业证书编号</t>
  </si>
  <si>
    <t>JDR0018</t>
  </si>
  <si>
    <t>JOB_CLASS</t>
  </si>
  <si>
    <t>就职岗位</t>
  </si>
  <si>
    <t>JDR0019</t>
  </si>
  <si>
    <t>ARCHIVE_CODE</t>
  </si>
  <si>
    <t>档案号</t>
  </si>
  <si>
    <t>个人就职档案编号</t>
  </si>
  <si>
    <t>JDR0011</t>
  </si>
  <si>
    <t>JDR0004</t>
  </si>
  <si>
    <t>JH_JOB_NURSE</t>
  </si>
  <si>
    <t>JNR0001</t>
  </si>
  <si>
    <t>JOB_NURSE_SN</t>
  </si>
  <si>
    <t>护士就职编号</t>
  </si>
  <si>
    <t>临床护士就职记录编号，系统生成二级编码，如“N00.000.001”</t>
  </si>
  <si>
    <t>JNR0002</t>
  </si>
  <si>
    <t>JNR0003</t>
  </si>
  <si>
    <t>JNR0004</t>
  </si>
  <si>
    <t>JNR0005</t>
  </si>
  <si>
    <t>JNR0006</t>
  </si>
  <si>
    <t>临床护士就职的本系统累计任职次数（自增顺序累计数值）</t>
  </si>
  <si>
    <t>JNR0007</t>
  </si>
  <si>
    <t>JNR0008</t>
  </si>
  <si>
    <t>JNR0021</t>
  </si>
  <si>
    <t>JNR0022</t>
  </si>
  <si>
    <t>JNR0009</t>
  </si>
  <si>
    <t>JNR0010</t>
  </si>
  <si>
    <t>JNR0023</t>
  </si>
  <si>
    <t>JNR0024</t>
  </si>
  <si>
    <t>JNR0012</t>
  </si>
  <si>
    <t>JNR0013</t>
  </si>
  <si>
    <t>JNR0014</t>
  </si>
  <si>
    <t>SC_FIRST_WARD</t>
  </si>
  <si>
    <t>入职病区编码</t>
  </si>
  <si>
    <t>最开始的入职病区编码；内部源业务系统的编码</t>
  </si>
  <si>
    <t>JNR0015</t>
  </si>
  <si>
    <t>ST_FIRST_WARD</t>
  </si>
  <si>
    <t>入职病区名称</t>
  </si>
  <si>
    <t>最开始的入职病区名称；内部源业务系统的名称描述</t>
  </si>
  <si>
    <t>JNR0016</t>
  </si>
  <si>
    <t>JNR0017</t>
  </si>
  <si>
    <t>JNR0018</t>
  </si>
  <si>
    <t>SC_CURRENT_WARD</t>
  </si>
  <si>
    <t>当前在职的病区编码；内部源业务系统的编码</t>
  </si>
  <si>
    <t>JNR0019</t>
  </si>
  <si>
    <t>ST_CURRENT_WARD</t>
  </si>
  <si>
    <t>当前在职的病区名称；内部源业务系统的名称描述</t>
  </si>
  <si>
    <t>JNR0020</t>
  </si>
  <si>
    <t>JNR0011</t>
  </si>
  <si>
    <t>JH_JOB_ADMIN</t>
  </si>
  <si>
    <t>JAR0001</t>
  </si>
  <si>
    <t>JOB_ADMIN_SN</t>
  </si>
  <si>
    <t>职能就职编号</t>
  </si>
  <si>
    <t>职能人员就职记录编号，系统生成二级编码，如“A00.000.001”</t>
  </si>
  <si>
    <t>JAR0002</t>
  </si>
  <si>
    <t>JAR0003</t>
  </si>
  <si>
    <t>JAR0004</t>
  </si>
  <si>
    <t>JAR0005</t>
  </si>
  <si>
    <t>JAR0006</t>
  </si>
  <si>
    <t>职能人员就职的本系统累计任职次数（自增顺序累计数值）</t>
  </si>
  <si>
    <t>JAR0007</t>
  </si>
  <si>
    <t>JAR0008</t>
  </si>
  <si>
    <t>JAR0009</t>
  </si>
  <si>
    <t>JAR0010</t>
  </si>
  <si>
    <t>JAR0011</t>
  </si>
  <si>
    <t>JAR0012</t>
  </si>
  <si>
    <t>JAR0013</t>
  </si>
  <si>
    <t>JAR0014</t>
  </si>
  <si>
    <t>JAR0015</t>
  </si>
  <si>
    <t>JAR0016</t>
  </si>
  <si>
    <t>JAR0017</t>
  </si>
  <si>
    <t>JAR0018</t>
  </si>
  <si>
    <t>JAR0019</t>
  </si>
  <si>
    <t>JAR0020</t>
  </si>
  <si>
    <t>JAR0021</t>
  </si>
  <si>
    <t>SC_DEPT_CONTACT</t>
  </si>
  <si>
    <t>科室联系人编号</t>
  </si>
  <si>
    <t>JAR0022</t>
  </si>
  <si>
    <t>ST_DEPT_CONTACT</t>
  </si>
  <si>
    <t>科室联系人名称</t>
  </si>
  <si>
    <t>JAR0023</t>
  </si>
  <si>
    <t>DIAGNOSIS_TREATMENT_GROUP</t>
  </si>
  <si>
    <t>诊疗组</t>
  </si>
  <si>
    <t>JH_PLAN_OUT</t>
  </si>
  <si>
    <t>DOP0001</t>
  </si>
  <si>
    <t>PLAN_OUT_SN</t>
  </si>
  <si>
    <t>出诊排班编号</t>
  </si>
  <si>
    <t>临床医生门诊出诊排班记录编号，系统生成三级编码，如“DP0.000.000.001”</t>
  </si>
  <si>
    <t>DOP0002</t>
  </si>
  <si>
    <t>DOP0003</t>
  </si>
  <si>
    <t>医生就职编号，来源JH_JOB_DOCTOR的JDR0001</t>
  </si>
  <si>
    <t>DOP0004</t>
  </si>
  <si>
    <t>DOP0005</t>
  </si>
  <si>
    <t>DOP0006</t>
  </si>
  <si>
    <t>PLAN_OUT_CODE</t>
  </si>
  <si>
    <t>排班记录号</t>
  </si>
  <si>
    <t>来源业务系统的排班记录唯一号</t>
  </si>
  <si>
    <t>DOP0007</t>
  </si>
  <si>
    <t>出诊科室编码</t>
  </si>
  <si>
    <t>排班出诊的科室编码；内部源业务系统的编码</t>
  </si>
  <si>
    <t>DOP0008</t>
  </si>
  <si>
    <t>出诊科室名称</t>
  </si>
  <si>
    <t>排班出诊的科室名称；内部源业务系统的名称描述</t>
  </si>
  <si>
    <t>DOP0009</t>
  </si>
  <si>
    <t>出诊医生工号</t>
  </si>
  <si>
    <t>出诊医生的工号；内部源业务系统的编码</t>
  </si>
  <si>
    <t>DOP0010</t>
  </si>
  <si>
    <t>出诊医生名称</t>
  </si>
  <si>
    <t>出诊医生的名称</t>
  </si>
  <si>
    <t>DOP0011</t>
  </si>
  <si>
    <t>PO_START_TIME</t>
  </si>
  <si>
    <t>排班开始时间</t>
  </si>
  <si>
    <t>DOP0012</t>
  </si>
  <si>
    <t>PO_END_TIME</t>
  </si>
  <si>
    <t>排班结束时间</t>
  </si>
  <si>
    <t>DOP0013</t>
  </si>
  <si>
    <t>PLAN_OUT_DESC</t>
  </si>
  <si>
    <t>排班描述</t>
  </si>
  <si>
    <t>如“某某某3月14日上午出诊安排”</t>
  </si>
  <si>
    <t>DOP0014</t>
  </si>
  <si>
    <t>459</t>
  </si>
  <si>
    <t>SD_PLAN_OUT_TYPE</t>
  </si>
  <si>
    <t>出诊类型</t>
  </si>
  <si>
    <t>出诊类型；字典项：普通号，专家号，特需号，加急号</t>
  </si>
  <si>
    <t>DOP0015</t>
  </si>
  <si>
    <t>460</t>
  </si>
  <si>
    <t>SD_PO_STATE</t>
  </si>
  <si>
    <t>排班状态</t>
  </si>
  <si>
    <t>排班状态；字典项：编辑中，正常执行，作废</t>
  </si>
  <si>
    <t>DOP0016</t>
  </si>
  <si>
    <t>SC_PO_MAKE</t>
  </si>
  <si>
    <t>排班员工号</t>
  </si>
  <si>
    <t>DOP0017</t>
  </si>
  <si>
    <t>ST_PO_MAKE</t>
  </si>
  <si>
    <t>排班员工名称</t>
  </si>
  <si>
    <t>DOP0018</t>
  </si>
  <si>
    <t>SC_PLAN_OUT_TYPE</t>
  </si>
  <si>
    <t>出诊类型编码</t>
  </si>
  <si>
    <t>源业务系统的出诊类型编码</t>
  </si>
  <si>
    <t>DOP0019</t>
  </si>
  <si>
    <t>ST_PLAN_OUT_TYPE</t>
  </si>
  <si>
    <t>出诊类型描述</t>
  </si>
  <si>
    <t>源业务系统的出诊类型描述</t>
  </si>
  <si>
    <t>DOP0020</t>
  </si>
  <si>
    <t>SC_DOC_LEVEL</t>
  </si>
  <si>
    <t>医师职称编码</t>
  </si>
  <si>
    <t>来源业务系统的医师职称编码，记录当前排班医生的职称信息</t>
  </si>
  <si>
    <t>DOP0021</t>
  </si>
  <si>
    <t>ST_DOC_LEVEL</t>
  </si>
  <si>
    <t>医师职称描述</t>
  </si>
  <si>
    <t>来源业务系统的医师职称描述，记录当前排班医生的职称信息</t>
  </si>
  <si>
    <t>DOP0022</t>
  </si>
  <si>
    <t>SD_REPLACE</t>
  </si>
  <si>
    <t>是否替诊</t>
  </si>
  <si>
    <t>是否为替诊排班</t>
  </si>
  <si>
    <t>DOP0023</t>
  </si>
  <si>
    <t>ORG_HIS_KEY</t>
  </si>
  <si>
    <t>原出诊排班的主键</t>
  </si>
  <si>
    <t>当为替诊排班时，记录被替诊的原排班主键</t>
  </si>
  <si>
    <t>DOP0024</t>
  </si>
  <si>
    <t>SC_REPLACE_DOC</t>
  </si>
  <si>
    <t>原出诊医师编码</t>
  </si>
  <si>
    <t>当为替诊排班时，记录被替诊的原排班医师编码</t>
  </si>
  <si>
    <t>DOP0025</t>
  </si>
  <si>
    <t>ST_REPLACE_DOC</t>
  </si>
  <si>
    <t>原出诊医师姓名</t>
  </si>
  <si>
    <t>DOP0026</t>
  </si>
  <si>
    <t>专业职务类别代码</t>
  </si>
  <si>
    <t>DOP0027</t>
  </si>
  <si>
    <t>专业职务类别描述</t>
  </si>
  <si>
    <t>DOP0028</t>
  </si>
  <si>
    <t>出诊医师身份证号</t>
  </si>
  <si>
    <t>DOP0029</t>
  </si>
  <si>
    <t>POD_RESOURCE</t>
  </si>
  <si>
    <t>资源总数</t>
  </si>
  <si>
    <t>DOP0030</t>
  </si>
  <si>
    <t>POD_REMAIN</t>
  </si>
  <si>
    <t>剩余号数</t>
  </si>
  <si>
    <t>DOP0031</t>
  </si>
  <si>
    <t>SC_POD_STATE</t>
  </si>
  <si>
    <t>排班状态编码</t>
  </si>
  <si>
    <t>来源业务系统的排班状态编码</t>
  </si>
  <si>
    <t>DOP0032</t>
  </si>
  <si>
    <t>ST_POD_STATE</t>
  </si>
  <si>
    <t>排班状态描述</t>
  </si>
  <si>
    <t>来源业务系统的排班状态描述</t>
  </si>
  <si>
    <t>DOP0033</t>
  </si>
  <si>
    <t>POD_APPLOAD</t>
  </si>
  <si>
    <t>预约总量</t>
  </si>
  <si>
    <t>DOP0034</t>
  </si>
  <si>
    <t>POD_APPLOAD_REMAIN</t>
  </si>
  <si>
    <t>预约剩余量</t>
  </si>
  <si>
    <t>DOP0035</t>
  </si>
  <si>
    <t>POD_ADDLOAD</t>
  </si>
  <si>
    <t>加号数量</t>
  </si>
  <si>
    <t>DOP0036</t>
  </si>
  <si>
    <t>SC_RESOURCE_LEVEL</t>
  </si>
  <si>
    <t>资源级别</t>
  </si>
  <si>
    <t>DOP0037</t>
  </si>
  <si>
    <t>ST_RESOURCE_LEVEL</t>
  </si>
  <si>
    <t>资源级别描述</t>
  </si>
  <si>
    <t>DOP0038</t>
  </si>
  <si>
    <t>SD_JOB_TYPE</t>
  </si>
  <si>
    <t>专业职务类别</t>
  </si>
  <si>
    <t>DOP0039</t>
  </si>
  <si>
    <t>SC_SUB_DEPT</t>
  </si>
  <si>
    <t>亚专业科室编码</t>
  </si>
  <si>
    <t>DOP0040</t>
  </si>
  <si>
    <t>ST_SUB_DEPT</t>
  </si>
  <si>
    <t>亚专业科室名称</t>
  </si>
  <si>
    <t>DOP0041</t>
  </si>
  <si>
    <t>248</t>
  </si>
  <si>
    <t>SD_SUB_DEPT</t>
  </si>
  <si>
    <t>亚专业科室</t>
  </si>
  <si>
    <t>标准亚专业科室</t>
  </si>
  <si>
    <t>DOP0042</t>
  </si>
  <si>
    <t>JH_PO_DETAIL</t>
  </si>
  <si>
    <t>DOD0001</t>
  </si>
  <si>
    <t>PO_DETAIL_SN</t>
  </si>
  <si>
    <t>出诊明细编号</t>
  </si>
  <si>
    <t>临床医生门诊出诊排班明细编号，系统生成三级编码，如“DD0.000.000.001”</t>
  </si>
  <si>
    <t>DOD0002</t>
  </si>
  <si>
    <t>DOD0003</t>
  </si>
  <si>
    <t>临床医生门诊出诊排班记录编号，来源JH_PLAN_OUT的DOP0001</t>
  </si>
  <si>
    <t>DOD0004</t>
  </si>
  <si>
    <t>DOD0005</t>
  </si>
  <si>
    <t>DOD0006</t>
  </si>
  <si>
    <t>PO_DETAIL_CODE</t>
  </si>
  <si>
    <t>出诊明细号</t>
  </si>
  <si>
    <t>来源业务系统的排班明细记录唯一号</t>
  </si>
  <si>
    <t>DOD0007</t>
  </si>
  <si>
    <t>POD_START_TIME</t>
  </si>
  <si>
    <t>明细开始时间</t>
  </si>
  <si>
    <t>DOD0008</t>
  </si>
  <si>
    <t>POD_END_TIME</t>
  </si>
  <si>
    <t>明细结束时间</t>
  </si>
  <si>
    <t>DOD0009</t>
  </si>
  <si>
    <t>POD_DESC</t>
  </si>
  <si>
    <t>明细描述</t>
  </si>
  <si>
    <t>如“某某某3月14日上午10点号”</t>
  </si>
  <si>
    <t>DOD0010</t>
  </si>
  <si>
    <t>461</t>
  </si>
  <si>
    <t>SD_POD_GRANT</t>
  </si>
  <si>
    <t>号源配送端</t>
  </si>
  <si>
    <t>资源发放源；字典项：自助机，业务窗口，网上，电话</t>
  </si>
  <si>
    <t>DOD0011</t>
  </si>
  <si>
    <t>ST_POD_GRANT</t>
  </si>
  <si>
    <t>号源配送端描述</t>
  </si>
  <si>
    <t>源业务系统中对该号源分配给那端使用的文字描述</t>
  </si>
  <si>
    <t>DOD0012</t>
  </si>
  <si>
    <t>DOD0013</t>
  </si>
  <si>
    <t>DOD0014</t>
  </si>
  <si>
    <t>SD_POD_STATE</t>
  </si>
  <si>
    <t>DOD0015</t>
  </si>
  <si>
    <t>SC_POD_GRANT</t>
  </si>
  <si>
    <t>号源配送端编码</t>
  </si>
  <si>
    <t>来源业务系统的号源配送端编码</t>
  </si>
  <si>
    <t>DOD0016</t>
  </si>
  <si>
    <t>DOD0017</t>
  </si>
  <si>
    <t>DOD0018</t>
  </si>
  <si>
    <t>POD_TIME</t>
  </si>
  <si>
    <t>明细时间</t>
  </si>
  <si>
    <t>DOD0019</t>
  </si>
  <si>
    <t>OPER_CODE</t>
  </si>
  <si>
    <t>操作人</t>
  </si>
  <si>
    <t>DOD0020</t>
  </si>
  <si>
    <t>OPER_DATE</t>
  </si>
  <si>
    <t>DOD0021</t>
  </si>
  <si>
    <t>DOD0022</t>
  </si>
  <si>
    <t>DOD0023</t>
  </si>
  <si>
    <t>DOD0024</t>
  </si>
  <si>
    <t>START_NO</t>
  </si>
  <si>
    <t>起始号</t>
  </si>
  <si>
    <t>DOD0025</t>
  </si>
  <si>
    <t>SC_TIME_INTERVAL</t>
  </si>
  <si>
    <t>出诊时段编码</t>
  </si>
  <si>
    <t>DOD0026</t>
  </si>
  <si>
    <t>ST_TIME_INTERVAL</t>
  </si>
  <si>
    <t>出诊时段描述</t>
  </si>
  <si>
    <t>DOD0027</t>
  </si>
  <si>
    <t>SC_RESOURCE_TYPE</t>
  </si>
  <si>
    <t>排班资源类别代码</t>
  </si>
  <si>
    <t>DOD0028</t>
  </si>
  <si>
    <t>ST_RESOURCE_TYPE</t>
  </si>
  <si>
    <t>排班资源类别名称</t>
  </si>
  <si>
    <t>DOD0029</t>
  </si>
  <si>
    <t>JH_DRUG_INFO</t>
  </si>
  <si>
    <t>MDI0001</t>
  </si>
  <si>
    <t>DRUG_INFO_SN</t>
  </si>
  <si>
    <t>药品耗材库唯一号，中台自动编号</t>
  </si>
  <si>
    <t>系统自动产生二级编I00.000.001</t>
  </si>
  <si>
    <t>MDI0002</t>
  </si>
  <si>
    <t>MDI0003</t>
  </si>
  <si>
    <t>MDI0004</t>
  </si>
  <si>
    <t>SC_INVENTORY_ITM</t>
  </si>
  <si>
    <t>药品耗材库存项编码</t>
  </si>
  <si>
    <t>库存项目编码，可能区别于库存项ID</t>
  </si>
  <si>
    <t>MDI0005</t>
  </si>
  <si>
    <t>ST_INVENTORY_ITM</t>
  </si>
  <si>
    <t>药品耗材库存项名称</t>
  </si>
  <si>
    <t>药品耗材的别名，非通用名，通用名放在下面字段，如只有一个名字，两个放一样即可</t>
  </si>
  <si>
    <t>MDI0006</t>
  </si>
  <si>
    <t>ORDER_ITM_LINK</t>
  </si>
  <si>
    <t>关联医嘱项字典ID</t>
  </si>
  <si>
    <t>库存项对应医嘱项的关联医嘱项ID，业务可能存在两个字典表，存在对照关系</t>
  </si>
  <si>
    <t>MDI0007</t>
  </si>
  <si>
    <t>SC_ORDER_ITM</t>
  </si>
  <si>
    <t>关联医嘱项字典编码</t>
  </si>
  <si>
    <t>关联医嘱项目的业务编码</t>
  </si>
  <si>
    <t>MDI0008</t>
  </si>
  <si>
    <t>ST_ORDER_ITM</t>
  </si>
  <si>
    <t>关联医嘱项字典名称</t>
  </si>
  <si>
    <t>关联医嘱项目的医嘱名称，可能有别于库存名称</t>
  </si>
  <si>
    <t>MDI0009</t>
  </si>
  <si>
    <t>HIS_INV_ITM_ID</t>
  </si>
  <si>
    <t>库存项ID</t>
  </si>
  <si>
    <t>库存项业务唯一ID，后续跟踪记录使用，业务实际数据流转关联的ID号，可能与HIS_KEY不同，也可能相同</t>
  </si>
  <si>
    <t>MDI0011</t>
  </si>
  <si>
    <t>SC_STOCK_CAT</t>
  </si>
  <si>
    <t>库存分类编码</t>
  </si>
  <si>
    <t>一般材料、高值耗材、西药、中成药等</t>
  </si>
  <si>
    <t>MDI0012</t>
  </si>
  <si>
    <t>ST_STOCK_CAT</t>
  </si>
  <si>
    <t>库存分类描述</t>
  </si>
  <si>
    <t>MDI0013</t>
  </si>
  <si>
    <t>SC_CHECK_CAT</t>
  </si>
  <si>
    <t>盘点类型编码</t>
  </si>
  <si>
    <t>MDI0014</t>
  </si>
  <si>
    <t>ST_CHECK_CAT</t>
  </si>
  <si>
    <t>盘点类型描述</t>
  </si>
  <si>
    <t>西药片剂、西药针剂等</t>
  </si>
  <si>
    <t>MDI0015</t>
  </si>
  <si>
    <t>SC_ORDER_CAT</t>
  </si>
  <si>
    <t>关联医嘱项分类编码</t>
  </si>
  <si>
    <t>MDI0016</t>
  </si>
  <si>
    <t>ST_ORDER_CAT</t>
  </si>
  <si>
    <t>关联医嘱项分类描述</t>
  </si>
  <si>
    <t>MDI0017</t>
  </si>
  <si>
    <t>药品剂型编码</t>
  </si>
  <si>
    <t>MDI0018</t>
  </si>
  <si>
    <t>药品剂型描述</t>
  </si>
  <si>
    <t>MDI0019</t>
  </si>
  <si>
    <t>是否被作废</t>
  </si>
  <si>
    <t>MDI0020</t>
  </si>
  <si>
    <t>MDI0021</t>
  </si>
  <si>
    <t>SD_REQ_BATCH</t>
  </si>
  <si>
    <t>是否要求批号</t>
  </si>
  <si>
    <t>定义有些药品耗材，医院管理时是否要求必须有批次管理</t>
  </si>
  <si>
    <t>MDI0022</t>
  </si>
  <si>
    <t>SD_REQ_VALIDITY</t>
  </si>
  <si>
    <t>是否要求效期</t>
  </si>
  <si>
    <t>定义药品耗材管理时，是否存在有效期管理，例如中草药有些可能不要求有效期</t>
  </si>
  <si>
    <t>MDI0023</t>
  </si>
  <si>
    <t>IMPORT_TYPE</t>
  </si>
  <si>
    <t>产地</t>
  </si>
  <si>
    <t>国产、进口、合资等</t>
  </si>
  <si>
    <t>MDI0024</t>
  </si>
  <si>
    <t>COMMON_NAME</t>
  </si>
  <si>
    <t>通用名</t>
  </si>
  <si>
    <t>药品耗材的通用名</t>
  </si>
  <si>
    <t>MDI0025</t>
  </si>
  <si>
    <t>SC_PRESC_TYPE</t>
  </si>
  <si>
    <t>OTC、处方药等</t>
  </si>
  <si>
    <t>MDI0026</t>
  </si>
  <si>
    <t>ST_PRESC_TYPE</t>
  </si>
  <si>
    <t>MDI0027</t>
  </si>
  <si>
    <t>SC_INSU_TYPE</t>
  </si>
  <si>
    <t>MDI0028</t>
  </si>
  <si>
    <t>ST_INSU_TYPE</t>
  </si>
  <si>
    <t>医保类型描述</t>
  </si>
  <si>
    <t>甲类、乙类、丙类</t>
  </si>
  <si>
    <t>MDI0029</t>
  </si>
  <si>
    <t>SD_HIGH_PRICE</t>
  </si>
  <si>
    <t>是否高值耗材</t>
  </si>
  <si>
    <t>MDI0030</t>
  </si>
  <si>
    <t>SD_NARCO_DRUG</t>
  </si>
  <si>
    <t>是否毒麻精神类药品</t>
  </si>
  <si>
    <t>MDI0031</t>
  </si>
  <si>
    <t>MDI0032</t>
  </si>
  <si>
    <t>WARING_NUM</t>
  </si>
  <si>
    <t>采购预警阈值</t>
  </si>
  <si>
    <t>药品包装单位对应数量</t>
  </si>
  <si>
    <t>MDI0033</t>
  </si>
  <si>
    <t>DRUG_FUNCTION</t>
  </si>
  <si>
    <t>药品功能主治</t>
  </si>
  <si>
    <t>MDI0034</t>
  </si>
  <si>
    <t>DRUG_PROP_DESC</t>
  </si>
  <si>
    <t>药品性状描述</t>
  </si>
  <si>
    <t>MDI0035</t>
  </si>
  <si>
    <t>DRUG_IN_HOSP_CODE</t>
  </si>
  <si>
    <t>院内码</t>
  </si>
  <si>
    <t>院内使用转换码</t>
  </si>
  <si>
    <t>MDI0036</t>
  </si>
  <si>
    <t>BID_MANUF_DESC</t>
  </si>
  <si>
    <t>招标生产商</t>
  </si>
  <si>
    <t>招标时规定的生产商</t>
  </si>
  <si>
    <t>MDI0037</t>
  </si>
  <si>
    <t>SC_MINI_UNIT</t>
  </si>
  <si>
    <t>最小基本单位编码</t>
  </si>
  <si>
    <t>基本单位，如片、粒等</t>
  </si>
  <si>
    <t>MDI0038</t>
  </si>
  <si>
    <t>ST_MINI_UNIT</t>
  </si>
  <si>
    <t>最小基本单位描述</t>
  </si>
  <si>
    <t>MDI0039</t>
  </si>
  <si>
    <t>SC_IN_PKG_UNIT</t>
  </si>
  <si>
    <t>入库包装单位编码</t>
  </si>
  <si>
    <t>如：箱，盒等</t>
  </si>
  <si>
    <t>MDI0040</t>
  </si>
  <si>
    <t>ST_IN_PKG_UNIT</t>
  </si>
  <si>
    <t>入库包装单位描述</t>
  </si>
  <si>
    <t>MDI0041</t>
  </si>
  <si>
    <t>SC_PACKAGE_UNIT</t>
  </si>
  <si>
    <t>药品包装单位编码</t>
  </si>
  <si>
    <t>如：盒、瓶等，可能与入库单位相同</t>
  </si>
  <si>
    <t>MDI0042</t>
  </si>
  <si>
    <t>ST_PACKAGE_UNIT</t>
  </si>
  <si>
    <t>药品包装单位名称</t>
  </si>
  <si>
    <t>MDI0043</t>
  </si>
  <si>
    <t>SC_MIN_PKG_UNIT</t>
  </si>
  <si>
    <t>最小包装单位编码</t>
  </si>
  <si>
    <t>如规则为0.24G 片/2板/盒，此处填写板，如没有该级包装如 0.24G 50粒/瓶，填写同药品包装瓶</t>
  </si>
  <si>
    <t>MDI0044</t>
  </si>
  <si>
    <t>ST_MIN_PKG_UNIT</t>
  </si>
  <si>
    <t>最小包装单位描述</t>
  </si>
  <si>
    <t>MDI0045</t>
  </si>
  <si>
    <t>ITP_TR_FACTOR_NUM</t>
  </si>
  <si>
    <t>入库包装与药品包装转换系数</t>
  </si>
  <si>
    <t>如：1箱50盒，此处填写50，如入库单位和药品单位相同时，填写1，</t>
  </si>
  <si>
    <t>MDI0046</t>
  </si>
  <si>
    <t>PTMP_TR_FACTOR_NUM</t>
  </si>
  <si>
    <t>药品包装与最小包装转换系数</t>
  </si>
  <si>
    <t>如规则为0.24G 片/2板/盒，药品包装为盒，基本包装为板，此处填写2，如规格为0.24G 粒/瓶，基本包装同药品包装填写瓶，系数为1</t>
  </si>
  <si>
    <t>MDI0047</t>
  </si>
  <si>
    <t>PTM_TR_FACTOR_NUM</t>
  </si>
  <si>
    <t>药品包装单位与最小基本单位转换系数</t>
  </si>
  <si>
    <t>MDI0048</t>
  </si>
  <si>
    <t>MTM_TR_FACTOR_NUM</t>
  </si>
  <si>
    <t>最小包装单位与最小基本单位转换系数</t>
  </si>
  <si>
    <t>MDI0049</t>
  </si>
  <si>
    <t>SC_MINI_EQ_UNIT</t>
  </si>
  <si>
    <t>最小基本单位等价单位编码</t>
  </si>
  <si>
    <t>MDI0050</t>
  </si>
  <si>
    <t>ST_MINI_EQ_UNIT</t>
  </si>
  <si>
    <t>最小基本单位等价单位描述</t>
  </si>
  <si>
    <t>G,ML,MG等</t>
  </si>
  <si>
    <t>MDI0051</t>
  </si>
  <si>
    <t>MTE_TR_FACTOR_NUM</t>
  </si>
  <si>
    <t>最小基本单位与等价单位转换系数</t>
  </si>
  <si>
    <t>MDI0052</t>
  </si>
  <si>
    <t>PACKAGE_SPEC</t>
  </si>
  <si>
    <t>包装规格</t>
  </si>
  <si>
    <t>如：0.24G 片/2板/盒</t>
  </si>
  <si>
    <t>MDI0053</t>
  </si>
  <si>
    <t>TRADEMARK</t>
  </si>
  <si>
    <t>品牌名称</t>
  </si>
  <si>
    <t>如：仁和等</t>
  </si>
  <si>
    <t>MDI0054</t>
  </si>
  <si>
    <t>ST_MANUFACTURER</t>
  </si>
  <si>
    <t>生产厂家</t>
  </si>
  <si>
    <t>如：哈药、扬子江等</t>
  </si>
  <si>
    <t>MDI0055</t>
  </si>
  <si>
    <t>SC_MINI_EQ_UNIT2</t>
  </si>
  <si>
    <t>最小基本单位等价单位编码2</t>
  </si>
  <si>
    <t>最小基本单位等价单位2</t>
  </si>
  <si>
    <t>MDI0056</t>
  </si>
  <si>
    <t>ST_MINI_EQ_UNIT2</t>
  </si>
  <si>
    <t>最小基本单位等价单位描述2</t>
  </si>
  <si>
    <t>MDI0057</t>
  </si>
  <si>
    <t>MET_TR_FACTOR_NUM2</t>
  </si>
  <si>
    <t>最小基本单位与等价单位2的转换系数</t>
  </si>
  <si>
    <t>MDI0058</t>
  </si>
  <si>
    <t>DDD_UNIT</t>
  </si>
  <si>
    <t>抗菌药基本单位计量单位</t>
  </si>
  <si>
    <t>MDI0059</t>
  </si>
  <si>
    <t>SD_ANTIBIOTICS</t>
  </si>
  <si>
    <t>抗菌药物标识</t>
  </si>
  <si>
    <t>MDI0060</t>
  </si>
  <si>
    <t>SD_ANTITUMOR</t>
  </si>
  <si>
    <t>抗肿瘤药物标识</t>
  </si>
  <si>
    <t>MDI0061</t>
  </si>
  <si>
    <t>ANTI_LEVER</t>
  </si>
  <si>
    <t>抗菌药等级</t>
  </si>
  <si>
    <t>MDI0062</t>
  </si>
  <si>
    <t>SD_INJECTION</t>
  </si>
  <si>
    <t>注射剂标识</t>
  </si>
  <si>
    <t>MDI0063</t>
  </si>
  <si>
    <t>SD_ZY_INJECTION</t>
  </si>
  <si>
    <t>中药注射剂标识</t>
  </si>
  <si>
    <t>MDI0064</t>
  </si>
  <si>
    <t>SD_IMPREGNANT</t>
  </si>
  <si>
    <t>溶剂标识</t>
  </si>
  <si>
    <t>MDI0065</t>
  </si>
  <si>
    <t>SD_EXTERNAL</t>
  </si>
  <si>
    <t>外用标识</t>
  </si>
  <si>
    <t>是否外用药品</t>
  </si>
  <si>
    <t>MDI0066</t>
  </si>
  <si>
    <t>SD_BASEDRUG</t>
  </si>
  <si>
    <t>国家基本药物标识</t>
  </si>
  <si>
    <t>是否属于国家基本药物</t>
  </si>
  <si>
    <t>MDI0067</t>
  </si>
  <si>
    <t>SC_DRUG_CLASS</t>
  </si>
  <si>
    <t>最小药理分类代码</t>
  </si>
  <si>
    <t>药理分类的最小分类编码</t>
  </si>
  <si>
    <t>MDI0068</t>
  </si>
  <si>
    <t>ST_DRUG_CLASS</t>
  </si>
  <si>
    <t>最小药理分类描述</t>
  </si>
  <si>
    <t>药理分类的最小分类描述</t>
  </si>
  <si>
    <t>MDI0069</t>
  </si>
  <si>
    <t>SC_DRUG_CLASS_CAT</t>
  </si>
  <si>
    <t>药理分类对应大分类编码</t>
  </si>
  <si>
    <t>药理分类的大分类编码</t>
  </si>
  <si>
    <t>MDI0070</t>
  </si>
  <si>
    <t>ST_DRUG_CLASS_CAT</t>
  </si>
  <si>
    <t>药理分类大分类描述</t>
  </si>
  <si>
    <t>MDI0071</t>
  </si>
  <si>
    <t>DRUG_LICENSE_NO</t>
  </si>
  <si>
    <t>药品国药准字号</t>
  </si>
  <si>
    <t>MDI0072</t>
  </si>
  <si>
    <t>SC_MANUFACTURER</t>
  </si>
  <si>
    <t>生产厂家代码</t>
  </si>
  <si>
    <t>MDI0073</t>
  </si>
  <si>
    <t>MIN_SPEC</t>
  </si>
  <si>
    <t>药品最小规格</t>
  </si>
  <si>
    <t>药品最小规格，有别于包装大规格</t>
  </si>
  <si>
    <t>MDI0074</t>
  </si>
  <si>
    <t>DDD_VALUE</t>
  </si>
  <si>
    <t>抗菌药基本单位计量数值</t>
  </si>
  <si>
    <t>MDI0075</t>
  </si>
  <si>
    <t>SD_ORAL</t>
  </si>
  <si>
    <t>口服药标识</t>
  </si>
  <si>
    <t>MDI0076</t>
  </si>
  <si>
    <t>SD_CENTRALIZED</t>
  </si>
  <si>
    <t>集采标识</t>
  </si>
  <si>
    <t>MDI0077</t>
  </si>
  <si>
    <t>SD_HORMONE</t>
  </si>
  <si>
    <t>激素用药标识</t>
  </si>
  <si>
    <t>MDI0078</t>
  </si>
  <si>
    <t>SD_ASSIST</t>
  </si>
  <si>
    <t>辅助用药标识</t>
  </si>
  <si>
    <t>MDI0010</t>
  </si>
  <si>
    <t>MDI0079</t>
  </si>
  <si>
    <t>SD_TZYP</t>
  </si>
  <si>
    <t>中选药品同种药品标识</t>
  </si>
  <si>
    <t>MDI0080</t>
  </si>
  <si>
    <t>SD_ZXYP</t>
  </si>
  <si>
    <t>国家中选药品标识</t>
  </si>
  <si>
    <t>MDI0081</t>
  </si>
  <si>
    <t>SD_NORMAL_TEMP</t>
  </si>
  <si>
    <t>是否常温</t>
  </si>
  <si>
    <t>MDI0082</t>
  </si>
  <si>
    <t>MIN_TEMP</t>
  </si>
  <si>
    <t>最低温度</t>
  </si>
  <si>
    <t>MDI0083</t>
  </si>
  <si>
    <t>MAX_TEMP</t>
  </si>
  <si>
    <t>最高温度</t>
  </si>
  <si>
    <t>MDI0084</t>
  </si>
  <si>
    <t>SD_DRY</t>
  </si>
  <si>
    <t>是否干燥</t>
  </si>
  <si>
    <t>MDI0085</t>
  </si>
  <si>
    <t>MIN_HUMI</t>
  </si>
  <si>
    <t>最低湿度</t>
  </si>
  <si>
    <t>MDI0086</t>
  </si>
  <si>
    <t>MAX_HUMI</t>
  </si>
  <si>
    <t>最高湿度</t>
  </si>
  <si>
    <t>MDI0087</t>
  </si>
  <si>
    <t>SD_AIRTIGHT</t>
  </si>
  <si>
    <t>是否密闭</t>
  </si>
  <si>
    <t>MDI0088</t>
  </si>
  <si>
    <t>SD_SHADING</t>
  </si>
  <si>
    <t>是否遮光</t>
  </si>
  <si>
    <t>MDI0089</t>
  </si>
  <si>
    <t>SD_VENTA</t>
  </si>
  <si>
    <t>是否通风</t>
  </si>
  <si>
    <t>MDI0090</t>
  </si>
  <si>
    <t>SD_RADI</t>
  </si>
  <si>
    <t>是否防辐射</t>
  </si>
  <si>
    <t>MDI0091</t>
  </si>
  <si>
    <t>SD_SEAL</t>
  </si>
  <si>
    <t>是否熔封</t>
  </si>
  <si>
    <t>MDI0092</t>
  </si>
  <si>
    <t>SD_DARK</t>
  </si>
  <si>
    <t>是否阴暗</t>
  </si>
  <si>
    <t>MDI0093</t>
  </si>
  <si>
    <t>SD_COOL_DARK</t>
  </si>
  <si>
    <t>是否凉暗</t>
  </si>
  <si>
    <t>MDI0094</t>
  </si>
  <si>
    <t>SD_SEAL_MRAK</t>
  </si>
  <si>
    <t>是否密封</t>
  </si>
  <si>
    <t>MDI0095</t>
  </si>
  <si>
    <t>SD_COLD_STOR</t>
  </si>
  <si>
    <t>是否冷藏</t>
  </si>
  <si>
    <t>MDI0096</t>
  </si>
  <si>
    <t>ST_NORMAL_TEMP</t>
  </si>
  <si>
    <t>常温标志描述</t>
  </si>
  <si>
    <t>MDI0097</t>
  </si>
  <si>
    <t>ST_DRY</t>
  </si>
  <si>
    <t>干燥标志描述</t>
  </si>
  <si>
    <t>MDI0098</t>
  </si>
  <si>
    <t>ST_AIRTIGHT</t>
  </si>
  <si>
    <t>密闭标识描述</t>
  </si>
  <si>
    <t>MDI0099</t>
  </si>
  <si>
    <t>ST_SHADING</t>
  </si>
  <si>
    <t>遮光标识描述</t>
  </si>
  <si>
    <t>MDI0100</t>
  </si>
  <si>
    <t>ST_VENTA</t>
  </si>
  <si>
    <t>通风标识描述</t>
  </si>
  <si>
    <t>MDI0101</t>
  </si>
  <si>
    <t>ST_RADI</t>
  </si>
  <si>
    <t>防辐射标识描述</t>
  </si>
  <si>
    <t>MDI0102</t>
  </si>
  <si>
    <t>ST_SEAL</t>
  </si>
  <si>
    <t>熔封标识描述</t>
  </si>
  <si>
    <t>MDI0103</t>
  </si>
  <si>
    <t>ST_DARK</t>
  </si>
  <si>
    <t>阴暗标识描述</t>
  </si>
  <si>
    <t>MDI0104</t>
  </si>
  <si>
    <t>ST_COOL_DARK</t>
  </si>
  <si>
    <t>凉暗标识描述</t>
  </si>
  <si>
    <t>MDI0105</t>
  </si>
  <si>
    <t>ST_SEAL_MRAK</t>
  </si>
  <si>
    <t>密封标识描述</t>
  </si>
  <si>
    <t>MDI0106</t>
  </si>
  <si>
    <t>ST_COLD_STOR</t>
  </si>
  <si>
    <t>冷藏标识描述</t>
  </si>
  <si>
    <t>MDI0107</t>
  </si>
  <si>
    <t>MEDICATION_INSTR</t>
  </si>
  <si>
    <t>用药说明</t>
  </si>
  <si>
    <t>MDI0108</t>
  </si>
  <si>
    <t>JH_DRUG_BATCH_DTL</t>
  </si>
  <si>
    <t>MDB0001</t>
  </si>
  <si>
    <t>DRUG_BATCH_SN</t>
  </si>
  <si>
    <t>药品耗材入库批次唯一号</t>
  </si>
  <si>
    <t>内部产生三级编号DC0.000.000.001</t>
  </si>
  <si>
    <t>MDB0002</t>
  </si>
  <si>
    <t>MDB0003</t>
  </si>
  <si>
    <t>药品耗材库唯一号</t>
  </si>
  <si>
    <t>来源于JH_DRUG_INFO的MDI0001</t>
  </si>
  <si>
    <t>MDB0004</t>
  </si>
  <si>
    <t>MDB0005</t>
  </si>
  <si>
    <t>库存项业务唯一ID，库存项目字典的MDI0009，弱关联必须</t>
  </si>
  <si>
    <t>MDB0006</t>
  </si>
  <si>
    <t>BATCH_NO</t>
  </si>
  <si>
    <t>业务流转使用的批次号</t>
  </si>
  <si>
    <t>业务批次号</t>
  </si>
  <si>
    <t>MDB0007</t>
  </si>
  <si>
    <t>MDB0008</t>
  </si>
  <si>
    <t>MDB0009</t>
  </si>
  <si>
    <t>MDB0010</t>
  </si>
  <si>
    <t>PERIOD_VALIDITY</t>
  </si>
  <si>
    <t>有效期</t>
  </si>
  <si>
    <t>36个月、2022年5月10日等</t>
  </si>
  <si>
    <t>MDB0011</t>
  </si>
  <si>
    <t>SC_VENDOR</t>
  </si>
  <si>
    <t>供应商编码</t>
  </si>
  <si>
    <t>MDB0012</t>
  </si>
  <si>
    <t>ST_VENDOR</t>
  </si>
  <si>
    <t>供应商描述</t>
  </si>
  <si>
    <t>MDB0013</t>
  </si>
  <si>
    <t>MANUFACTURE_TIME</t>
  </si>
  <si>
    <t>生产日期</t>
  </si>
  <si>
    <t>MDB0014</t>
  </si>
  <si>
    <t>EXPIRY_TIME</t>
  </si>
  <si>
    <t>有效期截止时间</t>
  </si>
  <si>
    <t>日期格式下，有效期截止时间，可能需要计算</t>
  </si>
  <si>
    <t>MDB0015</t>
  </si>
  <si>
    <t>APPROVAL_NO</t>
  </si>
  <si>
    <t>批准文号</t>
  </si>
  <si>
    <t>MDB0016</t>
  </si>
  <si>
    <t>ADV_REACTIONS</t>
  </si>
  <si>
    <t>不良反应</t>
  </si>
  <si>
    <t>MDB0017</t>
  </si>
  <si>
    <t>CONTRAINDICATION</t>
  </si>
  <si>
    <t>药物禁忌</t>
  </si>
  <si>
    <t>MDB0018</t>
  </si>
  <si>
    <t>NEED_ATTENTION</t>
  </si>
  <si>
    <t>MDB0019</t>
  </si>
  <si>
    <t>SC_BATCH_STATUS</t>
  </si>
  <si>
    <t>批次状态编码</t>
  </si>
  <si>
    <t>MDB0020</t>
  </si>
  <si>
    <t>ST_BATCH_STATUS</t>
  </si>
  <si>
    <t>批次状态描述</t>
  </si>
  <si>
    <t>MDB0021</t>
  </si>
  <si>
    <t>ORG_BILL_NUM</t>
  </si>
  <si>
    <t>单据数量</t>
  </si>
  <si>
    <t>MDB0022</t>
  </si>
  <si>
    <t>ACTUAL_PURC_NUM</t>
  </si>
  <si>
    <t>实际采购数量</t>
  </si>
  <si>
    <t>对应药品包装单位</t>
  </si>
  <si>
    <t>MDB0023</t>
  </si>
  <si>
    <t>ACT_TOT_AMOUNT</t>
  </si>
  <si>
    <t>实际进货金额</t>
  </si>
  <si>
    <t>MDB0024</t>
  </si>
  <si>
    <t>UNIT_PRICE</t>
  </si>
  <si>
    <t>采购进货单价</t>
  </si>
  <si>
    <t>MDB0025</t>
  </si>
  <si>
    <t>INVOICE_NO</t>
  </si>
  <si>
    <t>发票号</t>
  </si>
  <si>
    <t>MDB0026</t>
  </si>
  <si>
    <t>INVOICE_DATE</t>
  </si>
  <si>
    <t>发票日期</t>
  </si>
  <si>
    <t>MDB0027</t>
  </si>
  <si>
    <t>INVOICE_AMOUNT</t>
  </si>
  <si>
    <t>发票金额</t>
  </si>
  <si>
    <t>MDB0028</t>
  </si>
  <si>
    <t>SC_IN_STATUS</t>
  </si>
  <si>
    <t>入库状态编码</t>
  </si>
  <si>
    <t>MDB0029</t>
  </si>
  <si>
    <t>ST_IN_STATUS</t>
  </si>
  <si>
    <t>入库状态名称</t>
  </si>
  <si>
    <t>MDB0030</t>
  </si>
  <si>
    <t>DRUG_IN_NUM</t>
  </si>
  <si>
    <t>入库数量</t>
  </si>
  <si>
    <t>MDB0031</t>
  </si>
  <si>
    <t>DRUG_REFUSE_NUM</t>
  </si>
  <si>
    <t>退货数量</t>
  </si>
  <si>
    <t>MDB0032</t>
  </si>
  <si>
    <t>JH_DRUG_IN</t>
  </si>
  <si>
    <t>MKI0001</t>
  </si>
  <si>
    <t>DRUG_IN_SN</t>
  </si>
  <si>
    <t>药库入库唯一号</t>
  </si>
  <si>
    <t>MKI0002</t>
  </si>
  <si>
    <t>MKI0004</t>
  </si>
  <si>
    <t>PUR_ORD_NO</t>
  </si>
  <si>
    <t>采购订单编号</t>
  </si>
  <si>
    <t>对应业务订单的唯一号</t>
  </si>
  <si>
    <t>MKI0005</t>
  </si>
  <si>
    <t>PUR_PLAN_NO</t>
  </si>
  <si>
    <t>采购计划编号</t>
  </si>
  <si>
    <t>MKI0006</t>
  </si>
  <si>
    <t>DRUG_IN_NO</t>
  </si>
  <si>
    <t>入库单号</t>
  </si>
  <si>
    <t>MKI0007</t>
  </si>
  <si>
    <t>SC_DRUG_IN_CREATOR</t>
  </si>
  <si>
    <t>入库人编码</t>
  </si>
  <si>
    <t>MKI0008</t>
  </si>
  <si>
    <t>ST_DRUG_IN_CREATOR</t>
  </si>
  <si>
    <t>入库人名称</t>
  </si>
  <si>
    <t>MKI0009</t>
  </si>
  <si>
    <t>DRUG_IN_TIME</t>
  </si>
  <si>
    <t>入库时间</t>
  </si>
  <si>
    <t>MKI0010</t>
  </si>
  <si>
    <t>SC_DRUG_IN_CHECK</t>
  </si>
  <si>
    <t>入库审核人编码</t>
  </si>
  <si>
    <t>MKI0011</t>
  </si>
  <si>
    <t>ST_DRUG_IN_CHECK</t>
  </si>
  <si>
    <t>入库审核人名称</t>
  </si>
  <si>
    <t>MKI0012</t>
  </si>
  <si>
    <t>DRUG_IN_CHECK_TIME</t>
  </si>
  <si>
    <t>入库审核时间</t>
  </si>
  <si>
    <t>MKI0013</t>
  </si>
  <si>
    <t>SC_STORAGE_ROOM</t>
  </si>
  <si>
    <t>入库库房编码</t>
  </si>
  <si>
    <t>MKI0014</t>
  </si>
  <si>
    <t>ST_STORAGE_ROOM</t>
  </si>
  <si>
    <t>入库库房名称</t>
  </si>
  <si>
    <t>MKI0015</t>
  </si>
  <si>
    <t>状态编码</t>
  </si>
  <si>
    <t>MKI0016</t>
  </si>
  <si>
    <t>状态描述</t>
  </si>
  <si>
    <t>MKI0017</t>
  </si>
  <si>
    <t>MKI0018</t>
  </si>
  <si>
    <t>ACCOUNT_RECEIVABLE</t>
  </si>
  <si>
    <t>应付款</t>
  </si>
  <si>
    <t>该批药品的总应付款（含附加费）</t>
  </si>
  <si>
    <t>MKI0019</t>
  </si>
  <si>
    <t>ACCOUNT_PAYED</t>
  </si>
  <si>
    <t>已付款</t>
  </si>
  <si>
    <t>该批药品的已付款</t>
  </si>
  <si>
    <t>MKI0020</t>
  </si>
  <si>
    <t>ADDITIONAL_FEE</t>
  </si>
  <si>
    <t>附加费</t>
  </si>
  <si>
    <t>该批药品的附加费，如运杂费</t>
  </si>
  <si>
    <t>MKI0003</t>
  </si>
  <si>
    <t>MKI0021</t>
  </si>
  <si>
    <t>JH_DRUG_IN_DTL</t>
  </si>
  <si>
    <t>MID0001</t>
  </si>
  <si>
    <t>DRUG_IN_DTL_SN</t>
  </si>
  <si>
    <t>药库入库明细唯一号</t>
  </si>
  <si>
    <t>内部三级编码DB0.000.000.001</t>
  </si>
  <si>
    <t>MID0002</t>
  </si>
  <si>
    <t>MID0003</t>
  </si>
  <si>
    <t>来源JH_DRUG_IN的MKI0001</t>
  </si>
  <si>
    <t>MID0004</t>
  </si>
  <si>
    <t>库存项SN</t>
  </si>
  <si>
    <t>关联内部SN码,强关联备用，弱关联时可不用编写该字段规则（索引要不要加？）</t>
  </si>
  <si>
    <t>MID0005</t>
  </si>
  <si>
    <t>MID0010</t>
  </si>
  <si>
    <t>采购计划单号</t>
  </si>
  <si>
    <t>MID0011</t>
  </si>
  <si>
    <t>PUR_PL_DTL_NO</t>
  </si>
  <si>
    <t>采购计划明细单号</t>
  </si>
  <si>
    <t>MID0012</t>
  </si>
  <si>
    <t>采购订单号</t>
  </si>
  <si>
    <t>MID0013</t>
  </si>
  <si>
    <t>PUR_ORD_DTL_NO</t>
  </si>
  <si>
    <t>采购订单明细号</t>
  </si>
  <si>
    <t>MID0016</t>
  </si>
  <si>
    <t>库存项编码</t>
  </si>
  <si>
    <t>MID0017</t>
  </si>
  <si>
    <t>库存项名称</t>
  </si>
  <si>
    <t>MID0014</t>
  </si>
  <si>
    <t>主单号</t>
  </si>
  <si>
    <t>MID0015</t>
  </si>
  <si>
    <t>DRUG_IN_DTL_NO</t>
  </si>
  <si>
    <t>入库单子序号</t>
  </si>
  <si>
    <t>MID0018</t>
  </si>
  <si>
    <t>入库库房ID</t>
  </si>
  <si>
    <t>MID0019</t>
  </si>
  <si>
    <t>MID0020</t>
  </si>
  <si>
    <t>SC_SUPPLIER</t>
  </si>
  <si>
    <t>MID0021</t>
  </si>
  <si>
    <t>ST_SUPPLIER</t>
  </si>
  <si>
    <t>供应商名称</t>
  </si>
  <si>
    <t>MID0022</t>
  </si>
  <si>
    <t>STO_LOCATION</t>
  </si>
  <si>
    <t>存放库位</t>
  </si>
  <si>
    <t>MID0027</t>
  </si>
  <si>
    <t>TRADE_PRICE</t>
  </si>
  <si>
    <t>批发价</t>
  </si>
  <si>
    <t>入库当时的零售价，以包装单位记单价</t>
  </si>
  <si>
    <t>MID0028</t>
  </si>
  <si>
    <t>RETAIL_PRICE</t>
  </si>
  <si>
    <t>零售价</t>
  </si>
  <si>
    <t>MID0025</t>
  </si>
  <si>
    <t>PURCHASE_PRICE</t>
  </si>
  <si>
    <t>进货价</t>
  </si>
  <si>
    <t>实际购买价，以包装单位记单价</t>
  </si>
  <si>
    <t>MID0026</t>
  </si>
  <si>
    <t>DISCOUNT</t>
  </si>
  <si>
    <t>折扣</t>
  </si>
  <si>
    <t>该药品购入时的折扣率。百分数，只记录数值部分</t>
  </si>
  <si>
    <t>MID0029</t>
  </si>
  <si>
    <t>反映药品含量及包装信息，如0.25G*30</t>
  </si>
  <si>
    <t>MID0030</t>
  </si>
  <si>
    <t>QUANTITY</t>
  </si>
  <si>
    <t>以包装单位所计的数量</t>
  </si>
  <si>
    <t>MID0024</t>
  </si>
  <si>
    <t>EXPIRE_DATE</t>
  </si>
  <si>
    <t>药品的有效截止日期</t>
  </si>
  <si>
    <t>MID0023</t>
  </si>
  <si>
    <t>PURCHASE_TOT_PRICE</t>
  </si>
  <si>
    <t>入库总金额</t>
  </si>
  <si>
    <t>MID0031</t>
  </si>
  <si>
    <t>SC_PACKAGE_UNITS</t>
  </si>
  <si>
    <t>计量单位，可使用任一级管理上方便的包装，需要同批次表中的入库包装单位</t>
  </si>
  <si>
    <t>MID0032</t>
  </si>
  <si>
    <t>ST_PACKAGE_UNITS</t>
  </si>
  <si>
    <t>MID0033</t>
  </si>
  <si>
    <t>SUB_PACKAGE_1</t>
  </si>
  <si>
    <t>内含包装1</t>
  </si>
  <si>
    <t>上述一个包装单位中包含的小包装数量，为空或1表示为无此级包装</t>
  </si>
  <si>
    <t>MID0034</t>
  </si>
  <si>
    <t>SUB_PACKAGE_UNITS_1</t>
  </si>
  <si>
    <t>内含包装1单位</t>
  </si>
  <si>
    <t>对应内含包装1的单位</t>
  </si>
  <si>
    <t>MID0035</t>
  </si>
  <si>
    <t>SUB_PACKAGE_SPEC_1</t>
  </si>
  <si>
    <t>内含包装1规格</t>
  </si>
  <si>
    <t>对应内含包装1的规格</t>
  </si>
  <si>
    <t>MID0036</t>
  </si>
  <si>
    <t>SUB_PACKAGE_2</t>
  </si>
  <si>
    <t>内含包装2</t>
  </si>
  <si>
    <t>内含包装1中包含的小包装数量，为空或1表示为无此级包装</t>
  </si>
  <si>
    <t>MID0037</t>
  </si>
  <si>
    <t>SUB_PACKAGE_UNITS_2</t>
  </si>
  <si>
    <t>内含包装2单位</t>
  </si>
  <si>
    <t>对应内含包装2的单位</t>
  </si>
  <si>
    <t>MID0038</t>
  </si>
  <si>
    <t>SUB_PACKAGE_SPEC_2</t>
  </si>
  <si>
    <t>内含包装2规格</t>
  </si>
  <si>
    <t>对应内含包装2的规格</t>
  </si>
  <si>
    <t>MID0039</t>
  </si>
  <si>
    <t>MID0040</t>
  </si>
  <si>
    <t>MID0041</t>
  </si>
  <si>
    <t>MID0042</t>
  </si>
  <si>
    <t>SD_INVOICE_PAY</t>
  </si>
  <si>
    <t>发票付款标志</t>
  </si>
  <si>
    <t>//0-未付款 1-已付款</t>
  </si>
  <si>
    <t>MID0043</t>
  </si>
  <si>
    <t>MID0044</t>
  </si>
  <si>
    <t>MID0009</t>
  </si>
  <si>
    <t>PDL最新更新时间</t>
  </si>
  <si>
    <t>MID0006</t>
  </si>
  <si>
    <t>批次SN</t>
  </si>
  <si>
    <t>关联内部SN码，强关联备用，弱关联时可不用编写该字段规则</t>
  </si>
  <si>
    <t>MID0007</t>
  </si>
  <si>
    <t>批次号</t>
  </si>
  <si>
    <t>MID0008</t>
  </si>
  <si>
    <t>JH_DRUG_OUT</t>
  </si>
  <si>
    <t>MKO0001</t>
  </si>
  <si>
    <t>DRUG_OUT_SN</t>
  </si>
  <si>
    <t>药库调拨唯一号</t>
  </si>
  <si>
    <t>MKO0002</t>
  </si>
  <si>
    <t>MKO0005</t>
  </si>
  <si>
    <t>SC_APP_STOR_ROOM</t>
  </si>
  <si>
    <t>申请部门编码</t>
  </si>
  <si>
    <t>发起申请的科室。明确申请方</t>
  </si>
  <si>
    <t>MKO0006</t>
  </si>
  <si>
    <t>ST_APP_STOR_ROOM</t>
  </si>
  <si>
    <t>申请部门名称</t>
  </si>
  <si>
    <t>MKO0009</t>
  </si>
  <si>
    <t>SC_APPLY_USER</t>
  </si>
  <si>
    <t>MKO0010</t>
  </si>
  <si>
    <t>ST_APPLY_USER</t>
  </si>
  <si>
    <t>申请人姓名</t>
  </si>
  <si>
    <t>MKO0008</t>
  </si>
  <si>
    <t>TRANS_APP_TIME</t>
  </si>
  <si>
    <t>调拨申请时间</t>
  </si>
  <si>
    <t>MKO0013</t>
  </si>
  <si>
    <t>SC_TRANS_OUT_ROOM</t>
  </si>
  <si>
    <t>转出部门编码</t>
  </si>
  <si>
    <t>转出库房</t>
  </si>
  <si>
    <t>MKO0014</t>
  </si>
  <si>
    <t>ST_TRANS_OUT_ROOM</t>
  </si>
  <si>
    <t>转出部门名称</t>
  </si>
  <si>
    <t>MKO0015</t>
  </si>
  <si>
    <t>SC_TRANS_OUT_USER</t>
  </si>
  <si>
    <t>转出确认人编码</t>
  </si>
  <si>
    <t>MKO0016</t>
  </si>
  <si>
    <t>ST_TRANS_OUT_USER</t>
  </si>
  <si>
    <t>转出确认人姓名</t>
  </si>
  <si>
    <t>MKO0017</t>
  </si>
  <si>
    <t>TRANS_OUT_TIME</t>
  </si>
  <si>
    <t>转出操作时间</t>
  </si>
  <si>
    <t>MKO0007</t>
  </si>
  <si>
    <t>TRANS_APP_NO</t>
  </si>
  <si>
    <t>调拨单号</t>
  </si>
  <si>
    <t>MKO0023</t>
  </si>
  <si>
    <t>SC_TRANS_TYPE</t>
  </si>
  <si>
    <t>调拨类型编码</t>
  </si>
  <si>
    <t>MKO0024</t>
  </si>
  <si>
    <t>ST_TRANS_TYPE</t>
  </si>
  <si>
    <t>调拨单据类型</t>
  </si>
  <si>
    <t>科室领药、药房调入、药房退回N药库转出、药库转出退回</t>
  </si>
  <si>
    <t>MKO0018</t>
  </si>
  <si>
    <t>SC_TRANS_IN_ROOM</t>
  </si>
  <si>
    <t>转入部门编码</t>
  </si>
  <si>
    <t>转入库房</t>
  </si>
  <si>
    <t>MKO0019</t>
  </si>
  <si>
    <t>ST_TRANS_IN_ROOM</t>
  </si>
  <si>
    <t>转入部门名称</t>
  </si>
  <si>
    <t>MKO0020</t>
  </si>
  <si>
    <t>SC_TRANS_IN_USER</t>
  </si>
  <si>
    <t>转入确认人编码</t>
  </si>
  <si>
    <t>MKO0021</t>
  </si>
  <si>
    <t>ST_TRANS_IN_USER</t>
  </si>
  <si>
    <t>转入确认人姓名</t>
  </si>
  <si>
    <t>MKO0022</t>
  </si>
  <si>
    <t>TRANS_IN_TIME</t>
  </si>
  <si>
    <t>转入操作时间</t>
  </si>
  <si>
    <t>MKO0011</t>
  </si>
  <si>
    <t>SC_TRANS_STATUS</t>
  </si>
  <si>
    <t>调拨单据状态编码</t>
  </si>
  <si>
    <t>MKO0012</t>
  </si>
  <si>
    <t>ST_TRANS_STATUS</t>
  </si>
  <si>
    <t>调拨单据状态描述</t>
  </si>
  <si>
    <t>调拨是否生效（提交、审核、领用）</t>
  </si>
  <si>
    <t>MKO0004</t>
  </si>
  <si>
    <t>MKO0003</t>
  </si>
  <si>
    <t>MKO0025</t>
  </si>
  <si>
    <t>JH_DRUG_OUT_DTL</t>
  </si>
  <si>
    <t>MOD0001</t>
  </si>
  <si>
    <t>DRUG_OUT_DTL_SN</t>
  </si>
  <si>
    <t>库存调拨明细唯一号</t>
  </si>
  <si>
    <t>内部三级编码DF0.000.000.001</t>
  </si>
  <si>
    <t>MOD0002</t>
  </si>
  <si>
    <t>MOD0003</t>
  </si>
  <si>
    <t>来源JH_DRUG_OUT的MKO0001</t>
  </si>
  <si>
    <t>MOD0008</t>
  </si>
  <si>
    <t>业务实际批次号</t>
  </si>
  <si>
    <t>MOD0014</t>
  </si>
  <si>
    <t>DRUG_KC_NUM</t>
  </si>
  <si>
    <t>当前库存</t>
  </si>
  <si>
    <t>当前药品在转出库的库存量</t>
  </si>
  <si>
    <t>MOD0009</t>
  </si>
  <si>
    <t>MOD0010</t>
  </si>
  <si>
    <t>MOD0015</t>
  </si>
  <si>
    <t>DRUG_SPEC</t>
  </si>
  <si>
    <t>药品规格</t>
  </si>
  <si>
    <t>在转出库的规格</t>
  </si>
  <si>
    <t>MOD0016</t>
  </si>
  <si>
    <t>SC_DRUG_OUT_UNIT</t>
  </si>
  <si>
    <t>药品单位编码</t>
  </si>
  <si>
    <t>在转出库的单位</t>
  </si>
  <si>
    <t>MOD0025</t>
  </si>
  <si>
    <t>ST_DRUG_OUT_UNIT</t>
  </si>
  <si>
    <t>药品单位名称</t>
  </si>
  <si>
    <t>MOD0011</t>
  </si>
  <si>
    <t>DRUG_OUT_NO</t>
  </si>
  <si>
    <t>调拨单主单号</t>
  </si>
  <si>
    <t>MOD0012</t>
  </si>
  <si>
    <t>DRUG_OUT_SUB_NO</t>
  </si>
  <si>
    <t>调拨子序号</t>
  </si>
  <si>
    <t>调拨单明细子顺序号</t>
  </si>
  <si>
    <t>MOD0013</t>
  </si>
  <si>
    <t>DRUG_OUT_NUM</t>
  </si>
  <si>
    <t>调拨数量</t>
  </si>
  <si>
    <t>申请数量</t>
  </si>
  <si>
    <t>MOD0017</t>
  </si>
  <si>
    <t>OUT_BAT_AMOUNT</t>
  </si>
  <si>
    <t>调拨批次总金额</t>
  </si>
  <si>
    <t>药品批发价</t>
  </si>
  <si>
    <t>MOD0018</t>
  </si>
  <si>
    <t>OUT_BAT_AVE_PRICE</t>
  </si>
  <si>
    <t>调拨批次单价</t>
  </si>
  <si>
    <t>MOD0019</t>
  </si>
  <si>
    <t>OUT_PUR_AMOUNT</t>
  </si>
  <si>
    <t>调拨进价总金额</t>
  </si>
  <si>
    <t>药品进货价</t>
  </si>
  <si>
    <t>MOD0020</t>
  </si>
  <si>
    <t>OUT_PUR_AVE_PRICE</t>
  </si>
  <si>
    <t>调拨进价单价</t>
  </si>
  <si>
    <t>MOD0021</t>
  </si>
  <si>
    <t>OUT_SEL_AMOUNT</t>
  </si>
  <si>
    <t>调拨售价总金额</t>
  </si>
  <si>
    <t>药品零售价</t>
  </si>
  <si>
    <t>MOD0022</t>
  </si>
  <si>
    <t>OUT_SEL_AVE_PRICE</t>
  </si>
  <si>
    <t>调拨售价单价</t>
  </si>
  <si>
    <t>MOD0023</t>
  </si>
  <si>
    <t>MOD0024</t>
  </si>
  <si>
    <t>MOD0007</t>
  </si>
  <si>
    <t>MOD0026</t>
  </si>
  <si>
    <t>MOD0004</t>
  </si>
  <si>
    <t>强关联备用，弱关联时可不用编写该字段规则</t>
  </si>
  <si>
    <t>MOD0005</t>
  </si>
  <si>
    <t>MOD0006</t>
  </si>
  <si>
    <t>JH_DRUG_RETURN</t>
  </si>
  <si>
    <t>MRE0001</t>
  </si>
  <si>
    <t>DRUG_RETURN_SN</t>
  </si>
  <si>
    <t>药库退货唯一号</t>
  </si>
  <si>
    <t>内部三级编码DW0.000.000.001</t>
  </si>
  <si>
    <t>MRE0002</t>
  </si>
  <si>
    <t>MRE0003</t>
  </si>
  <si>
    <t>MRE0004</t>
  </si>
  <si>
    <t>MRE0005</t>
  </si>
  <si>
    <t>MRE0006</t>
  </si>
  <si>
    <t>MRE0007</t>
  </si>
  <si>
    <t>DRUG_RET_NO</t>
  </si>
  <si>
    <t>退货单号</t>
  </si>
  <si>
    <t>MRE0008</t>
  </si>
  <si>
    <t>SC_RET_APP_USER</t>
  </si>
  <si>
    <t>退货制单人编码</t>
  </si>
  <si>
    <t>MRE0009</t>
  </si>
  <si>
    <t>ST_RET_APP_USER</t>
  </si>
  <si>
    <t>退货制单人名称</t>
  </si>
  <si>
    <t>MRE0010</t>
  </si>
  <si>
    <t>RET_APP_TIME</t>
  </si>
  <si>
    <t>退货单制单时间</t>
  </si>
  <si>
    <t>MRE0011</t>
  </si>
  <si>
    <t>SC_RET_STOR_ROOM</t>
  </si>
  <si>
    <t>退货库房编码</t>
  </si>
  <si>
    <t>MRE0012</t>
  </si>
  <si>
    <t>ST_RET_STOR_ROOM</t>
  </si>
  <si>
    <t>退货库房名称</t>
  </si>
  <si>
    <t>MRE0013</t>
  </si>
  <si>
    <t>SC_RET_CHK_USER</t>
  </si>
  <si>
    <t>单据审核人编码</t>
  </si>
  <si>
    <t>MRE0014</t>
  </si>
  <si>
    <t>ST_RET_CHK_USER</t>
  </si>
  <si>
    <t>单据审核人名称</t>
  </si>
  <si>
    <t>MRE0015</t>
  </si>
  <si>
    <t>RET_CHK_TIME</t>
  </si>
  <si>
    <t>MRE0016</t>
  </si>
  <si>
    <t>SC_RET_TYPE</t>
  </si>
  <si>
    <t>退货类型编码</t>
  </si>
  <si>
    <t>MRE0017</t>
  </si>
  <si>
    <t>ST_RET_TYPE</t>
  </si>
  <si>
    <t>退货类型描述</t>
  </si>
  <si>
    <t>过期、损耗、入库退回、退回供应商等等</t>
  </si>
  <si>
    <t>MRE0018</t>
  </si>
  <si>
    <t>RET_REASON</t>
  </si>
  <si>
    <t>退货原因</t>
  </si>
  <si>
    <t>MRE0019</t>
  </si>
  <si>
    <t>SC_RET_STATUS</t>
  </si>
  <si>
    <t>退货单状态编码</t>
  </si>
  <si>
    <t>MRE0020</t>
  </si>
  <si>
    <t>ST_RET_STATUS</t>
  </si>
  <si>
    <t>退货单状态描述</t>
  </si>
  <si>
    <t>MRE0021</t>
  </si>
  <si>
    <t>RET_STAT_TIME</t>
  </si>
  <si>
    <t>状态变化时间</t>
  </si>
  <si>
    <t>MRE0022</t>
  </si>
  <si>
    <t>JH_DRUG_RET_DTL</t>
  </si>
  <si>
    <t>MRD0001</t>
  </si>
  <si>
    <t>DRUG_RET_DTL_SN</t>
  </si>
  <si>
    <t>药库退货库明细唯一号</t>
  </si>
  <si>
    <t>内部三级编码DZ0.000.000.001</t>
  </si>
  <si>
    <t>MRD0002</t>
  </si>
  <si>
    <t>MRD0003</t>
  </si>
  <si>
    <t>来源JH_DRUG_RETURN的0001</t>
  </si>
  <si>
    <t>MRD0004</t>
  </si>
  <si>
    <t>MRD0005</t>
  </si>
  <si>
    <t>MRD0006</t>
  </si>
  <si>
    <t>MRD0007</t>
  </si>
  <si>
    <t>MRD0008</t>
  </si>
  <si>
    <t>库存项批次号</t>
  </si>
  <si>
    <t>业务批号</t>
  </si>
  <si>
    <t>MRD0009</t>
  </si>
  <si>
    <t>药品编码</t>
  </si>
  <si>
    <t>MRD0010</t>
  </si>
  <si>
    <t>药品名称</t>
  </si>
  <si>
    <t>MRD0011</t>
  </si>
  <si>
    <t>MANUFACTURER</t>
  </si>
  <si>
    <t>生产企业名称</t>
  </si>
  <si>
    <t>MRD0012</t>
  </si>
  <si>
    <t>该批次药品入库时间</t>
  </si>
  <si>
    <t>MRD0013</t>
  </si>
  <si>
    <t>当前库房编码</t>
  </si>
  <si>
    <t>MRD0014</t>
  </si>
  <si>
    <t>当前库房名称</t>
  </si>
  <si>
    <t>MRD0015</t>
  </si>
  <si>
    <t>退货单主单号</t>
  </si>
  <si>
    <t>MRD0016</t>
  </si>
  <si>
    <t>DRUG_RET_SUB_NO</t>
  </si>
  <si>
    <t>退货单明细子序号</t>
  </si>
  <si>
    <t>MRD0017</t>
  </si>
  <si>
    <t>DRUG_RET_NUM</t>
  </si>
  <si>
    <t>对应批号的数量</t>
  </si>
  <si>
    <t>MRD0018</t>
  </si>
  <si>
    <t>DRUG_RET_UNIT</t>
  </si>
  <si>
    <t>退货数量对应单位</t>
  </si>
  <si>
    <t>MRD0019</t>
  </si>
  <si>
    <t>DRUG_RET_AMOUNT</t>
  </si>
  <si>
    <t>退货金额</t>
  </si>
  <si>
    <t>对应批号的金额</t>
  </si>
  <si>
    <t>MRD0020</t>
  </si>
  <si>
    <t>MRD0021</t>
  </si>
  <si>
    <t>MRD0022</t>
  </si>
  <si>
    <t>MRD0023</t>
  </si>
  <si>
    <t>MRD0024</t>
  </si>
  <si>
    <t>发票退款标志</t>
  </si>
  <si>
    <t>//0-未退款 1-已退款</t>
  </si>
  <si>
    <t>MRD0025</t>
  </si>
  <si>
    <t>MRD0026</t>
  </si>
  <si>
    <t>JH_DRUG_CHECK</t>
  </si>
  <si>
    <t>MCM0001</t>
  </si>
  <si>
    <t>DRUG_CHECK_SN</t>
  </si>
  <si>
    <t>药库盘点唯一号</t>
  </si>
  <si>
    <t>三级编码DG0.000.000.001</t>
  </si>
  <si>
    <t>MCM0002</t>
  </si>
  <si>
    <t>MCM0003</t>
  </si>
  <si>
    <t>MCM0005</t>
  </si>
  <si>
    <t>DRUG_CHK_NO</t>
  </si>
  <si>
    <t>盘点单号</t>
  </si>
  <si>
    <t>MCM0006</t>
  </si>
  <si>
    <t>CHK_REASON</t>
  </si>
  <si>
    <t>盘点原因</t>
  </si>
  <si>
    <t>MCM0007</t>
  </si>
  <si>
    <t>制单人编码</t>
  </si>
  <si>
    <t>MCM0008</t>
  </si>
  <si>
    <t>制单人姓名</t>
  </si>
  <si>
    <t>MCM0009</t>
  </si>
  <si>
    <t>CHK_APPLY_TIME</t>
  </si>
  <si>
    <t>制单时间</t>
  </si>
  <si>
    <t>MCM0010</t>
  </si>
  <si>
    <t>SC_CONFIRM_USER</t>
  </si>
  <si>
    <t>盘点审核人编码</t>
  </si>
  <si>
    <t>MCM0011</t>
  </si>
  <si>
    <t>ST_CONFIRM_USER</t>
  </si>
  <si>
    <t>盘点审核人姓名</t>
  </si>
  <si>
    <t>MCM0012</t>
  </si>
  <si>
    <t>CHK_CONFIRM_TIME</t>
  </si>
  <si>
    <t>盘点审核时间</t>
  </si>
  <si>
    <t>MCM0013</t>
  </si>
  <si>
    <t>库房编码</t>
  </si>
  <si>
    <t>MCM0014</t>
  </si>
  <si>
    <t>库房名称</t>
  </si>
  <si>
    <t>MCM0015</t>
  </si>
  <si>
    <t>MCM0004</t>
  </si>
  <si>
    <t>MCM0016</t>
  </si>
  <si>
    <t>JH_DRUG_CHECK_DTL</t>
  </si>
  <si>
    <t>MCD0001</t>
  </si>
  <si>
    <t>DRUG_CHK_DTL_SN</t>
  </si>
  <si>
    <t>药库盘点明细唯一号</t>
  </si>
  <si>
    <t>内部三级编码DH0.000.000.001</t>
  </si>
  <si>
    <t>MCD0002</t>
  </si>
  <si>
    <t>MCD0003</t>
  </si>
  <si>
    <t>盘点记录单编号</t>
  </si>
  <si>
    <t>来源JH_DRUG_CHECK的MCM0001</t>
  </si>
  <si>
    <t>MCD0005</t>
  </si>
  <si>
    <t>批次号SN</t>
  </si>
  <si>
    <t>MCD0004</t>
  </si>
  <si>
    <t>MCD0014</t>
  </si>
  <si>
    <t>CHK_PUR_AVE_PRICE</t>
  </si>
  <si>
    <t>进货单价</t>
  </si>
  <si>
    <t>盘点量对应进货单价</t>
  </si>
  <si>
    <t>MCD0006</t>
  </si>
  <si>
    <t>MCD0015</t>
  </si>
  <si>
    <t>CHK_SEL_AVE_PRICE</t>
  </si>
  <si>
    <t>零售单价</t>
  </si>
  <si>
    <t>盘点量对应零售单价</t>
  </si>
  <si>
    <t>MCD0010</t>
  </si>
  <si>
    <t>药品编码DRUG_CODE</t>
  </si>
  <si>
    <t>MCD0011</t>
  </si>
  <si>
    <t>MCD0016</t>
  </si>
  <si>
    <t>CHK_PRE_TOT_QTY</t>
  </si>
  <si>
    <t>当前库存数量</t>
  </si>
  <si>
    <t>该库房盘点前库存量，对应盘点单位</t>
  </si>
  <si>
    <t>MCD0021</t>
  </si>
  <si>
    <t>CHK_AFT_TOT_QTY</t>
  </si>
  <si>
    <t>当前实际库存量</t>
  </si>
  <si>
    <t>盘点后，实际可用库存量</t>
  </si>
  <si>
    <t>MCD0024</t>
  </si>
  <si>
    <t>CURR_PUR_AMOUNT</t>
  </si>
  <si>
    <t>当前实际库存进价总金额</t>
  </si>
  <si>
    <t>MCD0025</t>
  </si>
  <si>
    <t>CURR_SEL_AMOUNT</t>
  </si>
  <si>
    <t>当前实际库存售价总金额</t>
  </si>
  <si>
    <t>MCD0007</t>
  </si>
  <si>
    <t>MCD0027</t>
  </si>
  <si>
    <t>MCD0028</t>
  </si>
  <si>
    <t>DRUG_CHK_SUB_NO</t>
  </si>
  <si>
    <t>盘点明细子序号</t>
  </si>
  <si>
    <t>MCD0012</t>
  </si>
  <si>
    <t>SC_DRUG_CHK_UNIT</t>
  </si>
  <si>
    <t>盘点单位编码</t>
  </si>
  <si>
    <t>药品单位</t>
  </si>
  <si>
    <t>MCD0013</t>
  </si>
  <si>
    <t>ST_DRUG_CHK_UNIT</t>
  </si>
  <si>
    <t>盘点单位描述</t>
  </si>
  <si>
    <t>MCD0017</t>
  </si>
  <si>
    <t>CHK_DEFI_QTY</t>
  </si>
  <si>
    <t>盘亏数量</t>
  </si>
  <si>
    <t>MCD0018</t>
  </si>
  <si>
    <t>CHK_PLUS_QTY</t>
  </si>
  <si>
    <t>盘盈数量</t>
  </si>
  <si>
    <t>MCD0019</t>
  </si>
  <si>
    <t>CHK_DEFI_AMOUNT</t>
  </si>
  <si>
    <t>盘亏总金额</t>
  </si>
  <si>
    <t>MCD0020</t>
  </si>
  <si>
    <t>CHK_PLUS_AMOUNT</t>
  </si>
  <si>
    <t>盘盈总金额</t>
  </si>
  <si>
    <t>MCD0022</t>
  </si>
  <si>
    <t>SC_CHK_RESULT</t>
  </si>
  <si>
    <t>盘点结果编码</t>
  </si>
  <si>
    <t>盘盈、盘亏</t>
  </si>
  <si>
    <t>MCD0023</t>
  </si>
  <si>
    <t>ST_CHK_RESULT</t>
  </si>
  <si>
    <t>盘点结果描述</t>
  </si>
  <si>
    <t>MCD0031</t>
  </si>
  <si>
    <t>SC_CHK_STATUS</t>
  </si>
  <si>
    <t>盘点状态编码</t>
  </si>
  <si>
    <t>MCD0032</t>
  </si>
  <si>
    <t>ST_CHK_STATUS</t>
  </si>
  <si>
    <t>盘点状态描述</t>
  </si>
  <si>
    <t>MCD0029</t>
  </si>
  <si>
    <t>盘点人编码</t>
  </si>
  <si>
    <t>MCD0030</t>
  </si>
  <si>
    <t>盘点人姓名</t>
  </si>
  <si>
    <t>MCD0026</t>
  </si>
  <si>
    <t>CHK_START_TIME</t>
  </si>
  <si>
    <t>盘点时间</t>
  </si>
  <si>
    <t>MCD0009</t>
  </si>
  <si>
    <t>MCD0033</t>
  </si>
  <si>
    <t>MCD0008</t>
  </si>
  <si>
    <t>MCD0034</t>
  </si>
  <si>
    <t>JH_DRUG_GIVE_OUT</t>
  </si>
  <si>
    <t>MGO0001</t>
  </si>
  <si>
    <t>DRUG_GIVE_O_SN</t>
  </si>
  <si>
    <t>门诊药房发药唯一号</t>
  </si>
  <si>
    <t>内部三级编码DJ0.000.000.001</t>
  </si>
  <si>
    <t>MGO0002</t>
  </si>
  <si>
    <t>MGO0006</t>
  </si>
  <si>
    <t>PHA_SEND_NO_PAR</t>
  </si>
  <si>
    <t>门诊药房发药父单号</t>
  </si>
  <si>
    <t>一个药单只发其中一部分药品，剩余未发药品自动生成新的药单号</t>
  </si>
  <si>
    <t>MGO0005</t>
  </si>
  <si>
    <t>PHA_SEND_NO</t>
  </si>
  <si>
    <t>门诊药房发药单号</t>
  </si>
  <si>
    <t>MGO0009</t>
  </si>
  <si>
    <t>PRESCRIPTION_SN</t>
  </si>
  <si>
    <t>MGO0023</t>
  </si>
  <si>
    <t>RECEIPT_SN</t>
  </si>
  <si>
    <t>交易流水号</t>
  </si>
  <si>
    <t>MGO0024</t>
  </si>
  <si>
    <t>MGO0007</t>
  </si>
  <si>
    <t>患者ID</t>
  </si>
  <si>
    <t>MGO0008</t>
  </si>
  <si>
    <t>就诊ID</t>
  </si>
  <si>
    <t>MGO0010</t>
  </si>
  <si>
    <t>开单医生编号</t>
  </si>
  <si>
    <t>MGO0011</t>
  </si>
  <si>
    <t>开单医生姓名</t>
  </si>
  <si>
    <t>MGO0012</t>
  </si>
  <si>
    <t>开单科室编码</t>
  </si>
  <si>
    <t>MGO0013</t>
  </si>
  <si>
    <t>开单科室名称</t>
  </si>
  <si>
    <t>MGO0014</t>
  </si>
  <si>
    <t>MGO0015</t>
  </si>
  <si>
    <t>MGO0016</t>
  </si>
  <si>
    <t>MGO0017</t>
  </si>
  <si>
    <t>SC_CONFIRM</t>
  </si>
  <si>
    <t>发药人编号</t>
  </si>
  <si>
    <t>MGO0018</t>
  </si>
  <si>
    <t>ST_CONFIRM</t>
  </si>
  <si>
    <t>发药人姓名</t>
  </si>
  <si>
    <t>MGO0019</t>
  </si>
  <si>
    <t>发药时间</t>
  </si>
  <si>
    <t>MGO0025</t>
  </si>
  <si>
    <t>SC_STATUS</t>
  </si>
  <si>
    <t>发药状态编码</t>
  </si>
  <si>
    <t>MGO0026</t>
  </si>
  <si>
    <t>ST_STATUS</t>
  </si>
  <si>
    <t>发药状态描述</t>
  </si>
  <si>
    <t>MGO0027</t>
  </si>
  <si>
    <t>SC_SEND_CHK_USER</t>
  </si>
  <si>
    <t>审核药师编码</t>
  </si>
  <si>
    <t>药房发药之前需要先进行审核</t>
  </si>
  <si>
    <t>MGO0028</t>
  </si>
  <si>
    <t>ST_SEND_CHK_USER</t>
  </si>
  <si>
    <t>审核药师姓名</t>
  </si>
  <si>
    <t>MGO0029</t>
  </si>
  <si>
    <t>PHA_SEND_CHK_TIME</t>
  </si>
  <si>
    <t>药师审核时间</t>
  </si>
  <si>
    <t>MGO0020</t>
  </si>
  <si>
    <t>SC_GROUP</t>
  </si>
  <si>
    <t>药房编码</t>
  </si>
  <si>
    <t>MGO0021</t>
  </si>
  <si>
    <t>ST_GROUP</t>
  </si>
  <si>
    <t>药房名称</t>
  </si>
  <si>
    <t>MGO0022</t>
  </si>
  <si>
    <t>WINDOWS_SN</t>
  </si>
  <si>
    <t>窗口</t>
  </si>
  <si>
    <t>MGO0004</t>
  </si>
  <si>
    <t>MGO0003</t>
  </si>
  <si>
    <t>MGO0032</t>
  </si>
  <si>
    <t>MGO0033</t>
  </si>
  <si>
    <t>发往科室编码</t>
  </si>
  <si>
    <t>MGO0034</t>
  </si>
  <si>
    <t>发往科室名称</t>
  </si>
  <si>
    <t>MGO0035</t>
  </si>
  <si>
    <t>MGO0030</t>
  </si>
  <si>
    <t>DISPENSINF_START</t>
  </si>
  <si>
    <t>配药开始时间</t>
  </si>
  <si>
    <t>MGO0031</t>
  </si>
  <si>
    <t>DISPENSINF_END</t>
  </si>
  <si>
    <t>配药结束时间</t>
  </si>
  <si>
    <t>JH_DRUG_GI_O_DTL</t>
  </si>
  <si>
    <t>MGD0002</t>
  </si>
  <si>
    <t>MGD0039</t>
  </si>
  <si>
    <t>MGD0001</t>
  </si>
  <si>
    <t>GI_O_DTL_SN</t>
  </si>
  <si>
    <t>门诊发药明细唯一号</t>
  </si>
  <si>
    <t>内部三级编码DK0.000.000.001</t>
  </si>
  <si>
    <t>MGD0003</t>
  </si>
  <si>
    <t>来源JH_DRUG_GIVE_OUT的MGO0001</t>
  </si>
  <si>
    <t>MGD0019</t>
  </si>
  <si>
    <t>MGD0026</t>
  </si>
  <si>
    <t>MGD0027</t>
  </si>
  <si>
    <t>PHA_SEND_SN</t>
  </si>
  <si>
    <t>发药子序号</t>
  </si>
  <si>
    <t>MGD0020</t>
  </si>
  <si>
    <t>关联患者ID</t>
  </si>
  <si>
    <t>MGD0021</t>
  </si>
  <si>
    <t>关联就诊ID</t>
  </si>
  <si>
    <t>MGD0016</t>
  </si>
  <si>
    <t>MGD0017</t>
  </si>
  <si>
    <t>关联医嘱代码</t>
  </si>
  <si>
    <t>MGD0018</t>
  </si>
  <si>
    <t>关联医嘱描述</t>
  </si>
  <si>
    <t>MGD0022</t>
  </si>
  <si>
    <t>SC_ORDER_STATUS</t>
  </si>
  <si>
    <t>医嘱状态代码</t>
  </si>
  <si>
    <t>MGD0023</t>
  </si>
  <si>
    <t>ST_ORDER_STATUS</t>
  </si>
  <si>
    <t>MGD0009</t>
  </si>
  <si>
    <t>MGD0010</t>
  </si>
  <si>
    <t>MGD0006</t>
  </si>
  <si>
    <t>MGD0004</t>
  </si>
  <si>
    <t>MGD0005</t>
  </si>
  <si>
    <t>MGD0007</t>
  </si>
  <si>
    <t>MGD0011</t>
  </si>
  <si>
    <t>PHA_QTY</t>
  </si>
  <si>
    <t>发药数量</t>
  </si>
  <si>
    <t>MGD0012</t>
  </si>
  <si>
    <t>SC_PHA_UNIT</t>
  </si>
  <si>
    <t>单位编码</t>
  </si>
  <si>
    <t>MGD0013</t>
  </si>
  <si>
    <t>ST_PHA_UNIT</t>
  </si>
  <si>
    <t>单位描述</t>
  </si>
  <si>
    <t>MGD0014</t>
  </si>
  <si>
    <t>PRICE</t>
  </si>
  <si>
    <t>MGD0015</t>
  </si>
  <si>
    <t>PHA_TOT_AMOUNT</t>
  </si>
  <si>
    <t>总金额</t>
  </si>
  <si>
    <t>MGD0033</t>
  </si>
  <si>
    <t>PHA_DOSAGE_NUM</t>
  </si>
  <si>
    <t>用药单次剂量</t>
  </si>
  <si>
    <t>MGD0037</t>
  </si>
  <si>
    <t>SC_DOSAGE_UNIT</t>
  </si>
  <si>
    <t>单次剂量单位编码</t>
  </si>
  <si>
    <t>MGD0038</t>
  </si>
  <si>
    <t>ST_DOSAGE_UNIT</t>
  </si>
  <si>
    <t>单次剂量单位描述</t>
  </si>
  <si>
    <t>MGD0032</t>
  </si>
  <si>
    <t>PHA_FREQ</t>
  </si>
  <si>
    <t>用药频次</t>
  </si>
  <si>
    <t>MGD0031</t>
  </si>
  <si>
    <t>ST_PHA_WAY</t>
  </si>
  <si>
    <t>用药途径方法描述</t>
  </si>
  <si>
    <t>MGD0030</t>
  </si>
  <si>
    <t>SC_PHA_WAY</t>
  </si>
  <si>
    <t>用药途径方法代码</t>
  </si>
  <si>
    <t>MGD0034</t>
  </si>
  <si>
    <t>PHA_COURSE</t>
  </si>
  <si>
    <t>MGD0035</t>
  </si>
  <si>
    <t>SPEC</t>
  </si>
  <si>
    <t>规格</t>
  </si>
  <si>
    <t>MGD0036</t>
  </si>
  <si>
    <t>MGD0049</t>
  </si>
  <si>
    <t>SC_DRUG_DISPENSER</t>
  </si>
  <si>
    <t>静配药配药人编号</t>
  </si>
  <si>
    <t>MGD0050</t>
  </si>
  <si>
    <t>ST_DRUG_DISPENSER</t>
  </si>
  <si>
    <t>静配药配药人姓名</t>
  </si>
  <si>
    <t>MGD0051</t>
  </si>
  <si>
    <t>DRUG_DISPE_TIME</t>
  </si>
  <si>
    <t>静脉药配药时间</t>
  </si>
  <si>
    <t>MGD0040</t>
  </si>
  <si>
    <t>SC_DRUG_REVIEWER</t>
  </si>
  <si>
    <t>静配药品审核人编号</t>
  </si>
  <si>
    <t>MGD0041</t>
  </si>
  <si>
    <t>ST_DRUG_REVIEWER</t>
  </si>
  <si>
    <t>静配药品审核人姓名</t>
  </si>
  <si>
    <t>MGD0044</t>
  </si>
  <si>
    <t>DRUG_REV_TIME</t>
  </si>
  <si>
    <t>静配药品审核时间</t>
  </si>
  <si>
    <t>MGD0052</t>
  </si>
  <si>
    <t>SC_REVIE_SECOND</t>
  </si>
  <si>
    <t>静配药复核人编号</t>
  </si>
  <si>
    <t>MGD0053</t>
  </si>
  <si>
    <t>ST_REVIE_SECOND</t>
  </si>
  <si>
    <t>静配药复核人姓名</t>
  </si>
  <si>
    <t>MGD0054</t>
  </si>
  <si>
    <t>REVIE_SECOND_TIME</t>
  </si>
  <si>
    <t>静配药复核时间</t>
  </si>
  <si>
    <t>MGD0042</t>
  </si>
  <si>
    <t>SC_DRUG_CHECKER</t>
  </si>
  <si>
    <t>静配药品核对人编号</t>
  </si>
  <si>
    <t>MGD0043</t>
  </si>
  <si>
    <t>ST_DRUG_CHECKER</t>
  </si>
  <si>
    <t>静配药品核对人姓名</t>
  </si>
  <si>
    <t>MGD0045</t>
  </si>
  <si>
    <t>DRUG_CHECK_TIME</t>
  </si>
  <si>
    <t>静配药品核对时间</t>
  </si>
  <si>
    <t>MGD0046</t>
  </si>
  <si>
    <t>SC_LABEL_PRINTER</t>
  </si>
  <si>
    <t>静配标签打印人编号</t>
  </si>
  <si>
    <t>MGD0047</t>
  </si>
  <si>
    <t>ST_LABEL_PRINTER</t>
  </si>
  <si>
    <t>静配标签打印人姓名</t>
  </si>
  <si>
    <t>MGD0048</t>
  </si>
  <si>
    <t>DRUG_LAB_PRINTTIME</t>
  </si>
  <si>
    <t>静配标签打印时间</t>
  </si>
  <si>
    <t>MGD0055</t>
  </si>
  <si>
    <t>SC_DRUG_LABEL</t>
  </si>
  <si>
    <t>静配药贴签人编号</t>
  </si>
  <si>
    <t>MGD0056</t>
  </si>
  <si>
    <t>ST_DRUG_LABEL</t>
  </si>
  <si>
    <t>静配药贴签人姓名</t>
  </si>
  <si>
    <t>MGD0057</t>
  </si>
  <si>
    <t>DRUG_LAB_TIME</t>
  </si>
  <si>
    <t>静配药贴签时间</t>
  </si>
  <si>
    <t>MGD0024</t>
  </si>
  <si>
    <t>SC_PHA_SEND_STAT</t>
  </si>
  <si>
    <t>发药状态代码</t>
  </si>
  <si>
    <t>待发、已发、申请退、已退，部分退、拒绝发药等</t>
  </si>
  <si>
    <t>MGD0025</t>
  </si>
  <si>
    <t>ST_PHA_SEND_STAT</t>
  </si>
  <si>
    <t>MGD0029</t>
  </si>
  <si>
    <t>REFUSE_REASON</t>
  </si>
  <si>
    <t>药房拒绝发药原因</t>
  </si>
  <si>
    <t>MGD0028</t>
  </si>
  <si>
    <t>SD_PHA_GET</t>
  </si>
  <si>
    <t>是否取药</t>
  </si>
  <si>
    <t>MGD0008</t>
  </si>
  <si>
    <t>MGD0058</t>
  </si>
  <si>
    <t>GRP</t>
  </si>
  <si>
    <t>组套医嘱</t>
  </si>
  <si>
    <t>MGD0059</t>
  </si>
  <si>
    <t>长、临、出院带药、术前医嘱、会诊、追加等</t>
  </si>
  <si>
    <t>MGD0060</t>
  </si>
  <si>
    <t>医嘱标志</t>
  </si>
  <si>
    <t>抗菌药的治疗、还是预防标志</t>
  </si>
  <si>
    <t>MGD0061</t>
  </si>
  <si>
    <t>医嘱项目是否在医保内，是否可报销</t>
  </si>
  <si>
    <t>MGD0062</t>
  </si>
  <si>
    <t>JH_DRUG_GI_O_RET</t>
  </si>
  <si>
    <t>MGE0001</t>
  </si>
  <si>
    <t>DRUG_GIVE_O_RET_SN</t>
  </si>
  <si>
    <t>门诊药房退药唯一号</t>
  </si>
  <si>
    <t>MGE0002</t>
  </si>
  <si>
    <t>MGE0003</t>
  </si>
  <si>
    <t>MGE0005</t>
  </si>
  <si>
    <t>PHA_RET_NO</t>
  </si>
  <si>
    <t>门诊药房退药单号</t>
  </si>
  <si>
    <t>MGE0006</t>
  </si>
  <si>
    <t>PHA_RET_NO_PRE</t>
  </si>
  <si>
    <t>门诊药房退药父单号</t>
  </si>
  <si>
    <t>一个退药单只退其中一部分产生新的退药单号</t>
  </si>
  <si>
    <t>MGE0009</t>
  </si>
  <si>
    <t>关联业务发药单号</t>
  </si>
  <si>
    <t>MGE0010</t>
  </si>
  <si>
    <t>RECEIPT_SN_OLD</t>
  </si>
  <si>
    <t>原交易流水号</t>
  </si>
  <si>
    <t>MGE0011</t>
  </si>
  <si>
    <t>RECEIPT_SN_NEW</t>
  </si>
  <si>
    <t>新交易流水号</t>
  </si>
  <si>
    <t>MGE0012</t>
  </si>
  <si>
    <t>INVOICE_CODE_OLD</t>
  </si>
  <si>
    <t>原发票号</t>
  </si>
  <si>
    <t>MGE0013</t>
  </si>
  <si>
    <t>INVOICE_CODE_NEW</t>
  </si>
  <si>
    <t>新发票号</t>
  </si>
  <si>
    <t>MGE0007</t>
  </si>
  <si>
    <t>MGE0008</t>
  </si>
  <si>
    <t>MGE0014</t>
  </si>
  <si>
    <t>SC_RET_OPERA</t>
  </si>
  <si>
    <t>退药人编号</t>
  </si>
  <si>
    <t>MGE0015</t>
  </si>
  <si>
    <t>ST_RET_NAME</t>
  </si>
  <si>
    <t>退药人姓名</t>
  </si>
  <si>
    <t>MGE0020</t>
  </si>
  <si>
    <t>退药类型编码</t>
  </si>
  <si>
    <t>MGE0021</t>
  </si>
  <si>
    <t>退药类型描述</t>
  </si>
  <si>
    <t>全退、部分退</t>
  </si>
  <si>
    <t>MGE0016</t>
  </si>
  <si>
    <t>RET_TIME</t>
  </si>
  <si>
    <t>退药时间</t>
  </si>
  <si>
    <t>MGE0017</t>
  </si>
  <si>
    <t>MGE0018</t>
  </si>
  <si>
    <t>MGE0019</t>
  </si>
  <si>
    <t>MGE0004</t>
  </si>
  <si>
    <t>MGE0022</t>
  </si>
  <si>
    <t>MGE0023</t>
  </si>
  <si>
    <t>JH_DRUG_GI_O_RET_DTL</t>
  </si>
  <si>
    <t>MGF0001</t>
  </si>
  <si>
    <t>GI_O_RET_DTL_SN</t>
  </si>
  <si>
    <t>门诊退药明细唯一号</t>
  </si>
  <si>
    <t>内部三级编码DI0.000.000.001</t>
  </si>
  <si>
    <t>MGF0002</t>
  </si>
  <si>
    <t>MGF0003</t>
  </si>
  <si>
    <t>来源JH_DRUG_GI_O_RET的MGE0001</t>
  </si>
  <si>
    <t>MGF0017</t>
  </si>
  <si>
    <t>RET_SEND_NO</t>
  </si>
  <si>
    <t>退单号</t>
  </si>
  <si>
    <t>MGF0018</t>
  </si>
  <si>
    <t>RET_SEND_SN</t>
  </si>
  <si>
    <t>退药子序号</t>
  </si>
  <si>
    <t>MGF0012</t>
  </si>
  <si>
    <t>RET_QTY</t>
  </si>
  <si>
    <t>退药数量</t>
  </si>
  <si>
    <t>MGF0013</t>
  </si>
  <si>
    <t>SC_RET_UNIT</t>
  </si>
  <si>
    <t>MGF0014</t>
  </si>
  <si>
    <t>ST_RET_UNIT</t>
  </si>
  <si>
    <t>MGF0015</t>
  </si>
  <si>
    <t>MGF0016</t>
  </si>
  <si>
    <t>RET_TOT_AMOUNT</t>
  </si>
  <si>
    <t>MGF0020</t>
  </si>
  <si>
    <t>MGF0004</t>
  </si>
  <si>
    <t>MGF0006</t>
  </si>
  <si>
    <t>MGF0010</t>
  </si>
  <si>
    <t>MGF0011</t>
  </si>
  <si>
    <t>MGF0005</t>
  </si>
  <si>
    <t>MGF0007</t>
  </si>
  <si>
    <t>MGF0009</t>
  </si>
  <si>
    <t>关联发药明细的PDL</t>
  </si>
  <si>
    <t>MGF0019</t>
  </si>
  <si>
    <t>COMMENT</t>
  </si>
  <si>
    <t>药房拒绝退药原因</t>
  </si>
  <si>
    <t>MGF0021</t>
  </si>
  <si>
    <t>MGF0008</t>
  </si>
  <si>
    <t>MGF0022</t>
  </si>
  <si>
    <t>MGF0023</t>
  </si>
  <si>
    <t>JH_DRUG_GIVE_IN</t>
  </si>
  <si>
    <t>MGI0001</t>
  </si>
  <si>
    <t>DRUG_GIVE_IN_SN</t>
  </si>
  <si>
    <t>住院药房发药唯一号</t>
  </si>
  <si>
    <t>内部产生三级编码DL0.000.000.001</t>
  </si>
  <si>
    <t>MGI0002</t>
  </si>
  <si>
    <t>MGI0003</t>
  </si>
  <si>
    <t>MGI0005</t>
  </si>
  <si>
    <t>住院药房发药单号</t>
  </si>
  <si>
    <t>业务实际摆药单号</t>
  </si>
  <si>
    <t>MGI0006</t>
  </si>
  <si>
    <t>SC_PHARMACY</t>
  </si>
  <si>
    <t>药房ID</t>
  </si>
  <si>
    <t>MGI0007</t>
  </si>
  <si>
    <t>ST_PHARMACY</t>
  </si>
  <si>
    <t>MGI0009</t>
  </si>
  <si>
    <t>SC_DRUG_SD_USER</t>
  </si>
  <si>
    <t>发药人编码</t>
  </si>
  <si>
    <t>MGI0010</t>
  </si>
  <si>
    <t>ST_DRUG_SD_USER</t>
  </si>
  <si>
    <t>MGI0008</t>
  </si>
  <si>
    <t>PHA_SEND_TIME</t>
  </si>
  <si>
    <t>MGI0011</t>
  </si>
  <si>
    <t>SC_SEND_TO_WARD</t>
  </si>
  <si>
    <t>当前发药单是哪个病区的</t>
  </si>
  <si>
    <t>MGI0012</t>
  </si>
  <si>
    <t>ST_SEND_TO_WARD</t>
  </si>
  <si>
    <t>病区描述</t>
  </si>
  <si>
    <t>MGI0013</t>
  </si>
  <si>
    <t>SC_SEND_STATUS</t>
  </si>
  <si>
    <t>当前状态编码</t>
  </si>
  <si>
    <t>配药、已发、领取、打印等</t>
  </si>
  <si>
    <t>MGI0014</t>
  </si>
  <si>
    <t>ST_SEND_STATUS</t>
  </si>
  <si>
    <t>当前状态描述</t>
  </si>
  <si>
    <t>MGI0022</t>
  </si>
  <si>
    <t>SC_DISP_TYPE</t>
  </si>
  <si>
    <t>摆药单类型代码</t>
  </si>
  <si>
    <t>口服类、大输液类等</t>
  </si>
  <si>
    <t>MGI0023</t>
  </si>
  <si>
    <t>ST_DISP_TYPE</t>
  </si>
  <si>
    <t>摆药单类型描述</t>
  </si>
  <si>
    <t>MGI0015</t>
  </si>
  <si>
    <t>PHA_PRINT_TIME</t>
  </si>
  <si>
    <t>摆药单打印时间</t>
  </si>
  <si>
    <t>MGI0016</t>
  </si>
  <si>
    <t>SEND_START_TIME</t>
  </si>
  <si>
    <t>发药范围开始时间</t>
  </si>
  <si>
    <t>本次摆药单针对发药品的时间范围区间</t>
  </si>
  <si>
    <t>MGI0017</t>
  </si>
  <si>
    <t>SEND_END_TIME</t>
  </si>
  <si>
    <t>发药范围结束时间</t>
  </si>
  <si>
    <t>MGI0018</t>
  </si>
  <si>
    <t>PHA_ITEM_QTY</t>
  </si>
  <si>
    <t>药品项数量</t>
  </si>
  <si>
    <t>本摆药单包含多少种药品项目个数，如25个药品</t>
  </si>
  <si>
    <t>MGI0020</t>
  </si>
  <si>
    <t>SC_TAKE_USER</t>
  </si>
  <si>
    <t>领药人编码</t>
  </si>
  <si>
    <t>病区领药人员</t>
  </si>
  <si>
    <t>MGI0021</t>
  </si>
  <si>
    <t>ST_TAKE_USER</t>
  </si>
  <si>
    <t>领药人姓名</t>
  </si>
  <si>
    <t>MGI0019</t>
  </si>
  <si>
    <t>PHA_TAKE_TIME</t>
  </si>
  <si>
    <t>领药时间</t>
  </si>
  <si>
    <t>MGI0024</t>
  </si>
  <si>
    <t>SD_SEND_MACHINE</t>
  </si>
  <si>
    <t>是否发送摆药机</t>
  </si>
  <si>
    <t>MGI0025</t>
  </si>
  <si>
    <t>PHA_DISP_TIME</t>
  </si>
  <si>
    <t>MGI0027</t>
  </si>
  <si>
    <t>SC_PHA_DISP_USER</t>
  </si>
  <si>
    <t>配药人编码</t>
  </si>
  <si>
    <t>MGI0028</t>
  </si>
  <si>
    <t>ST_PHA_DISP_USER</t>
  </si>
  <si>
    <t>MGI0026</t>
  </si>
  <si>
    <t>PHA_DISPEND_TIME</t>
  </si>
  <si>
    <t>MGI0030</t>
  </si>
  <si>
    <t>MGI0031</t>
  </si>
  <si>
    <t>MGI0029</t>
  </si>
  <si>
    <t>MGI0032</t>
  </si>
  <si>
    <t>MGI0033</t>
  </si>
  <si>
    <t>SC_PHA_DRUG_REV</t>
  </si>
  <si>
    <t>静配药审核人编号</t>
  </si>
  <si>
    <t>MGI0034</t>
  </si>
  <si>
    <t>ST_PHA_DRUG_REV</t>
  </si>
  <si>
    <t>静配药审核人姓名</t>
  </si>
  <si>
    <t>MGI0035</t>
  </si>
  <si>
    <t>PHA_DRUG_REVIETIME</t>
  </si>
  <si>
    <t>静配药审核时间</t>
  </si>
  <si>
    <t>MGI0036</t>
  </si>
  <si>
    <t>SC_PHA_LAB_PRINTER</t>
  </si>
  <si>
    <t>静配药打印标签人编号</t>
  </si>
  <si>
    <t>MGI0037</t>
  </si>
  <si>
    <t>ST_PHA_LAB_PRINTER</t>
  </si>
  <si>
    <t>静配药打印标签人姓名</t>
  </si>
  <si>
    <t>MGI0038</t>
  </si>
  <si>
    <t>PHA_LAB_PRINTTIME</t>
  </si>
  <si>
    <t>静配药打印标签时间</t>
  </si>
  <si>
    <t>MGI0039</t>
  </si>
  <si>
    <t>SC_PHA_DRUG_DISP</t>
  </si>
  <si>
    <t>静配药摆药人编号</t>
  </si>
  <si>
    <t>MGI0040</t>
  </si>
  <si>
    <t>ST_PHA_DRUG_DISP</t>
  </si>
  <si>
    <t>静配药摆药人姓名</t>
  </si>
  <si>
    <t>MGI0041</t>
  </si>
  <si>
    <t>PHA_DRUG_DISPTIME</t>
  </si>
  <si>
    <t>静配药摆药时间</t>
  </si>
  <si>
    <t>MGI0042</t>
  </si>
  <si>
    <t>SC_PHA_DRUG_LABEL</t>
  </si>
  <si>
    <t>MGI0043</t>
  </si>
  <si>
    <t>ST_PHA_DRUG_LABEL</t>
  </si>
  <si>
    <t>MGI0044</t>
  </si>
  <si>
    <t>PHA_DRUG_LABTIME</t>
  </si>
  <si>
    <t>MGI0045</t>
  </si>
  <si>
    <t>SC_PHA_DRUG_CHECKER</t>
  </si>
  <si>
    <t>静配药核对人编号</t>
  </si>
  <si>
    <t>MGI0046</t>
  </si>
  <si>
    <t>ST_PHA_DRUG_CHECKER</t>
  </si>
  <si>
    <t>静配药核对人姓名</t>
  </si>
  <si>
    <t>MGI0047</t>
  </si>
  <si>
    <t>PHA_DRUG_CHECKETIME</t>
  </si>
  <si>
    <t>静配药核对时间</t>
  </si>
  <si>
    <t>MGI0048</t>
  </si>
  <si>
    <t>SC_PHA_DRUG_USER</t>
  </si>
  <si>
    <t>MGI0049</t>
  </si>
  <si>
    <t>ST_PHA_DRUG_USER</t>
  </si>
  <si>
    <t>MGI0050</t>
  </si>
  <si>
    <t>PHA_DRUG_USERTIME</t>
  </si>
  <si>
    <t>静配药配药时间</t>
  </si>
  <si>
    <t>MGI0051</t>
  </si>
  <si>
    <t>SC_PHA_REVIE_SECOND</t>
  </si>
  <si>
    <t>MGI0052</t>
  </si>
  <si>
    <t>ST_PHA_REVIE_SECOND</t>
  </si>
  <si>
    <t>MGI0053</t>
  </si>
  <si>
    <t>PHA_REVIE_SECTIME</t>
  </si>
  <si>
    <t>MGI0054</t>
  </si>
  <si>
    <t>SC_PHA_DRUG_DELIVERY</t>
  </si>
  <si>
    <t>静配药发药人编号</t>
  </si>
  <si>
    <t>MGI0055</t>
  </si>
  <si>
    <t>ST_PHA_DRUG_DELIVERY</t>
  </si>
  <si>
    <t>静配药发药人姓名</t>
  </si>
  <si>
    <t>MGI0056</t>
  </si>
  <si>
    <t>PHA_DRUG_DELITIME</t>
  </si>
  <si>
    <t>静配药发药时间</t>
  </si>
  <si>
    <t>MGI0057</t>
  </si>
  <si>
    <t>SC_PHA_DRUG_NURSE</t>
  </si>
  <si>
    <t>静配药取药护士编号</t>
  </si>
  <si>
    <t>MGI0058</t>
  </si>
  <si>
    <t>ST_PHA_DRUG_NURSE</t>
  </si>
  <si>
    <t>静配药取药护士姓名</t>
  </si>
  <si>
    <t>MGI0059</t>
  </si>
  <si>
    <t>PHA_DRUG_TAKETIME</t>
  </si>
  <si>
    <t>静配药取药时间</t>
  </si>
  <si>
    <t>MGI0004</t>
  </si>
  <si>
    <t>MGI0060</t>
  </si>
  <si>
    <t>SC_PHAOM_USER</t>
  </si>
  <si>
    <t>前置审方人编码</t>
  </si>
  <si>
    <t>MGI0061</t>
  </si>
  <si>
    <t>PHAOM_TIME</t>
  </si>
  <si>
    <t>审方时间</t>
  </si>
  <si>
    <t>MGI0062</t>
  </si>
  <si>
    <t>ST_PHAOM_USER</t>
  </si>
  <si>
    <t>前置审方人名称</t>
  </si>
  <si>
    <t>MGI0063</t>
  </si>
  <si>
    <t>MGI0064</t>
  </si>
  <si>
    <t>MGI0065</t>
  </si>
  <si>
    <t>MGI0066</t>
  </si>
  <si>
    <t>MGI0067</t>
  </si>
  <si>
    <t>SD_PHA_DRUG</t>
  </si>
  <si>
    <t>是否静脉药</t>
  </si>
  <si>
    <t>JH_DRUG_GI_IN_DTL</t>
  </si>
  <si>
    <t>MGX0001</t>
  </si>
  <si>
    <t>GI_IN_DTL_SN</t>
  </si>
  <si>
    <t>住院发退药明细唯一号</t>
  </si>
  <si>
    <t>内部三级编码DM0.000.000.001</t>
  </si>
  <si>
    <t>MGX0002</t>
  </si>
  <si>
    <t>MGX0003</t>
  </si>
  <si>
    <t>来源JH_DRUG_GIVE_IN的MGI0001</t>
  </si>
  <si>
    <t>MGX0005</t>
  </si>
  <si>
    <t>MGX0007</t>
  </si>
  <si>
    <t>MGX0004</t>
  </si>
  <si>
    <t>MGX0006</t>
  </si>
  <si>
    <t>MGX0010</t>
  </si>
  <si>
    <t>MGX0011</t>
  </si>
  <si>
    <t>MGX0008</t>
  </si>
  <si>
    <t>MGX0009</t>
  </si>
  <si>
    <t>MGX0012</t>
  </si>
  <si>
    <t>PHA_SEND_QTY</t>
  </si>
  <si>
    <t>MGX0013</t>
  </si>
  <si>
    <t>MGX0014</t>
  </si>
  <si>
    <t>MGX0015</t>
  </si>
  <si>
    <t>PHA_UNIT_PRICE</t>
  </si>
  <si>
    <t>MGX0016</t>
  </si>
  <si>
    <t>发药总金额</t>
  </si>
  <si>
    <t>MGX0017</t>
  </si>
  <si>
    <t>MGX0018</t>
  </si>
  <si>
    <t>MGX0019</t>
  </si>
  <si>
    <t>MGX0021</t>
  </si>
  <si>
    <t>MGX0022</t>
  </si>
  <si>
    <t>MGX0020</t>
  </si>
  <si>
    <t>如住院有单独生成毒麻、精一等单独处方号时，使用</t>
  </si>
  <si>
    <t>MGX0023</t>
  </si>
  <si>
    <t>SC_CURR_LOC</t>
  </si>
  <si>
    <t>患者所在科室代码</t>
  </si>
  <si>
    <t>MGX0024</t>
  </si>
  <si>
    <t>ST_CURR_LOC</t>
  </si>
  <si>
    <t>患者所在科室名称</t>
  </si>
  <si>
    <t>MGX0025</t>
  </si>
  <si>
    <t>SC_CURR_WARD</t>
  </si>
  <si>
    <t>患者所在病区代码</t>
  </si>
  <si>
    <t>MGX0026</t>
  </si>
  <si>
    <t>ST_CURR_WARD</t>
  </si>
  <si>
    <t>患者所在病区名称</t>
  </si>
  <si>
    <t>MGX0027</t>
  </si>
  <si>
    <t>CURR_BED</t>
  </si>
  <si>
    <t>患者所在床位</t>
  </si>
  <si>
    <t>MGX0028</t>
  </si>
  <si>
    <t>MGX0029</t>
  </si>
  <si>
    <t>MGX0030</t>
  </si>
  <si>
    <t>医嘱类型ID</t>
  </si>
  <si>
    <t>医嘱类型标化字典ID</t>
  </si>
  <si>
    <t>MGX0031</t>
  </si>
  <si>
    <t>医嘱类型代码</t>
  </si>
  <si>
    <t>长期医嘱、临时医嘱、出院带药等</t>
  </si>
  <si>
    <t>MGX0032</t>
  </si>
  <si>
    <t>医嘱类型描述</t>
  </si>
  <si>
    <t>MGX0033</t>
  </si>
  <si>
    <t>待发、已发、申请退、已退、拒绝发药等</t>
  </si>
  <si>
    <t>MGX0034</t>
  </si>
  <si>
    <t>MGX0035</t>
  </si>
  <si>
    <t>MGX0036</t>
  </si>
  <si>
    <t>PHA_SEND_SUB_NO</t>
  </si>
  <si>
    <t>MGX0037</t>
  </si>
  <si>
    <t>MGX0042</t>
  </si>
  <si>
    <t>发药药房ID</t>
  </si>
  <si>
    <t>MGX0043</t>
  </si>
  <si>
    <t>发药药房名称</t>
  </si>
  <si>
    <t>MGX0055</t>
  </si>
  <si>
    <t>发药窗口</t>
  </si>
  <si>
    <t>MGX0038</t>
  </si>
  <si>
    <t>MGX0039</t>
  </si>
  <si>
    <t>MGX0040</t>
  </si>
  <si>
    <t>MGX0041</t>
  </si>
  <si>
    <t>MGX0046</t>
  </si>
  <si>
    <t>配药时间(兼容部分系统配药信息关联在明细数据上)</t>
  </si>
  <si>
    <t>MGX0047</t>
  </si>
  <si>
    <t>配药人编码(兼容部分系统配药人信息关联在明细记录上)</t>
  </si>
  <si>
    <t>MGX0048</t>
  </si>
  <si>
    <t>配药人姓名(兼容配药信息关联在明细上)</t>
  </si>
  <si>
    <t>MGX0049</t>
  </si>
  <si>
    <t>药房审核时间</t>
  </si>
  <si>
    <t>审核时间(兼容审核信息关联明细数据情况)</t>
  </si>
  <si>
    <t>MGX0050</t>
  </si>
  <si>
    <t>MGX0051</t>
  </si>
  <si>
    <t>MGX0052</t>
  </si>
  <si>
    <t>MGX0053</t>
  </si>
  <si>
    <t>MGX0054</t>
  </si>
  <si>
    <t>MAIN_ORDER_LINK</t>
  </si>
  <si>
    <t>长期医嘱滚医嘱方式时，本条医嘱对应的主医嘱ID号</t>
  </si>
  <si>
    <t>MGX0044</t>
  </si>
  <si>
    <t>MGX0045</t>
  </si>
  <si>
    <t>PHA_SPEC</t>
  </si>
  <si>
    <t>MGX0056</t>
  </si>
  <si>
    <t>MGX0057</t>
  </si>
  <si>
    <t>MGX0058</t>
  </si>
  <si>
    <t>MGX0059</t>
  </si>
  <si>
    <t>MGX0060</t>
  </si>
  <si>
    <t>MGX0061</t>
  </si>
  <si>
    <t>MGX0062</t>
  </si>
  <si>
    <t>MGX0063</t>
  </si>
  <si>
    <t>MGX0064</t>
  </si>
  <si>
    <t>MGX0065</t>
  </si>
  <si>
    <t>MGX0066</t>
  </si>
  <si>
    <t>MGX0067</t>
  </si>
  <si>
    <t>MGX0068</t>
  </si>
  <si>
    <t>MGX0069</t>
  </si>
  <si>
    <t>MGX0070</t>
  </si>
  <si>
    <t>MGX0071</t>
  </si>
  <si>
    <t>MGX0072</t>
  </si>
  <si>
    <t>MGX0073</t>
  </si>
  <si>
    <t>MGX0074</t>
  </si>
  <si>
    <t>MGX0075</t>
  </si>
  <si>
    <t>MGX0076</t>
  </si>
  <si>
    <t>MGX0077</t>
  </si>
  <si>
    <t>MGX0078</t>
  </si>
  <si>
    <t>MGX0079</t>
  </si>
  <si>
    <t>MGX0080</t>
  </si>
  <si>
    <t>MGX0081</t>
  </si>
  <si>
    <t>MGX0082</t>
  </si>
  <si>
    <t>MGX0083</t>
  </si>
  <si>
    <t>MGX0084</t>
  </si>
  <si>
    <t>MGX0085</t>
  </si>
  <si>
    <t>MGX0086</t>
  </si>
  <si>
    <t>MGX0087</t>
  </si>
  <si>
    <t>MGX0088</t>
  </si>
  <si>
    <t>MGX0089</t>
  </si>
  <si>
    <t>执行单流水号:用于和医嘱执行记录关联</t>
  </si>
  <si>
    <t>JH_DRUG_GI_I_RET</t>
  </si>
  <si>
    <t>MGG0001</t>
  </si>
  <si>
    <t>GIVE_I_RET_SN</t>
  </si>
  <si>
    <t>住院药房退药唯一号</t>
  </si>
  <si>
    <t>内部产生的三级编码DQ0.000.000.001</t>
  </si>
  <si>
    <t>MGG0002</t>
  </si>
  <si>
    <t>MGG0003</t>
  </si>
  <si>
    <t>发药明细表的SN</t>
  </si>
  <si>
    <t>来源JH_DRUG_GI_IN_DTL的MGX0001</t>
  </si>
  <si>
    <t>MGG0004</t>
  </si>
  <si>
    <t>MGG0005</t>
  </si>
  <si>
    <t>MGG0006</t>
  </si>
  <si>
    <t>MGG0007</t>
  </si>
  <si>
    <t>MGG0008</t>
  </si>
  <si>
    <t>MGG0009</t>
  </si>
  <si>
    <t>MGG0010</t>
  </si>
  <si>
    <t>PHA_RET_APP_NO</t>
  </si>
  <si>
    <t>退药申请单号</t>
  </si>
  <si>
    <t>业务退药申请单号</t>
  </si>
  <si>
    <t>MGG0011</t>
  </si>
  <si>
    <t>MGG0012</t>
  </si>
  <si>
    <t>MGG0013</t>
  </si>
  <si>
    <t>SC_RET_APP_DEPT</t>
  </si>
  <si>
    <t>申请科室代码</t>
  </si>
  <si>
    <t>MGG0014</t>
  </si>
  <si>
    <t>ST_RET_APP_DEPT</t>
  </si>
  <si>
    <t>MGG0015</t>
  </si>
  <si>
    <t>SC_RET_APP_WARD</t>
  </si>
  <si>
    <t>申请病区代码</t>
  </si>
  <si>
    <t>MGG0016</t>
  </si>
  <si>
    <t>ST_RET_APP_WARD</t>
  </si>
  <si>
    <t>MGG0026</t>
  </si>
  <si>
    <t>MGG0027</t>
  </si>
  <si>
    <t>MGG0028</t>
  </si>
  <si>
    <t>MGG0035</t>
  </si>
  <si>
    <t>APPLY_REASON</t>
  </si>
  <si>
    <t>申请原因</t>
  </si>
  <si>
    <t>MGG0017</t>
  </si>
  <si>
    <t>MGG0018</t>
  </si>
  <si>
    <t>MGG0019</t>
  </si>
  <si>
    <t>PHA_RET_APP_QTY</t>
  </si>
  <si>
    <t>申请的退药数量</t>
  </si>
  <si>
    <t>MGG0020</t>
  </si>
  <si>
    <t>MGG0021</t>
  </si>
  <si>
    <t>单位名称</t>
  </si>
  <si>
    <t>MGG0022</t>
  </si>
  <si>
    <t>MGG0023</t>
  </si>
  <si>
    <t>APP_TOT_AMOUNT</t>
  </si>
  <si>
    <t>申请退药总金额</t>
  </si>
  <si>
    <t>MGG0024</t>
  </si>
  <si>
    <t>申请、部分退、已退、拒绝等</t>
  </si>
  <si>
    <t>MGG0025</t>
  </si>
  <si>
    <t>MGG0029</t>
  </si>
  <si>
    <t>RET_UPDATE_TIME</t>
  </si>
  <si>
    <t>MGG0030</t>
  </si>
  <si>
    <t>SC_UPDATE_USER</t>
  </si>
  <si>
    <t>最后变更人编码</t>
  </si>
  <si>
    <t>MGG0031</t>
  </si>
  <si>
    <t>ST_UPDATE_USER</t>
  </si>
  <si>
    <t>最后变更人姓名</t>
  </si>
  <si>
    <t>MGG0032</t>
  </si>
  <si>
    <t>MGG0033</t>
  </si>
  <si>
    <t>MGG0034</t>
  </si>
  <si>
    <t>PAT_CURR_BED</t>
  </si>
  <si>
    <t>MGG0036</t>
  </si>
  <si>
    <t>MGG0037</t>
  </si>
  <si>
    <t>MGG0038</t>
  </si>
  <si>
    <t>MGG0039</t>
  </si>
  <si>
    <t>JH_DRUG_GI_I_RET_DTL</t>
  </si>
  <si>
    <t>MGH0001</t>
  </si>
  <si>
    <t>GI_I_RET_DTL_SN</t>
  </si>
  <si>
    <t>内部产生三级编码DR0.000.000.001</t>
  </si>
  <si>
    <t>MGH0002</t>
  </si>
  <si>
    <t>MGH0003</t>
  </si>
  <si>
    <t>来源JH_DRUG_GI_I_RET的MGG0001</t>
  </si>
  <si>
    <t>MGH0008</t>
  </si>
  <si>
    <t>MGH0004</t>
  </si>
  <si>
    <t>MGH0005</t>
  </si>
  <si>
    <t>MGH0006</t>
  </si>
  <si>
    <t>MGH0007</t>
  </si>
  <si>
    <t>MGH0012</t>
  </si>
  <si>
    <t>PHA_RETURN_NO</t>
  </si>
  <si>
    <t>退药单号</t>
  </si>
  <si>
    <t>MGH0010</t>
  </si>
  <si>
    <t>实际接收药房ID</t>
  </si>
  <si>
    <t>MGH0011</t>
  </si>
  <si>
    <t>实际接收药房名称</t>
  </si>
  <si>
    <t>MGH0021</t>
  </si>
  <si>
    <t>MGH0018</t>
  </si>
  <si>
    <t>PHA_RET_ACT_QTY</t>
  </si>
  <si>
    <t>实际确认退药数量</t>
  </si>
  <si>
    <t>MGH0022</t>
  </si>
  <si>
    <t>实际退药总金额</t>
  </si>
  <si>
    <t>MGH0023</t>
  </si>
  <si>
    <t>原因</t>
  </si>
  <si>
    <t>确认及拒绝原因</t>
  </si>
  <si>
    <t>MGH0019</t>
  </si>
  <si>
    <t>MGH0020</t>
  </si>
  <si>
    <t>MGH0013</t>
  </si>
  <si>
    <t>PHA_RET_CHK_TIME</t>
  </si>
  <si>
    <t>MGH0014</t>
  </si>
  <si>
    <t>MGH0015</t>
  </si>
  <si>
    <t>MGH0016</t>
  </si>
  <si>
    <t>SC_RET_CHK_STATUS</t>
  </si>
  <si>
    <t>审核状态编码</t>
  </si>
  <si>
    <t>确认、拒绝等</t>
  </si>
  <si>
    <t>MGH0017</t>
  </si>
  <si>
    <t>ST_RET_CHK_STATUS</t>
  </si>
  <si>
    <t>审核状态描述</t>
  </si>
  <si>
    <t>MGH0025</t>
  </si>
  <si>
    <t>MGH0024</t>
  </si>
  <si>
    <t>MGH0009</t>
  </si>
  <si>
    <t>MGH0026</t>
  </si>
  <si>
    <t>JH_DRUG_CURR_STOCK</t>
  </si>
  <si>
    <t>MGK0001</t>
  </si>
  <si>
    <t>DRUG_CURR_ST_SN</t>
  </si>
  <si>
    <t>当前库存明细唯一号</t>
  </si>
  <si>
    <t>内部三级编码DS0.000.000.001</t>
  </si>
  <si>
    <t>MGK0002</t>
  </si>
  <si>
    <t>MGK0007</t>
  </si>
  <si>
    <t>MGK0009</t>
  </si>
  <si>
    <t>库房ID</t>
  </si>
  <si>
    <t>MGK0010</t>
  </si>
  <si>
    <t>MGK0011</t>
  </si>
  <si>
    <t>MGK0012</t>
  </si>
  <si>
    <t>MGK0013</t>
  </si>
  <si>
    <t>DRUG_EXPIRY</t>
  </si>
  <si>
    <t>药品效期</t>
  </si>
  <si>
    <t>转换成日期格式后的有效截止日期</t>
  </si>
  <si>
    <t>MGK0018</t>
  </si>
  <si>
    <t>SC_DRUG_TYPE</t>
  </si>
  <si>
    <t>药品类型编码</t>
  </si>
  <si>
    <t>中成、西、草、高值</t>
  </si>
  <si>
    <t>MGK0019</t>
  </si>
  <si>
    <t>ST_DRUG_TYPE</t>
  </si>
  <si>
    <t>药品类型描述</t>
  </si>
  <si>
    <t>MGK0006</t>
  </si>
  <si>
    <t>MGK0003</t>
  </si>
  <si>
    <t>MGK0004</t>
  </si>
  <si>
    <t>MGK0005</t>
  </si>
  <si>
    <t>MGK0014</t>
  </si>
  <si>
    <t>DRUG_TOT_QTY</t>
  </si>
  <si>
    <t>当前库存总量数量</t>
  </si>
  <si>
    <t>可能需要动态计算</t>
  </si>
  <si>
    <t>MGK0015</t>
  </si>
  <si>
    <t>DRUG_FREEZ_QTY</t>
  </si>
  <si>
    <t>当前冻结库存量</t>
  </si>
  <si>
    <t>MGK0016</t>
  </si>
  <si>
    <t>DRUG_AVAI_QTY</t>
  </si>
  <si>
    <t>当前可用库存量</t>
  </si>
  <si>
    <t>MGK0017</t>
  </si>
  <si>
    <t>DRUG_UNIT</t>
  </si>
  <si>
    <t>库存单位</t>
  </si>
  <si>
    <t>以便于计算的单位填写，比如基本单位，同数量必须匹配</t>
  </si>
  <si>
    <t>MGK0020</t>
  </si>
  <si>
    <t>DRUG_PURCH_PRI</t>
  </si>
  <si>
    <t>MGK0021</t>
  </si>
  <si>
    <t>DRUG_WHOLE_PRI</t>
  </si>
  <si>
    <t>批发单价</t>
  </si>
  <si>
    <t>MGK0022</t>
  </si>
  <si>
    <t>DRUG_RETAIL_PRI</t>
  </si>
  <si>
    <t>MGK0023</t>
  </si>
  <si>
    <t>DRUG_PURCH_AMO</t>
  </si>
  <si>
    <t>进货金额</t>
  </si>
  <si>
    <t>MGK0024</t>
  </si>
  <si>
    <t>DRUG_WHOLE_AMO</t>
  </si>
  <si>
    <t>批发金额</t>
  </si>
  <si>
    <t>MGK0025</t>
  </si>
  <si>
    <t>DRUG_RETAIL_AMO</t>
  </si>
  <si>
    <t>零售金额</t>
  </si>
  <si>
    <t>MGK0026</t>
  </si>
  <si>
    <t>DRUG_REMARK</t>
  </si>
  <si>
    <t>MGK0008</t>
  </si>
  <si>
    <t>MGK0027</t>
  </si>
  <si>
    <t>JH_DRUG_ADJ_PRICE</t>
  </si>
  <si>
    <t>MGL0001</t>
  </si>
  <si>
    <t>DRUG_ADJ_PI_SN</t>
  </si>
  <si>
    <t>调价明细唯一号</t>
  </si>
  <si>
    <t>内部三级编码DT0.000.000.001</t>
  </si>
  <si>
    <t>MGL0002</t>
  </si>
  <si>
    <t>MGL0007</t>
  </si>
  <si>
    <t>MGL0018</t>
  </si>
  <si>
    <t>药房药库编码</t>
  </si>
  <si>
    <t>MGL0019</t>
  </si>
  <si>
    <t>药房药库名称</t>
  </si>
  <si>
    <t>MGL0016</t>
  </si>
  <si>
    <t>MGL0017</t>
  </si>
  <si>
    <t>MGL0006</t>
  </si>
  <si>
    <t>MGL0004</t>
  </si>
  <si>
    <t>MGL0005</t>
  </si>
  <si>
    <t>MGL0003</t>
  </si>
  <si>
    <t>MGL0012</t>
  </si>
  <si>
    <t>SD_ADJ_BATCH</t>
  </si>
  <si>
    <t>是否按批次调价</t>
  </si>
  <si>
    <t>MGL0015</t>
  </si>
  <si>
    <t>DRUG_ADJ_NO</t>
  </si>
  <si>
    <t>调价单号</t>
  </si>
  <si>
    <t>MGL0013</t>
  </si>
  <si>
    <t>SC_ADJ_METHOD</t>
  </si>
  <si>
    <t>调价方式编码</t>
  </si>
  <si>
    <t>手工调价、定时调价等</t>
  </si>
  <si>
    <t>MGL0014</t>
  </si>
  <si>
    <t>ST_ADJ_METHOD</t>
  </si>
  <si>
    <t>调价方式描述</t>
  </si>
  <si>
    <t>MGL0010</t>
  </si>
  <si>
    <t>DRUG_ADJ_PRI_BEF</t>
  </si>
  <si>
    <t>调价前价格</t>
  </si>
  <si>
    <t>MGL0011</t>
  </si>
  <si>
    <t>DRUG_ADJ_PRI_AFT</t>
  </si>
  <si>
    <t>调价后价格</t>
  </si>
  <si>
    <t>MGL0020</t>
  </si>
  <si>
    <t>DRUG_ADJ_QUAN</t>
  </si>
  <si>
    <t>调价数量</t>
  </si>
  <si>
    <t>按批次时，当前调价变动的库存数量</t>
  </si>
  <si>
    <t>MGL0036</t>
  </si>
  <si>
    <t>SC_DRUG_ADJ_UNIT</t>
  </si>
  <si>
    <t>调价单位编码</t>
  </si>
  <si>
    <t>MGL0033</t>
  </si>
  <si>
    <t>ST_DRUG_ADJ_UNIT</t>
  </si>
  <si>
    <t>调价单位名称</t>
  </si>
  <si>
    <t>调价数量对应的单位名称</t>
  </si>
  <si>
    <t>MGL0009</t>
  </si>
  <si>
    <t>ADJ_START_TIME</t>
  </si>
  <si>
    <t>调价开始生效时间</t>
  </si>
  <si>
    <t>MGL0034</t>
  </si>
  <si>
    <t>CURR_DRUG_COUNT</t>
  </si>
  <si>
    <t>当前库存剩余量</t>
  </si>
  <si>
    <t>调价影响的库存剩余总量，合计各个库</t>
  </si>
  <si>
    <t>MGL0035</t>
  </si>
  <si>
    <t>CURR_DRUG_COUNT_UNIT</t>
  </si>
  <si>
    <t>剩余库存总量单位</t>
  </si>
  <si>
    <t>当前剩余库存总量单位</t>
  </si>
  <si>
    <t>MGL0024</t>
  </si>
  <si>
    <t>DRUG_WHO_PRI</t>
  </si>
  <si>
    <t>原批发价</t>
  </si>
  <si>
    <t>基本单位</t>
  </si>
  <si>
    <t>MGL0030</t>
  </si>
  <si>
    <t>原进货价</t>
  </si>
  <si>
    <t>MGL0023</t>
  </si>
  <si>
    <t>DRUG_RET_PRI</t>
  </si>
  <si>
    <t>原零售价</t>
  </si>
  <si>
    <t>MGL0025</t>
  </si>
  <si>
    <t>原批发金额</t>
  </si>
  <si>
    <t>MGL0031</t>
  </si>
  <si>
    <t>原进货金额</t>
  </si>
  <si>
    <t>MGL0026</t>
  </si>
  <si>
    <t>原零售金额</t>
  </si>
  <si>
    <t>MGL0022</t>
  </si>
  <si>
    <t>DRUG_WHO_PRI_NEW</t>
  </si>
  <si>
    <t>新批发价</t>
  </si>
  <si>
    <t>MGL0029</t>
  </si>
  <si>
    <t>DRUG_PUR_PRI_NEW</t>
  </si>
  <si>
    <t>新进货价</t>
  </si>
  <si>
    <t>MGL0021</t>
  </si>
  <si>
    <t>DRUG_RET_PRI_NEW</t>
  </si>
  <si>
    <t>新零售价</t>
  </si>
  <si>
    <t>MGL0027</t>
  </si>
  <si>
    <t>DRUG_WHO_AMO_NEW</t>
  </si>
  <si>
    <t>新批发金额</t>
  </si>
  <si>
    <t>MGL0032</t>
  </si>
  <si>
    <t>DRUG_PUR_AMO_NEW</t>
  </si>
  <si>
    <t>新进货金额</t>
  </si>
  <si>
    <t>MGL0028</t>
  </si>
  <si>
    <t>DRUG_RET_AMO_NEW</t>
  </si>
  <si>
    <t>新零售金额</t>
  </si>
  <si>
    <t>MGL0008</t>
  </si>
  <si>
    <t>MGL0037</t>
  </si>
  <si>
    <t>JH_DRUG_PUR_ORDER</t>
  </si>
  <si>
    <t>MGM0001</t>
  </si>
  <si>
    <t>DRUG_PUR_ORD_SN</t>
  </si>
  <si>
    <t>采购订单唯一号</t>
  </si>
  <si>
    <t>采购订单编号，系统生成二级编码，如“DU0.000.000.001”</t>
  </si>
  <si>
    <t>MGM0002</t>
  </si>
  <si>
    <t>MGM0003</t>
  </si>
  <si>
    <t>MGM0005</t>
  </si>
  <si>
    <t>业务订单号</t>
  </si>
  <si>
    <t>MGM0014</t>
  </si>
  <si>
    <t>生成订单的员工编码</t>
  </si>
  <si>
    <t>MGM0015</t>
  </si>
  <si>
    <t>生成订单的员工名称</t>
  </si>
  <si>
    <t>MGM0016</t>
  </si>
  <si>
    <t>BILL_APPLY_TIME</t>
  </si>
  <si>
    <t>生成订单时间</t>
  </si>
  <si>
    <t>MGM0012</t>
  </si>
  <si>
    <t>SC_OPER</t>
  </si>
  <si>
    <t>审核订单的员工编码</t>
  </si>
  <si>
    <t>MGM0013</t>
  </si>
  <si>
    <t>ST_OPER</t>
  </si>
  <si>
    <t>审核订单的员工名称</t>
  </si>
  <si>
    <t>MGM0017</t>
  </si>
  <si>
    <t>BILL_CHECK_TIME</t>
  </si>
  <si>
    <t>订单审核时间</t>
  </si>
  <si>
    <t>MGM0009</t>
  </si>
  <si>
    <t>ORDER_DATE</t>
  </si>
  <si>
    <t>订单日期</t>
  </si>
  <si>
    <t>MGM0006</t>
  </si>
  <si>
    <t>弱关联</t>
  </si>
  <si>
    <t>MGM0011</t>
  </si>
  <si>
    <t>TRANSACTION_DATE</t>
  </si>
  <si>
    <t>交易日期</t>
  </si>
  <si>
    <t>MGM0007</t>
  </si>
  <si>
    <t>MGM0008</t>
  </si>
  <si>
    <t>MGM0010</t>
  </si>
  <si>
    <t>HAND_CHARGE</t>
  </si>
  <si>
    <t>装卸费</t>
  </si>
  <si>
    <t>该笔订单商讨的装卸费用金额</t>
  </si>
  <si>
    <t>MGM0004</t>
  </si>
  <si>
    <t>MGM0018</t>
  </si>
  <si>
    <t>JH_DRUG_PUR_ORD_DTL</t>
  </si>
  <si>
    <t>MGN0001</t>
  </si>
  <si>
    <t>PUR_ORD_DTL_SN</t>
  </si>
  <si>
    <t>采购订单明细唯一号</t>
  </si>
  <si>
    <t>采购订单编号，系统生成二级编码，如“DV0.000.000.001”</t>
  </si>
  <si>
    <t>MGN0002</t>
  </si>
  <si>
    <t>MGN0003</t>
  </si>
  <si>
    <t>来源JH_DRUG_PUR_ORDER的0001</t>
  </si>
  <si>
    <t>MGN0006</t>
  </si>
  <si>
    <t>MGN0008</t>
  </si>
  <si>
    <t>MGN0009</t>
  </si>
  <si>
    <t>采购订单明细单号</t>
  </si>
  <si>
    <t>院内来源业务系统采购订单明细唯一编号</t>
  </si>
  <si>
    <t>MGN0022</t>
  </si>
  <si>
    <t>订货库房编码</t>
  </si>
  <si>
    <t>MGN0023</t>
  </si>
  <si>
    <t>订货库房名称</t>
  </si>
  <si>
    <t>MGN0014</t>
  </si>
  <si>
    <t>PUR_DATE</t>
  </si>
  <si>
    <t>订货日期</t>
  </si>
  <si>
    <t>MGN0010</t>
  </si>
  <si>
    <t>MGN0011</t>
  </si>
  <si>
    <t>入库子单号</t>
  </si>
  <si>
    <t>MGN0004</t>
  </si>
  <si>
    <t>MGN0005</t>
  </si>
  <si>
    <t>MGN0012</t>
  </si>
  <si>
    <t>MGN0013</t>
  </si>
  <si>
    <t>MGN0016</t>
  </si>
  <si>
    <t>MGN0020</t>
  </si>
  <si>
    <t>DELIV_QTY</t>
  </si>
  <si>
    <t>实际交货数量</t>
  </si>
  <si>
    <t>MGN0019</t>
  </si>
  <si>
    <t>PUR_QTY</t>
  </si>
  <si>
    <t>实际订货数量</t>
  </si>
  <si>
    <t>MGN0018</t>
  </si>
  <si>
    <t>REQ_QTY</t>
  </si>
  <si>
    <t>请求订货数量</t>
  </si>
  <si>
    <t>MGN0015</t>
  </si>
  <si>
    <t>UNIT</t>
  </si>
  <si>
    <t>MGN0017</t>
  </si>
  <si>
    <t>总额</t>
  </si>
  <si>
    <t>MGN0021</t>
  </si>
  <si>
    <t>MGN0007</t>
  </si>
  <si>
    <t>MGN0024</t>
  </si>
  <si>
    <t>JH_DRUG_PUR_PLAN</t>
  </si>
  <si>
    <t>MGP0001</t>
  </si>
  <si>
    <t>DRUG_PUR_PLAN_SN</t>
  </si>
  <si>
    <t>采购计划唯一号</t>
  </si>
  <si>
    <t>采购计划编号，系统生成二级编码，如“DX0.000.000.001”</t>
  </si>
  <si>
    <t>MGP0002</t>
  </si>
  <si>
    <t>MGP0003</t>
  </si>
  <si>
    <t>MGP0005</t>
  </si>
  <si>
    <t>MGP0006</t>
  </si>
  <si>
    <t>PUR_PLAN_DATE</t>
  </si>
  <si>
    <t>计划日期</t>
  </si>
  <si>
    <t>MGP0007</t>
  </si>
  <si>
    <t>SC_PLAN_EMP</t>
  </si>
  <si>
    <t>计划制作人编码</t>
  </si>
  <si>
    <t>MGP0008</t>
  </si>
  <si>
    <t>ST_PLANT_EMP</t>
  </si>
  <si>
    <t>计划制作人名称</t>
  </si>
  <si>
    <t>MGP0012</t>
  </si>
  <si>
    <t>MGP0013</t>
  </si>
  <si>
    <t>MGP0009</t>
  </si>
  <si>
    <t>AUDIT_DATE</t>
  </si>
  <si>
    <t>MGP0010</t>
  </si>
  <si>
    <t>SC_AUDIT_EMP</t>
  </si>
  <si>
    <t>MGP0011</t>
  </si>
  <si>
    <t>ST_AUDIT_EMP</t>
  </si>
  <si>
    <t>审核人名称</t>
  </si>
  <si>
    <t>MGP0004</t>
  </si>
  <si>
    <t>MGP0014</t>
  </si>
  <si>
    <t>JH_DRUG_PUR_PL_DTL</t>
  </si>
  <si>
    <t>MGQ0001</t>
  </si>
  <si>
    <t>PUR_PL_DTL_SN</t>
  </si>
  <si>
    <t>采购计划明细唯一号</t>
  </si>
  <si>
    <t>采购计划明细编号，系统生成二级编码，如“DY0.000.000.001”</t>
  </si>
  <si>
    <t>MGQ0002</t>
  </si>
  <si>
    <t>MGQ0003</t>
  </si>
  <si>
    <t>来源JH_DRUG_PUR_PLAN的MGP0001</t>
  </si>
  <si>
    <t>MGQ0004</t>
  </si>
  <si>
    <t>MGQ0006</t>
  </si>
  <si>
    <t>MGQ0007</t>
  </si>
  <si>
    <t>MGQ0008</t>
  </si>
  <si>
    <t>订单子表单号</t>
  </si>
  <si>
    <t>MGQ0011</t>
  </si>
  <si>
    <t>计划单价</t>
  </si>
  <si>
    <t>MGQ0009</t>
  </si>
  <si>
    <t>NUM</t>
  </si>
  <si>
    <t>计划数量</t>
  </si>
  <si>
    <t>MGQ0010</t>
  </si>
  <si>
    <t>MGQ0012</t>
  </si>
  <si>
    <t>TOT_AMOUNT</t>
  </si>
  <si>
    <t>计划总额</t>
  </si>
  <si>
    <t>MGQ0015</t>
  </si>
  <si>
    <t>MGQ0016</t>
  </si>
  <si>
    <t>MGQ0013</t>
  </si>
  <si>
    <t>MGQ0014</t>
  </si>
  <si>
    <t>MGQ0005</t>
  </si>
  <si>
    <t>MGQ0017</t>
  </si>
  <si>
    <t>JH_FP_ICU</t>
  </si>
  <si>
    <t>IFI0001</t>
  </si>
  <si>
    <t>ICU_RECORD_SN</t>
  </si>
  <si>
    <t>重症记录唯一号</t>
  </si>
  <si>
    <t>首页重症监护记录（编目后），系统生成二级编码，如“FI0.000.000.001”</t>
  </si>
  <si>
    <t>IFI0002</t>
  </si>
  <si>
    <t>IFI0003</t>
  </si>
  <si>
    <t>IFI0004</t>
  </si>
  <si>
    <t>IFI0006</t>
  </si>
  <si>
    <t>ICU_PAT_NO</t>
  </si>
  <si>
    <t>病人ID</t>
  </si>
  <si>
    <t>IFI0007</t>
  </si>
  <si>
    <t>ICU_PAT_NAME</t>
  </si>
  <si>
    <t>病人姓名</t>
  </si>
  <si>
    <t>IFI0012</t>
  </si>
  <si>
    <t>IFI0010</t>
  </si>
  <si>
    <t>SC_ICU_DEPT</t>
  </si>
  <si>
    <t>重症监护科室编码</t>
  </si>
  <si>
    <t>IFI0011</t>
  </si>
  <si>
    <t>ST_ICU_DEPT</t>
  </si>
  <si>
    <t>重症监护科室名称</t>
  </si>
  <si>
    <t>IFI0008</t>
  </si>
  <si>
    <t>ICU_ADMISSION_TIME</t>
  </si>
  <si>
    <t>进入重症时间</t>
  </si>
  <si>
    <t>IFI0009</t>
  </si>
  <si>
    <t>ICU_DISCHARGE_TIME</t>
  </si>
  <si>
    <t>出重症时间</t>
  </si>
  <si>
    <t>IFI0013</t>
  </si>
  <si>
    <t>IFI0014</t>
  </si>
  <si>
    <t>IFI0005</t>
  </si>
  <si>
    <t>IFI0015</t>
  </si>
  <si>
    <t>IFI0016</t>
  </si>
  <si>
    <t>IFI0017</t>
  </si>
  <si>
    <t>中台护理级别标准编码</t>
  </si>
  <si>
    <t>IFI0018</t>
  </si>
  <si>
    <t>IFI0019</t>
  </si>
  <si>
    <t>IFI0020</t>
  </si>
  <si>
    <t>JH_ICU_RECORD</t>
  </si>
  <si>
    <t>ICR0001</t>
  </si>
  <si>
    <t>ICU_CLINIC_SN</t>
  </si>
  <si>
    <t>临床重症记录唯一号</t>
  </si>
  <si>
    <t>重症记录编号，系统生成二级编码，如“IR0.000.000.001”</t>
  </si>
  <si>
    <t>ICR0002</t>
  </si>
  <si>
    <t>ICR0003</t>
  </si>
  <si>
    <t>ICR0004</t>
  </si>
  <si>
    <t>ICR0005</t>
  </si>
  <si>
    <t>ICR0006</t>
  </si>
  <si>
    <t>ICR0007</t>
  </si>
  <si>
    <t>ICR0008</t>
  </si>
  <si>
    <t>ICU_PAT_MEDICARE</t>
  </si>
  <si>
    <t>ICR0009</t>
  </si>
  <si>
    <t>监护开始日期</t>
  </si>
  <si>
    <t>ICR0010</t>
  </si>
  <si>
    <t>监护结束日期</t>
  </si>
  <si>
    <t>ICR0011</t>
  </si>
  <si>
    <t>ICU_TRANS_DATE</t>
  </si>
  <si>
    <t>转归日期</t>
  </si>
  <si>
    <t>ICR0012</t>
  </si>
  <si>
    <t>SC_ADMISSION_DEPT</t>
  </si>
  <si>
    <t>ICR0013</t>
  </si>
  <si>
    <t>ST_ADMISSION_DEPT</t>
  </si>
  <si>
    <t>ICR0014</t>
  </si>
  <si>
    <t>SC_ICU_STATUS</t>
  </si>
  <si>
    <t>监护状态编码</t>
  </si>
  <si>
    <t>R:安排、M:监护、T:停止</t>
  </si>
  <si>
    <t>ICR0015</t>
  </si>
  <si>
    <t>ST_ICU_STATUS</t>
  </si>
  <si>
    <t>监护状态名称</t>
  </si>
  <si>
    <t>ICR0016</t>
  </si>
  <si>
    <t>SD_ICU_STATUS</t>
  </si>
  <si>
    <t>监护状态</t>
  </si>
  <si>
    <t>ICR0017</t>
  </si>
  <si>
    <t>ICU_BED</t>
  </si>
  <si>
    <t>ICR0018</t>
  </si>
  <si>
    <t>SC_ADMISSION_WARD</t>
  </si>
  <si>
    <t>ICR0019</t>
  </si>
  <si>
    <t>ST_ADMISSION_WARD</t>
  </si>
  <si>
    <t>ICR0020</t>
  </si>
  <si>
    <t>SC_DOCTOR_ATT</t>
  </si>
  <si>
    <t>ICR0021</t>
  </si>
  <si>
    <t>ST_DOCTOR_ATT</t>
  </si>
  <si>
    <t>ICR0022</t>
  </si>
  <si>
    <t>SC_DOCTOR_RES</t>
  </si>
  <si>
    <t>住院医师编码</t>
  </si>
  <si>
    <t>ICR0023</t>
  </si>
  <si>
    <t>ST_DOCTOR_RES</t>
  </si>
  <si>
    <t>住院医师名称</t>
  </si>
  <si>
    <t>ICR0024</t>
  </si>
  <si>
    <t>主管护士编码</t>
  </si>
  <si>
    <t>ICR0025</t>
  </si>
  <si>
    <t>主管护士名称</t>
  </si>
  <si>
    <t>ICR0026</t>
  </si>
  <si>
    <t>SC_SECOND_NUR</t>
  </si>
  <si>
    <t>第二主管护士编码</t>
  </si>
  <si>
    <t>ICR0027</t>
  </si>
  <si>
    <t>ST_SECOND_NUR</t>
  </si>
  <si>
    <t>ICR0028</t>
  </si>
  <si>
    <t>ICU_PAT_HEIGHT</t>
  </si>
  <si>
    <t>身高</t>
  </si>
  <si>
    <t>ICR0029</t>
  </si>
  <si>
    <t>ICU_PAT_WEIGHT</t>
  </si>
  <si>
    <t>体重</t>
  </si>
  <si>
    <t>ICR0030</t>
  </si>
  <si>
    <t>ICU_BODY_AREA</t>
  </si>
  <si>
    <t>身体表面积</t>
  </si>
  <si>
    <t>ICR0031</t>
  </si>
  <si>
    <t>ICU_TRANS</t>
  </si>
  <si>
    <t>转归去向</t>
  </si>
  <si>
    <t>D:死亡、A:自动出院、N:转非特护、T:转科、M:治愈出院、O:外出治疗</t>
  </si>
  <si>
    <t>ICR0032</t>
  </si>
  <si>
    <t>ICU_LIMIT_TREAT</t>
  </si>
  <si>
    <t>限制治疗</t>
  </si>
  <si>
    <t>W:维持原有治疗、D:撤出治疗、N:无限制治疗</t>
  </si>
  <si>
    <t>ICR0033</t>
  </si>
  <si>
    <t>ICU_APACHE</t>
  </si>
  <si>
    <t>APACHE评分</t>
  </si>
  <si>
    <t>ICR0034</t>
  </si>
  <si>
    <t>BUNDLE_FINISH_INICU_TIME</t>
  </si>
  <si>
    <t>集束化治疗完成与收治ICU时间间隔</t>
  </si>
  <si>
    <t>ICR0035</t>
  </si>
  <si>
    <t>SD_SEVER_PAT_APAC_SC&gt;=15</t>
  </si>
  <si>
    <t>是否重症患者大于等于APACHE15分</t>
  </si>
  <si>
    <t>ICR0036</t>
  </si>
  <si>
    <t>RETURN_TRANSOUT_TIME</t>
  </si>
  <si>
    <t>重返ICU后与转出ICU的时间间隔</t>
  </si>
  <si>
    <t>ICR0037</t>
  </si>
  <si>
    <t>ST_ICU_RTN_TYPE</t>
  </si>
  <si>
    <t>重返ICU类型名称</t>
  </si>
  <si>
    <t>1手术、2导尿管、3呼吸机、4中心静脉置管、5放射</t>
  </si>
  <si>
    <t>ICR0038</t>
  </si>
  <si>
    <t>SC_ICU_RTN_TYPE</t>
  </si>
  <si>
    <t>重返ICU类型编码</t>
  </si>
  <si>
    <t>ICR0039</t>
  </si>
  <si>
    <t>ICU_RETURN_TIME</t>
  </si>
  <si>
    <t>重返ICU时间</t>
  </si>
  <si>
    <t>ICR0040</t>
  </si>
  <si>
    <t>SD_URIN_CATHE</t>
  </si>
  <si>
    <t>导尿管留置标识</t>
  </si>
  <si>
    <t>ICR0041</t>
  </si>
  <si>
    <t>SD_CAUTI_FLAG</t>
  </si>
  <si>
    <t>CAUTI标识</t>
  </si>
  <si>
    <t>CAUTI发生例数占同期 ICU患者导尿管留置总天数的比例</t>
  </si>
  <si>
    <t>ICR0042</t>
  </si>
  <si>
    <t>SD_INTRA_CATH_IND</t>
  </si>
  <si>
    <t>血管内导管留置标识</t>
  </si>
  <si>
    <t>ICR0043</t>
  </si>
  <si>
    <t>SD_CRBSI_FLAG</t>
  </si>
  <si>
    <t>CRBSI标识</t>
  </si>
  <si>
    <t>CRBSI发生例数占同期 ICU患者血管内导管留置总天数的比例</t>
  </si>
  <si>
    <t>ICR0044</t>
  </si>
  <si>
    <t>SD_INVA_MACHINE_VENT</t>
  </si>
  <si>
    <t>有创机械通气标识</t>
  </si>
  <si>
    <t>ICR0045</t>
  </si>
  <si>
    <t>SD_VAP_FLAG</t>
  </si>
  <si>
    <t>VAP标识</t>
  </si>
  <si>
    <t>VAP 发生例数占同期 ICU 患者有创机械通气总天 数的比例</t>
  </si>
  <si>
    <t>ICR0046</t>
  </si>
  <si>
    <t>SD_OUT_48H_RETURN</t>
  </si>
  <si>
    <t>转出ICU后48H内重返ICU标识</t>
  </si>
  <si>
    <t>ICR0047</t>
  </si>
  <si>
    <t>SD_OUT_ICU</t>
  </si>
  <si>
    <t>转出ICU标识</t>
  </si>
  <si>
    <t>ICR0048</t>
  </si>
  <si>
    <t>SD_TRAN_ICU</t>
  </si>
  <si>
    <t>转入ICU标识</t>
  </si>
  <si>
    <t>ICR0049</t>
  </si>
  <si>
    <t>SD_UNPLAN_TRAN_ICU</t>
  </si>
  <si>
    <t>ICR0050</t>
  </si>
  <si>
    <t>SD_PLAN_TRAC_INTUB_EXTUB_48H</t>
  </si>
  <si>
    <t>气管插管计划拔管后48H内再插管标识</t>
  </si>
  <si>
    <t>ICR0051</t>
  </si>
  <si>
    <t>SD_PLAN_TRAC_INTUB_EXTUB</t>
  </si>
  <si>
    <t>气管插管拔管标识</t>
  </si>
  <si>
    <t>ICR0052</t>
  </si>
  <si>
    <t>SD_UNPLAN_TRAC_INTUB_EXTUB</t>
  </si>
  <si>
    <t>非计划气管插管拔管标识</t>
  </si>
  <si>
    <t>ICR0053</t>
  </si>
  <si>
    <t>SD_ICU_DEATH</t>
  </si>
  <si>
    <t>ICU死亡标识</t>
  </si>
  <si>
    <t>ICR0054</t>
  </si>
  <si>
    <t>SD_DVT_FLAG</t>
  </si>
  <si>
    <t>深静脉血栓(DVT)预防标识</t>
  </si>
  <si>
    <t>深静脉血栓预防措施包括药物预防(肝素或低分子肝素抗凝)、机械预防(肢体加压泵、梯 度压力弹力袜等)以及下腔静脉滤器等</t>
  </si>
  <si>
    <t>ICR0055</t>
  </si>
  <si>
    <t>SD_ANTIDRUG_FLAG</t>
  </si>
  <si>
    <t>抗菌药物治疗标识</t>
  </si>
  <si>
    <t>ICR0056</t>
  </si>
  <si>
    <t>SD_ANTI_SENT_FLAG</t>
  </si>
  <si>
    <t>使用抗菌药物前病原学检验标本送检标识</t>
  </si>
  <si>
    <t>ICR0057</t>
  </si>
  <si>
    <t>BUNDLE_FINISH_TIME</t>
  </si>
  <si>
    <t>集束化治疗完成时间</t>
  </si>
  <si>
    <t>ICR0058</t>
  </si>
  <si>
    <t>SD_BUNDLE_FLAG</t>
  </si>
  <si>
    <t>BUNDLE标识</t>
  </si>
  <si>
    <t>感染性休克3H集束化治疗,是指感染性休克诊断后3小时内完成：测量乳酸浓度；抗菌药物治疗前进行血培养；予以广谱抗菌药物；低血压或乳酸≥4MMOL/L 给予30ML/KG晶体液进行目标复苏</t>
  </si>
  <si>
    <t>ICR0059</t>
  </si>
  <si>
    <t>SD_APACHEⅡ_SCORE</t>
  </si>
  <si>
    <t>APACHEⅡ评分</t>
  </si>
  <si>
    <t>ICR0060</t>
  </si>
  <si>
    <t>SD_APACHEⅡ_SCORE&gt;15</t>
  </si>
  <si>
    <t>APACHEⅡ评分&gt;15标记</t>
  </si>
  <si>
    <t>ICR0061</t>
  </si>
  <si>
    <t>OPER_FLAG</t>
  </si>
  <si>
    <t>手术标记</t>
  </si>
  <si>
    <t>ICR0062</t>
  </si>
  <si>
    <t>ICU_OUT_DATE</t>
  </si>
  <si>
    <t>转出ICU日期</t>
  </si>
  <si>
    <t>ICR0063</t>
  </si>
  <si>
    <t>ICU_TRANSFER_DATE</t>
  </si>
  <si>
    <t>转入ICU日期</t>
  </si>
  <si>
    <t>ICR0064</t>
  </si>
  <si>
    <t>JH_ICU_DEV_REC</t>
  </si>
  <si>
    <t>ICD0001</t>
  </si>
  <si>
    <t>ICU_DEVICE_SN</t>
  </si>
  <si>
    <t>临床重症设备记录唯一号</t>
  </si>
  <si>
    <t>重症记录编号，系统生成二级编码，如“ID0.000.000.001”</t>
  </si>
  <si>
    <t>ICD0002</t>
  </si>
  <si>
    <t>ICD0003</t>
  </si>
  <si>
    <t>临床重症记录编号</t>
  </si>
  <si>
    <t>临床重症记录编号，来源JH_ICU_RECORD的ICR0001</t>
  </si>
  <si>
    <t>ICD0004</t>
  </si>
  <si>
    <t>ICD0005</t>
  </si>
  <si>
    <t>ICD0006</t>
  </si>
  <si>
    <t>ICU_DEVICE_ID</t>
  </si>
  <si>
    <t>监护设备记录ID</t>
  </si>
  <si>
    <t>ICD0007</t>
  </si>
  <si>
    <t>SC_DEVICE_CODE</t>
  </si>
  <si>
    <t>设备代码</t>
  </si>
  <si>
    <t>ICD0008</t>
  </si>
  <si>
    <t>ST_DEVICE_NAME</t>
  </si>
  <si>
    <t>设备名称</t>
  </si>
  <si>
    <t>ICD0014</t>
  </si>
  <si>
    <t>ICU_DEV_INTER</t>
  </si>
  <si>
    <t>设备接口ID</t>
  </si>
  <si>
    <t>ICD0012</t>
  </si>
  <si>
    <t>ICU_DEV_IP</t>
  </si>
  <si>
    <t>设备IP</t>
  </si>
  <si>
    <t>ICD0011</t>
  </si>
  <si>
    <t>ICU_DEV_PORT</t>
  </si>
  <si>
    <t>设备端口</t>
  </si>
  <si>
    <t>ICD0013</t>
  </si>
  <si>
    <t>ICU_PAT_IP</t>
  </si>
  <si>
    <t>用户IP</t>
  </si>
  <si>
    <t>ICD0010</t>
  </si>
  <si>
    <t>ICU_SAM_CODE</t>
  </si>
  <si>
    <t>采集代码</t>
  </si>
  <si>
    <t>ICD0009</t>
  </si>
  <si>
    <t>ICU_DEF_SAM_INT</t>
  </si>
  <si>
    <t>缺省采样间隔</t>
  </si>
  <si>
    <t>ICD0015</t>
  </si>
  <si>
    <t>JH_CU_APP_REC</t>
  </si>
  <si>
    <t>CHA0001</t>
  </si>
  <si>
    <t>CHECK_APP_REC_SN</t>
  </si>
  <si>
    <t>体检预约登记记录编号，系统生成三级编码，如“CA0.000.000.001”</t>
  </si>
  <si>
    <t>CHA0002</t>
  </si>
  <si>
    <t>CHA0003</t>
  </si>
  <si>
    <t>CHA0006</t>
  </si>
  <si>
    <t>PRE_CHK_START_DATE</t>
  </si>
  <si>
    <t>预约体检开始日期</t>
  </si>
  <si>
    <t>CHA0007</t>
  </si>
  <si>
    <t>PRE_CHK_END_DATE</t>
  </si>
  <si>
    <t>预约体检结束日期</t>
  </si>
  <si>
    <t>CHA0008</t>
  </si>
  <si>
    <t>SC_PRE_TYPE</t>
  </si>
  <si>
    <t>患者预约、团体预约登记</t>
  </si>
  <si>
    <t>CHA0009</t>
  </si>
  <si>
    <t>ST_PRE_TYPE</t>
  </si>
  <si>
    <t>CHA0026</t>
  </si>
  <si>
    <t>SD_PRE_TY</t>
  </si>
  <si>
    <t>中台编码标准，预约类型编码，患者预约、团体预约登记</t>
  </si>
  <si>
    <t>CHA0022</t>
  </si>
  <si>
    <t>SC_PRE_STATUS</t>
  </si>
  <si>
    <t>CHA0023</t>
  </si>
  <si>
    <t>ST_PRE_STATUS</t>
  </si>
  <si>
    <t>CHA0010</t>
  </si>
  <si>
    <t>业务流转患者唯一的ID号，团体预约登记记录为空</t>
  </si>
  <si>
    <t>CHA0011</t>
  </si>
  <si>
    <t>CHK_PAT_ID</t>
  </si>
  <si>
    <t>团体预约记录时为空</t>
  </si>
  <si>
    <t>CHA0012</t>
  </si>
  <si>
    <t>个人预约唯一ID</t>
  </si>
  <si>
    <t>CHA0013</t>
  </si>
  <si>
    <t>团体预约唯一ID</t>
  </si>
  <si>
    <t>CHA0014</t>
  </si>
  <si>
    <t>团体编码</t>
  </si>
  <si>
    <t>CHA0015</t>
  </si>
  <si>
    <t>团体名称</t>
  </si>
  <si>
    <t>CHA0021</t>
  </si>
  <si>
    <t>CHA0024</t>
  </si>
  <si>
    <t>CHA0025</t>
  </si>
  <si>
    <t>CHA0019</t>
  </si>
  <si>
    <t>CONTACT_TEL</t>
  </si>
  <si>
    <t>CHA0020</t>
  </si>
  <si>
    <t>CONTACT_NAME</t>
  </si>
  <si>
    <t>联系人姓名</t>
  </si>
  <si>
    <t>CHA0016</t>
  </si>
  <si>
    <t>PRE_UPDATE_TIME</t>
  </si>
  <si>
    <t>登记更新时间</t>
  </si>
  <si>
    <t>CHA0017</t>
  </si>
  <si>
    <t>SC_PRE_UPDATE_USER</t>
  </si>
  <si>
    <t>更新人编码</t>
  </si>
  <si>
    <t>CHA0018</t>
  </si>
  <si>
    <t>ST_PRE_UPDATE_USER</t>
  </si>
  <si>
    <t>更新人姓名</t>
  </si>
  <si>
    <t>CHA0004</t>
  </si>
  <si>
    <t>CHA0005</t>
  </si>
  <si>
    <t>JH_CU_ORDER</t>
  </si>
  <si>
    <t>CHB0001</t>
  </si>
  <si>
    <t>CHECK_ORDER_SN</t>
  </si>
  <si>
    <t>体检套餐记录编号，系统生成三级编码，如“CB0.000.000.001”</t>
  </si>
  <si>
    <t>CHB0002</t>
  </si>
  <si>
    <t>CHB0003</t>
  </si>
  <si>
    <t>体检记录编号</t>
  </si>
  <si>
    <t>体检记录编号，来源JH_CU_HOSP的CHR0001</t>
  </si>
  <si>
    <t>CHB0004</t>
  </si>
  <si>
    <t>CHB0005</t>
  </si>
  <si>
    <t>CHB0008</t>
  </si>
  <si>
    <t>SC_TEAM_CHK_PKG</t>
  </si>
  <si>
    <t>关联团体套餐编码</t>
  </si>
  <si>
    <t>CHB0009</t>
  </si>
  <si>
    <t>ST_TEAM_CHK_PKG</t>
  </si>
  <si>
    <t>关联团体套餐名称</t>
  </si>
  <si>
    <t>CHB0006</t>
  </si>
  <si>
    <t>SC_CHK_PKG</t>
  </si>
  <si>
    <t>套餐编码</t>
  </si>
  <si>
    <t>CHB0007</t>
  </si>
  <si>
    <t>ST_CHK_PKG</t>
  </si>
  <si>
    <t>套餐名称</t>
  </si>
  <si>
    <t>CHB0010</t>
  </si>
  <si>
    <t>SC_PKG_STATUS</t>
  </si>
  <si>
    <t>套餐状态编码</t>
  </si>
  <si>
    <t>CHB0011</t>
  </si>
  <si>
    <t>ST_PKG_STATUS</t>
  </si>
  <si>
    <t>套餐状态描述</t>
  </si>
  <si>
    <t>CHB0012</t>
  </si>
  <si>
    <t>PKG_ORG_FEE</t>
  </si>
  <si>
    <t>套餐原价</t>
  </si>
  <si>
    <t>CHB0013</t>
  </si>
  <si>
    <t>PKG_ACT_FEE</t>
  </si>
  <si>
    <t>套餐实际价格</t>
  </si>
  <si>
    <t>CHB0014</t>
  </si>
  <si>
    <t>SD_ADD_ITEM</t>
  </si>
  <si>
    <t>是否加项</t>
  </si>
  <si>
    <t>是否套餐外单独购买项目</t>
  </si>
  <si>
    <t>CHB0015</t>
  </si>
  <si>
    <t>SC_DIS_TYPE</t>
  </si>
  <si>
    <t>优惠类型编码</t>
  </si>
  <si>
    <t>如：无优惠、总价优惠、单项优惠、折扣比等</t>
  </si>
  <si>
    <t>CHB0016</t>
  </si>
  <si>
    <t>ST_DIS_TYPE</t>
  </si>
  <si>
    <t>优惠类型描述</t>
  </si>
  <si>
    <t>CHB0017</t>
  </si>
  <si>
    <t>SC_PAY_WAY</t>
  </si>
  <si>
    <t>支付方式代码</t>
  </si>
  <si>
    <t>自费、团体公费等</t>
  </si>
  <si>
    <t>CHB0018</t>
  </si>
  <si>
    <t>ST_PAY_WAY</t>
  </si>
  <si>
    <t>支付方式描述</t>
  </si>
  <si>
    <t>CHB0027</t>
  </si>
  <si>
    <t>SD_PAY_WAY</t>
  </si>
  <si>
    <t>支付方式简码</t>
  </si>
  <si>
    <t>中台代码标准，医疗费用支付方式代码</t>
  </si>
  <si>
    <t>CHB0022</t>
  </si>
  <si>
    <t>SC_PAY_STATUS</t>
  </si>
  <si>
    <t>支付状态编码</t>
  </si>
  <si>
    <t>已支付、部分支付、挂账、统结等</t>
  </si>
  <si>
    <t>CHB0023</t>
  </si>
  <si>
    <t>ST_PAY_STATUS</t>
  </si>
  <si>
    <t>支付状态描述</t>
  </si>
  <si>
    <t>CHB0024</t>
  </si>
  <si>
    <t>PAY_TIME</t>
  </si>
  <si>
    <t>收费时间</t>
  </si>
  <si>
    <t>CHB0026</t>
  </si>
  <si>
    <t>CHB0025</t>
  </si>
  <si>
    <t>CHB0019</t>
  </si>
  <si>
    <t>SC_OPRE_USER</t>
  </si>
  <si>
    <t>操作人编码</t>
  </si>
  <si>
    <t>CHB0020</t>
  </si>
  <si>
    <t>ST_OPRE_USER</t>
  </si>
  <si>
    <t>CHB0021</t>
  </si>
  <si>
    <t>CREATED_TIME</t>
  </si>
  <si>
    <t>CHB0028</t>
  </si>
  <si>
    <t>JH_CU_ORD_DTL</t>
  </si>
  <si>
    <t>CHC0001</t>
  </si>
  <si>
    <t>CHECK_ORD_DTL_SN</t>
  </si>
  <si>
    <t>体检套餐明细编号</t>
  </si>
  <si>
    <t>体检套餐明细编号，系统生成三级编码，如“CC0.000.000.001”</t>
  </si>
  <si>
    <t>CHC0002</t>
  </si>
  <si>
    <t>CHC0003</t>
  </si>
  <si>
    <t>体检套餐主表编号</t>
  </si>
  <si>
    <t>体检套餐主表编号，来源JH_CU_ORDER的CHB0001</t>
  </si>
  <si>
    <t>CHC0004</t>
  </si>
  <si>
    <t>CHC0005</t>
  </si>
  <si>
    <t>CHC0006</t>
  </si>
  <si>
    <t>SC_ORD_ITEM</t>
  </si>
  <si>
    <t>医嘱编码</t>
  </si>
  <si>
    <t>CHC0007</t>
  </si>
  <si>
    <t>ST_ORD_ITEM</t>
  </si>
  <si>
    <t>医嘱名称</t>
  </si>
  <si>
    <t>CHC0033</t>
  </si>
  <si>
    <t>ORDER_ID</t>
  </si>
  <si>
    <t>医嘱ID</t>
  </si>
  <si>
    <t>业务系统医嘱唯一识别ID</t>
  </si>
  <si>
    <t>CHC0008</t>
  </si>
  <si>
    <t>SC_ITEM_STATUS</t>
  </si>
  <si>
    <t>预约、执行、未做等</t>
  </si>
  <si>
    <t>CHC0009</t>
  </si>
  <si>
    <t>ST_ITEM_STATUS</t>
  </si>
  <si>
    <t>CHC0034</t>
  </si>
  <si>
    <t>SD_ITEM_STATUS</t>
  </si>
  <si>
    <t>中台执行状态简码</t>
  </si>
  <si>
    <t>中台标准代码，执行状态</t>
  </si>
  <si>
    <t>CHC0032</t>
  </si>
  <si>
    <t>CHC0015</t>
  </si>
  <si>
    <t>ITM_EXE_TIME</t>
  </si>
  <si>
    <t>执行时间</t>
  </si>
  <si>
    <t>CHC0016</t>
  </si>
  <si>
    <t>SC_EXE_USER</t>
  </si>
  <si>
    <t>执行人编码</t>
  </si>
  <si>
    <t>CHC0017</t>
  </si>
  <si>
    <t>ST_EXE_USER</t>
  </si>
  <si>
    <t>执行人姓名</t>
  </si>
  <si>
    <t>CHC0023</t>
  </si>
  <si>
    <t>SC_EXE_DEPT</t>
  </si>
  <si>
    <t>CHC0024</t>
  </si>
  <si>
    <t>ST_EXE_DEPT</t>
  </si>
  <si>
    <t>执行科室描述</t>
  </si>
  <si>
    <t>CHC0025</t>
  </si>
  <si>
    <t>SC_ITM_CATEGORY</t>
  </si>
  <si>
    <t>项目大类编码</t>
  </si>
  <si>
    <t>CHC0026</t>
  </si>
  <si>
    <t>ST_ITM_CATEGORY</t>
  </si>
  <si>
    <t>项目大类描述</t>
  </si>
  <si>
    <t>CHC0027</t>
  </si>
  <si>
    <t>SC_SUB_CATEGORY</t>
  </si>
  <si>
    <t>项目子类编码</t>
  </si>
  <si>
    <t>CHC0028</t>
  </si>
  <si>
    <t>ST_SUB_CATEGORY</t>
  </si>
  <si>
    <t>项目子类描述</t>
  </si>
  <si>
    <t>CHC0030</t>
  </si>
  <si>
    <t>ITM_RESULT</t>
  </si>
  <si>
    <t>项目结果</t>
  </si>
  <si>
    <t>CHC0031</t>
  </si>
  <si>
    <t>ITM_DIAG_ADVICE</t>
  </si>
  <si>
    <t>项目结论建议</t>
  </si>
  <si>
    <t>CHC0029</t>
  </si>
  <si>
    <t>CHECK_REMARKS</t>
  </si>
  <si>
    <t>CHC0010</t>
  </si>
  <si>
    <t>ITM_ORG_FEE</t>
  </si>
  <si>
    <t>套餐内原价</t>
  </si>
  <si>
    <t>CHC0011</t>
  </si>
  <si>
    <t>ITM_ACT_FEE</t>
  </si>
  <si>
    <t>实际应收价格</t>
  </si>
  <si>
    <t>CHC0012</t>
  </si>
  <si>
    <t>ITM_DIS_FEE</t>
  </si>
  <si>
    <t>折扣金额</t>
  </si>
  <si>
    <t>CHC0013</t>
  </si>
  <si>
    <t>SD_PAID</t>
  </si>
  <si>
    <t>CHC0014</t>
  </si>
  <si>
    <t>套餐外额外增加项目</t>
  </si>
  <si>
    <t>CHC0018</t>
  </si>
  <si>
    <t>费用类别编码</t>
  </si>
  <si>
    <t>公费、团体结算、自费等</t>
  </si>
  <si>
    <t>CHC0019</t>
  </si>
  <si>
    <t>费用类别描述</t>
  </si>
  <si>
    <t>CHC0020</t>
  </si>
  <si>
    <t>ITM_PAID_TIME</t>
  </si>
  <si>
    <t>CHC0021</t>
  </si>
  <si>
    <t>SC_CHARGE_USER</t>
  </si>
  <si>
    <t>结算人员编码</t>
  </si>
  <si>
    <t>CHC0022</t>
  </si>
  <si>
    <t>ST_CHARGE_USER</t>
  </si>
  <si>
    <t>结算人员姓名</t>
  </si>
  <si>
    <t>CHC0035</t>
  </si>
  <si>
    <t>JH_CU_DEPT_SUM</t>
  </si>
  <si>
    <t>CHE0001</t>
  </si>
  <si>
    <t>CHECK_DEPT_SUM_SN</t>
  </si>
  <si>
    <t>体检科室检查编号</t>
  </si>
  <si>
    <t>体检科室检查编号，系统生成三级编码，如“CE0.000.000.001”</t>
  </si>
  <si>
    <t>CHE0002</t>
  </si>
  <si>
    <t>CHE0003</t>
  </si>
  <si>
    <t>CHE0004</t>
  </si>
  <si>
    <t>CHE0006</t>
  </si>
  <si>
    <t>SC_CHECK_DEPT</t>
  </si>
  <si>
    <t>科室代码</t>
  </si>
  <si>
    <t>CHE0007</t>
  </si>
  <si>
    <t>ST_CHECK_DEPT</t>
  </si>
  <si>
    <t>科室描述</t>
  </si>
  <si>
    <t>CHE0008</t>
  </si>
  <si>
    <t>SC_CHECK_USER</t>
  </si>
  <si>
    <t>检查人员代码</t>
  </si>
  <si>
    <t>CHE0009</t>
  </si>
  <si>
    <t>ST_CHECK_USER</t>
  </si>
  <si>
    <t>检查人员姓名</t>
  </si>
  <si>
    <t>CHE0010</t>
  </si>
  <si>
    <t>CHECK_UP_TIME</t>
  </si>
  <si>
    <t>CHE0014</t>
  </si>
  <si>
    <t>检查状态代码</t>
  </si>
  <si>
    <t>CHE0015</t>
  </si>
  <si>
    <t>检查状态描述</t>
  </si>
  <si>
    <t>CHE0016</t>
  </si>
  <si>
    <t>DEPT_SUMMARY</t>
  </si>
  <si>
    <t>科室总结</t>
  </si>
  <si>
    <t>科室检查总结结论</t>
  </si>
  <si>
    <t>CHE0017</t>
  </si>
  <si>
    <t>DEPT_DIAG_ADVICE</t>
  </si>
  <si>
    <t>科室总诊断建议</t>
  </si>
  <si>
    <t>科室检查后的总结性建议结论</t>
  </si>
  <si>
    <t>CHE0011</t>
  </si>
  <si>
    <t>SC_CHECK_CON_USER</t>
  </si>
  <si>
    <t>审核人代码</t>
  </si>
  <si>
    <t>CHE0012</t>
  </si>
  <si>
    <t>ST_CHECK_CON_USER</t>
  </si>
  <si>
    <t>CHE0013</t>
  </si>
  <si>
    <t>CHK_CONFIRM_USER</t>
  </si>
  <si>
    <t>CHE0019</t>
  </si>
  <si>
    <t>CHE0018</t>
  </si>
  <si>
    <t>DEPT_REMARKS</t>
  </si>
  <si>
    <t>CHE0005</t>
  </si>
  <si>
    <t>CHE0020</t>
  </si>
  <si>
    <t>CHE0021</t>
  </si>
  <si>
    <t>检查类型编码</t>
  </si>
  <si>
    <t>检查类型：一般检查、眼科检查等</t>
  </si>
  <si>
    <t>CHE0022</t>
  </si>
  <si>
    <t>检查类型描述</t>
  </si>
  <si>
    <t>检查类型描述：一般检查，眼科检查等</t>
  </si>
  <si>
    <t>CHE0023</t>
  </si>
  <si>
    <t>484</t>
  </si>
  <si>
    <t>标化检查类型</t>
  </si>
  <si>
    <t>CHE0024</t>
  </si>
  <si>
    <t>CHECK_NO</t>
  </si>
  <si>
    <t>检查号</t>
  </si>
  <si>
    <t>JH_CU_DEPT_SIGNS</t>
  </si>
  <si>
    <t>CHF0001</t>
  </si>
  <si>
    <t>CU_DEPT_SIGN_SN</t>
  </si>
  <si>
    <t>科室检查结果编号</t>
  </si>
  <si>
    <t>体检科室检查结果记录编号，系统生成三级编码，如“CF0.000.000.001”</t>
  </si>
  <si>
    <t>CHF0002</t>
  </si>
  <si>
    <t>CHF0003</t>
  </si>
  <si>
    <t>体检科室检查编号，来源JH_CU_DEPT_SUM的CHE0001</t>
  </si>
  <si>
    <t>CHF0004</t>
  </si>
  <si>
    <t>CHF0006</t>
  </si>
  <si>
    <t>CHF0007</t>
  </si>
  <si>
    <t>SC_CHK_ORDER</t>
  </si>
  <si>
    <t>CHF0008</t>
  </si>
  <si>
    <t>ST_CHK_ORDER</t>
  </si>
  <si>
    <t>医嘱描述</t>
  </si>
  <si>
    <t>CHF0009</t>
  </si>
  <si>
    <t>结果项代码</t>
  </si>
  <si>
    <t>CHF0010</t>
  </si>
  <si>
    <t>结果项描述</t>
  </si>
  <si>
    <t>CHF0011</t>
  </si>
  <si>
    <t>结果是否阳性异常</t>
  </si>
  <si>
    <t>CHF0012</t>
  </si>
  <si>
    <t>CHK_VALUE</t>
  </si>
  <si>
    <t>数字结果值</t>
  </si>
  <si>
    <t>CHF0013</t>
  </si>
  <si>
    <t>CHK_VALUE_TEXT</t>
  </si>
  <si>
    <t>文本结果</t>
  </si>
  <si>
    <t>CHF0014</t>
  </si>
  <si>
    <t>CHK_VALUE_TXT_AD</t>
  </si>
  <si>
    <t>诊断建议</t>
  </si>
  <si>
    <t>CHF0015</t>
  </si>
  <si>
    <t>RESULT_RANGE</t>
  </si>
  <si>
    <t>结果参考范围</t>
  </si>
  <si>
    <t>CHF0016</t>
  </si>
  <si>
    <t>CHF0017</t>
  </si>
  <si>
    <t>RES_UPDATE_TIME</t>
  </si>
  <si>
    <t>结果更新时间</t>
  </si>
  <si>
    <t>CHF0022</t>
  </si>
  <si>
    <t>RESULT_URL</t>
  </si>
  <si>
    <t>CHF0021</t>
  </si>
  <si>
    <t>CHF0020</t>
  </si>
  <si>
    <t>RESULT_REMARKS</t>
  </si>
  <si>
    <t>CHF0018</t>
  </si>
  <si>
    <t>CHF0019</t>
  </si>
  <si>
    <t>CHF0005</t>
  </si>
  <si>
    <t>CHF0023</t>
  </si>
  <si>
    <t>CHF0024</t>
  </si>
  <si>
    <t>检查号CHECK_NO：与检查记录关联</t>
  </si>
  <si>
    <t>JH_CU_DEPT_DIAGS</t>
  </si>
  <si>
    <t>CHG0001</t>
  </si>
  <si>
    <t>CU_DEPT_DIAG_SN</t>
  </si>
  <si>
    <t>科室诊断意见编号</t>
  </si>
  <si>
    <t>科室诊断意见编号，系统生成三级编码，如“CG0.000.000.001”</t>
  </si>
  <si>
    <t>CHG0002</t>
  </si>
  <si>
    <t>CHG0003</t>
  </si>
  <si>
    <t>CHG0006</t>
  </si>
  <si>
    <t>SC_CHK_DIAG</t>
  </si>
  <si>
    <t>诊断代码</t>
  </si>
  <si>
    <t>CHG0007</t>
  </si>
  <si>
    <t>ST_CHK_DIAG</t>
  </si>
  <si>
    <t>CHG0020</t>
  </si>
  <si>
    <t>466</t>
  </si>
  <si>
    <t>SD_CHK_DIAG</t>
  </si>
  <si>
    <t>台代码标准，ICD-</t>
  </si>
  <si>
    <t>CHG0008</t>
  </si>
  <si>
    <t>CHK_DIAG_ID</t>
  </si>
  <si>
    <t>诊断ID</t>
  </si>
  <si>
    <t>CHG0009</t>
  </si>
  <si>
    <t>ST_CHK_DIAG_DESC</t>
  </si>
  <si>
    <t>CHG0010</t>
  </si>
  <si>
    <t>DEPT_ADVICE</t>
  </si>
  <si>
    <t>科室建议内容</t>
  </si>
  <si>
    <t>CHG0011</t>
  </si>
  <si>
    <t>CHK_DIAG_TIME</t>
  </si>
  <si>
    <t>CHG0012</t>
  </si>
  <si>
    <t>诊断医生代码</t>
  </si>
  <si>
    <t>CHG0013</t>
  </si>
  <si>
    <t>诊断医生姓名</t>
  </si>
  <si>
    <t>CHG0014</t>
  </si>
  <si>
    <t>SD_ILLNESS_DIAG</t>
  </si>
  <si>
    <t>是否疾病诊断</t>
  </si>
  <si>
    <t>CHG0015</t>
  </si>
  <si>
    <t>ST_CHK_DIAG_ALIAS</t>
  </si>
  <si>
    <t>诊断别名</t>
  </si>
  <si>
    <t>CHG0016</t>
  </si>
  <si>
    <t>SC_DIAG_SOURCE</t>
  </si>
  <si>
    <t>诊断来源代码</t>
  </si>
  <si>
    <t>医生录入、系统自动带出等</t>
  </si>
  <si>
    <t>CHG0017</t>
  </si>
  <si>
    <t>ST_DIAG_SOURCE</t>
  </si>
  <si>
    <t>诊断来源描述</t>
  </si>
  <si>
    <t>CHG0018</t>
  </si>
  <si>
    <t>CHK_REMARKS</t>
  </si>
  <si>
    <t>CHG0019</t>
  </si>
  <si>
    <t>SD_INPUT_SUMMARY</t>
  </si>
  <si>
    <t>是否入总结报告</t>
  </si>
  <si>
    <t>CHG0004</t>
  </si>
  <si>
    <t>CHG0005</t>
  </si>
  <si>
    <t>CHG0021</t>
  </si>
  <si>
    <t>JH_PAT_VIS_MANAGER</t>
  </si>
  <si>
    <t>PAR0001</t>
  </si>
  <si>
    <t>PAT_VIS_MANAGER_SN</t>
  </si>
  <si>
    <t>科室人员管理记录编号</t>
  </si>
  <si>
    <t>科室人员管理记录编号，系统生成三级编码，如“PC0.000.000.001”</t>
  </si>
  <si>
    <t>PAR0002</t>
  </si>
  <si>
    <t>PAR0003</t>
  </si>
  <si>
    <t>通用就诊记录编号</t>
  </si>
  <si>
    <t>通用就诊记录编号，来源JH_PAT_VISIT的PAV0001</t>
  </si>
  <si>
    <t>PAR0006</t>
  </si>
  <si>
    <t>PAR0007</t>
  </si>
  <si>
    <t>SC_MANAGER_TYPE</t>
  </si>
  <si>
    <t>管理类型代码</t>
  </si>
  <si>
    <t>参与就诊管理的程度，如入科、转科、会诊、出院科、医技职能科、病案科、医务科等</t>
  </si>
  <si>
    <t>PAR0008</t>
  </si>
  <si>
    <t>ST_MANAGER_TYPE</t>
  </si>
  <si>
    <t>管理类型描述</t>
  </si>
  <si>
    <t>PAR0009</t>
  </si>
  <si>
    <t>SC_MANAGER_DEPT</t>
  </si>
  <si>
    <t>管理科室代码</t>
  </si>
  <si>
    <t>PAR0010</t>
  </si>
  <si>
    <t>ST_MANAGER_DEPT</t>
  </si>
  <si>
    <t>管理科室描述</t>
  </si>
  <si>
    <t>PAR0011</t>
  </si>
  <si>
    <t>SC_MANAGER_USER</t>
  </si>
  <si>
    <t>管理人员代码</t>
  </si>
  <si>
    <t>PAR0012</t>
  </si>
  <si>
    <t>ST_MANAGER_USER</t>
  </si>
  <si>
    <t>管理人员描述</t>
  </si>
  <si>
    <t>PAR0013</t>
  </si>
  <si>
    <t>MANAGER_START_DATE</t>
  </si>
  <si>
    <t>管理开始日期</t>
  </si>
  <si>
    <t>PAR0014</t>
  </si>
  <si>
    <t>MANAGER_END_DATE</t>
  </si>
  <si>
    <t>管理结束日期</t>
  </si>
  <si>
    <t>PAR0015</t>
  </si>
  <si>
    <t>SC_USER_ROLE</t>
  </si>
  <si>
    <t>管理人员角色代码</t>
  </si>
  <si>
    <t>如：住院医师、主任医师、责任护士、实习医生、医技检查医师、医务管理人员、会诊医师等</t>
  </si>
  <si>
    <t>PAR0016</t>
  </si>
  <si>
    <t>ST_USER_ROLE</t>
  </si>
  <si>
    <t>管理人员角色描述</t>
  </si>
  <si>
    <t>PAR0017</t>
  </si>
  <si>
    <t>MANAGER_REMARK</t>
  </si>
  <si>
    <t>PAR0004</t>
  </si>
  <si>
    <t>PAR0005</t>
  </si>
  <si>
    <t>PAR0018</t>
  </si>
  <si>
    <t>JH_LAB_QC_VALUE</t>
  </si>
  <si>
    <t>LAQ0001</t>
  </si>
  <si>
    <t>LAB_QC_VALUE_SN</t>
  </si>
  <si>
    <t>实验室指控条目自增编号</t>
  </si>
  <si>
    <t>LAQ0002</t>
  </si>
  <si>
    <t>LAQ0003</t>
  </si>
  <si>
    <t>LAQ0005</t>
  </si>
  <si>
    <t>QC_DEVICE</t>
  </si>
  <si>
    <t>LAQ0006</t>
  </si>
  <si>
    <t>QC_ITEM</t>
  </si>
  <si>
    <t>质控项目</t>
  </si>
  <si>
    <t>LAQ0007</t>
  </si>
  <si>
    <t>QC_DATE</t>
  </si>
  <si>
    <t>质控日期</t>
  </si>
  <si>
    <t>LAQ0008</t>
  </si>
  <si>
    <t>QC_RESULT</t>
  </si>
  <si>
    <t>质控结果</t>
  </si>
  <si>
    <t>LAQ0009</t>
  </si>
  <si>
    <t>QC_LEVEL</t>
  </si>
  <si>
    <t>质控水平</t>
  </si>
  <si>
    <t>LAQ0010</t>
  </si>
  <si>
    <t>SD_QC_FLAG</t>
  </si>
  <si>
    <t>审核标志（0未审核 1审核）</t>
  </si>
  <si>
    <t>LAQ0011</t>
  </si>
  <si>
    <t>QC_PAR_NAME</t>
  </si>
  <si>
    <t>质控物名称</t>
  </si>
  <si>
    <t>LAQ0012</t>
  </si>
  <si>
    <t>QC_RUNAWAY_RULE</t>
  </si>
  <si>
    <t>失控规则</t>
  </si>
  <si>
    <t>LAQ0013</t>
  </si>
  <si>
    <t>QC_TARGET_VAL</t>
  </si>
  <si>
    <t>靶值</t>
  </si>
  <si>
    <t>LAQ0014</t>
  </si>
  <si>
    <t>QC_STD</t>
  </si>
  <si>
    <t>标准差</t>
  </si>
  <si>
    <t>LAQ0015</t>
  </si>
  <si>
    <t>QC_RESON</t>
  </si>
  <si>
    <t>失控原因</t>
  </si>
  <si>
    <t>LAQ0016</t>
  </si>
  <si>
    <t>QC_FUN</t>
  </si>
  <si>
    <t>处理方式</t>
  </si>
  <si>
    <t>LAQ0017</t>
  </si>
  <si>
    <t>SC_QC_OPERATOR</t>
  </si>
  <si>
    <t>检验者编码</t>
  </si>
  <si>
    <t>LAQ0018</t>
  </si>
  <si>
    <t>ST_QC_OPERATOR</t>
  </si>
  <si>
    <t>检验者姓名</t>
  </si>
  <si>
    <t>LAQ0019</t>
  </si>
  <si>
    <t>LAQ0004</t>
  </si>
  <si>
    <t>LAQ0020</t>
  </si>
  <si>
    <t>JH_BLD_CROSS_MATCH</t>
  </si>
  <si>
    <t>BLA0001</t>
  </si>
  <si>
    <t>BLD_CROSS_MATCH_SN</t>
  </si>
  <si>
    <t>交叉配血记录编号</t>
  </si>
  <si>
    <t>交叉配血记录编号，系统生成三级编码，如“BF0.000.000.001”</t>
  </si>
  <si>
    <t>BLA0002</t>
  </si>
  <si>
    <t>BLA0003</t>
  </si>
  <si>
    <t>输血申请单号</t>
  </si>
  <si>
    <t>输血申请单号，来源JH_BLD_APPLY的BAP0001</t>
  </si>
  <si>
    <t>BLA0005</t>
  </si>
  <si>
    <t>申请单号</t>
  </si>
  <si>
    <t>BLA0006</t>
  </si>
  <si>
    <t>条码号</t>
  </si>
  <si>
    <t>BLA0007</t>
  </si>
  <si>
    <t>SC_CX_USER</t>
  </si>
  <si>
    <t>标本采集人工号</t>
  </si>
  <si>
    <t>BLA0008</t>
  </si>
  <si>
    <t>ST_CX_USER</t>
  </si>
  <si>
    <t>标本采集人姓名</t>
  </si>
  <si>
    <t>BLA0009</t>
  </si>
  <si>
    <t>CX_DATE</t>
  </si>
  <si>
    <t>标本采集时间</t>
  </si>
  <si>
    <t>BLA0010</t>
  </si>
  <si>
    <t>ITEM_CODE</t>
  </si>
  <si>
    <t>BLA0011</t>
  </si>
  <si>
    <t>ITEM_NAME</t>
  </si>
  <si>
    <t>电子病历评级使用</t>
  </si>
  <si>
    <t>BLA0012</t>
  </si>
  <si>
    <t>XY_SN</t>
  </si>
  <si>
    <t>血液标识</t>
  </si>
  <si>
    <t>BLA0013</t>
  </si>
  <si>
    <t>血袋条码号</t>
  </si>
  <si>
    <t>BLA0014</t>
  </si>
  <si>
    <t>产品码</t>
  </si>
  <si>
    <t>BLA0015</t>
  </si>
  <si>
    <t>BLD_CONTENT</t>
  </si>
  <si>
    <t>血液成分</t>
  </si>
  <si>
    <t>BLA0016</t>
  </si>
  <si>
    <t>血袋ABO血型</t>
  </si>
  <si>
    <t>BLA0017</t>
  </si>
  <si>
    <t>血袋RH血型</t>
  </si>
  <si>
    <t>BLA0018</t>
  </si>
  <si>
    <t>BLA0019</t>
  </si>
  <si>
    <t>BLA0020</t>
  </si>
  <si>
    <t>BLD_NATURE</t>
  </si>
  <si>
    <t>BLA0021</t>
  </si>
  <si>
    <t>SC_PX_CODE</t>
  </si>
  <si>
    <t>配血人工号</t>
  </si>
  <si>
    <t>BLA0022</t>
  </si>
  <si>
    <t>ST_PX_NAME</t>
  </si>
  <si>
    <t>配血人姓名</t>
  </si>
  <si>
    <t>BLA0023</t>
  </si>
  <si>
    <t>PX_DATE</t>
  </si>
  <si>
    <t>配血时间</t>
  </si>
  <si>
    <t>BLA0024</t>
  </si>
  <si>
    <t>SD_SEND_BLD_FLAG</t>
  </si>
  <si>
    <t>是否发血</t>
  </si>
  <si>
    <t>BLA0025</t>
  </si>
  <si>
    <t>TEAM_TYPE</t>
  </si>
  <si>
    <t>组别</t>
  </si>
  <si>
    <t>BLA0026</t>
  </si>
  <si>
    <t>SC_EXAM_USER</t>
  </si>
  <si>
    <t>实验者工号</t>
  </si>
  <si>
    <t>BLA0027</t>
  </si>
  <si>
    <t>ST_EXAM_NAME</t>
  </si>
  <si>
    <t>实验者姓名</t>
  </si>
  <si>
    <t>BLA0028</t>
  </si>
  <si>
    <t>EXAM_DATE</t>
  </si>
  <si>
    <t>实验时间</t>
  </si>
  <si>
    <t>BLA0029</t>
  </si>
  <si>
    <t>REASULT</t>
  </si>
  <si>
    <t>检测结果</t>
  </si>
  <si>
    <t>如：0，+，-，交叉配血相合等</t>
  </si>
  <si>
    <t>BLA0030</t>
  </si>
  <si>
    <t>BLA0031</t>
  </si>
  <si>
    <t>MAIN_CONCLUSION</t>
  </si>
  <si>
    <t>主测结论</t>
  </si>
  <si>
    <t>BLA0032</t>
  </si>
  <si>
    <t>SECOND_CONCLUSION</t>
  </si>
  <si>
    <t>次测结论</t>
  </si>
  <si>
    <t>BLA0033</t>
  </si>
  <si>
    <t>SD_SPECIAL_FLAG</t>
  </si>
  <si>
    <t>是否特配</t>
  </si>
  <si>
    <t>是，否</t>
  </si>
  <si>
    <t>BLA0034</t>
  </si>
  <si>
    <t>RESPONSE_PATTERN</t>
  </si>
  <si>
    <t>反应格局</t>
  </si>
  <si>
    <t>BLA0035</t>
  </si>
  <si>
    <t>审核者</t>
  </si>
  <si>
    <t>BLA0036</t>
  </si>
  <si>
    <t>BLA0037</t>
  </si>
  <si>
    <t>CHECK_DATE</t>
  </si>
  <si>
    <t>BLA0038</t>
  </si>
  <si>
    <t>MATCH_COMMENT</t>
  </si>
  <si>
    <t>BLA0039</t>
  </si>
  <si>
    <t>系统最后更新时间</t>
  </si>
  <si>
    <t>BLA0004</t>
  </si>
  <si>
    <t>BLA0040</t>
  </si>
  <si>
    <t>BLA0041</t>
  </si>
  <si>
    <t>SC_PX_METHOD</t>
  </si>
  <si>
    <t>配血方法编码</t>
  </si>
  <si>
    <t>BLA0042</t>
  </si>
  <si>
    <t>ST_PX_METHOD</t>
  </si>
  <si>
    <t>配血方法名称</t>
  </si>
  <si>
    <t>BLA0043</t>
  </si>
  <si>
    <t>BLD_AMOUNT</t>
  </si>
  <si>
    <t>血量</t>
  </si>
  <si>
    <t>JH_BLD_ISSUING_RECORD</t>
  </si>
  <si>
    <t>BLB0001</t>
  </si>
  <si>
    <t>BLD_ISSUING_RECORD_SN</t>
  </si>
  <si>
    <t>发血记录编号</t>
  </si>
  <si>
    <t>发血记录编号，系统生成三级编码，如“BB0.000.000.001”</t>
  </si>
  <si>
    <t>BLB0002</t>
  </si>
  <si>
    <t>BLB0003</t>
  </si>
  <si>
    <t>通用就诊记录编号，来源JH_BLD_CROSS_MATCH的BLA0001</t>
  </si>
  <si>
    <t>BLB0004</t>
  </si>
  <si>
    <t>BLB0027</t>
  </si>
  <si>
    <t>就诊类别编码</t>
  </si>
  <si>
    <t>门诊/住院</t>
  </si>
  <si>
    <t>BLB0028</t>
  </si>
  <si>
    <t>就诊类别名称</t>
  </si>
  <si>
    <t>BLB0034</t>
  </si>
  <si>
    <t>中台标准字典，就诊类型</t>
  </si>
  <si>
    <t>BLB0020</t>
  </si>
  <si>
    <t>APPLY_NO</t>
  </si>
  <si>
    <t>BLB0012</t>
  </si>
  <si>
    <t>BLB0013</t>
  </si>
  <si>
    <t>RH 血型</t>
  </si>
  <si>
    <t>BLB0025</t>
  </si>
  <si>
    <t>BLB0026</t>
  </si>
  <si>
    <t>BLD_PLACE</t>
  </si>
  <si>
    <t>BLB0029</t>
  </si>
  <si>
    <t>BLD_GOAL</t>
  </si>
  <si>
    <t>BLB0005</t>
  </si>
  <si>
    <t>PX_NO</t>
  </si>
  <si>
    <t>配血记录号</t>
  </si>
  <si>
    <t>BLB0014</t>
  </si>
  <si>
    <t>BLD_STATION</t>
  </si>
  <si>
    <t>血站名称</t>
  </si>
  <si>
    <t>BLB0011</t>
  </si>
  <si>
    <t>BLB0009</t>
  </si>
  <si>
    <t>SC_BLD_TYPE</t>
  </si>
  <si>
    <t>血液种类编码</t>
  </si>
  <si>
    <t>BLB0010</t>
  </si>
  <si>
    <t>ST_BLD_TYPE</t>
  </si>
  <si>
    <t>BLB0008</t>
  </si>
  <si>
    <t>BLB0015</t>
  </si>
  <si>
    <t>BLB0016</t>
  </si>
  <si>
    <t>BLD_UNIT</t>
  </si>
  <si>
    <t>BLB0017</t>
  </si>
  <si>
    <t>IN_STORE_DATE</t>
  </si>
  <si>
    <t>BLB0007</t>
  </si>
  <si>
    <t>BLD_DONATION_NO</t>
  </si>
  <si>
    <t>献血码</t>
  </si>
  <si>
    <t>BLB0006</t>
  </si>
  <si>
    <t>BLB0018</t>
  </si>
  <si>
    <t>SEND_BLD_NO</t>
  </si>
  <si>
    <t>发血单号</t>
  </si>
  <si>
    <t>BLB0019</t>
  </si>
  <si>
    <t>SEND_BLD_DATE</t>
  </si>
  <si>
    <t>发血时间</t>
  </si>
  <si>
    <t>BLB0021</t>
  </si>
  <si>
    <t>SC_FX_DEPT</t>
  </si>
  <si>
    <t>发血科室名代码</t>
  </si>
  <si>
    <t>BLB0022</t>
  </si>
  <si>
    <t>ST_FX_DEPT</t>
  </si>
  <si>
    <t>发血科室名称</t>
  </si>
  <si>
    <t>BLB0023</t>
  </si>
  <si>
    <t>SC_FX_USER</t>
  </si>
  <si>
    <t>发血人员工号</t>
  </si>
  <si>
    <t>BLB0024</t>
  </si>
  <si>
    <t>ST_FX_USER</t>
  </si>
  <si>
    <t>发血人员姓名</t>
  </si>
  <si>
    <t>BLB0030</t>
  </si>
  <si>
    <t>发血审核人工号</t>
  </si>
  <si>
    <t>BLB0031</t>
  </si>
  <si>
    <t>发血审核人姓名</t>
  </si>
  <si>
    <t>BLB0032</t>
  </si>
  <si>
    <t>BLB0033</t>
  </si>
  <si>
    <t>BLB0035</t>
  </si>
  <si>
    <t>BLB0036</t>
  </si>
  <si>
    <t>SC_DEPT_RECEIVE</t>
  </si>
  <si>
    <t>科室接受人工号</t>
  </si>
  <si>
    <t>BLB0037</t>
  </si>
  <si>
    <t>ST_DEPT_RECEIVE</t>
  </si>
  <si>
    <t>科室接受人姓名</t>
  </si>
  <si>
    <t>BLB0038</t>
  </si>
  <si>
    <t>DEPT_RECEIVE_TIME</t>
  </si>
  <si>
    <t>科室接收时间</t>
  </si>
  <si>
    <t>BLB0039</t>
  </si>
  <si>
    <t>SC_BLD_DELIVERY</t>
  </si>
  <si>
    <t>血液配送人工号</t>
  </si>
  <si>
    <t>BLB0040</t>
  </si>
  <si>
    <t>ST_BLD_DELIVERY</t>
  </si>
  <si>
    <t>血液配送人姓名</t>
  </si>
  <si>
    <t>BLB0041</t>
  </si>
  <si>
    <t>BLD_DELIVERY_TIME</t>
  </si>
  <si>
    <t>血液配送时间</t>
  </si>
  <si>
    <t>JH_BLD_REACTION</t>
  </si>
  <si>
    <t>BLC0001</t>
  </si>
  <si>
    <t>BLD_REACTION_SN</t>
  </si>
  <si>
    <t>不良反应记录编号</t>
  </si>
  <si>
    <t>不良反应记录编号，系统生成三级编码，如“BC0.000.000.001”</t>
  </si>
  <si>
    <t>BLC0002</t>
  </si>
  <si>
    <t>BLC0003</t>
  </si>
  <si>
    <t>发血记录编号，来源JH_BLD_ISSUING_RECORD的BLB0001</t>
  </si>
  <si>
    <t>BLC0005</t>
  </si>
  <si>
    <t>BLC0006</t>
  </si>
  <si>
    <t>BLC0007</t>
  </si>
  <si>
    <t>BLD_REACTION</t>
  </si>
  <si>
    <t>输血反应</t>
  </si>
  <si>
    <t>BLC0008</t>
  </si>
  <si>
    <t>BLD_HISTORY</t>
  </si>
  <si>
    <t>输血史</t>
  </si>
  <si>
    <t>BLC0009</t>
  </si>
  <si>
    <t>BLC0010</t>
  </si>
  <si>
    <t>REACTION_DATE</t>
  </si>
  <si>
    <t>反应时间</t>
  </si>
  <si>
    <t>BLC0011</t>
  </si>
  <si>
    <t>HANDLE_METHOD</t>
  </si>
  <si>
    <t>处理方法</t>
  </si>
  <si>
    <t>BLC0012</t>
  </si>
  <si>
    <t>HANDLE_REASULT</t>
  </si>
  <si>
    <t>处理结果</t>
  </si>
  <si>
    <t>BLC0013</t>
  </si>
  <si>
    <t>ANALYZE_REASON</t>
  </si>
  <si>
    <t>分析原因</t>
  </si>
  <si>
    <t>BLC0014</t>
  </si>
  <si>
    <t>SC_FEEDBACK_USER</t>
  </si>
  <si>
    <t>反馈人员工号</t>
  </si>
  <si>
    <t>BLC0015</t>
  </si>
  <si>
    <t>ST_FEEDBACK_USER</t>
  </si>
  <si>
    <t>反馈人员姓名</t>
  </si>
  <si>
    <t>BLC0016</t>
  </si>
  <si>
    <t>SC_HANDLE_USER</t>
  </si>
  <si>
    <t>输血科处理人员工号</t>
  </si>
  <si>
    <t>BLC0017</t>
  </si>
  <si>
    <t>ST_HANDLE_USER</t>
  </si>
  <si>
    <t>输血科处理人员姓名</t>
  </si>
  <si>
    <t>BLC0018</t>
  </si>
  <si>
    <t>HANDLE_DATE</t>
  </si>
  <si>
    <t>输血科处理时间</t>
  </si>
  <si>
    <t>BLC0019</t>
  </si>
  <si>
    <t>BLC0020</t>
  </si>
  <si>
    <t>REACTION_START_DATE</t>
  </si>
  <si>
    <t>反应开始时间</t>
  </si>
  <si>
    <t>BLC0021</t>
  </si>
  <si>
    <t>REACTION_END_DATE</t>
  </si>
  <si>
    <t>反应结束时间</t>
  </si>
  <si>
    <t>BLC0022</t>
  </si>
  <si>
    <t>SC_HANDLE_STATUS</t>
  </si>
  <si>
    <t>输血反应记录处理状态编码</t>
  </si>
  <si>
    <t>未处理、已处理</t>
  </si>
  <si>
    <t>BLC0023</t>
  </si>
  <si>
    <t>ST_HANDLE_STATUS</t>
  </si>
  <si>
    <t>输血反应记录处理状态名称</t>
  </si>
  <si>
    <t>BLC0024</t>
  </si>
  <si>
    <t>EXAM_RESULT</t>
  </si>
  <si>
    <t>实验结论</t>
  </si>
  <si>
    <t>BLC0025</t>
  </si>
  <si>
    <t>SC_OPERA</t>
  </si>
  <si>
    <t>操作者工号</t>
  </si>
  <si>
    <t>BLC0026</t>
  </si>
  <si>
    <t>ST_OPERA</t>
  </si>
  <si>
    <t>操作者姓名</t>
  </si>
  <si>
    <t>BLC0027</t>
  </si>
  <si>
    <t>OPERA_DATE</t>
  </si>
  <si>
    <t>BLC0028</t>
  </si>
  <si>
    <t>BLC0029</t>
  </si>
  <si>
    <t>BLC0004</t>
  </si>
  <si>
    <t>BLC0030</t>
  </si>
  <si>
    <t>JH_BLD_BACK</t>
  </si>
  <si>
    <t>BLD0001</t>
  </si>
  <si>
    <t>BLD_BACK_SN</t>
  </si>
  <si>
    <t>血袋回收记录编号</t>
  </si>
  <si>
    <t>血袋回收记录编号，系统生成三级编码，如“BE0.000.000.001”</t>
  </si>
  <si>
    <t>BLD0002</t>
  </si>
  <si>
    <t>BLD0003</t>
  </si>
  <si>
    <t>BLD0005</t>
  </si>
  <si>
    <t>BLD_BACK_NO</t>
  </si>
  <si>
    <t>血袋回收编号</t>
  </si>
  <si>
    <t>BLD0006</t>
  </si>
  <si>
    <t>BLD0007</t>
  </si>
  <si>
    <t>BLD0008</t>
  </si>
  <si>
    <t>BLD0009</t>
  </si>
  <si>
    <t>BLD_NO</t>
  </si>
  <si>
    <t>BLD0010</t>
  </si>
  <si>
    <t>SC_OPERAR</t>
  </si>
  <si>
    <t>BLD0011</t>
  </si>
  <si>
    <t>ST_OPERAR</t>
  </si>
  <si>
    <t>BLD0012</t>
  </si>
  <si>
    <t>BLD0013</t>
  </si>
  <si>
    <t>BLD0014</t>
  </si>
  <si>
    <t>BLD0015</t>
  </si>
  <si>
    <t>BLD0016</t>
  </si>
  <si>
    <t>METHOD</t>
  </si>
  <si>
    <t>BLD0017</t>
  </si>
  <si>
    <t>BLD0018</t>
  </si>
  <si>
    <t>BLD0019</t>
  </si>
  <si>
    <t>BLD0020</t>
  </si>
  <si>
    <t>BLD0004</t>
  </si>
  <si>
    <t>BLD0021</t>
  </si>
  <si>
    <t>JH_BLD_STOCK</t>
  </si>
  <si>
    <t>BLE0001</t>
  </si>
  <si>
    <t>BLD_STOCK_SN</t>
  </si>
  <si>
    <t>血液入出库记录编号</t>
  </si>
  <si>
    <t>血液入出库记录编号，系统生成三级编码，如“BD0.000.000.001”</t>
  </si>
  <si>
    <t>BLE0002</t>
  </si>
  <si>
    <t>BLE0004</t>
  </si>
  <si>
    <t>血袋唯一号</t>
  </si>
  <si>
    <t>BLE0005</t>
  </si>
  <si>
    <t>BLE0006</t>
  </si>
  <si>
    <t>BLE0007</t>
  </si>
  <si>
    <t>BLE0008</t>
  </si>
  <si>
    <t>SC_INSTORE_USER</t>
  </si>
  <si>
    <t>入库人员工号</t>
  </si>
  <si>
    <t>BLE0009</t>
  </si>
  <si>
    <t>ST_INSTORE_USER</t>
  </si>
  <si>
    <t>入库人员姓名</t>
  </si>
  <si>
    <t>BLE0010</t>
  </si>
  <si>
    <t>BLD_RECHECK_DATE</t>
  </si>
  <si>
    <t>血液复检时间</t>
  </si>
  <si>
    <t>BLE0011</t>
  </si>
  <si>
    <t>SC_RECHECK_USER</t>
  </si>
  <si>
    <t>血液复检人员工号</t>
  </si>
  <si>
    <t>BLE0012</t>
  </si>
  <si>
    <t>ST_RECHECK_USER</t>
  </si>
  <si>
    <t>血液复检人员姓名</t>
  </si>
  <si>
    <t>BLE0013</t>
  </si>
  <si>
    <t>CAIJI_DATE</t>
  </si>
  <si>
    <t>采集时间</t>
  </si>
  <si>
    <t>BLE0014</t>
  </si>
  <si>
    <t>MAKE_DATE</t>
  </si>
  <si>
    <t>制备时间</t>
  </si>
  <si>
    <t>BLE0015</t>
  </si>
  <si>
    <t>DISABLED_NO</t>
  </si>
  <si>
    <t>失效码</t>
  </si>
  <si>
    <t>BLE0016</t>
  </si>
  <si>
    <t>DISABLED_DATE</t>
  </si>
  <si>
    <t>失效日期</t>
  </si>
  <si>
    <t>BLE0027</t>
  </si>
  <si>
    <t>自体采血用</t>
  </si>
  <si>
    <t>BLE0017</t>
  </si>
  <si>
    <t>BLE0018</t>
  </si>
  <si>
    <t>BLE0019</t>
  </si>
  <si>
    <t>BLE0020</t>
  </si>
  <si>
    <t>数量值</t>
  </si>
  <si>
    <t>BLE0021</t>
  </si>
  <si>
    <t>BLE0022</t>
  </si>
  <si>
    <t>BLE0023</t>
  </si>
  <si>
    <t>HOSPITAL_NAME</t>
  </si>
  <si>
    <t>医院名称</t>
  </si>
  <si>
    <t>BLE0024</t>
  </si>
  <si>
    <t>SC_INOUT_TYPE</t>
  </si>
  <si>
    <t>入出库类型</t>
  </si>
  <si>
    <t>BLE0025</t>
  </si>
  <si>
    <t>ST_INOUT_TYPE</t>
  </si>
  <si>
    <t>如：血站入库、自体输血入库、发血出库</t>
  </si>
  <si>
    <t>BLE0026</t>
  </si>
  <si>
    <t>BLD_ORD_NO</t>
  </si>
  <si>
    <t>订血申请号</t>
  </si>
  <si>
    <t>BLE0028</t>
  </si>
  <si>
    <t>BLE0029</t>
  </si>
  <si>
    <t>BLE0003</t>
  </si>
  <si>
    <t>BLE0030</t>
  </si>
  <si>
    <t>JH_IN_MRQC</t>
  </si>
  <si>
    <t>IMA0001</t>
  </si>
  <si>
    <t>IN_MRQC_SN</t>
  </si>
  <si>
    <t>病历质控整改通知书记录编号</t>
  </si>
  <si>
    <t>病历质控整改通知书记录编号，系统生成三级编码，如“ZT0.000.000.001”</t>
  </si>
  <si>
    <t>IMA0002</t>
  </si>
  <si>
    <t>IMA0003</t>
  </si>
  <si>
    <t>IMA0004</t>
  </si>
  <si>
    <t>RECTIFICATION_DATE_TIME</t>
  </si>
  <si>
    <t>整改通知书发出时间</t>
  </si>
  <si>
    <t>IMA0005</t>
  </si>
  <si>
    <t>RECTIFICATION_UNIQUE_ID</t>
  </si>
  <si>
    <t>整改记录唯一标识</t>
  </si>
  <si>
    <t>IMA0006</t>
  </si>
  <si>
    <t>RECTIFICATION_STATUS</t>
  </si>
  <si>
    <t>整改状态</t>
  </si>
  <si>
    <t>草稿、已发送、结束</t>
  </si>
  <si>
    <t>IMA0007</t>
  </si>
  <si>
    <t>RECTIFICATION_LEVEL</t>
  </si>
  <si>
    <t>整改级别</t>
  </si>
  <si>
    <t>科室质控、环节质控、终末质控、病案评分</t>
  </si>
  <si>
    <t>IMA0008</t>
  </si>
  <si>
    <t>整改扣分</t>
  </si>
  <si>
    <t>如果为0，则说明本次质控未发现问题</t>
  </si>
  <si>
    <t>IMA0009</t>
  </si>
  <si>
    <t>QC_MARK</t>
  </si>
  <si>
    <t>整改备注</t>
  </si>
  <si>
    <t>IMA0010</t>
  </si>
  <si>
    <t>RECTIFICATION_DEADLINE</t>
  </si>
  <si>
    <t>整改期限</t>
  </si>
  <si>
    <t>IMA0011</t>
  </si>
  <si>
    <t>CLINIC_TYPE</t>
  </si>
  <si>
    <t>临床标志</t>
  </si>
  <si>
    <t>住院医疗、住院护理</t>
  </si>
  <si>
    <t>IMA0012</t>
  </si>
  <si>
    <t>SEND_DATE_TIME</t>
  </si>
  <si>
    <t>整改通知发送时间</t>
  </si>
  <si>
    <t>IMA0013</t>
  </si>
  <si>
    <t>DISCHARGE_DATE_TIME</t>
  </si>
  <si>
    <t>出院日期</t>
  </si>
  <si>
    <t>IMA0014</t>
  </si>
  <si>
    <t>ADMISSION_DATE_TIME</t>
  </si>
  <si>
    <t>入院日期</t>
  </si>
  <si>
    <t>IMA0015</t>
  </si>
  <si>
    <t>MR_DOCTOR_PART_STATUS</t>
  </si>
  <si>
    <t>医生部分病案状态</t>
  </si>
  <si>
    <t>书写、科室质控、病历完成、病案签收、终末质控、病案签收（预留满足终末质控签收）、病案编目、病案归档</t>
  </si>
  <si>
    <t>IMA0016</t>
  </si>
  <si>
    <t>BED_LABEL</t>
  </si>
  <si>
    <t>床位标签</t>
  </si>
  <si>
    <t>IMA0017</t>
  </si>
  <si>
    <t>TOTAL_SCORE</t>
  </si>
  <si>
    <t>总分值</t>
  </si>
  <si>
    <t>IMA0018</t>
  </si>
  <si>
    <t>PLEAD_COUNT</t>
  </si>
  <si>
    <t>申诉记录数量</t>
  </si>
  <si>
    <t>IMA0019</t>
  </si>
  <si>
    <t>DIRECTOR</t>
  </si>
  <si>
    <t>医师签名</t>
  </si>
  <si>
    <t>IMA0020</t>
  </si>
  <si>
    <t>SC_QC_USER</t>
  </si>
  <si>
    <t>质控者ID</t>
  </si>
  <si>
    <t>IMA0021</t>
  </si>
  <si>
    <t>ST_USER_NAME</t>
  </si>
  <si>
    <t>质控者姓名</t>
  </si>
  <si>
    <t>IMA0022</t>
  </si>
  <si>
    <t>SC_RECEIVE_USER</t>
  </si>
  <si>
    <t>接收人ID</t>
  </si>
  <si>
    <t>IMA0023</t>
  </si>
  <si>
    <t>ST_RECEIVE_USER</t>
  </si>
  <si>
    <t>接收人姓名</t>
  </si>
  <si>
    <t>IMA0024</t>
  </si>
  <si>
    <t>SC_CHIEF_DOCTOR</t>
  </si>
  <si>
    <t>副主任医师ID</t>
  </si>
  <si>
    <t>IMA0025</t>
  </si>
  <si>
    <t>ST_CHIEF_DOCTOR</t>
  </si>
  <si>
    <t>副主任医师姓名</t>
  </si>
  <si>
    <t>IMA0026</t>
  </si>
  <si>
    <t>SC_ATTENDING_DOCTOR</t>
  </si>
  <si>
    <t>主治医生ID</t>
  </si>
  <si>
    <t>IMA0027</t>
  </si>
  <si>
    <t>ST_ATTENDING_DOCTOR</t>
  </si>
  <si>
    <t>主治医师姓名</t>
  </si>
  <si>
    <t>IMA0028</t>
  </si>
  <si>
    <t>SC_QC_DEPT</t>
  </si>
  <si>
    <t>质控科室代码</t>
  </si>
  <si>
    <t>IMA0029</t>
  </si>
  <si>
    <t>ST_QC_DEPT</t>
  </si>
  <si>
    <t>质控科室名称</t>
  </si>
  <si>
    <t>IMA0030</t>
  </si>
  <si>
    <t>SC_RECEIVE_DEPT</t>
  </si>
  <si>
    <t>接收科室代码</t>
  </si>
  <si>
    <t>IMA0031</t>
  </si>
  <si>
    <t>ST_RECEIVE_DEPT</t>
  </si>
  <si>
    <t>IMA0032</t>
  </si>
  <si>
    <t>IMA0033</t>
  </si>
  <si>
    <t>JH_IN_MRQC_TRACE</t>
  </si>
  <si>
    <t>IMB0001</t>
  </si>
  <si>
    <t>IN_MRQC_TRACE_SN</t>
  </si>
  <si>
    <t>病历质控整改项目明细编号</t>
  </si>
  <si>
    <t>病历质控整改项目明细编号，系统生成三级编码，如“ZQ0.000.000.001”</t>
  </si>
  <si>
    <t>IMB0002</t>
  </si>
  <si>
    <t>IMB0003</t>
  </si>
  <si>
    <t>病历质控整改通知书记录编号，来源JH_IN_MRQC的</t>
  </si>
  <si>
    <t>IMB0004</t>
  </si>
  <si>
    <t>GRADING_CLASS_CODE</t>
  </si>
  <si>
    <t>IMB0005</t>
  </si>
  <si>
    <t>GRADING_ITEM_CODE</t>
  </si>
  <si>
    <t>条目代码</t>
  </si>
  <si>
    <t>IMB0006</t>
  </si>
  <si>
    <t>GRADING_ITEM_NAME</t>
  </si>
  <si>
    <t>条目名称</t>
  </si>
  <si>
    <t>IMB0007</t>
  </si>
  <si>
    <t>GRADING_ITEM_SCORE</t>
  </si>
  <si>
    <t>IMB0008</t>
  </si>
  <si>
    <t>GRADING_ITEM_STANDARD</t>
  </si>
  <si>
    <t>扣分说明</t>
  </si>
  <si>
    <t>IMB0009</t>
  </si>
  <si>
    <t>ERROR_NUMBERS</t>
  </si>
  <si>
    <t>缺陷次数</t>
  </si>
  <si>
    <t>IMB0010</t>
  </si>
  <si>
    <t>ERROR_TOTAL_SCORE</t>
  </si>
  <si>
    <t>所扣总分</t>
  </si>
  <si>
    <t>IMB0011</t>
  </si>
  <si>
    <t>病历文件唯一标识</t>
  </si>
  <si>
    <t>IMB0012</t>
  </si>
  <si>
    <t>MR_CURSOR_POS</t>
  </si>
  <si>
    <t>文书问题起始光标位置</t>
  </si>
  <si>
    <t>IMB0013</t>
  </si>
  <si>
    <t>整改编号</t>
  </si>
  <si>
    <t>IMB0014</t>
  </si>
  <si>
    <t>FINISHED_DATE_TIME</t>
  </si>
  <si>
    <t>完成时间</t>
  </si>
  <si>
    <t>IMB0015</t>
  </si>
  <si>
    <t>FINISHED_MARK</t>
  </si>
  <si>
    <t>完成备注</t>
  </si>
  <si>
    <t>IMB0016</t>
  </si>
  <si>
    <t>QC_CONFIRM_DATE_TIME</t>
  </si>
  <si>
    <t>确认时间</t>
  </si>
  <si>
    <t>IMB0017</t>
  </si>
  <si>
    <t>QC_CONFIRM_MARK</t>
  </si>
  <si>
    <t>确认备注</t>
  </si>
  <si>
    <t>IMB0018</t>
  </si>
  <si>
    <t>SD_ERROR_SCORE_FLAG</t>
  </si>
  <si>
    <t>是否扣分</t>
  </si>
  <si>
    <t>IMB0019</t>
  </si>
  <si>
    <t>RECTIFICATION_ITEM_NO</t>
  </si>
  <si>
    <t>缺陷项目顺序号</t>
  </si>
  <si>
    <t>IMB0020</t>
  </si>
  <si>
    <t>SCORE_ITEM_MARK</t>
  </si>
  <si>
    <t>质控备注</t>
  </si>
  <si>
    <t>IMB0021</t>
  </si>
  <si>
    <t>PLEAD_MARK</t>
  </si>
  <si>
    <t>申诉备注</t>
  </si>
  <si>
    <t>IMB0022</t>
  </si>
  <si>
    <t>SC_FINISHED_USER</t>
  </si>
  <si>
    <t>完成人ID</t>
  </si>
  <si>
    <t>IMB0023</t>
  </si>
  <si>
    <t>ST_FINISHED_USER</t>
  </si>
  <si>
    <t>完成人姓名</t>
  </si>
  <si>
    <t>IMB0024</t>
  </si>
  <si>
    <t>SC_QC_CONFIRM_USER</t>
  </si>
  <si>
    <t>确认人ID</t>
  </si>
  <si>
    <t>IMB0025</t>
  </si>
  <si>
    <t>ST_QC_CONFIRM_USER</t>
  </si>
  <si>
    <t>IMB0026</t>
  </si>
  <si>
    <t>IMB0027</t>
  </si>
  <si>
    <t>SD_TIMEOUT_FLAG</t>
  </si>
  <si>
    <t>是否超时标志</t>
  </si>
  <si>
    <t>IMB0028</t>
  </si>
  <si>
    <t>JH_CESAREAN_RECORD</t>
  </si>
  <si>
    <t>OAA0001</t>
  </si>
  <si>
    <t>CESA_RECORD_SN</t>
  </si>
  <si>
    <t>剖宫产记录单编号</t>
  </si>
  <si>
    <t>剖宫产记录单编号，系统生成三级编码，如“PG0.000.000.001”</t>
  </si>
  <si>
    <t>OAA0002</t>
  </si>
  <si>
    <t>OAA0003</t>
  </si>
  <si>
    <t>OAA0004</t>
  </si>
  <si>
    <t>OAA0005</t>
  </si>
  <si>
    <t>CESA_RECORD_NO</t>
  </si>
  <si>
    <t>OAA0006</t>
  </si>
  <si>
    <t>CESA_PART_DATETIME</t>
  </si>
  <si>
    <t>待产日期时间</t>
  </si>
  <si>
    <t>OAA0007</t>
  </si>
  <si>
    <t>CESA_OPERA_INDIC</t>
  </si>
  <si>
    <t>手术指征</t>
  </si>
  <si>
    <t>OAA0008</t>
  </si>
  <si>
    <t>CESA_PROCEDURE</t>
  </si>
  <si>
    <t>剖宫产手术过程</t>
  </si>
  <si>
    <t>OAA0009</t>
  </si>
  <si>
    <t>CESA_UTER_CONDITION</t>
  </si>
  <si>
    <t>子宫情况</t>
  </si>
  <si>
    <t>OAA0010</t>
  </si>
  <si>
    <t>CESA_DELIVERY_MODE</t>
  </si>
  <si>
    <t>胎儿娩出方式</t>
  </si>
  <si>
    <t>OAA0011</t>
  </si>
  <si>
    <t>CESA_AMN_FLUID_CHAR</t>
  </si>
  <si>
    <t>羊水性状</t>
  </si>
  <si>
    <t>OAA0012</t>
  </si>
  <si>
    <t>CESA_AMN_FLUID_VOL</t>
  </si>
  <si>
    <t>羊水量（ML）</t>
  </si>
  <si>
    <t>OAA0013</t>
  </si>
  <si>
    <t>CESA_PLACE_DELIVERY</t>
  </si>
  <si>
    <t>胎盘娩出情况</t>
  </si>
  <si>
    <t>OAA0014</t>
  </si>
  <si>
    <t>SD_FETAL_MEMBR_COMP</t>
  </si>
  <si>
    <t>胎膜完整情况标志</t>
  </si>
  <si>
    <t>OAA0015</t>
  </si>
  <si>
    <t>UMBILICAL_CORD_LENGTH</t>
  </si>
  <si>
    <t>脐带长度（CM）</t>
  </si>
  <si>
    <t>OAA0016</t>
  </si>
  <si>
    <t>CASE_AROUND_NECK</t>
  </si>
  <si>
    <t>绕颈身（周）</t>
  </si>
  <si>
    <t>OAA0017</t>
  </si>
  <si>
    <t>CORD_ABNORMALITY_DES</t>
  </si>
  <si>
    <t>脐带异常情况描述</t>
  </si>
  <si>
    <t>OAA0018</t>
  </si>
  <si>
    <t>SD_CORD_BLOOD</t>
  </si>
  <si>
    <t>存脐带血情况标志</t>
  </si>
  <si>
    <t>OAA0019</t>
  </si>
  <si>
    <t>UTERINE_WALL_SUTURE</t>
  </si>
  <si>
    <t>子宫壁缝合情况</t>
  </si>
  <si>
    <t>OAA0020</t>
  </si>
  <si>
    <t>ST_UTERINE_CONT_AGENT</t>
  </si>
  <si>
    <t>宫缩剂名称</t>
  </si>
  <si>
    <t>OAA0021</t>
  </si>
  <si>
    <t>UTERINE_CONT_AGENT_USAGE</t>
  </si>
  <si>
    <t>宫缩剂使用方法</t>
  </si>
  <si>
    <t>OAA0022</t>
  </si>
  <si>
    <t>SD_OPERATIVE_MEDICATION</t>
  </si>
  <si>
    <t>手术用药</t>
  </si>
  <si>
    <t>OAA0023</t>
  </si>
  <si>
    <t>CESA_OPERATION_DOSAGE</t>
  </si>
  <si>
    <t>手术用药量</t>
  </si>
  <si>
    <t>OAA0024</t>
  </si>
  <si>
    <t>UTERUS_ABD_EXPLOR</t>
  </si>
  <si>
    <t>腹腔探查子宫</t>
  </si>
  <si>
    <t>OAA0025</t>
  </si>
  <si>
    <t>ABD_EXPL_ACCESSORY</t>
  </si>
  <si>
    <t>腹腔探查附件</t>
  </si>
  <si>
    <t>OAA0026</t>
  </si>
  <si>
    <t>UTERINE_ABNORMAL_EXPL_DES</t>
  </si>
  <si>
    <t>宫腔探查异常情况描述</t>
  </si>
  <si>
    <t>OAA0027</t>
  </si>
  <si>
    <t>SD_UTERINE_EXPL_FIBROID</t>
  </si>
  <si>
    <t>宫腔探查肌瘤标志</t>
  </si>
  <si>
    <t>OAA0028</t>
  </si>
  <si>
    <t>UTERINE_EXPL_SITUATION</t>
  </si>
  <si>
    <t>宫腔探查处理情况</t>
  </si>
  <si>
    <t>OAA0029</t>
  </si>
  <si>
    <t>MATERNITY_SITUATION</t>
  </si>
  <si>
    <t>手术时产妇情况</t>
  </si>
  <si>
    <t>OAA0030</t>
  </si>
  <si>
    <t>CESA_BLOOD_LOSS</t>
  </si>
  <si>
    <t>出血量（ML）</t>
  </si>
  <si>
    <t>OAA0031</t>
  </si>
  <si>
    <t>CESA_TRANS_COMPO</t>
  </si>
  <si>
    <t>输血成分</t>
  </si>
  <si>
    <t>OAA0032</t>
  </si>
  <si>
    <t>CESA_BLOOD_TRANS</t>
  </si>
  <si>
    <t>输血量（ML）</t>
  </si>
  <si>
    <t>OAA0033</t>
  </si>
  <si>
    <t>CESA_TRANS_VOLUME</t>
  </si>
  <si>
    <t>输液量（ML）</t>
  </si>
  <si>
    <t>OAA0034</t>
  </si>
  <si>
    <t>OXYGEN_SUPPLY_TIME</t>
  </si>
  <si>
    <t>供氧时间（MIN）</t>
  </si>
  <si>
    <t>OAA0035</t>
  </si>
  <si>
    <t>OTHER_MEDICAL_DESC</t>
  </si>
  <si>
    <t>其他用药情况</t>
  </si>
  <si>
    <t>OAA0036</t>
  </si>
  <si>
    <t>CESA_OTHER_CASES</t>
  </si>
  <si>
    <t>其他情况</t>
  </si>
  <si>
    <t>OAA0037</t>
  </si>
  <si>
    <t>OPERATION_DURATION</t>
  </si>
  <si>
    <t>手术全程时间（MIN）</t>
  </si>
  <si>
    <t>OAA0038</t>
  </si>
  <si>
    <t>POS_OB_DATE_TIME</t>
  </si>
  <si>
    <t>术后观察日期时间</t>
  </si>
  <si>
    <t>OAA0039</t>
  </si>
  <si>
    <t>POS_CHECK_TIME</t>
  </si>
  <si>
    <t>术后检查时间（MIN）</t>
  </si>
  <si>
    <t>OAA0040</t>
  </si>
  <si>
    <t>CESA_POS_SYS_PRESS</t>
  </si>
  <si>
    <t>术后收缩压（MMHG ）</t>
  </si>
  <si>
    <t>OAA0041</t>
  </si>
  <si>
    <t>CESA_POS_DIAS_PRESS</t>
  </si>
  <si>
    <t>术后舒张压（MMHG ）</t>
  </si>
  <si>
    <t>OAA0042</t>
  </si>
  <si>
    <t>CESA_POS_PULSE</t>
  </si>
  <si>
    <t>术后脉搏（次/MIN ）</t>
  </si>
  <si>
    <t>OAA0043</t>
  </si>
  <si>
    <t>CESA_POS_HEART_RATE</t>
  </si>
  <si>
    <t>术后心率（次/MIN ）</t>
  </si>
  <si>
    <t>OAA0044</t>
  </si>
  <si>
    <t>CESA_POS_BLEE_VOL</t>
  </si>
  <si>
    <t>术后出血量（ML）</t>
  </si>
  <si>
    <t>OAA0045</t>
  </si>
  <si>
    <t>CESA_POS_CONTRACT</t>
  </si>
  <si>
    <t>术后宫缩</t>
  </si>
  <si>
    <t>OAA0046</t>
  </si>
  <si>
    <t>CESA_POS_FUN_HEIGHT</t>
  </si>
  <si>
    <t>术后宫底高度（CM）</t>
  </si>
  <si>
    <t>OAA0047</t>
  </si>
  <si>
    <t>OAA0048</t>
  </si>
  <si>
    <t>OAA0049</t>
  </si>
  <si>
    <t>新生儿出生体重(G)</t>
  </si>
  <si>
    <t>OAA0050</t>
  </si>
  <si>
    <t>NEWBORN_HEIGHT</t>
  </si>
  <si>
    <t>新生儿出生身长（CM）</t>
  </si>
  <si>
    <t>OAA0051</t>
  </si>
  <si>
    <t>CESA_TUMOR_SIZE</t>
  </si>
  <si>
    <t>产瘤大小</t>
  </si>
  <si>
    <t>OAA0052</t>
  </si>
  <si>
    <t>CESA_TUM_LOCATION</t>
  </si>
  <si>
    <t>产瘤部位</t>
  </si>
  <si>
    <t>OAA0053</t>
  </si>
  <si>
    <t>SC_RATING_INTERVAL</t>
  </si>
  <si>
    <t>APGAR评分间隔时间代码</t>
  </si>
  <si>
    <t>OAA0054</t>
  </si>
  <si>
    <t>ST_RATING_INTERVAL</t>
  </si>
  <si>
    <t>APGAR评分间隔时间名称</t>
  </si>
  <si>
    <t>OAA0055</t>
  </si>
  <si>
    <t>CESA_APGAR_SCORE</t>
  </si>
  <si>
    <t>APGAR评分值</t>
  </si>
  <si>
    <t>OAA0056</t>
  </si>
  <si>
    <t>SC_DELIVERY_OUTCOME</t>
  </si>
  <si>
    <t>分娩结局代码</t>
  </si>
  <si>
    <t>OAA0057</t>
  </si>
  <si>
    <t>ST_DELIVERY_OUTCOME</t>
  </si>
  <si>
    <t>分娩结局名称</t>
  </si>
  <si>
    <t>OAA0058</t>
  </si>
  <si>
    <t>SC_NEO_ABNORMAL</t>
  </si>
  <si>
    <t>新生儿异常情况代码</t>
  </si>
  <si>
    <t>OAA0059</t>
  </si>
  <si>
    <t>ST_NEO_ABNORMAL</t>
  </si>
  <si>
    <t>新生儿异常情况名称</t>
  </si>
  <si>
    <t>OAA0060</t>
  </si>
  <si>
    <t>SC_CESA_RECORDER</t>
  </si>
  <si>
    <t>OAA0061</t>
  </si>
  <si>
    <t>ST_CESA_RECORDER</t>
  </si>
  <si>
    <t>OAA0062</t>
  </si>
  <si>
    <t>CESA_REC_SIGN</t>
  </si>
  <si>
    <t>记录人签名</t>
  </si>
  <si>
    <t>OAA0063</t>
  </si>
  <si>
    <t>PLACENTA_DELIVERY_TIME</t>
  </si>
  <si>
    <t>胎盘娩出时间</t>
  </si>
  <si>
    <t>OAA0064</t>
  </si>
  <si>
    <t>CESA_TEXT_DES</t>
  </si>
  <si>
    <t>OAA0065</t>
  </si>
  <si>
    <t>CESA_REC_DATETIME</t>
  </si>
  <si>
    <t>OAA0066</t>
  </si>
  <si>
    <t>OAA0067</t>
  </si>
  <si>
    <t>JH_CLINIC_PATH</t>
  </si>
  <si>
    <t>IMC0001</t>
  </si>
  <si>
    <t>CLINIC_RECORD_SN</t>
  </si>
  <si>
    <t>临床路径记录单编号</t>
  </si>
  <si>
    <t>临床路径记录单编号，系统生成三级编码，如“ZH0.000.000.001”</t>
  </si>
  <si>
    <t>IMC0002</t>
  </si>
  <si>
    <t>IMC0003</t>
  </si>
  <si>
    <t>住院就诊记录编号，来源JH_IN_HOSP的IHR0001</t>
  </si>
  <si>
    <t>IMC0004</t>
  </si>
  <si>
    <t>IMC0005</t>
  </si>
  <si>
    <t>IMC0006</t>
  </si>
  <si>
    <t>ENTER_PATH_DATE</t>
  </si>
  <si>
    <t>入径日期</t>
  </si>
  <si>
    <t>患者临床路径入径时间</t>
  </si>
  <si>
    <t>IMC0007</t>
  </si>
  <si>
    <t>SD_PATHWAY</t>
  </si>
  <si>
    <t>入出径方式</t>
  </si>
  <si>
    <t>直接入径、中途入径、中途退径</t>
  </si>
  <si>
    <t>IMC0008</t>
  </si>
  <si>
    <t>SC_CP_DIAG</t>
  </si>
  <si>
    <t>入径临床诊断编码</t>
  </si>
  <si>
    <t>对应HIS的ICD9的诊断编码</t>
  </si>
  <si>
    <t>IMC0009</t>
  </si>
  <si>
    <t>ST_CP_DIAG</t>
  </si>
  <si>
    <t>入径临床诊断名称</t>
  </si>
  <si>
    <t>对应HIS的ICD9的诊断名称</t>
  </si>
  <si>
    <t>IMC0010</t>
  </si>
  <si>
    <t>SC_CP_CODE</t>
  </si>
  <si>
    <t>入径编码</t>
  </si>
  <si>
    <t>IMC0011</t>
  </si>
  <si>
    <t>ST_CP_NAME</t>
  </si>
  <si>
    <t>入径名称</t>
  </si>
  <si>
    <t>科室根据维护对照诊断所起的路径名称</t>
  </si>
  <si>
    <t>IMC0012</t>
  </si>
  <si>
    <t>SC_CP_DOCTOR</t>
  </si>
  <si>
    <t>入径医生工号</t>
  </si>
  <si>
    <t>IMC0013</t>
  </si>
  <si>
    <t>ST_CP_DOCTOR</t>
  </si>
  <si>
    <t>入径医生姓名</t>
  </si>
  <si>
    <t>IMC0014</t>
  </si>
  <si>
    <t>CP_EXECUTE_TIME</t>
  </si>
  <si>
    <t>执行入径时间</t>
  </si>
  <si>
    <t>IMC0015</t>
  </si>
  <si>
    <t>CP_VARIATION_TIME</t>
  </si>
  <si>
    <t>变异时间</t>
  </si>
  <si>
    <t>IMC0016</t>
  </si>
  <si>
    <t>CP_VARIATION_TEXT</t>
  </si>
  <si>
    <t>变异原因</t>
  </si>
  <si>
    <t>提前出径、超出标准住院日、病症变化</t>
  </si>
  <si>
    <t>IMC0017</t>
  </si>
  <si>
    <t>SD_CP_VAR_CAUSE</t>
  </si>
  <si>
    <t>变异原因分类</t>
  </si>
  <si>
    <t>IMC0018</t>
  </si>
  <si>
    <t>SC_CP_OPER_DOCTOR</t>
  </si>
  <si>
    <t>变异操作医生工号</t>
  </si>
  <si>
    <t>IMC0019</t>
  </si>
  <si>
    <t>ST_CP_OPER_DOCTOR</t>
  </si>
  <si>
    <t>变异操作医生姓名</t>
  </si>
  <si>
    <t>IMC0020</t>
  </si>
  <si>
    <t>SC_CP_CHANGE</t>
  </si>
  <si>
    <t>路径调整编码</t>
  </si>
  <si>
    <t>患者不适合当前路径，或者出现其他病症，需要更换路径</t>
  </si>
  <si>
    <t>IMC0021</t>
  </si>
  <si>
    <t>ST_CP_CHANGE</t>
  </si>
  <si>
    <t>路径调整名称</t>
  </si>
  <si>
    <t>IMC0022</t>
  </si>
  <si>
    <t>CP_CHANGE_TIME</t>
  </si>
  <si>
    <t>路径调整时间</t>
  </si>
  <si>
    <t>IMC0023</t>
  </si>
  <si>
    <t>CP_DAYS_MIN</t>
  </si>
  <si>
    <t>路径最少住院日</t>
  </si>
  <si>
    <t>入径住院日一般是一个时间范围，比如两周，最少住院日为7天</t>
  </si>
  <si>
    <t>IMC0024</t>
  </si>
  <si>
    <t>CP_DAYS_MAX</t>
  </si>
  <si>
    <t>路径最大住院日</t>
  </si>
  <si>
    <t>入径住院日一般是一个时间范围，比如两周，最少住院日为14天</t>
  </si>
  <si>
    <t>IMC0025</t>
  </si>
  <si>
    <t>CP_DAYS_AVER</t>
  </si>
  <si>
    <t>路径平均住院日</t>
  </si>
  <si>
    <t>检索出的临床病人的住院天数总和 / 临床病人人次数</t>
  </si>
  <si>
    <t>IMC0026</t>
  </si>
  <si>
    <t>CP_STAND_ADDM</t>
  </si>
  <si>
    <t>标准住院日</t>
  </si>
  <si>
    <t>IMC0027</t>
  </si>
  <si>
    <t>CP_ENTER_CHANGE_TIME</t>
  </si>
  <si>
    <t>入院日调整时间</t>
  </si>
  <si>
    <t>IMC0028</t>
  </si>
  <si>
    <t>CP_ENTER_CHANGE_DAY</t>
  </si>
  <si>
    <t>入院日调整天数</t>
  </si>
  <si>
    <t>IMC0029</t>
  </si>
  <si>
    <t>CP_OPER_CHANGE_TIME</t>
  </si>
  <si>
    <t>手术日调整时间</t>
  </si>
  <si>
    <t>IMC0030</t>
  </si>
  <si>
    <t>CP_OPER_CHANGE_DAY</t>
  </si>
  <si>
    <t>手术日调整天数</t>
  </si>
  <si>
    <t>IMC0031</t>
  </si>
  <si>
    <t>CP_OUT_CHANGE_TIME</t>
  </si>
  <si>
    <t>出院日调整时间</t>
  </si>
  <si>
    <t>IMC0032</t>
  </si>
  <si>
    <t>CP_OUT_CHANGE_DAY</t>
  </si>
  <si>
    <t>出院日调整天数</t>
  </si>
  <si>
    <t>IMC0033</t>
  </si>
  <si>
    <t>CP_STATE_CODE</t>
  </si>
  <si>
    <t>是否纳入路径代码</t>
  </si>
  <si>
    <t>IMC0034</t>
  </si>
  <si>
    <t>CP_STATE_NAME</t>
  </si>
  <si>
    <t>是否纳入路径名称</t>
  </si>
  <si>
    <t>IMC0035</t>
  </si>
  <si>
    <t>CP_EXCLUDE</t>
  </si>
  <si>
    <t>不纳入原因</t>
  </si>
  <si>
    <t>IMC0036</t>
  </si>
  <si>
    <t>CP_EXCLUDE_DATE</t>
  </si>
  <si>
    <t>不纳入时间</t>
  </si>
  <si>
    <t>IMC0037</t>
  </si>
  <si>
    <t>CONFORM_RUN_CP</t>
  </si>
  <si>
    <t>符合纳入路径</t>
  </si>
  <si>
    <t>IMC0038</t>
  </si>
  <si>
    <t>SC_TREAT_EFFECT</t>
  </si>
  <si>
    <t>治疗效果代码</t>
  </si>
  <si>
    <t>IMC0039</t>
  </si>
  <si>
    <t>ST_TREAT_EFFECT</t>
  </si>
  <si>
    <t>治疗效果名称</t>
  </si>
  <si>
    <t>IMC0040</t>
  </si>
  <si>
    <t>OUT_PATH_DATE</t>
  </si>
  <si>
    <t>出径日期</t>
  </si>
  <si>
    <t>IMC0041</t>
  </si>
  <si>
    <t>SC_CP_OUT_DOC</t>
  </si>
  <si>
    <t>出径医生工号</t>
  </si>
  <si>
    <t>IMC0042</t>
  </si>
  <si>
    <t>ST_CP_OUT_DOC</t>
  </si>
  <si>
    <t>出径医生姓名</t>
  </si>
  <si>
    <t>IMC0043</t>
  </si>
  <si>
    <t>ST_PATHWAY</t>
  </si>
  <si>
    <t>入出径方式描述</t>
  </si>
  <si>
    <t>源业务系统入出径方式描述</t>
  </si>
  <si>
    <t>IMC0044</t>
  </si>
  <si>
    <t>SC_PATHWAY</t>
  </si>
  <si>
    <t>入出径方式代码</t>
  </si>
  <si>
    <t>源业务系统入出径方式代码</t>
  </si>
  <si>
    <t>IMC0045</t>
  </si>
  <si>
    <t>467</t>
  </si>
  <si>
    <t>SD_CP_DIAG</t>
  </si>
  <si>
    <t>手术诊断</t>
  </si>
  <si>
    <t>中台代码标准，ICD-9-手术</t>
  </si>
  <si>
    <t>IMC0046</t>
  </si>
  <si>
    <t>JH_ITEMS_IN</t>
  </si>
  <si>
    <t>MDC0001</t>
  </si>
  <si>
    <t>ITEMS_IN_DTL_SN</t>
  </si>
  <si>
    <t>耗材入库明细唯一号</t>
  </si>
  <si>
    <t>内部三级编码IA0.000.000.001</t>
  </si>
  <si>
    <t>MDC0002</t>
  </si>
  <si>
    <t>MDC0003</t>
  </si>
  <si>
    <t>耗材唯一号</t>
  </si>
  <si>
    <t>来源JH_DRUG_INFO表的MDI0001</t>
  </si>
  <si>
    <t>MDC0004</t>
  </si>
  <si>
    <t>ITEMS_INFO_SN</t>
  </si>
  <si>
    <t>MDC0005</t>
  </si>
  <si>
    <t>MDC0006</t>
  </si>
  <si>
    <t>ITEMS_BATCH_SN</t>
  </si>
  <si>
    <t>MDC0007</t>
  </si>
  <si>
    <t>MDC0008</t>
  </si>
  <si>
    <t>MDC0009</t>
  </si>
  <si>
    <t>MDC0010</t>
  </si>
  <si>
    <t>MDC0011</t>
  </si>
  <si>
    <t>MDC0012</t>
  </si>
  <si>
    <t>MDC0013</t>
  </si>
  <si>
    <t>MDC0014</t>
  </si>
  <si>
    <t>ITEM_IN_NO</t>
  </si>
  <si>
    <t>MDC0015</t>
  </si>
  <si>
    <t>ITEM_IN_DTL_NO</t>
  </si>
  <si>
    <t>MDC0016</t>
  </si>
  <si>
    <t>MDC0017</t>
  </si>
  <si>
    <t>MDC0018</t>
  </si>
  <si>
    <t>SC_IN_STORAGE_ROOM</t>
  </si>
  <si>
    <t>入库库房/科室ID</t>
  </si>
  <si>
    <t>MDC0019</t>
  </si>
  <si>
    <t>ST_IN_STORAGE_ROOM</t>
  </si>
  <si>
    <t>入库库房/科室名称</t>
  </si>
  <si>
    <t>MDC0020</t>
  </si>
  <si>
    <t>MDC0021</t>
  </si>
  <si>
    <t>MDC0022</t>
  </si>
  <si>
    <t>MDC0023</t>
  </si>
  <si>
    <t>MDC0024</t>
  </si>
  <si>
    <t>耗材的有效截止日期</t>
  </si>
  <si>
    <t>MDC0025</t>
  </si>
  <si>
    <t>MDC0026</t>
  </si>
  <si>
    <t>该耗材购入时的折扣率。百分数，只记录数值部分</t>
  </si>
  <si>
    <t>MDC0027</t>
  </si>
  <si>
    <t>MDC0028</t>
  </si>
  <si>
    <t>MDC0029</t>
  </si>
  <si>
    <t>反映耗材含量及包装信息，如0.25G*30</t>
  </si>
  <si>
    <t>MDC0030</t>
  </si>
  <si>
    <t>MDC0031</t>
  </si>
  <si>
    <t>MDC0032</t>
  </si>
  <si>
    <t>MDC0033</t>
  </si>
  <si>
    <t>MDC0034</t>
  </si>
  <si>
    <t>MDC0035</t>
  </si>
  <si>
    <t>MDC0036</t>
  </si>
  <si>
    <t>MDC0037</t>
  </si>
  <si>
    <t>MDC0038</t>
  </si>
  <si>
    <t>MDC0039</t>
  </si>
  <si>
    <t>MDC0040</t>
  </si>
  <si>
    <t>MDC0041</t>
  </si>
  <si>
    <t>MDC0042</t>
  </si>
  <si>
    <t>MDC0043</t>
  </si>
  <si>
    <t>SC_OUT_STORAGE_ROOM</t>
  </si>
  <si>
    <t>出库库房/科室ID</t>
  </si>
  <si>
    <t>如果为二级库入库单，此处出库出库为院内一级库房</t>
  </si>
  <si>
    <t>MDC0044</t>
  </si>
  <si>
    <t>ST_OUT_STORAGE_ROOM</t>
  </si>
  <si>
    <t>出库库房/科室名称</t>
  </si>
  <si>
    <t>MDC0045</t>
  </si>
  <si>
    <t>MDC0046</t>
  </si>
  <si>
    <t>一般高值耗材才有条码号</t>
  </si>
  <si>
    <t>MDC0047</t>
  </si>
  <si>
    <t>MDC0048</t>
  </si>
  <si>
    <t>JH_ITEMS_OUT</t>
  </si>
  <si>
    <t>MDD0001</t>
  </si>
  <si>
    <t>ITEMS_OUT_DTL_SN</t>
  </si>
  <si>
    <t>耗材出库一号</t>
  </si>
  <si>
    <t>内部三级编码IB0.000.000.001</t>
  </si>
  <si>
    <t>MDD0002</t>
  </si>
  <si>
    <t>MDD0003</t>
  </si>
  <si>
    <t>MDD0004</t>
  </si>
  <si>
    <t>MDD0005</t>
  </si>
  <si>
    <t>MDD0006</t>
  </si>
  <si>
    <t>MDD0007</t>
  </si>
  <si>
    <t>MDD0008</t>
  </si>
  <si>
    <t>MDD0009</t>
  </si>
  <si>
    <t>MDD0010</t>
  </si>
  <si>
    <t>MDD0011</t>
  </si>
  <si>
    <t>ITEMS_OUT_NO</t>
  </si>
  <si>
    <t>出库单号</t>
  </si>
  <si>
    <t>出库单主单号</t>
  </si>
  <si>
    <t>MDD0012</t>
  </si>
  <si>
    <t>ITEMS_OUT_SUB_NO</t>
  </si>
  <si>
    <t>出库子序号</t>
  </si>
  <si>
    <t>出库单明细子顺序号</t>
  </si>
  <si>
    <t>MDD0013</t>
  </si>
  <si>
    <t>ITEMS_OUT_NUM</t>
  </si>
  <si>
    <t>出库数量</t>
  </si>
  <si>
    <t>MDD0014</t>
  </si>
  <si>
    <t>ITEMS_KC_NUM</t>
  </si>
  <si>
    <t>当前耗材在转出库的库存量</t>
  </si>
  <si>
    <t>MDD0015</t>
  </si>
  <si>
    <t>ITEMS_SPEC</t>
  </si>
  <si>
    <t>耗材规格</t>
  </si>
  <si>
    <t>MDD0016</t>
  </si>
  <si>
    <t>SC_ITEMS_OUT_UNIT</t>
  </si>
  <si>
    <t>耗材单位</t>
  </si>
  <si>
    <t>MDD0017</t>
  </si>
  <si>
    <t>耗材批发价</t>
  </si>
  <si>
    <t>MDD0018</t>
  </si>
  <si>
    <t>出库批次单价</t>
  </si>
  <si>
    <t>MDD0019</t>
  </si>
  <si>
    <t>进价总金额</t>
  </si>
  <si>
    <t>耗材进货价</t>
  </si>
  <si>
    <t>MDD0020</t>
  </si>
  <si>
    <t>出库进价单价</t>
  </si>
  <si>
    <t>MDD0021</t>
  </si>
  <si>
    <t>出库售价总金额</t>
  </si>
  <si>
    <t>耗材零售价</t>
  </si>
  <si>
    <t>MDD0022</t>
  </si>
  <si>
    <t>出库售价单价</t>
  </si>
  <si>
    <t>MDD0023</t>
  </si>
  <si>
    <t>类似二级库概念</t>
  </si>
  <si>
    <t>MDD0024</t>
  </si>
  <si>
    <t>MDD0025</t>
  </si>
  <si>
    <t>类似一级库概念</t>
  </si>
  <si>
    <t>MDD0026</t>
  </si>
  <si>
    <t>MDD0027</t>
  </si>
  <si>
    <t>MDD0028</t>
  </si>
  <si>
    <t>MDD0029</t>
  </si>
  <si>
    <t>MDD0030</t>
  </si>
  <si>
    <t>MDD0031</t>
  </si>
  <si>
    <t>ST_ITEMS_OUT_UNIT</t>
  </si>
  <si>
    <t>耗材单位文字描述</t>
  </si>
  <si>
    <t>在转出库的单位中文名称，如果耗材单位为KG，则对应中文名称：千克</t>
  </si>
  <si>
    <t>MDD0032</t>
  </si>
  <si>
    <t>JH_ITEMS_DTL</t>
  </si>
  <si>
    <t>MDE0001</t>
  </si>
  <si>
    <t>耗材消耗明细唯一号</t>
  </si>
  <si>
    <t>内部三级编码IC0.000.000.001</t>
  </si>
  <si>
    <t>MDE0002</t>
  </si>
  <si>
    <t>MDE0003</t>
  </si>
  <si>
    <t>就诊流水号</t>
  </si>
  <si>
    <t>来源JH_PAT_VISIT的PAV0001</t>
  </si>
  <si>
    <t>MDE0004</t>
  </si>
  <si>
    <t>PATIENT_ID</t>
  </si>
  <si>
    <t>MDE0005</t>
  </si>
  <si>
    <t>MDE0006</t>
  </si>
  <si>
    <t>ITEMS_SN</t>
  </si>
  <si>
    <t>MDE0007</t>
  </si>
  <si>
    <t>HIS库字典编码</t>
  </si>
  <si>
    <t>HIS系统里药品耗材的编码</t>
  </si>
  <si>
    <t>MDE0008</t>
  </si>
  <si>
    <t>HIS库字典名称</t>
  </si>
  <si>
    <t>HIS系统里药品耗材的名称</t>
  </si>
  <si>
    <t>MDE0009</t>
  </si>
  <si>
    <t>MDE0010</t>
  </si>
  <si>
    <t>MDE0011</t>
  </si>
  <si>
    <t>MDE0012</t>
  </si>
  <si>
    <t>CHARGE_PRICE</t>
  </si>
  <si>
    <t>患者实际支付单价</t>
  </si>
  <si>
    <t>MDE0013</t>
  </si>
  <si>
    <t>患者实际支付数量</t>
  </si>
  <si>
    <t>MDE0014</t>
  </si>
  <si>
    <t>MDE0015</t>
  </si>
  <si>
    <t>MDE0016</t>
  </si>
  <si>
    <t>CHARGE_TIME</t>
  </si>
  <si>
    <t>计费时间</t>
  </si>
  <si>
    <t>MDE0017</t>
  </si>
  <si>
    <t>CHARGE_TOTAL</t>
  </si>
  <si>
    <t>总价</t>
  </si>
  <si>
    <t>MDE0018</t>
  </si>
  <si>
    <t>SC_CHARGE_STATUS</t>
  </si>
  <si>
    <t>已收费、未收费、已退费等</t>
  </si>
  <si>
    <t>MDE0019</t>
  </si>
  <si>
    <t>ST_CHARGE_STATUS</t>
  </si>
  <si>
    <t>MDE0020</t>
  </si>
  <si>
    <t>MDE0021</t>
  </si>
  <si>
    <t>MDE0022</t>
  </si>
  <si>
    <t>SC_APPLY_OPERA</t>
  </si>
  <si>
    <t>MDE0023</t>
  </si>
  <si>
    <t>ST_APPLY_OPERA</t>
  </si>
  <si>
    <t>MDE0024</t>
  </si>
  <si>
    <t>MDE0025</t>
  </si>
  <si>
    <t>MDE0026</t>
  </si>
  <si>
    <t>SC_EXEC_OPERA</t>
  </si>
  <si>
    <t>执行人</t>
  </si>
  <si>
    <t>MDE0027</t>
  </si>
  <si>
    <t>ST_EXEC_OPERA</t>
  </si>
  <si>
    <t>MDE0028</t>
  </si>
  <si>
    <t>EXEC_TIME</t>
  </si>
  <si>
    <t>MDE0029</t>
  </si>
  <si>
    <t>MDE0030</t>
  </si>
  <si>
    <t>MDE0031</t>
  </si>
  <si>
    <t>SD_IMPLAN_CONSU</t>
  </si>
  <si>
    <t>是否植入</t>
  </si>
  <si>
    <t>是否植入耗材</t>
  </si>
  <si>
    <t>MDE0032</t>
  </si>
  <si>
    <t>MDE0035</t>
  </si>
  <si>
    <t>SD_CHARGE_STATUS</t>
  </si>
  <si>
    <t>费用状态简码</t>
  </si>
  <si>
    <t>中台标准代码，计价状态</t>
  </si>
  <si>
    <t>MDE0033</t>
  </si>
  <si>
    <t>MDE0034</t>
  </si>
  <si>
    <t>MDE0036</t>
  </si>
  <si>
    <t>JH_OP_APPLY_SUB</t>
  </si>
  <si>
    <t>OAB0001</t>
  </si>
  <si>
    <t>OP_APPLY_DTL_SN</t>
  </si>
  <si>
    <t>手术申请对应手术明细唯一号</t>
  </si>
  <si>
    <t>内部三级编码PH0.000.000.001</t>
  </si>
  <si>
    <t>OAB0002</t>
  </si>
  <si>
    <t>OAB0003</t>
  </si>
  <si>
    <t>来源JH_OP_APPLY的OAP0001</t>
  </si>
  <si>
    <t>OAB0004</t>
  </si>
  <si>
    <t>OPS_ORDER</t>
  </si>
  <si>
    <t>手术顺序号</t>
  </si>
  <si>
    <t>OAB0005</t>
  </si>
  <si>
    <t>SC_OPS</t>
  </si>
  <si>
    <t>手术编码</t>
  </si>
  <si>
    <t>OAB0006</t>
  </si>
  <si>
    <t>ST_OPS</t>
  </si>
  <si>
    <t>OAB0007</t>
  </si>
  <si>
    <t>SC_OPS_SITE</t>
  </si>
  <si>
    <t>源业务系统手术部位编码</t>
  </si>
  <si>
    <t>OAB0008</t>
  </si>
  <si>
    <t>ST_OPS_SITE</t>
  </si>
  <si>
    <t>源业务系统手术部位名称</t>
  </si>
  <si>
    <t>OAB0009</t>
  </si>
  <si>
    <t>SC_OPS_POSTURE</t>
  </si>
  <si>
    <t>手术体位编码</t>
  </si>
  <si>
    <t>源业务系统手术体位编码</t>
  </si>
  <si>
    <t>OAB0010</t>
  </si>
  <si>
    <t>ST_OPS_POSTURE</t>
  </si>
  <si>
    <t>手术体位名称</t>
  </si>
  <si>
    <t>源业务系统手术体位名称</t>
  </si>
  <si>
    <t>OAB0011</t>
  </si>
  <si>
    <t>SD_OPS_SCALE</t>
  </si>
  <si>
    <t>数据中台标准编码</t>
  </si>
  <si>
    <t>OAB0012</t>
  </si>
  <si>
    <t>SC_OPS_SCALE</t>
  </si>
  <si>
    <t>源业务系统申请手术的级别编码</t>
  </si>
  <si>
    <t>OAB0013</t>
  </si>
  <si>
    <t>ST_OPS_SCALE</t>
  </si>
  <si>
    <t>手术级别名称</t>
  </si>
  <si>
    <t>源业务系统申请手术的级别名称</t>
  </si>
  <si>
    <t>OAB0014</t>
  </si>
  <si>
    <t>SD_INCISION_CLASS</t>
  </si>
  <si>
    <t>切口分类</t>
  </si>
  <si>
    <t>OAB0015</t>
  </si>
  <si>
    <t>SC_INCISION_CLASS</t>
  </si>
  <si>
    <t>切口分类编码</t>
  </si>
  <si>
    <t>源业务系统申请手术的切口分类编码</t>
  </si>
  <si>
    <t>OAB0016</t>
  </si>
  <si>
    <t>ST_INCISION_CLASS</t>
  </si>
  <si>
    <t>切口分类名称</t>
  </si>
  <si>
    <t>源业务系统申请手术的切口分类名称</t>
  </si>
  <si>
    <t>OAB0017</t>
  </si>
  <si>
    <t>OAB0018</t>
  </si>
  <si>
    <t>OAB0019</t>
  </si>
  <si>
    <t>JH_BLD_APPLY_SUB</t>
  </si>
  <si>
    <t>BLG0001</t>
  </si>
  <si>
    <t>BLD_APPLY_DTL_SN</t>
  </si>
  <si>
    <t>输血申请明细唯一号</t>
  </si>
  <si>
    <t>内部三级编码BG0.000.000.001</t>
  </si>
  <si>
    <t>BLG0002</t>
  </si>
  <si>
    <t>BLG0003</t>
  </si>
  <si>
    <t>输血申请号</t>
  </si>
  <si>
    <t>来源JH_BLD_APPLY的BAP0001</t>
  </si>
  <si>
    <t>BLG0004</t>
  </si>
  <si>
    <t>BLG0005</t>
  </si>
  <si>
    <t>BLG0006</t>
  </si>
  <si>
    <t>BLG0007</t>
  </si>
  <si>
    <t>PLAN_BLD_UNIT</t>
  </si>
  <si>
    <t>预定血液成分单位</t>
  </si>
  <si>
    <t>BLG0008</t>
  </si>
  <si>
    <t>BLG0009</t>
  </si>
  <si>
    <t>BLG0010</t>
  </si>
  <si>
    <t>BLG0011</t>
  </si>
  <si>
    <t>BLG0012</t>
  </si>
  <si>
    <t>BLG0013</t>
  </si>
  <si>
    <t>BLG0014</t>
  </si>
  <si>
    <t>BLD_AIM</t>
  </si>
  <si>
    <t>输血指正</t>
  </si>
  <si>
    <t>BLG0015</t>
  </si>
  <si>
    <t>BLG0016</t>
  </si>
  <si>
    <t>BLG0017</t>
  </si>
  <si>
    <t>JH_HEMODIALYSIS_APY</t>
  </si>
  <si>
    <t>HMA0001</t>
  </si>
  <si>
    <t>HEMODIALYSIS_APY_SN</t>
  </si>
  <si>
    <t>血透申请单编号</t>
  </si>
  <si>
    <t>内部三级编码HA0.000.000.001</t>
  </si>
  <si>
    <t>HMA0002</t>
  </si>
  <si>
    <t>HMA0003</t>
  </si>
  <si>
    <t>HMA0056</t>
  </si>
  <si>
    <t>HMA0057</t>
  </si>
  <si>
    <t>HMA0004</t>
  </si>
  <si>
    <t>HMA0005</t>
  </si>
  <si>
    <t>HMA0006</t>
  </si>
  <si>
    <t>40</t>
  </si>
  <si>
    <t>HMA0007</t>
  </si>
  <si>
    <t>SC_DIAG</t>
  </si>
  <si>
    <t>源业务系统的诊断编码，可能存在无编码的情况</t>
  </si>
  <si>
    <t>HMA0008</t>
  </si>
  <si>
    <t>ST_DIAG</t>
  </si>
  <si>
    <t>源业务系统的诊断名称</t>
  </si>
  <si>
    <t>HMA0009</t>
  </si>
  <si>
    <t>SC_PRI_DIS</t>
  </si>
  <si>
    <t>原发疾病编码</t>
  </si>
  <si>
    <t>源业务系统的原发疾病编码，可能存在无编码的情况</t>
  </si>
  <si>
    <t>HMA0010</t>
  </si>
  <si>
    <t>ST_PRI_DIS</t>
  </si>
  <si>
    <t>原发疾病名称</t>
  </si>
  <si>
    <t>源业务系统的原发疾病名称</t>
  </si>
  <si>
    <t>HMA0011</t>
  </si>
  <si>
    <t>SD_CONS</t>
  </si>
  <si>
    <t>是否会诊</t>
  </si>
  <si>
    <t>是否会诊，中台标准“是否”编码</t>
  </si>
  <si>
    <t>HMA0012</t>
  </si>
  <si>
    <t>APPLY_DATE</t>
  </si>
  <si>
    <t>申请日期</t>
  </si>
  <si>
    <t>血透申请的时间</t>
  </si>
  <si>
    <t>HMA0013</t>
  </si>
  <si>
    <t>VASCULAR_ACCESS</t>
  </si>
  <si>
    <t>血管通路</t>
  </si>
  <si>
    <t>血管通路（1.自体动静脉内瘘(左、右)；2.人工血管（左、右）；3.临时导管（左、右）、颈内静脉、股静脉、锁骨下静脉；4.半永久透析导管（左、右）、颈内静脉、股静脉；5.无通路，需要插管）</t>
  </si>
  <si>
    <t>HMA0014</t>
  </si>
  <si>
    <t>SD_USE_ANTI</t>
  </si>
  <si>
    <t>是否使用抗凝剂</t>
  </si>
  <si>
    <t>是否使用抗凝剂，中台标准“是否”编码</t>
  </si>
  <si>
    <t>HMA0015</t>
  </si>
  <si>
    <t>ANTI_REASON</t>
  </si>
  <si>
    <t>不能使用抗凝剂原因</t>
  </si>
  <si>
    <t>不能使用抗凝剂的原因描述</t>
  </si>
  <si>
    <t>HMA0016</t>
  </si>
  <si>
    <t>ANIMAL_HEAT</t>
  </si>
  <si>
    <t>患者体温</t>
  </si>
  <si>
    <t>患者的一般情况：体温，单位℃</t>
  </si>
  <si>
    <t>HMA0017</t>
  </si>
  <si>
    <t>BP</t>
  </si>
  <si>
    <t>患者血压</t>
  </si>
  <si>
    <t>患者的一般情况：血压，如145/80</t>
  </si>
  <si>
    <t>HMA0018</t>
  </si>
  <si>
    <t>BREATH</t>
  </si>
  <si>
    <t>呼吸</t>
  </si>
  <si>
    <t>患者的一般情况：呼吸</t>
  </si>
  <si>
    <t>HMA0019</t>
  </si>
  <si>
    <t>HEART_RATE</t>
  </si>
  <si>
    <t>心率</t>
  </si>
  <si>
    <t>患者的一般情况：心率</t>
  </si>
  <si>
    <t>HMA0020</t>
  </si>
  <si>
    <t>WEIGHT</t>
  </si>
  <si>
    <t>患者的一般情况：体重，单位默认KG</t>
  </si>
  <si>
    <t>HMA0021</t>
  </si>
  <si>
    <t>WBC</t>
  </si>
  <si>
    <t>血常规WBC值</t>
  </si>
  <si>
    <t>患者血常规WBC值，一般为具体值×109/L</t>
  </si>
  <si>
    <t>HMA0022</t>
  </si>
  <si>
    <t>HGB</t>
  </si>
  <si>
    <t>血常规HGB值</t>
  </si>
  <si>
    <t>患者血常规HGB值，单位一般为G/L</t>
  </si>
  <si>
    <t>HMA0023</t>
  </si>
  <si>
    <t>PLT</t>
  </si>
  <si>
    <t>血常规PLT值</t>
  </si>
  <si>
    <t>患者血常规PLT值，一般为具体值×109/L</t>
  </si>
  <si>
    <t>HMA0024</t>
  </si>
  <si>
    <t>BUN</t>
  </si>
  <si>
    <t>血生化BUN值</t>
  </si>
  <si>
    <t>患者血生化BUN值，单位一般为MMOL/L</t>
  </si>
  <si>
    <t>HMA0025</t>
  </si>
  <si>
    <t>CR</t>
  </si>
  <si>
    <t>血生化CR值</t>
  </si>
  <si>
    <t>患者血生化CR值，单位一般为UMOL/L</t>
  </si>
  <si>
    <t>HMA0026</t>
  </si>
  <si>
    <t>UA</t>
  </si>
  <si>
    <t>血生化UA值</t>
  </si>
  <si>
    <t>患者血生化UA值，单位一般为UMOL/L</t>
  </si>
  <si>
    <t>HMA0027</t>
  </si>
  <si>
    <t>PTH</t>
  </si>
  <si>
    <t>血生化PTH值</t>
  </si>
  <si>
    <t>患者血生化PTH值，单位一般为PG/ML</t>
  </si>
  <si>
    <t>HMA0028</t>
  </si>
  <si>
    <t>CL</t>
  </si>
  <si>
    <t>血生化CL值</t>
  </si>
  <si>
    <t>患者血生化CL值，单位一般为MMOL/L</t>
  </si>
  <si>
    <t>HMA0029</t>
  </si>
  <si>
    <t>GLU</t>
  </si>
  <si>
    <t>血生化GLU值</t>
  </si>
  <si>
    <t>患者血生化GLU值，单位一般为MMOL/L</t>
  </si>
  <si>
    <t>HMA0030</t>
  </si>
  <si>
    <t>K</t>
  </si>
  <si>
    <t>血生化K值</t>
  </si>
  <si>
    <t>患者血生化K值，单位一般为MMOL/L</t>
  </si>
  <si>
    <t>HMA0031</t>
  </si>
  <si>
    <t>NA</t>
  </si>
  <si>
    <t>血生化NA值</t>
  </si>
  <si>
    <t>患者血生化NA值，单位一般为MMOL/L</t>
  </si>
  <si>
    <t>HMA0032</t>
  </si>
  <si>
    <t>CA</t>
  </si>
  <si>
    <t>血生化CA值</t>
  </si>
  <si>
    <t>患者血生化CA值，单位一般为MMOL/L</t>
  </si>
  <si>
    <t>HMA0033</t>
  </si>
  <si>
    <t>PHOS</t>
  </si>
  <si>
    <t>血生化PHOS值</t>
  </si>
  <si>
    <t>患者血生化PHOS值，单位一般为MMOL/L</t>
  </si>
  <si>
    <t>HMA0034</t>
  </si>
  <si>
    <t>HCO3</t>
  </si>
  <si>
    <t>血生化HCO3值</t>
  </si>
  <si>
    <t>患者血生化HCO3值，单位一般为MMOL/L</t>
  </si>
  <si>
    <t>HMA0035</t>
  </si>
  <si>
    <t>ISINS_STATUS</t>
  </si>
  <si>
    <t>术前四项状态</t>
  </si>
  <si>
    <t>患者术前四项检查状态：未送检、已送检结果未回</t>
  </si>
  <si>
    <t>HMA0036</t>
  </si>
  <si>
    <t>HBSAG</t>
  </si>
  <si>
    <t>术前四项HBSAG值</t>
  </si>
  <si>
    <t>结果值一般为阴性、阳性</t>
  </si>
  <si>
    <t>HMA0037</t>
  </si>
  <si>
    <t>HBSAB</t>
  </si>
  <si>
    <t>术前四项HBSAB值</t>
  </si>
  <si>
    <t>HMA0038</t>
  </si>
  <si>
    <t>HBEAG</t>
  </si>
  <si>
    <t>术前四项HBEAG值</t>
  </si>
  <si>
    <t>HMA0039</t>
  </si>
  <si>
    <t>HBEAB</t>
  </si>
  <si>
    <t>术前四项HBEAB值</t>
  </si>
  <si>
    <t>HMA0040</t>
  </si>
  <si>
    <t>HBCAB</t>
  </si>
  <si>
    <t>术前四项HBCAB值</t>
  </si>
  <si>
    <t>HMA0041</t>
  </si>
  <si>
    <t>HBVDNA</t>
  </si>
  <si>
    <t>术前四项HBVDNA值</t>
  </si>
  <si>
    <t>HMA0042</t>
  </si>
  <si>
    <t>HCV</t>
  </si>
  <si>
    <t>术前四项HCV值</t>
  </si>
  <si>
    <t>HMA0043</t>
  </si>
  <si>
    <t>HIV</t>
  </si>
  <si>
    <t>术前四项HIV值</t>
  </si>
  <si>
    <t>HMA0044</t>
  </si>
  <si>
    <t>TPPA</t>
  </si>
  <si>
    <t>术前四项TPPA值</t>
  </si>
  <si>
    <t>HMA0045</t>
  </si>
  <si>
    <t>TRUST</t>
  </si>
  <si>
    <t>术前四项TRUST值</t>
  </si>
  <si>
    <t>HMA0046</t>
  </si>
  <si>
    <t>COVID</t>
  </si>
  <si>
    <t>核酸检测结果</t>
  </si>
  <si>
    <t>HMA0047</t>
  </si>
  <si>
    <t>血型</t>
  </si>
  <si>
    <t>患者血型值</t>
  </si>
  <si>
    <t>HMA0048</t>
  </si>
  <si>
    <t>RHD</t>
  </si>
  <si>
    <t>患者血型RHD值</t>
  </si>
  <si>
    <t>患者血型RHD值，阴性、阳性、未查</t>
  </si>
  <si>
    <t>HMA0049</t>
  </si>
  <si>
    <t>OTHER_DES</t>
  </si>
  <si>
    <t>其他需要说明的情况</t>
  </si>
  <si>
    <t>申请单上医生填写的其他需要说明的情况</t>
  </si>
  <si>
    <t>HMA0050</t>
  </si>
  <si>
    <t>DVC_SIGN</t>
  </si>
  <si>
    <t>深静脉置管同意书签署情况</t>
  </si>
  <si>
    <t>一般为已签字、未签字</t>
  </si>
  <si>
    <t>HMA0051</t>
  </si>
  <si>
    <t>BP_SIGN</t>
  </si>
  <si>
    <t>血液净化同意书签署情况</t>
  </si>
  <si>
    <t>HMA0052</t>
  </si>
  <si>
    <t>SFD_SIGN</t>
  </si>
  <si>
    <t>自费药品及高值耗材同意书签署情况</t>
  </si>
  <si>
    <t>HMA0053</t>
  </si>
  <si>
    <t>备注信息</t>
  </si>
  <si>
    <t>HMA0054</t>
  </si>
  <si>
    <t>HMA0055</t>
  </si>
  <si>
    <t>HMA0058</t>
  </si>
  <si>
    <t>JH_HEMODIALYSIS_ORD</t>
  </si>
  <si>
    <t>HMB0001</t>
  </si>
  <si>
    <t>医嘱唯一号</t>
  </si>
  <si>
    <t>内部三级编码HB0.000.000.001</t>
  </si>
  <si>
    <t>HMB0002</t>
  </si>
  <si>
    <t>HMB0003</t>
  </si>
  <si>
    <t>血透申请单唯一号</t>
  </si>
  <si>
    <t>来源JH_HEMODIALYSIS_APY的HMA0001,弱关联</t>
  </si>
  <si>
    <t>HMB0026</t>
  </si>
  <si>
    <t>HMB0027</t>
  </si>
  <si>
    <t>HMB0004</t>
  </si>
  <si>
    <t>医嘱类型</t>
  </si>
  <si>
    <t>HMB0005</t>
  </si>
  <si>
    <t>HMB0006</t>
  </si>
  <si>
    <t>开立时间</t>
  </si>
  <si>
    <t>HMB0007</t>
  </si>
  <si>
    <t>SC_ORDER_DOC</t>
  </si>
  <si>
    <t>开立医生</t>
  </si>
  <si>
    <t>HMB0008</t>
  </si>
  <si>
    <t>ST_ORDER_DOC</t>
  </si>
  <si>
    <t>HMB0009</t>
  </si>
  <si>
    <t>YPID</t>
  </si>
  <si>
    <t>药品ID</t>
  </si>
  <si>
    <t>HMB0010</t>
  </si>
  <si>
    <t>YP_TYPE</t>
  </si>
  <si>
    <t>药品类型</t>
  </si>
  <si>
    <t>HMB0011</t>
  </si>
  <si>
    <t>YP_NAME</t>
  </si>
  <si>
    <t>HMB0012</t>
  </si>
  <si>
    <t>DOSEAGE</t>
  </si>
  <si>
    <t>单次剂量</t>
  </si>
  <si>
    <t>HMB0013</t>
  </si>
  <si>
    <t>DOSEAGE_UNIT</t>
  </si>
  <si>
    <t>HMB0014</t>
  </si>
  <si>
    <t>DOSEAGE_AMOUNT</t>
  </si>
  <si>
    <t>HMB0015</t>
  </si>
  <si>
    <t>给药方式</t>
  </si>
  <si>
    <t>HMB0016</t>
  </si>
  <si>
    <t>SELF_FLAG</t>
  </si>
  <si>
    <t>自备标识</t>
  </si>
  <si>
    <t>HMB0017</t>
  </si>
  <si>
    <t>医嘱内容</t>
  </si>
  <si>
    <t>HMB0018</t>
  </si>
  <si>
    <t>AUDIT_NURSE</t>
  </si>
  <si>
    <t>核对护士</t>
  </si>
  <si>
    <t>HMB0019</t>
  </si>
  <si>
    <t>AUDIT_TIME</t>
  </si>
  <si>
    <t>HMB0020</t>
  </si>
  <si>
    <t>EXEC_NURSE</t>
  </si>
  <si>
    <t>执行护士</t>
  </si>
  <si>
    <t>HMB0021</t>
  </si>
  <si>
    <t>HMB0022</t>
  </si>
  <si>
    <t>EXEC_RESULT</t>
  </si>
  <si>
    <t>执行结果</t>
  </si>
  <si>
    <t>HMB0023</t>
  </si>
  <si>
    <t>EXEC_STATUS</t>
  </si>
  <si>
    <t>HMB0024</t>
  </si>
  <si>
    <t>HMB0025</t>
  </si>
  <si>
    <t>HMB0028</t>
  </si>
  <si>
    <t>SC_DIALYSIS_WAY</t>
  </si>
  <si>
    <t>治疗方式编码</t>
  </si>
  <si>
    <t>与血透记录的SC_DIALYSIS_WAY保持一致</t>
  </si>
  <si>
    <t>HMB0029</t>
  </si>
  <si>
    <t>ST_DIALYSIS_WAY</t>
  </si>
  <si>
    <t>治疗方式描述</t>
  </si>
  <si>
    <t>对应电子病历评级的治疗项目，需要和血透记录表ST_DIALYSIS_WAY保持一致</t>
  </si>
  <si>
    <t>HMB0030</t>
  </si>
  <si>
    <t>JH_HEMODIALYSIS_REC</t>
  </si>
  <si>
    <t>HMC0001</t>
  </si>
  <si>
    <t>DIALYSISREC_SN</t>
  </si>
  <si>
    <t>血透记录唯一号</t>
  </si>
  <si>
    <t>内部三级编码HC0.000.000.001</t>
  </si>
  <si>
    <t>HMC0002</t>
  </si>
  <si>
    <t>HMC0003</t>
  </si>
  <si>
    <t>血透申请单号</t>
  </si>
  <si>
    <t>来源JH_HEMODIALYSIS_APPLY的HMA0001，无则空</t>
  </si>
  <si>
    <t>HMC0049</t>
  </si>
  <si>
    <t>HMC0050</t>
  </si>
  <si>
    <t>HMC0004</t>
  </si>
  <si>
    <t>患者身份证号</t>
  </si>
  <si>
    <t>HMC0005</t>
  </si>
  <si>
    <t>血透系统患者ID</t>
  </si>
  <si>
    <t>血透系统内部患者ID</t>
  </si>
  <si>
    <t>HMC0006</t>
  </si>
  <si>
    <t>DIALYSIS_DATE</t>
  </si>
  <si>
    <t>透析日期</t>
  </si>
  <si>
    <t>HMC0007</t>
  </si>
  <si>
    <t>血透治疗方式，对应电子病历评级SQL的治疗项目编码</t>
  </si>
  <si>
    <t>HMC0008</t>
  </si>
  <si>
    <t>治疗方式名称</t>
  </si>
  <si>
    <t>血透治疗方式，对应电子病历SQL的治疗项目名称</t>
  </si>
  <si>
    <t>HMC0009</t>
  </si>
  <si>
    <t>DIALYSIS_DURATION</t>
  </si>
  <si>
    <t>治疗时长</t>
  </si>
  <si>
    <t>血透治疗时长</t>
  </si>
  <si>
    <t>HMC0010</t>
  </si>
  <si>
    <t>DIALYSIS_START_TIME</t>
  </si>
  <si>
    <t>透析开始时间</t>
  </si>
  <si>
    <t>HMC0011</t>
  </si>
  <si>
    <t>DIALYSIS_END_TIME</t>
  </si>
  <si>
    <t>透析结束时间</t>
  </si>
  <si>
    <t>HMC0012</t>
  </si>
  <si>
    <t>DIALYSIS_NUM</t>
  </si>
  <si>
    <t>透析次数</t>
  </si>
  <si>
    <t>HMC0013</t>
  </si>
  <si>
    <t>BFV</t>
  </si>
  <si>
    <t>血流量</t>
  </si>
  <si>
    <t>HMC0014</t>
  </si>
  <si>
    <t>DIALYZER_SN</t>
  </si>
  <si>
    <t>透析机序号</t>
  </si>
  <si>
    <t>HMC0015</t>
  </si>
  <si>
    <t>SC_DIALYZER</t>
  </si>
  <si>
    <t>透析机设备ID</t>
  </si>
  <si>
    <t>HMC0016</t>
  </si>
  <si>
    <t>ST_DIALYZER</t>
  </si>
  <si>
    <t>透析机设备名称</t>
  </si>
  <si>
    <t>HMC0017</t>
  </si>
  <si>
    <t>DEVICE_MODEL</t>
  </si>
  <si>
    <t>机器型号</t>
  </si>
  <si>
    <t>HMC0018</t>
  </si>
  <si>
    <t>DIALYZER_MODEL</t>
  </si>
  <si>
    <t>透析器型号</t>
  </si>
  <si>
    <t>HMC0019</t>
  </si>
  <si>
    <t>HMC0020</t>
  </si>
  <si>
    <t>是否危重患者</t>
  </si>
  <si>
    <t>HMC0021</t>
  </si>
  <si>
    <t>SPECIAL_TREATEMENT</t>
  </si>
  <si>
    <t>特殊治疗</t>
  </si>
  <si>
    <t>SPECIAL TREATMENT</t>
  </si>
  <si>
    <t>HMC0022</t>
  </si>
  <si>
    <t>ONNURSE</t>
  </si>
  <si>
    <t>上机护士</t>
  </si>
  <si>
    <t>对应电子病历SQL的治疗师</t>
  </si>
  <si>
    <t>HMC0023</t>
  </si>
  <si>
    <t>PUNCTURE_NAME</t>
  </si>
  <si>
    <t>穿刺者</t>
  </si>
  <si>
    <t>PUNCTURE NURSES</t>
  </si>
  <si>
    <t>HMC0024</t>
  </si>
  <si>
    <t>TARGET_DRY_WEIGHT</t>
  </si>
  <si>
    <t>目标干体重</t>
  </si>
  <si>
    <t>TARGET DRY WEIGHT</t>
  </si>
  <si>
    <t>HMC0025</t>
  </si>
  <si>
    <t>LAST_DIALYSIS_WEIGHT</t>
  </si>
  <si>
    <t>上次透析后体重</t>
  </si>
  <si>
    <t>HMC0026</t>
  </si>
  <si>
    <t>PRE_DIALYSIS_WEIGHT</t>
  </si>
  <si>
    <t>透前体重</t>
  </si>
  <si>
    <t>HMC0027</t>
  </si>
  <si>
    <t>ADD_WEIGHT</t>
  </si>
  <si>
    <t>体重增加</t>
  </si>
  <si>
    <t>HMC0028</t>
  </si>
  <si>
    <t>TARGET_DEWATER</t>
  </si>
  <si>
    <t>目标脱水量</t>
  </si>
  <si>
    <t>TARGET DEWATERING</t>
  </si>
  <si>
    <t>HMC0029</t>
  </si>
  <si>
    <t>POST_WEIGHT</t>
  </si>
  <si>
    <t>透后体重</t>
  </si>
  <si>
    <t>HMC0030</t>
  </si>
  <si>
    <t>ACTUAL_DEWATER</t>
  </si>
  <si>
    <t>实际脱水</t>
  </si>
  <si>
    <t>HMC0031</t>
  </si>
  <si>
    <t>MACHINE_DEWATER</t>
  </si>
  <si>
    <t>机器脱水</t>
  </si>
  <si>
    <t>HMC0032</t>
  </si>
  <si>
    <t>DIALYSIS_K</t>
  </si>
  <si>
    <t>透析液成分K</t>
  </si>
  <si>
    <t>HMC0033</t>
  </si>
  <si>
    <t>DIALYSIS_CA</t>
  </si>
  <si>
    <t>透析液成分CA</t>
  </si>
  <si>
    <t>HMC0034</t>
  </si>
  <si>
    <t>DIALYSATE_FLOW</t>
  </si>
  <si>
    <t>透析液流量</t>
  </si>
  <si>
    <t>HMC0035</t>
  </si>
  <si>
    <t>SUB_FLUID_AMOUNT</t>
  </si>
  <si>
    <t>置换液总量</t>
  </si>
  <si>
    <t>SUBSTITUTION FLUID</t>
  </si>
  <si>
    <t>HMC0036</t>
  </si>
  <si>
    <t>ANTI</t>
  </si>
  <si>
    <t>抗凝剂</t>
  </si>
  <si>
    <t>HMC0037</t>
  </si>
  <si>
    <t>FIRST_ANTI</t>
  </si>
  <si>
    <t>首剂</t>
  </si>
  <si>
    <t>HMC0038</t>
  </si>
  <si>
    <t>KEEP_ANTI</t>
  </si>
  <si>
    <t>维持</t>
  </si>
  <si>
    <t>HMC0039</t>
  </si>
  <si>
    <t>TOTAL_ANTI</t>
  </si>
  <si>
    <t>总量</t>
  </si>
  <si>
    <t>HMC0040</t>
  </si>
  <si>
    <t>REPLACE_WAY</t>
  </si>
  <si>
    <t>置换方式</t>
  </si>
  <si>
    <t>HMC0041</t>
  </si>
  <si>
    <t>DOCTOR</t>
  </si>
  <si>
    <t>责任医生</t>
  </si>
  <si>
    <t>HMC0042</t>
  </si>
  <si>
    <t>HMC0043</t>
  </si>
  <si>
    <t>PATHPGRAPHY</t>
  </si>
  <si>
    <t>病情记录</t>
  </si>
  <si>
    <t>HMC0044</t>
  </si>
  <si>
    <t>DIALYSIS_SUMMARY</t>
  </si>
  <si>
    <t>透析小结</t>
  </si>
  <si>
    <t>HMC0045</t>
  </si>
  <si>
    <t>DIALYSIS_SUMMARY_DOC</t>
  </si>
  <si>
    <t>透析小结医生</t>
  </si>
  <si>
    <t>HMC0046</t>
  </si>
  <si>
    <t>DIALYSIS_SUMMARY_NUR</t>
  </si>
  <si>
    <t>透析小结护士</t>
  </si>
  <si>
    <t>HMC0047</t>
  </si>
  <si>
    <t>HMC0048</t>
  </si>
  <si>
    <t>HMC0051</t>
  </si>
  <si>
    <t>JH_CLOSE_CYC</t>
  </si>
  <si>
    <t>CYC0001</t>
  </si>
  <si>
    <t>CLOSE_CYC_SN</t>
  </si>
  <si>
    <t>治疗监测记录唯一号</t>
  </si>
  <si>
    <t>内部三级编码CY0.000.000.001</t>
  </si>
  <si>
    <t>CYC0002</t>
  </si>
  <si>
    <t>CYC0003</t>
  </si>
  <si>
    <t>CYC0004</t>
  </si>
  <si>
    <t>CYC0005</t>
  </si>
  <si>
    <t>ORD_NO</t>
  </si>
  <si>
    <t>业务系统医嘱号或申请单号</t>
  </si>
  <si>
    <t>CYC0006</t>
  </si>
  <si>
    <t>输血、药品医嘱执行均会用到条码号</t>
  </si>
  <si>
    <t>CYC0007</t>
  </si>
  <si>
    <t>CLOSE_CYC_TYPE</t>
  </si>
  <si>
    <t>闭环类型</t>
  </si>
  <si>
    <t>闭环类型例如医嘱、检验、检查、输血、手术等</t>
  </si>
  <si>
    <t>CYC0008</t>
  </si>
  <si>
    <t>SC_EXEC</t>
  </si>
  <si>
    <t>操作编码</t>
  </si>
  <si>
    <t>CYC0009</t>
  </si>
  <si>
    <t>ST_EXEC</t>
  </si>
  <si>
    <t>操作名称</t>
  </si>
  <si>
    <t>CYC0010</t>
  </si>
  <si>
    <t>第一执行人/签名人</t>
  </si>
  <si>
    <t>CYC0011</t>
  </si>
  <si>
    <t>CYC0012</t>
  </si>
  <si>
    <t>SC_OPER1</t>
  </si>
  <si>
    <t>执行人编码1</t>
  </si>
  <si>
    <t>第二执行人/签名人</t>
  </si>
  <si>
    <t>CYC0013</t>
  </si>
  <si>
    <t>ST_OPER1</t>
  </si>
  <si>
    <t>执行人姓名1</t>
  </si>
  <si>
    <t>CYC0014</t>
  </si>
  <si>
    <t>SC_OPER2</t>
  </si>
  <si>
    <t>执行人编码2</t>
  </si>
  <si>
    <t>第三执行人/签名人</t>
  </si>
  <si>
    <t>CYC0015</t>
  </si>
  <si>
    <t>ST_OPER2</t>
  </si>
  <si>
    <t>执行人姓名2</t>
  </si>
  <si>
    <t>CYC0016</t>
  </si>
  <si>
    <t>CYC0017</t>
  </si>
  <si>
    <t>CYC0018</t>
  </si>
  <si>
    <t>CYC0019</t>
  </si>
  <si>
    <t>EXEC_COMENT</t>
  </si>
  <si>
    <t>执行情况、备注</t>
  </si>
  <si>
    <t>例如危急值闭环需要显示处理结果</t>
  </si>
  <si>
    <t>CYC0020</t>
  </si>
  <si>
    <t>CYC0021</t>
  </si>
  <si>
    <t>CYC0022</t>
  </si>
  <si>
    <t>CYC0023</t>
  </si>
  <si>
    <t xml:space="preserve">PARENT_ORDER_NO </t>
  </si>
  <si>
    <t>父医嘱号</t>
  </si>
  <si>
    <t>JH_HEMODIALYSIS_MOR</t>
  </si>
  <si>
    <t>HMD0001</t>
  </si>
  <si>
    <t>内部三级编码HD0.000.000.001</t>
  </si>
  <si>
    <t>HMD0002</t>
  </si>
  <si>
    <t>HMD0003</t>
  </si>
  <si>
    <t>来源JH_HEMODIALYSIS_DIALYSISRECORD的PAV0001</t>
  </si>
  <si>
    <t>HMD0037</t>
  </si>
  <si>
    <t>HMD0038</t>
  </si>
  <si>
    <t>HMD0004</t>
  </si>
  <si>
    <t>MONITOR_TIME</t>
  </si>
  <si>
    <t>监测时间</t>
  </si>
  <si>
    <t>MONITORTIME</t>
  </si>
  <si>
    <t>HMD0005</t>
  </si>
  <si>
    <t>BLOOD_FLOW</t>
  </si>
  <si>
    <t>HMD0006</t>
  </si>
  <si>
    <t>ARTERIAL_PRE</t>
  </si>
  <si>
    <t>动脉压(MMHG)</t>
  </si>
  <si>
    <t>HMD0007</t>
  </si>
  <si>
    <t>VENOUS_PRE</t>
  </si>
  <si>
    <t>静脉压(MMHG)</t>
  </si>
  <si>
    <t>HMD0008</t>
  </si>
  <si>
    <t>TRANS_PRE</t>
  </si>
  <si>
    <t>跨膜压(MMHG)</t>
  </si>
  <si>
    <t>HMD0009</t>
  </si>
  <si>
    <t>DIALYSTATE_FLOW</t>
  </si>
  <si>
    <t>透析液流量(ML/MIN)</t>
  </si>
  <si>
    <t>HMD0010</t>
  </si>
  <si>
    <t>DIALYSTATE_TEM</t>
  </si>
  <si>
    <t>透析液温度(℃)</t>
  </si>
  <si>
    <t>HMD0011</t>
  </si>
  <si>
    <t>DIALYSTATE_CON</t>
  </si>
  <si>
    <t>透析液电导度(MS/CM)</t>
  </si>
  <si>
    <t>HMD0012</t>
  </si>
  <si>
    <t>DIALYSTATE_NA</t>
  </si>
  <si>
    <t>透析液钠浓度</t>
  </si>
  <si>
    <t>HMD0013</t>
  </si>
  <si>
    <t>UF_RATE</t>
  </si>
  <si>
    <t>超滤率(ML/H)</t>
  </si>
  <si>
    <t>HMD0014</t>
  </si>
  <si>
    <t>UF_VOLUME</t>
  </si>
  <si>
    <t>超滤量(ML)</t>
  </si>
  <si>
    <t>HMD0015</t>
  </si>
  <si>
    <t>UF_GOAL</t>
  </si>
  <si>
    <t>超滤目标(ML)/定容</t>
  </si>
  <si>
    <t>HMD0016</t>
  </si>
  <si>
    <t>UF_PROFILE</t>
  </si>
  <si>
    <t>超滤程序/超滤曲线</t>
  </si>
  <si>
    <t>HMD0017</t>
  </si>
  <si>
    <t>SYSTOLIC_PRE</t>
  </si>
  <si>
    <t>收缩压(MMHG)</t>
  </si>
  <si>
    <t>HMD0018</t>
  </si>
  <si>
    <t>DIASTOLIC_PRE</t>
  </si>
  <si>
    <t>舒张压(MMHG)</t>
  </si>
  <si>
    <t>HMD0019</t>
  </si>
  <si>
    <t>MEANARTERIAL_PRE</t>
  </si>
  <si>
    <t>平均动脉压(MMHG)</t>
  </si>
  <si>
    <t>HMD0020</t>
  </si>
  <si>
    <t>PULSERATE</t>
  </si>
  <si>
    <t>HMD0021</t>
  </si>
  <si>
    <t>TEMPERATURE</t>
  </si>
  <si>
    <t>体温(℃)</t>
  </si>
  <si>
    <t>HMD0022</t>
  </si>
  <si>
    <t>呼吸(次/分)</t>
  </si>
  <si>
    <t>HMD0023</t>
  </si>
  <si>
    <t>HEPARIN_BOLUS</t>
  </si>
  <si>
    <t>肝素追加量(ML/H)</t>
  </si>
  <si>
    <t>HMD0024</t>
  </si>
  <si>
    <t>HEPARIN_REMAIN</t>
  </si>
  <si>
    <t>肝素余量(ML)</t>
  </si>
  <si>
    <t>HMD0025</t>
  </si>
  <si>
    <t>HEPARIN_TOTAL</t>
  </si>
  <si>
    <t>肝素总量(ML)</t>
  </si>
  <si>
    <t>HMD0026</t>
  </si>
  <si>
    <t>HDF_RATE</t>
  </si>
  <si>
    <t>置换液流量(ML/MIN)</t>
  </si>
  <si>
    <t>HMD0027</t>
  </si>
  <si>
    <t>HDF_VOLUME</t>
  </si>
  <si>
    <t>置换液量(ML)</t>
  </si>
  <si>
    <t>HMD0028</t>
  </si>
  <si>
    <t>PULSE_OXYGEN</t>
  </si>
  <si>
    <t>脉氧(%)</t>
  </si>
  <si>
    <t>HMD0029</t>
  </si>
  <si>
    <t>PIPELINE_CON</t>
  </si>
  <si>
    <t>管路情况</t>
  </si>
  <si>
    <t>HMD0030</t>
  </si>
  <si>
    <t>EXUDATION_SIT</t>
  </si>
  <si>
    <t>渗血情况</t>
  </si>
  <si>
    <t>HMD0031</t>
  </si>
  <si>
    <t>ANTI_SITUATION</t>
  </si>
  <si>
    <t>抗凝情况</t>
  </si>
  <si>
    <t>HMD0032</t>
  </si>
  <si>
    <t>COMPLICATION_SIT</t>
  </si>
  <si>
    <t>并发症情况</t>
  </si>
  <si>
    <t>HMD0033</t>
  </si>
  <si>
    <t>CLINICAL_SIT</t>
  </si>
  <si>
    <t>临床表现</t>
  </si>
  <si>
    <t>HMD0034</t>
  </si>
  <si>
    <t>MONITOR_NUR</t>
  </si>
  <si>
    <t>监测护士</t>
  </si>
  <si>
    <t>HMD0035</t>
  </si>
  <si>
    <t>HMD0036</t>
  </si>
  <si>
    <t>HMD0039</t>
  </si>
  <si>
    <t>JH_PATH_TISS_PROC</t>
  </si>
  <si>
    <t>HAA0001</t>
  </si>
  <si>
    <t>PATH_TISSUE_SN</t>
  </si>
  <si>
    <t>病理标本编号</t>
  </si>
  <si>
    <t>病理标本编号，系统生成三级编码，如“AA0.000.000.001”</t>
  </si>
  <si>
    <t>HAA0002</t>
  </si>
  <si>
    <t>HAA0003</t>
  </si>
  <si>
    <t>HAA0004</t>
  </si>
  <si>
    <t>SPECIMEN_RECIVE_TIME</t>
  </si>
  <si>
    <t>标本接收时间</t>
  </si>
  <si>
    <t>HAA0005</t>
  </si>
  <si>
    <t>SC_RECIVE_DOCT</t>
  </si>
  <si>
    <t>HAA0006</t>
  </si>
  <si>
    <t>ST_RECIVE_DOCT</t>
  </si>
  <si>
    <t>标本接收人姓名</t>
  </si>
  <si>
    <t>HAA0007</t>
  </si>
  <si>
    <t>SPECIMEN_EXPLAIN</t>
  </si>
  <si>
    <t>标本信息</t>
  </si>
  <si>
    <t>HAA0008</t>
  </si>
  <si>
    <t>SPECIMEN_NUM</t>
  </si>
  <si>
    <t>标本数量</t>
  </si>
  <si>
    <t>HAA0009</t>
  </si>
  <si>
    <t>SPECIMEN_UNIT</t>
  </si>
  <si>
    <t>标本单位</t>
  </si>
  <si>
    <t>HAA0010</t>
  </si>
  <si>
    <t>SPECIMEN_SAMP_TIME</t>
  </si>
  <si>
    <t>标本取材时间</t>
  </si>
  <si>
    <t>HAA0011</t>
  </si>
  <si>
    <t>SPECIMEN_WAX_TIME</t>
  </si>
  <si>
    <t>标本涂蜡时间</t>
  </si>
  <si>
    <t>HAA0012</t>
  </si>
  <si>
    <t>SC_WAX_DOCT</t>
  </si>
  <si>
    <t>涂蜡操作人编码</t>
  </si>
  <si>
    <t>HAA0013</t>
  </si>
  <si>
    <t>ST_WAX_DOCT</t>
  </si>
  <si>
    <t>涂蜡操作人名称</t>
  </si>
  <si>
    <t>HAA0014</t>
  </si>
  <si>
    <t>SPECIMEN_PIECE_TIME</t>
  </si>
  <si>
    <t>标本切片时间</t>
  </si>
  <si>
    <t>HAA0015</t>
  </si>
  <si>
    <t>SC_PIECE_DOCT</t>
  </si>
  <si>
    <t>切片操作人编码</t>
  </si>
  <si>
    <t>HAA0016</t>
  </si>
  <si>
    <t>ST_PIECE_DOCT</t>
  </si>
  <si>
    <t>切片操作人名称</t>
  </si>
  <si>
    <t>HAA0017</t>
  </si>
  <si>
    <t>SC_SAMP_DOCT</t>
  </si>
  <si>
    <t>取材操作人编码</t>
  </si>
  <si>
    <t>HAA0018</t>
  </si>
  <si>
    <t>ST_SAMP_DOCT</t>
  </si>
  <si>
    <t>取材操作人名称</t>
  </si>
  <si>
    <t>HAA0019</t>
  </si>
  <si>
    <t>HAA0020</t>
  </si>
  <si>
    <t>HAA0021</t>
  </si>
  <si>
    <t>JH_FEE_PAY_NEW</t>
  </si>
  <si>
    <t>PFI0001</t>
  </si>
  <si>
    <t>费用结算编号，系统生成三级编码，如“AB0.000.000.001”</t>
  </si>
  <si>
    <t>PFI0002</t>
  </si>
  <si>
    <t>PFI0003</t>
  </si>
  <si>
    <t>PFI0004</t>
  </si>
  <si>
    <t>PFI0005</t>
  </si>
  <si>
    <t>PFI0006</t>
  </si>
  <si>
    <t>PFI0007</t>
  </si>
  <si>
    <t>PFI0008</t>
  </si>
  <si>
    <t>PFI0009</t>
  </si>
  <si>
    <t>PFI0010</t>
  </si>
  <si>
    <t>PFI0011</t>
  </si>
  <si>
    <t>PFI0014</t>
  </si>
  <si>
    <t>PFI0015</t>
  </si>
  <si>
    <t>PFI0016</t>
  </si>
  <si>
    <t>PFI0017</t>
  </si>
  <si>
    <t>PFI0018</t>
  </si>
  <si>
    <t>PFI0019</t>
  </si>
  <si>
    <t>PFI0020</t>
  </si>
  <si>
    <t>PFI0021</t>
  </si>
  <si>
    <t>PFI0022</t>
  </si>
  <si>
    <t>PFI0023</t>
  </si>
  <si>
    <t>PFI0024</t>
  </si>
  <si>
    <t>ORG_POSTRANS_NO</t>
  </si>
  <si>
    <t>源结算交易号</t>
  </si>
  <si>
    <t>退费时，对应的源结算交易号</t>
  </si>
  <si>
    <t>PFI0012</t>
  </si>
  <si>
    <t>PFI0013</t>
  </si>
  <si>
    <t>PFI0025</t>
  </si>
  <si>
    <t>结算总金额</t>
  </si>
  <si>
    <t>PFI0026</t>
  </si>
  <si>
    <t>PFI0027</t>
  </si>
  <si>
    <t>PFI0028</t>
  </si>
  <si>
    <t>PFI0029</t>
  </si>
  <si>
    <t>SC_BUN</t>
  </si>
  <si>
    <t>现金来源编码</t>
  </si>
  <si>
    <t>现金支付来源。出院费、退款、优惠、非字符金额、支票</t>
  </si>
  <si>
    <t>PFI0030</t>
  </si>
  <si>
    <t>ST_BUN</t>
  </si>
  <si>
    <t>现金来源名称</t>
  </si>
  <si>
    <t>PFI0031</t>
  </si>
  <si>
    <t>JH_FEE_PAY_DTL_NEW</t>
  </si>
  <si>
    <t>PFJ0001</t>
  </si>
  <si>
    <t>费用结算明细编号，系统生成三级编码，如“AC0.000.000.001”</t>
  </si>
  <si>
    <t>PFJ0002</t>
  </si>
  <si>
    <t>PFJ0003</t>
  </si>
  <si>
    <t>PFJ0004</t>
  </si>
  <si>
    <t>费用账单编号,与费用账单弱关联，存放账单规范的PFB0001</t>
  </si>
  <si>
    <t>PFJ0005</t>
  </si>
  <si>
    <t>对应业务系统账单唯一编号</t>
  </si>
  <si>
    <t>PFJ0006</t>
  </si>
  <si>
    <t>费用结算编号,与费用结算弱关联，存放结算规范的0001字段</t>
  </si>
  <si>
    <t>PFJ0007</t>
  </si>
  <si>
    <t>对应业务系统结算记录唯一编号</t>
  </si>
  <si>
    <t>PFJ0008</t>
  </si>
  <si>
    <t>显示给患者看的费用明细编号，唯一编号</t>
  </si>
  <si>
    <t>PFJ0009</t>
  </si>
  <si>
    <t>PFJ0010</t>
  </si>
  <si>
    <t>PFJ0011</t>
  </si>
  <si>
    <t>PFJ0012</t>
  </si>
  <si>
    <t>PFJ0013</t>
  </si>
  <si>
    <t>PFJ0014</t>
  </si>
  <si>
    <t>PFJ0015</t>
  </si>
  <si>
    <t>PFJ0016</t>
  </si>
  <si>
    <t>PFJ0017</t>
  </si>
  <si>
    <t>PFJ0018</t>
  </si>
  <si>
    <t>PFJ0019</t>
  </si>
  <si>
    <t>PFJ0020</t>
  </si>
  <si>
    <t>PFJ0021</t>
  </si>
  <si>
    <t>PFJ0022</t>
  </si>
  <si>
    <t>PFJ0023</t>
  </si>
  <si>
    <t>PFJ0024</t>
  </si>
  <si>
    <t>PFJ0025</t>
  </si>
  <si>
    <t>SC_APPLY_DETP</t>
  </si>
  <si>
    <t>开单科室编号</t>
  </si>
  <si>
    <t>PFJ0026</t>
  </si>
  <si>
    <t>ST_APPLY_DETP</t>
  </si>
  <si>
    <t>PFJ0027</t>
  </si>
  <si>
    <t>申请人编号</t>
  </si>
  <si>
    <t>PFJ0028</t>
  </si>
  <si>
    <t>PFJ0029</t>
  </si>
  <si>
    <t>执行科室编号</t>
  </si>
  <si>
    <t>PFJ0030</t>
  </si>
  <si>
    <t>PFJ0031</t>
  </si>
  <si>
    <t>项目类别编码</t>
  </si>
  <si>
    <t>PFJ0032</t>
  </si>
  <si>
    <t>项目类别描述</t>
  </si>
  <si>
    <t>PFJ0033</t>
  </si>
  <si>
    <t>PFJ0034</t>
  </si>
  <si>
    <t>PFJ0035</t>
  </si>
  <si>
    <t>SC_CHARGE_STATE</t>
  </si>
  <si>
    <t>费用状态编码</t>
  </si>
  <si>
    <t>PFJ0036</t>
  </si>
  <si>
    <t>ST_CHARGE_STATE</t>
  </si>
  <si>
    <t>PFJ0037</t>
  </si>
  <si>
    <t>PFJ0040</t>
  </si>
  <si>
    <t>PFJ0041</t>
  </si>
  <si>
    <t>PFJ0042</t>
  </si>
  <si>
    <t>SD_HIGH_CONS</t>
  </si>
  <si>
    <t>高值耗材标记</t>
  </si>
  <si>
    <t>PFJ0043</t>
  </si>
  <si>
    <t>CONS_BARCODE</t>
  </si>
  <si>
    <t>高值耗材条码号</t>
  </si>
  <si>
    <t>PFJ0044</t>
  </si>
  <si>
    <t>470</t>
  </si>
  <si>
    <t>SD_FEE_CLASS</t>
  </si>
  <si>
    <t>标化病案费用分类</t>
  </si>
  <si>
    <t>PFJ0045</t>
  </si>
  <si>
    <t>SC_FEE_CLASS</t>
  </si>
  <si>
    <t>费用分类编码</t>
  </si>
  <si>
    <t>原业务系统费用分类编码</t>
  </si>
  <si>
    <t>PFJ0046</t>
  </si>
  <si>
    <t>ST_FEE_CLASS</t>
  </si>
  <si>
    <t>费用分类描述</t>
  </si>
  <si>
    <t>原业务系统费用分类描述</t>
  </si>
  <si>
    <t>PFJ0038</t>
  </si>
  <si>
    <t>PFJ0039</t>
  </si>
  <si>
    <t>PFJ0047</t>
  </si>
  <si>
    <t>PFJ0048</t>
  </si>
  <si>
    <t>FEE_CREATE_TIME</t>
  </si>
  <si>
    <t>PFJ0049</t>
  </si>
  <si>
    <t>FEE_REMARK</t>
  </si>
  <si>
    <t>费用备注</t>
  </si>
  <si>
    <t>PFJ0050</t>
  </si>
  <si>
    <t>PFJ0051</t>
  </si>
  <si>
    <t>PFJ0052</t>
  </si>
  <si>
    <t>PFJ0053</t>
  </si>
  <si>
    <t>PFJ0054</t>
  </si>
  <si>
    <t>PFJ0055</t>
  </si>
  <si>
    <t>JH_FOLLOW_UP_PLAN</t>
  </si>
  <si>
    <t>PAA0001</t>
  </si>
  <si>
    <t>FOLLOWUP_PLAN_SN</t>
  </si>
  <si>
    <t>随访计划编号</t>
  </si>
  <si>
    <t>随访计划编号，系统生成三级编码，如“AD0.000.000.001”</t>
  </si>
  <si>
    <t>PAA0002</t>
  </si>
  <si>
    <t>PAA0003</t>
  </si>
  <si>
    <t>PAA0006</t>
  </si>
  <si>
    <t>业务系统记录随访计划的唯一编码</t>
  </si>
  <si>
    <t>PAA0007</t>
  </si>
  <si>
    <t>SC_FOLLOWUP_TYPE</t>
  </si>
  <si>
    <t>PAA0008</t>
  </si>
  <si>
    <t>ST_FOLLOWUP_TYPE</t>
  </si>
  <si>
    <t>PAA0009</t>
  </si>
  <si>
    <t>PLAN_FOLLOW_TIME</t>
  </si>
  <si>
    <t>拟随访时间</t>
  </si>
  <si>
    <t>PAA0010</t>
  </si>
  <si>
    <t>ACT_FOLLOW_TIME</t>
  </si>
  <si>
    <t>实际随访时间</t>
  </si>
  <si>
    <t>PAA0011</t>
  </si>
  <si>
    <t>SC_PLAN_FOLLOW_USER</t>
  </si>
  <si>
    <t>拟随访人编码</t>
  </si>
  <si>
    <t>PAA0012</t>
  </si>
  <si>
    <t>ST_PLAN_FOLLOW_USER</t>
  </si>
  <si>
    <t>拟随访人姓名</t>
  </si>
  <si>
    <t>PAA0013</t>
  </si>
  <si>
    <t>SC_ACT_FOLLOW_USER</t>
  </si>
  <si>
    <t>实际随访人编码</t>
  </si>
  <si>
    <t>PAA0014</t>
  </si>
  <si>
    <t>ST_ACT_FOLLOW_USER</t>
  </si>
  <si>
    <t>实际随访人姓名</t>
  </si>
  <si>
    <t>PAA0015</t>
  </si>
  <si>
    <t>FOLLOWUP_TIMES</t>
  </si>
  <si>
    <t>PAA0016</t>
  </si>
  <si>
    <t>PLAN_START_TIME</t>
  </si>
  <si>
    <t>随访计划开始时间</t>
  </si>
  <si>
    <t>PAA0017</t>
  </si>
  <si>
    <t>PLAN_END_TIME</t>
  </si>
  <si>
    <t>随访计划结束时间</t>
  </si>
  <si>
    <t>PAA0018</t>
  </si>
  <si>
    <t>ST_FOLLOW_METHOD</t>
  </si>
  <si>
    <t>随访周期</t>
  </si>
  <si>
    <t>PAA0019</t>
  </si>
  <si>
    <t>FOLLOW_FEEDBACK</t>
  </si>
  <si>
    <t>随访反馈结果</t>
  </si>
  <si>
    <t>PAA0021</t>
  </si>
  <si>
    <t>SC_FOLLOW_METHOD</t>
  </si>
  <si>
    <t>PAA0020</t>
  </si>
  <si>
    <t>PAA0004</t>
  </si>
  <si>
    <t>PAA0005</t>
  </si>
  <si>
    <t>PAA0022</t>
  </si>
  <si>
    <t>JH_FOLLOW_UP_RPT</t>
  </si>
  <si>
    <t>PAB0001</t>
  </si>
  <si>
    <t>FOLLOWUP_RPT_SN</t>
  </si>
  <si>
    <t>随访计划编号，系统生成三级编码，如“AE0.000.000.001”</t>
  </si>
  <si>
    <t>PAB0002</t>
  </si>
  <si>
    <t>PAB0003</t>
  </si>
  <si>
    <t>随访记录编号，来源JH_FOLLOW_UP的PAF0001</t>
  </si>
  <si>
    <t>PAB0010</t>
  </si>
  <si>
    <t>SC_FOLLOW_TYPE</t>
  </si>
  <si>
    <t>报告类别编码</t>
  </si>
  <si>
    <t>记录何种类型报告，满意度调查报告等</t>
  </si>
  <si>
    <t>PAB0011</t>
  </si>
  <si>
    <t>ST_FOLLOW_TYPE</t>
  </si>
  <si>
    <t>报告类别描述</t>
  </si>
  <si>
    <t>PAB0012</t>
  </si>
  <si>
    <t>SC_RPT_ITEM</t>
  </si>
  <si>
    <t>报告内容编码</t>
  </si>
  <si>
    <t>如问卷类随访时，问卷问题存在独立编码</t>
  </si>
  <si>
    <t>PAB0013</t>
  </si>
  <si>
    <t>ST_RPT_ITEM</t>
  </si>
  <si>
    <t>报告内容描述</t>
  </si>
  <si>
    <t>记录该条数据属于什么报告内容，类似病历章节名称，按照行记录报告内容</t>
  </si>
  <si>
    <t>PAB0014</t>
  </si>
  <si>
    <t>问卷类随访报告记录分值使用</t>
  </si>
  <si>
    <t>PAB0015</t>
  </si>
  <si>
    <t>ACTUAL_SCORE</t>
  </si>
  <si>
    <t>实际分值</t>
  </si>
  <si>
    <t>PAB0016</t>
  </si>
  <si>
    <t>RPT_RESULT_DESC</t>
  </si>
  <si>
    <t>报告结果描述</t>
  </si>
  <si>
    <t>存储内容对应的结果描述内容</t>
  </si>
  <si>
    <t>PAB0006</t>
  </si>
  <si>
    <t>FOLLOW_CONTENT_1</t>
  </si>
  <si>
    <t>如果随访记录保存在病例流式文件中，保存到二进制的关联唯一号；这是关联的文件唯一编号，关联到表“JH_FILE_CONTENT”</t>
  </si>
  <si>
    <t>PAB0007</t>
  </si>
  <si>
    <t>FOLLOW_CONTENT_2</t>
  </si>
  <si>
    <t>内容关联号2</t>
  </si>
  <si>
    <t>PAB0008</t>
  </si>
  <si>
    <t>FOLLOW_CONTENT_3</t>
  </si>
  <si>
    <t>内容关联号3</t>
  </si>
  <si>
    <t>PAB0009</t>
  </si>
  <si>
    <t>FOLLOW_CONTENT_4</t>
  </si>
  <si>
    <t>内容关联号4</t>
  </si>
  <si>
    <t>PAB0004</t>
  </si>
  <si>
    <t>PAB0005</t>
  </si>
  <si>
    <t>PAB0017</t>
  </si>
  <si>
    <t>JH_RIS_APY</t>
  </si>
  <si>
    <t>RAA0001</t>
  </si>
  <si>
    <t>RIS_APY_SN</t>
  </si>
  <si>
    <t>放疗申请单编号</t>
  </si>
  <si>
    <t>内部三级编码RA0.000.000.001</t>
  </si>
  <si>
    <t>RAA0002</t>
  </si>
  <si>
    <t>RAA0003</t>
  </si>
  <si>
    <t>RIS_PAT_ID</t>
  </si>
  <si>
    <t>放疗系统患者编号</t>
  </si>
  <si>
    <t>放疗系统患者唯一ID</t>
  </si>
  <si>
    <t>RAA0004</t>
  </si>
  <si>
    <t>PAT_NAME</t>
  </si>
  <si>
    <t>RAA0005</t>
  </si>
  <si>
    <t>RAA0006</t>
  </si>
  <si>
    <t>就诊类型描述</t>
  </si>
  <si>
    <t>RAA0007</t>
  </si>
  <si>
    <t>RAA0008</t>
  </si>
  <si>
    <t>HIS患者编码</t>
  </si>
  <si>
    <t>对应患者HIS病人编号</t>
  </si>
  <si>
    <t>RAA0009</t>
  </si>
  <si>
    <t>HIS就诊流水号</t>
  </si>
  <si>
    <t>RAA0010</t>
  </si>
  <si>
    <t>RAA0011</t>
  </si>
  <si>
    <t>源业务系统的医保类型编码</t>
  </si>
  <si>
    <t>RAA0012</t>
  </si>
  <si>
    <t>RAA0013</t>
  </si>
  <si>
    <t>RAA0014</t>
  </si>
  <si>
    <t>RAA0015</t>
  </si>
  <si>
    <t>RAA0016</t>
  </si>
  <si>
    <t>RAA0017</t>
  </si>
  <si>
    <t>BIRTHDAY</t>
  </si>
  <si>
    <t>RAA0018</t>
  </si>
  <si>
    <t>RAA0019</t>
  </si>
  <si>
    <t>RAA0020</t>
  </si>
  <si>
    <t>RAA0021</t>
  </si>
  <si>
    <t>RAA0022</t>
  </si>
  <si>
    <t>SC_MARITAL</t>
  </si>
  <si>
    <t>RAA0023</t>
  </si>
  <si>
    <t>ST_MARITAL</t>
  </si>
  <si>
    <t>RAA0024</t>
  </si>
  <si>
    <t>联系地址</t>
  </si>
  <si>
    <t>RAA0025</t>
  </si>
  <si>
    <t>单位KG</t>
  </si>
  <si>
    <t>RAA0026</t>
  </si>
  <si>
    <t>HEIGHT</t>
  </si>
  <si>
    <t>单位CM</t>
  </si>
  <si>
    <t>RAA0027</t>
  </si>
  <si>
    <t>科室</t>
  </si>
  <si>
    <t>RAA0028</t>
  </si>
  <si>
    <t>RAA0029</t>
  </si>
  <si>
    <t>放疗医生</t>
  </si>
  <si>
    <t>RAA0030</t>
  </si>
  <si>
    <t>RAA0031</t>
  </si>
  <si>
    <t>SC_APY_DOC</t>
  </si>
  <si>
    <t>RAA0032</t>
  </si>
  <si>
    <t>ST_APY_DOC</t>
  </si>
  <si>
    <t>RAA0033</t>
  </si>
  <si>
    <t>SC_HEAD_DOC</t>
  </si>
  <si>
    <t>上级医生</t>
  </si>
  <si>
    <t>RAA0034</t>
  </si>
  <si>
    <t>ST_HEAD_DOC</t>
  </si>
  <si>
    <t>RAA0035</t>
  </si>
  <si>
    <t>MEDICALHISTORY</t>
  </si>
  <si>
    <t>既往史</t>
  </si>
  <si>
    <t>RAA0036</t>
  </si>
  <si>
    <t>DISEASEINFO</t>
  </si>
  <si>
    <t>特殊疾病</t>
  </si>
  <si>
    <t>RAA0037</t>
  </si>
  <si>
    <t>RAA0038</t>
  </si>
  <si>
    <t>RAA0039</t>
  </si>
  <si>
    <t>SC_ SCANLESIO</t>
  </si>
  <si>
    <t>病灶部位编码</t>
  </si>
  <si>
    <t>RAA0040</t>
  </si>
  <si>
    <t>ST_ SCANLESIO</t>
  </si>
  <si>
    <t>病灶部位描述</t>
  </si>
  <si>
    <t>60</t>
  </si>
  <si>
    <t>RAA0041</t>
  </si>
  <si>
    <t>FIRST_VIS_DATE</t>
  </si>
  <si>
    <t>首诊日期</t>
  </si>
  <si>
    <t>RAA0042</t>
  </si>
  <si>
    <t>申请项目编码</t>
  </si>
  <si>
    <t>RAA0043</t>
  </si>
  <si>
    <t>申请项目名称</t>
  </si>
  <si>
    <t>RAA0044</t>
  </si>
  <si>
    <t>TREAT_TOTAL</t>
  </si>
  <si>
    <t>治疗总次数</t>
  </si>
  <si>
    <t>RAA0045</t>
  </si>
  <si>
    <t>TREAT_NUM</t>
  </si>
  <si>
    <t>当前治疗次数</t>
  </si>
  <si>
    <t>RAA0046</t>
  </si>
  <si>
    <t>SC_PRO_STATUS</t>
  </si>
  <si>
    <t>流程状态</t>
  </si>
  <si>
    <t>RAA0047</t>
  </si>
  <si>
    <t>ST_PRO_STATUS</t>
  </si>
  <si>
    <t>RAA0048</t>
  </si>
  <si>
    <t>SC_SPRO_STATUS</t>
  </si>
  <si>
    <t>分流程状态</t>
  </si>
  <si>
    <t>RAA0049</t>
  </si>
  <si>
    <t>ST_SPRO_STATUS</t>
  </si>
  <si>
    <t>RAA0050</t>
  </si>
  <si>
    <t>TMN_T</t>
  </si>
  <si>
    <t>TMN的T值</t>
  </si>
  <si>
    <t>RAA0051</t>
  </si>
  <si>
    <t>TMN_M</t>
  </si>
  <si>
    <t>TMN的M值</t>
  </si>
  <si>
    <t>RAA0052</t>
  </si>
  <si>
    <t>TMN_N</t>
  </si>
  <si>
    <t>TMN的N值</t>
  </si>
  <si>
    <t>RAA0053</t>
  </si>
  <si>
    <t>SC_TREAT_TYPE</t>
  </si>
  <si>
    <t>治疗类型</t>
  </si>
  <si>
    <t>治疗类型例如1三维、2二维</t>
  </si>
  <si>
    <t>RAA0054</t>
  </si>
  <si>
    <t>ST_TREAT_TYPE</t>
  </si>
  <si>
    <t>RAA0055</t>
  </si>
  <si>
    <t>TREAT_GOAL</t>
  </si>
  <si>
    <t>治疗目的</t>
  </si>
  <si>
    <t>RAA0056</t>
  </si>
  <si>
    <t>TREAT_DATE</t>
  </si>
  <si>
    <t>计划治疗日期</t>
  </si>
  <si>
    <t>RAA0057</t>
  </si>
  <si>
    <t>RIS_COMMENT</t>
  </si>
  <si>
    <t>RAA0058</t>
  </si>
  <si>
    <t>RAA0059</t>
  </si>
  <si>
    <t>RAA0060</t>
  </si>
  <si>
    <t>JH_RIS_REC</t>
  </si>
  <si>
    <t>RAB0001</t>
  </si>
  <si>
    <t>PROCESS_SN</t>
  </si>
  <si>
    <t>放疗记录唯一号</t>
  </si>
  <si>
    <t>内部三级编码RB0.000.000.001</t>
  </si>
  <si>
    <t>RAB0002</t>
  </si>
  <si>
    <t>RAB0003</t>
  </si>
  <si>
    <t>放疗申请单号</t>
  </si>
  <si>
    <t>来源JH_RIS_APY的PAV0001，无则空</t>
  </si>
  <si>
    <t>RAB0004</t>
  </si>
  <si>
    <t>RAB0005</t>
  </si>
  <si>
    <t>放疗系统患者唯一ID或者放疗号</t>
  </si>
  <si>
    <t>RAB0006</t>
  </si>
  <si>
    <t>RAB0007</t>
  </si>
  <si>
    <t>RAB0008</t>
  </si>
  <si>
    <t>RAB0009</t>
  </si>
  <si>
    <t>RAB0010</t>
  </si>
  <si>
    <t>放疗日期</t>
  </si>
  <si>
    <t>RAB0011</t>
  </si>
  <si>
    <t>RAB0012</t>
  </si>
  <si>
    <t>RAB0013</t>
  </si>
  <si>
    <t>RAB0014</t>
  </si>
  <si>
    <t>RAB0015</t>
  </si>
  <si>
    <t>RAB0016</t>
  </si>
  <si>
    <t>RAB0017</t>
  </si>
  <si>
    <t>RAB0018</t>
  </si>
  <si>
    <t>RAB0019</t>
  </si>
  <si>
    <t>RAB0020</t>
  </si>
  <si>
    <t>RAB0021</t>
  </si>
  <si>
    <t>RAB0022</t>
  </si>
  <si>
    <t>RAB0023</t>
  </si>
  <si>
    <t>RAB0024</t>
  </si>
  <si>
    <t>RAB0025</t>
  </si>
  <si>
    <t>RAB0026</t>
  </si>
  <si>
    <t>CT_NO</t>
  </si>
  <si>
    <t>RAB0027</t>
  </si>
  <si>
    <t>CT_CODE</t>
  </si>
  <si>
    <t>影像编码</t>
  </si>
  <si>
    <t>影像编码通过DICOM获取上传后得到编码</t>
  </si>
  <si>
    <t>RAB0028</t>
  </si>
  <si>
    <t>SC_DIAGNOSIS</t>
  </si>
  <si>
    <t>诊断</t>
  </si>
  <si>
    <t>RAB0029</t>
  </si>
  <si>
    <t>ST_DIAGNOSIS</t>
  </si>
  <si>
    <t>RAB0030</t>
  </si>
  <si>
    <t>MEDICAL_HISTORY</t>
  </si>
  <si>
    <t>病史</t>
  </si>
  <si>
    <t>RAB0031</t>
  </si>
  <si>
    <t>PATIENT_SELF_INFO</t>
  </si>
  <si>
    <t>RAB0032</t>
  </si>
  <si>
    <t>MEDICAL_CHECKUP</t>
  </si>
  <si>
    <t>病史及体检</t>
  </si>
  <si>
    <t>RAB0033</t>
  </si>
  <si>
    <t>SC_SCAN_LESION</t>
  </si>
  <si>
    <t>扫描部位</t>
  </si>
  <si>
    <t>RAB0034</t>
  </si>
  <si>
    <t>ST_SCAN_LESION</t>
  </si>
  <si>
    <t>RAB0035</t>
  </si>
  <si>
    <t>治疗技术</t>
  </si>
  <si>
    <t>RAB0036</t>
  </si>
  <si>
    <t>RAB0037</t>
  </si>
  <si>
    <t>RAB0038</t>
  </si>
  <si>
    <t>治疗次数</t>
  </si>
  <si>
    <t>RAB0039</t>
  </si>
  <si>
    <t>RAB0040</t>
  </si>
  <si>
    <t>疗程描述</t>
  </si>
  <si>
    <t>RAB0041</t>
  </si>
  <si>
    <t>SC_COU_PARTS</t>
  </si>
  <si>
    <t>治疗部位</t>
  </si>
  <si>
    <t>RAB0042</t>
  </si>
  <si>
    <t>ST_COU_PARTS</t>
  </si>
  <si>
    <t>RAB0043</t>
  </si>
  <si>
    <t>RAB0044</t>
  </si>
  <si>
    <t>RAB0045</t>
  </si>
  <si>
    <t>RAB0046</t>
  </si>
  <si>
    <t>RAB0047</t>
  </si>
  <si>
    <t>SC_QA_STATUS</t>
  </si>
  <si>
    <t>病人QA状态</t>
  </si>
  <si>
    <t>病人QA状态，例如已完成病人、未完成</t>
  </si>
  <si>
    <t>RAB0048</t>
  </si>
  <si>
    <t>ST_QA_STATUS</t>
  </si>
  <si>
    <t>RAB0049</t>
  </si>
  <si>
    <t>SD_TOME</t>
  </si>
  <si>
    <t>是否为二维普放</t>
  </si>
  <si>
    <t>RAB0050</t>
  </si>
  <si>
    <t>SD_RESET</t>
  </si>
  <si>
    <t>是否需要复位</t>
  </si>
  <si>
    <t>RAB0051</t>
  </si>
  <si>
    <t>SD_REVIEW</t>
  </si>
  <si>
    <t>是否复查</t>
  </si>
  <si>
    <t>RAB0052</t>
  </si>
  <si>
    <t>SD_CHANGE</t>
  </si>
  <si>
    <t>是否为野</t>
  </si>
  <si>
    <t>RAB0053</t>
  </si>
  <si>
    <t>SD_PLAN</t>
  </si>
  <si>
    <t>是否为初算</t>
  </si>
  <si>
    <t>RAB0054</t>
  </si>
  <si>
    <t>SD_ADD</t>
  </si>
  <si>
    <t>是否为增加治疗次数</t>
  </si>
  <si>
    <t>RAB0055</t>
  </si>
  <si>
    <t>LAST_INFO</t>
  </si>
  <si>
    <t>最后一次操作描述</t>
  </si>
  <si>
    <t>RAB0056</t>
  </si>
  <si>
    <t>LAST_TIME</t>
  </si>
  <si>
    <t>最后一次操作时间</t>
  </si>
  <si>
    <t>RAB0057</t>
  </si>
  <si>
    <t>SC_LAST_OPERA</t>
  </si>
  <si>
    <t>最后一次操作人</t>
  </si>
  <si>
    <t>RAB0058</t>
  </si>
  <si>
    <t>ST_LAST_OPERA</t>
  </si>
  <si>
    <t>RAB0059</t>
  </si>
  <si>
    <t>CHANGE_NUM</t>
  </si>
  <si>
    <t>改野后的治疗次数</t>
  </si>
  <si>
    <t>RAB0060</t>
  </si>
  <si>
    <t>SD_PLAN_REV</t>
  </si>
  <si>
    <t>是否已经计划复核</t>
  </si>
  <si>
    <t>RAB0061</t>
  </si>
  <si>
    <t>SD_PLAN_CON</t>
  </si>
  <si>
    <t>是否已经计划确认</t>
  </si>
  <si>
    <t>RAB0062</t>
  </si>
  <si>
    <t>SC_REC_OPERA</t>
  </si>
  <si>
    <t>记录人</t>
  </si>
  <si>
    <t>RAB0063</t>
  </si>
  <si>
    <t>ST_REC_OPERA</t>
  </si>
  <si>
    <t>RAB0064</t>
  </si>
  <si>
    <t>RAB0065</t>
  </si>
  <si>
    <t>RAB0066</t>
  </si>
  <si>
    <t>RAB0067</t>
  </si>
  <si>
    <t>RAB0068</t>
  </si>
  <si>
    <t>JH_RIS_REC_DETAIL</t>
  </si>
  <si>
    <t>RAC0001</t>
  </si>
  <si>
    <t>TREAT_SN</t>
  </si>
  <si>
    <t>内部三级编码RC0.000.000.001</t>
  </si>
  <si>
    <t>RAC0002</t>
  </si>
  <si>
    <t>RAC0003</t>
  </si>
  <si>
    <t>放疗主记录号</t>
  </si>
  <si>
    <t>来源JH_RIS_REC的PAV0001，无则空</t>
  </si>
  <si>
    <t>RAC0004</t>
  </si>
  <si>
    <t>RAC0005</t>
  </si>
  <si>
    <t>RAC0006</t>
  </si>
  <si>
    <t>RAC0007</t>
  </si>
  <si>
    <t>RAC0008</t>
  </si>
  <si>
    <t>RAC0009</t>
  </si>
  <si>
    <t>RAC0010</t>
  </si>
  <si>
    <t>PROCESS_ID</t>
  </si>
  <si>
    <t>流程编码</t>
  </si>
  <si>
    <t>RAC0011</t>
  </si>
  <si>
    <t>SC_FIRST_DOC</t>
  </si>
  <si>
    <t>首次摆位医生</t>
  </si>
  <si>
    <t>RAC0012</t>
  </si>
  <si>
    <t>ST_FIRST_DOC</t>
  </si>
  <si>
    <t>RAC0013</t>
  </si>
  <si>
    <t>TREAT_START_DATE</t>
  </si>
  <si>
    <t>放疗开始时间</t>
  </si>
  <si>
    <t>RAC0014</t>
  </si>
  <si>
    <t>TREAT_END_DATE</t>
  </si>
  <si>
    <t>放疗结束时间</t>
  </si>
  <si>
    <t>RAC0015</t>
  </si>
  <si>
    <t>RAC0016</t>
  </si>
  <si>
    <t>RAC0017</t>
  </si>
  <si>
    <t>TOTALDR</t>
  </si>
  <si>
    <t>累计DR</t>
  </si>
  <si>
    <t>RAC0018</t>
  </si>
  <si>
    <t>VOLUME_TOTAL</t>
  </si>
  <si>
    <t>累计剂量（GY）</t>
  </si>
  <si>
    <t>RAC0019</t>
  </si>
  <si>
    <t>TREAT_NO</t>
  </si>
  <si>
    <t>分次数</t>
  </si>
  <si>
    <t>RAC0020</t>
  </si>
  <si>
    <t>NUMBERMU</t>
  </si>
  <si>
    <t>每次MU</t>
  </si>
  <si>
    <t>RAC0021</t>
  </si>
  <si>
    <t>ELECTRON_ENERGY</t>
  </si>
  <si>
    <t>计划-电子线能量</t>
  </si>
  <si>
    <t>RAC0022</t>
  </si>
  <si>
    <t>PHOTON_ENERGY</t>
  </si>
  <si>
    <t>计划-光子线能量</t>
  </si>
  <si>
    <t>RAC0023</t>
  </si>
  <si>
    <t>PRE_DOSE</t>
  </si>
  <si>
    <t>计划-处方剂量</t>
  </si>
  <si>
    <t>RAC0024</t>
  </si>
  <si>
    <t>PLAN_EVERYDAY_NUM</t>
  </si>
  <si>
    <t>计划-分次每天次数</t>
  </si>
  <si>
    <t>RAC0025</t>
  </si>
  <si>
    <t>PLAN_WEEKS_NUM</t>
  </si>
  <si>
    <t>计划-分次每周天数</t>
  </si>
  <si>
    <t>RAC0026</t>
  </si>
  <si>
    <t>MU_EVERYTIME</t>
  </si>
  <si>
    <t>计划-单次MU</t>
  </si>
  <si>
    <t>RAC0027</t>
  </si>
  <si>
    <t>POSITION</t>
  </si>
  <si>
    <t>体位</t>
  </si>
  <si>
    <t>RAC0028</t>
  </si>
  <si>
    <t>SC_TREAT_ST</t>
  </si>
  <si>
    <t>治疗状态</t>
  </si>
  <si>
    <t>RAC0029</t>
  </si>
  <si>
    <t>ST_TREAT_ST</t>
  </si>
  <si>
    <t>RAC0030</t>
  </si>
  <si>
    <t>REJECTED_NOTE</t>
  </si>
  <si>
    <t>驳回操作原因</t>
  </si>
  <si>
    <t>RAC0031</t>
  </si>
  <si>
    <t>REJECTED_TIME</t>
  </si>
  <si>
    <t>最后一次驳回操作时间</t>
  </si>
  <si>
    <t>RAC0032</t>
  </si>
  <si>
    <t>RAC0033</t>
  </si>
  <si>
    <t>RAC0034</t>
  </si>
  <si>
    <t>RAC0035</t>
  </si>
  <si>
    <t>TREAT_HOP</t>
  </si>
  <si>
    <t>跳数MU</t>
  </si>
  <si>
    <t>RAC0036</t>
  </si>
  <si>
    <t>TREAT_VOLUME</t>
  </si>
  <si>
    <t>计划单次量GY</t>
  </si>
  <si>
    <t>RAC0037</t>
  </si>
  <si>
    <t>TREAT_UNIT</t>
  </si>
  <si>
    <t>配准结果：单位</t>
  </si>
  <si>
    <t>RAC0038</t>
  </si>
  <si>
    <t>TREAT_DEVICE</t>
  </si>
  <si>
    <t>治疗设备</t>
  </si>
  <si>
    <t>RAC0039</t>
  </si>
  <si>
    <t>IRRADIATION_TEC</t>
  </si>
  <si>
    <t>照射技术</t>
  </si>
  <si>
    <t>RAC0040</t>
  </si>
  <si>
    <t>RAC0041</t>
  </si>
  <si>
    <t>RAC0042</t>
  </si>
  <si>
    <t>RESULTS_LEN</t>
  </si>
  <si>
    <t>配准结果-长度</t>
  </si>
  <si>
    <t>RAC0043</t>
  </si>
  <si>
    <t>RESULTS_TYPE</t>
  </si>
  <si>
    <t>配准结果类型</t>
  </si>
  <si>
    <t>配准结果类型（选项：自动、手动）</t>
  </si>
  <si>
    <t>RAC0044</t>
  </si>
  <si>
    <t>RESULTS_X</t>
  </si>
  <si>
    <t>配准结果 左右X</t>
  </si>
  <si>
    <t>RAC0045</t>
  </si>
  <si>
    <t>RESULTS_Y</t>
  </si>
  <si>
    <t>配准结果-纵向Y</t>
  </si>
  <si>
    <t>RAC0046</t>
  </si>
  <si>
    <t>RESULTS_Z</t>
  </si>
  <si>
    <t>配准结果-垂直Z</t>
  </si>
  <si>
    <t>RAC0047</t>
  </si>
  <si>
    <t>TREAT_NOTE</t>
  </si>
  <si>
    <t>治疗备注</t>
  </si>
  <si>
    <t>RAC0048</t>
  </si>
  <si>
    <t>TREAT_INDEX</t>
  </si>
  <si>
    <t>录入顺序号</t>
  </si>
  <si>
    <t>RAC0049</t>
  </si>
  <si>
    <t>RAC0050</t>
  </si>
  <si>
    <t>RAC0051</t>
  </si>
  <si>
    <t>RAC0052</t>
  </si>
  <si>
    <t>RAC0053</t>
  </si>
  <si>
    <t>JH_TREAT_APY</t>
  </si>
  <si>
    <t>RAD0001</t>
  </si>
  <si>
    <t>TREAT_APY_SN</t>
  </si>
  <si>
    <t>高压氧/康复治疗申请编号</t>
  </si>
  <si>
    <t>内部三级编码RD0.000.000.001</t>
  </si>
  <si>
    <t>RAD0002</t>
  </si>
  <si>
    <t>RAD0003</t>
  </si>
  <si>
    <t>RAD0004</t>
  </si>
  <si>
    <t>TREAT_PAT_ID</t>
  </si>
  <si>
    <t>治疗系统患者ID</t>
  </si>
  <si>
    <t>RAD0005</t>
  </si>
  <si>
    <t>姓名</t>
  </si>
  <si>
    <t>RAD0006</t>
  </si>
  <si>
    <t>RAD0007</t>
  </si>
  <si>
    <t>RAD0008</t>
  </si>
  <si>
    <t>RAD0009</t>
  </si>
  <si>
    <t>RAD0010</t>
  </si>
  <si>
    <t>RAD0011</t>
  </si>
  <si>
    <t>APY_DATE</t>
  </si>
  <si>
    <t>RAD0012</t>
  </si>
  <si>
    <t>RAD0013</t>
  </si>
  <si>
    <t>RAD0014</t>
  </si>
  <si>
    <t>RAD0015</t>
  </si>
  <si>
    <t>RAD0016</t>
  </si>
  <si>
    <t>SC_APY_STAT</t>
  </si>
  <si>
    <t>申请单状态</t>
  </si>
  <si>
    <t>RAD0017</t>
  </si>
  <si>
    <t>ST_APY_STAT</t>
  </si>
  <si>
    <t>RAD0018</t>
  </si>
  <si>
    <t>TREAT_PASS</t>
  </si>
  <si>
    <t>治疗经过</t>
  </si>
  <si>
    <t>RAD0019</t>
  </si>
  <si>
    <t>RAD0020</t>
  </si>
  <si>
    <t>RIS_RESULT</t>
  </si>
  <si>
    <t>检查结果</t>
  </si>
  <si>
    <t>RAD0021</t>
  </si>
  <si>
    <t>TREAT_COMMENT</t>
  </si>
  <si>
    <t>RAD0022</t>
  </si>
  <si>
    <t>HIS患者ID</t>
  </si>
  <si>
    <t>RAD0023</t>
  </si>
  <si>
    <t>RAD0024</t>
  </si>
  <si>
    <t>RAD0025</t>
  </si>
  <si>
    <t>RAD0026</t>
  </si>
  <si>
    <t>JH_TREAT_REC</t>
  </si>
  <si>
    <t>RAE0001</t>
  </si>
  <si>
    <t>TREAT_PRI_SN</t>
  </si>
  <si>
    <t>治疗记录唯一号</t>
  </si>
  <si>
    <t>内部三级编码RE0.000.000.001</t>
  </si>
  <si>
    <t>RAE0002</t>
  </si>
  <si>
    <t>RAE0003</t>
  </si>
  <si>
    <t>治疗申请单号</t>
  </si>
  <si>
    <t>来源JH_TREAT_APY的PAV0001，无则空</t>
  </si>
  <si>
    <t>RAE0004</t>
  </si>
  <si>
    <t>RAE0005</t>
  </si>
  <si>
    <t>RAE0006</t>
  </si>
  <si>
    <t>治疗日期</t>
  </si>
  <si>
    <t>RAE0007</t>
  </si>
  <si>
    <t>RAE0008</t>
  </si>
  <si>
    <t>RAE0009</t>
  </si>
  <si>
    <t>TREAT_COM_SN</t>
  </si>
  <si>
    <t>记录文书唯一码</t>
  </si>
  <si>
    <t>RAE0010</t>
  </si>
  <si>
    <t>TREAT_COM_TITLE</t>
  </si>
  <si>
    <t>记录文书标题</t>
  </si>
  <si>
    <t>RAE0011</t>
  </si>
  <si>
    <t>RAE0012</t>
  </si>
  <si>
    <t>RAE0013</t>
  </si>
  <si>
    <t>医师编码</t>
  </si>
  <si>
    <t>RAE0014</t>
  </si>
  <si>
    <t>医师姓名</t>
  </si>
  <si>
    <t>RAE0015</t>
  </si>
  <si>
    <t>SC_PRO_DOC</t>
  </si>
  <si>
    <t>RAE0016</t>
  </si>
  <si>
    <t>ST_PRO_DOC</t>
  </si>
  <si>
    <t>RAE0017</t>
  </si>
  <si>
    <t>SC_NURSE</t>
  </si>
  <si>
    <t>护士编码</t>
  </si>
  <si>
    <t>RAE0018</t>
  </si>
  <si>
    <t>ST_NURSE</t>
  </si>
  <si>
    <t>护士姓名</t>
  </si>
  <si>
    <t>RAE0019</t>
  </si>
  <si>
    <t>RAE0020</t>
  </si>
  <si>
    <t>RAE0021</t>
  </si>
  <si>
    <t>RAE0022</t>
  </si>
  <si>
    <t>RAE0023</t>
  </si>
  <si>
    <t>RAE0024</t>
  </si>
  <si>
    <t>JH_TREAT_REC_COMENT</t>
  </si>
  <si>
    <t>RAF0001</t>
  </si>
  <si>
    <t>治疗记录文书唯一号</t>
  </si>
  <si>
    <t>内部三级编码RF0.000.000.001</t>
  </si>
  <si>
    <t>RAF0002</t>
  </si>
  <si>
    <t>RAF0003</t>
  </si>
  <si>
    <t>来源JH_TREAT_REC的PAV0001，无则空</t>
  </si>
  <si>
    <t>RAF0004</t>
  </si>
  <si>
    <t>RAF0005</t>
  </si>
  <si>
    <t>文书内容</t>
  </si>
  <si>
    <t>10000</t>
  </si>
  <si>
    <t>RAF0006</t>
  </si>
  <si>
    <t>文书时间</t>
  </si>
  <si>
    <t>RAF0007</t>
  </si>
  <si>
    <t>RAF0008</t>
  </si>
  <si>
    <t>RAF0009</t>
  </si>
  <si>
    <t>RAF0010</t>
  </si>
  <si>
    <t>RAF0011</t>
  </si>
  <si>
    <t>RAF0012</t>
  </si>
  <si>
    <t>JH_TREAT_REC_DETAIL</t>
  </si>
  <si>
    <t>RAG0001</t>
  </si>
  <si>
    <t>TREAT_SUB_SN</t>
  </si>
  <si>
    <t>内部三级编码RG0.000.000.001</t>
  </si>
  <si>
    <t>RAG0002</t>
  </si>
  <si>
    <t>RAG0003</t>
  </si>
  <si>
    <t>RAG0004</t>
  </si>
  <si>
    <t>SC_OP_TYPE</t>
  </si>
  <si>
    <t>治疗操作类型</t>
  </si>
  <si>
    <t>RAG0005</t>
  </si>
  <si>
    <t>ST_OP_TYPE</t>
  </si>
  <si>
    <t>RAG0006</t>
  </si>
  <si>
    <t>OP_DATE</t>
  </si>
  <si>
    <t>RAG0007</t>
  </si>
  <si>
    <t>TREAT_MESSURE</t>
  </si>
  <si>
    <t>治疗措施</t>
  </si>
  <si>
    <t>RAG0008</t>
  </si>
  <si>
    <t>TREAT_RESULT</t>
  </si>
  <si>
    <t>治疗效果</t>
  </si>
  <si>
    <t>RAG0009</t>
  </si>
  <si>
    <t>TREAT_SUM</t>
  </si>
  <si>
    <t>治疗小结</t>
  </si>
  <si>
    <t>RAG0010</t>
  </si>
  <si>
    <t>治疗人</t>
  </si>
  <si>
    <t>RAG0011</t>
  </si>
  <si>
    <t>RAG0012</t>
  </si>
  <si>
    <t>RAG0013</t>
  </si>
  <si>
    <t>治疗序号</t>
  </si>
  <si>
    <t>RAG0014</t>
  </si>
  <si>
    <t>RAG0015</t>
  </si>
  <si>
    <t>RAG0016</t>
  </si>
  <si>
    <t>RAG0017</t>
  </si>
  <si>
    <t>RAG0018</t>
  </si>
  <si>
    <t>RAG0019</t>
  </si>
  <si>
    <t>JH_NURSE_SCHEDULE</t>
  </si>
  <si>
    <t>NAA0001</t>
  </si>
  <si>
    <t>NURSE_SCH_SN</t>
  </si>
  <si>
    <t>护理排班唯一号</t>
  </si>
  <si>
    <t>内部三级编码NA0.000.000.001</t>
  </si>
  <si>
    <t>NAA0002</t>
  </si>
  <si>
    <t>NAA0003</t>
  </si>
  <si>
    <t>SCH_DATE</t>
  </si>
  <si>
    <t>班次日期</t>
  </si>
  <si>
    <t>班次对应的日期</t>
  </si>
  <si>
    <t>NAA0004</t>
  </si>
  <si>
    <t>SC_SCH_DEPT</t>
  </si>
  <si>
    <t>班次科室</t>
  </si>
  <si>
    <t>科室编码</t>
  </si>
  <si>
    <t>NAA0005</t>
  </si>
  <si>
    <t>ST_SCH_DEPT</t>
  </si>
  <si>
    <t>科室名称</t>
  </si>
  <si>
    <t>NAA0006</t>
  </si>
  <si>
    <t>SC_SCH_WARD</t>
  </si>
  <si>
    <t>班次病区/护理单元</t>
  </si>
  <si>
    <t>病区/护理单元编码</t>
  </si>
  <si>
    <t>NAA0007</t>
  </si>
  <si>
    <t>ST_SCH_WARD</t>
  </si>
  <si>
    <t>病区/护理单元名称</t>
  </si>
  <si>
    <t>NAA0008</t>
  </si>
  <si>
    <t>SC_EMP</t>
  </si>
  <si>
    <t>班次人员</t>
  </si>
  <si>
    <t>班次人员工号</t>
  </si>
  <si>
    <t>NAA0009</t>
  </si>
  <si>
    <t>ST_EMP</t>
  </si>
  <si>
    <t>班次人员姓名</t>
  </si>
  <si>
    <t>NAA0010</t>
  </si>
  <si>
    <t>SC_SHIFT</t>
  </si>
  <si>
    <t>班次</t>
  </si>
  <si>
    <t>班次编码</t>
  </si>
  <si>
    <t>NAA0011</t>
  </si>
  <si>
    <t>ST_SHIFT</t>
  </si>
  <si>
    <t>班次名称</t>
  </si>
  <si>
    <t>NAA0012</t>
  </si>
  <si>
    <t>SHIFT_VALUE</t>
  </si>
  <si>
    <t>班次时长值</t>
  </si>
  <si>
    <t>NAA0013</t>
  </si>
  <si>
    <t>SHIFT_UNIT</t>
  </si>
  <si>
    <t>班次时长单位</t>
  </si>
  <si>
    <t>NAA0014</t>
  </si>
  <si>
    <t>SC_ATTEND</t>
  </si>
  <si>
    <t>考勤类别</t>
  </si>
  <si>
    <t>考勤编码</t>
  </si>
  <si>
    <t>NAA0015</t>
  </si>
  <si>
    <t>ST_ATTEND</t>
  </si>
  <si>
    <t>考勤名称，如出勤、补休、事假、病假等</t>
  </si>
  <si>
    <t>NAA0016</t>
  </si>
  <si>
    <t>GROUP</t>
  </si>
  <si>
    <t>考勤分组</t>
  </si>
  <si>
    <t>NAA0017</t>
  </si>
  <si>
    <t>SD_ATTEND</t>
  </si>
  <si>
    <t>是否出勤</t>
  </si>
  <si>
    <t>上班标志</t>
  </si>
  <si>
    <t>NAA0018</t>
  </si>
  <si>
    <t>NAA0019</t>
  </si>
  <si>
    <t>排班状态名称</t>
  </si>
  <si>
    <t>NAA0020</t>
  </si>
  <si>
    <t>排班操作人员</t>
  </si>
  <si>
    <t>排班操作人员编码</t>
  </si>
  <si>
    <t>NAA0021</t>
  </si>
  <si>
    <t>排班操作人员姓名</t>
  </si>
  <si>
    <t>NAA0022</t>
  </si>
  <si>
    <t>NAA0023</t>
  </si>
  <si>
    <t>SORT</t>
  </si>
  <si>
    <t>排班顺序号</t>
  </si>
  <si>
    <t>NAA0024</t>
  </si>
  <si>
    <t>排班备注</t>
  </si>
  <si>
    <t>NAA0025</t>
  </si>
  <si>
    <t>NAA0026</t>
  </si>
  <si>
    <t>NAA0027</t>
  </si>
  <si>
    <t>JH_HOSP_INCOME</t>
  </si>
  <si>
    <t>FAA0001</t>
  </si>
  <si>
    <t>HOSP_INCOME_SN</t>
  </si>
  <si>
    <t>医院收入费用编码</t>
  </si>
  <si>
    <t>医院收入费用编码FB0.000.000.001</t>
  </si>
  <si>
    <t>FAA0002</t>
  </si>
  <si>
    <t>FAA0003</t>
  </si>
  <si>
    <t>HOSPITAL_CODE</t>
  </si>
  <si>
    <t>医疗机构组织机构代码</t>
  </si>
  <si>
    <t>FAA0004</t>
  </si>
  <si>
    <t>ACCOUNT_CODE</t>
  </si>
  <si>
    <t>账套编码</t>
  </si>
  <si>
    <t>运营-账套编码</t>
  </si>
  <si>
    <t>FAA0005</t>
  </si>
  <si>
    <t>DATE_YEAR</t>
  </si>
  <si>
    <t>统计年度</t>
  </si>
  <si>
    <t>运营-统计年度格式“YYYY”</t>
  </si>
  <si>
    <t>FAA0006</t>
  </si>
  <si>
    <t>DATE_MONTH</t>
  </si>
  <si>
    <t>统计月份</t>
  </si>
  <si>
    <t>运营-统计月份格式“MM”</t>
  </si>
  <si>
    <t>FAA0007</t>
  </si>
  <si>
    <t>SD_INCOME_ITEM</t>
  </si>
  <si>
    <t>收入项目简码</t>
  </si>
  <si>
    <t>需要添加字典</t>
  </si>
  <si>
    <t>FAA0008</t>
  </si>
  <si>
    <t>ST_INCOME_ITEM</t>
  </si>
  <si>
    <t>收入项目名称</t>
  </si>
  <si>
    <t>运营-收入项目名称</t>
  </si>
  <si>
    <t>FAA0009</t>
  </si>
  <si>
    <t>SC_INCOME_ITEM</t>
  </si>
  <si>
    <t>收入项目编码</t>
  </si>
  <si>
    <t>运营-收入项目编码</t>
  </si>
  <si>
    <t>FAA0010</t>
  </si>
  <si>
    <t>MONTH_TOTAL</t>
  </si>
  <si>
    <t>本月数</t>
  </si>
  <si>
    <t>运营-本月数</t>
  </si>
  <si>
    <t>FAA0011</t>
  </si>
  <si>
    <t>YEAR_TOTAL</t>
  </si>
  <si>
    <t>本年累计数</t>
  </si>
  <si>
    <t>运营-本年累计数</t>
  </si>
  <si>
    <t>FAA0012</t>
  </si>
  <si>
    <t>FAA0013</t>
  </si>
  <si>
    <t>FAA0014</t>
  </si>
  <si>
    <t>JH_HOSP_INCOME_DTL</t>
  </si>
  <si>
    <t>FAB0001</t>
  </si>
  <si>
    <t>HOSP_INCOME_DTL_SN</t>
  </si>
  <si>
    <t>医疗收入费用明细编码</t>
  </si>
  <si>
    <t>医疗收入费用明细编码FE0.000.000.001</t>
  </si>
  <si>
    <t>FAB0002</t>
  </si>
  <si>
    <t>FAB0003</t>
  </si>
  <si>
    <t>FAB0004</t>
  </si>
  <si>
    <t>FAB0005</t>
  </si>
  <si>
    <t>FAB0006</t>
  </si>
  <si>
    <t>FAB0007</t>
  </si>
  <si>
    <t>FAB0008</t>
  </si>
  <si>
    <t>SD_FEE_ITEM</t>
  </si>
  <si>
    <t>收费项目简码</t>
  </si>
  <si>
    <t>FAB0009</t>
  </si>
  <si>
    <t>SC_FEE_ITEM</t>
  </si>
  <si>
    <t>收费项目编码</t>
  </si>
  <si>
    <t>运营-收费项目编码</t>
  </si>
  <si>
    <t>FAB0010</t>
  </si>
  <si>
    <t>ST_FEE_ITEM</t>
  </si>
  <si>
    <t>收费项目名称</t>
  </si>
  <si>
    <t>运营-收费项目名称</t>
  </si>
  <si>
    <t>FAB0011</t>
  </si>
  <si>
    <t>运营-金额</t>
  </si>
  <si>
    <t>FAB0012</t>
  </si>
  <si>
    <t>FAB0013</t>
  </si>
  <si>
    <t>FAB0014</t>
  </si>
  <si>
    <t>FAB0015</t>
  </si>
  <si>
    <t>FAB0016</t>
  </si>
  <si>
    <t>JH_NURSE_DTL</t>
  </si>
  <si>
    <t>NAB0001</t>
  </si>
  <si>
    <t>NURSE_DTL_SN</t>
  </si>
  <si>
    <t>事件唯一号</t>
  </si>
  <si>
    <t>内部三级编码NB0.000.000.001</t>
  </si>
  <si>
    <t>NAB0002</t>
  </si>
  <si>
    <t>NAB0003</t>
  </si>
  <si>
    <t>NAB0004</t>
  </si>
  <si>
    <t>HIS_VISIT_ID</t>
  </si>
  <si>
    <t>业务系统就诊流水号</t>
  </si>
  <si>
    <t>NAB0005</t>
  </si>
  <si>
    <t>对应JH_PAT_VISIT的PAV0001字段，无法关联则为空</t>
  </si>
  <si>
    <t>NAB0006</t>
  </si>
  <si>
    <t>事件发生科室</t>
  </si>
  <si>
    <t>NAB0007</t>
  </si>
  <si>
    <t>NAB0008</t>
  </si>
  <si>
    <t>SC_EVENT</t>
  </si>
  <si>
    <t>事件编码</t>
  </si>
  <si>
    <t>NAB0009</t>
  </si>
  <si>
    <t>ST_EVENT</t>
  </si>
  <si>
    <t>事件名称</t>
  </si>
  <si>
    <t>事件名称，如跌倒、经口经鼻胃肠导管非计划拔管、中心静脉导管留置等</t>
  </si>
  <si>
    <t>NAB0010</t>
  </si>
  <si>
    <t>STAR_DATE</t>
  </si>
  <si>
    <t>事件开始时间</t>
  </si>
  <si>
    <t>事件开始时间或事件发生时间，如经口经鼻胃肠导管留置开始时间</t>
  </si>
  <si>
    <t>NAB0011</t>
  </si>
  <si>
    <t>END_DATE</t>
  </si>
  <si>
    <t>事件结束时间</t>
  </si>
  <si>
    <t>事件结束时间，例如，如经口经鼻胃肠导管留置结束时间</t>
  </si>
  <si>
    <t>NAB0012</t>
  </si>
  <si>
    <t>NAB0013</t>
  </si>
  <si>
    <t>NAB0014</t>
  </si>
  <si>
    <t>NURSE_COMMENT</t>
  </si>
  <si>
    <t>NAB0015</t>
  </si>
  <si>
    <t>VALUE_NAME</t>
  </si>
  <si>
    <t>值描述</t>
  </si>
  <si>
    <t>此事件对应指标类型，一个事件有多个指标，如跌倒伤害等级</t>
  </si>
  <si>
    <t>NAB0016</t>
  </si>
  <si>
    <t>VALUE</t>
  </si>
  <si>
    <t>值</t>
  </si>
  <si>
    <t>此值对应的事件指标值1，如跌倒伤害等级具体的值</t>
  </si>
  <si>
    <t>NAB0017</t>
  </si>
  <si>
    <t>VALUE_NAME1</t>
  </si>
  <si>
    <t>值描述1</t>
  </si>
  <si>
    <t>此事件对应的第二个指标类型，一个事件有多个指标值，如跌倒评分</t>
  </si>
  <si>
    <t>NAB0018</t>
  </si>
  <si>
    <t>VALUE1</t>
  </si>
  <si>
    <t>值1</t>
  </si>
  <si>
    <t>此值对应的事件指标值1，如跌倒伤害评分具体的值</t>
  </si>
  <si>
    <t>NAB0019</t>
  </si>
  <si>
    <t>VALUE_NAME2</t>
  </si>
  <si>
    <t>值描述2</t>
  </si>
  <si>
    <t>此事件对应的第三个指标类型，一个事件有多个指标值</t>
  </si>
  <si>
    <t>NAB0020</t>
  </si>
  <si>
    <t>VALUE2</t>
  </si>
  <si>
    <t>值2</t>
  </si>
  <si>
    <t>此值对应的事件指标值2</t>
  </si>
  <si>
    <t>NAB0021</t>
  </si>
  <si>
    <t>NAB0022</t>
  </si>
  <si>
    <t>NAB0023</t>
  </si>
  <si>
    <t>JH_OUT_PHA_QUA_DTL</t>
  </si>
  <si>
    <t>MAA0001</t>
  </si>
  <si>
    <t>OUT_PHA_QUA_DTL_SN</t>
  </si>
  <si>
    <t>门诊药事专业质控明细编号</t>
  </si>
  <si>
    <t>门诊药事专业质控明细编号，系统生成三级编码，如“MA0.000.000.001”</t>
  </si>
  <si>
    <t>MAA0002</t>
  </si>
  <si>
    <t>MAA0003</t>
  </si>
  <si>
    <t>MAA0004</t>
  </si>
  <si>
    <t>MAA0005</t>
  </si>
  <si>
    <t>MAA0006</t>
  </si>
  <si>
    <t>PRESC_DATE</t>
  </si>
  <si>
    <t>处方时间</t>
  </si>
  <si>
    <t>MAA0007</t>
  </si>
  <si>
    <t>开立处方科室编码</t>
  </si>
  <si>
    <t>MAA0008</t>
  </si>
  <si>
    <t>开立处方科室名称</t>
  </si>
  <si>
    <t>MAA0009</t>
  </si>
  <si>
    <t>患者就诊类型</t>
  </si>
  <si>
    <t>MAA0010</t>
  </si>
  <si>
    <t>源业务系统患者就诊类型编码</t>
  </si>
  <si>
    <t>MAA0011</t>
  </si>
  <si>
    <t>源业务系统患者就诊类型描述</t>
  </si>
  <si>
    <t>MAA0012</t>
  </si>
  <si>
    <t>SD_SFQSHMZCF</t>
  </si>
  <si>
    <t>药品收费前药师审核门诊处方标记</t>
  </si>
  <si>
    <t>MAA0013</t>
  </si>
  <si>
    <t>SD_SFQSHJZCF</t>
  </si>
  <si>
    <t>药品收费前药师审核急诊处方标记</t>
  </si>
  <si>
    <t>MAA0014</t>
  </si>
  <si>
    <t>SD_DP</t>
  </si>
  <si>
    <t>处方点评标志</t>
  </si>
  <si>
    <t>MAA0015</t>
  </si>
  <si>
    <t>SD_HG</t>
  </si>
  <si>
    <t>合格处方标志</t>
  </si>
  <si>
    <t>MAA0016</t>
  </si>
  <si>
    <t>SD_JMTPZJS</t>
  </si>
  <si>
    <t>静脉使用糖皮质激素标记</t>
  </si>
  <si>
    <t>MAA0017</t>
  </si>
  <si>
    <t>SD_JY</t>
  </si>
  <si>
    <t>MAA0018</t>
  </si>
  <si>
    <t>MAA0019</t>
  </si>
  <si>
    <t>MAA0020</t>
  </si>
  <si>
    <t>JH_R_IN_PHA_QUA</t>
  </si>
  <si>
    <t>MAB0001</t>
  </si>
  <si>
    <t>R_IN_PHA_QUA_SN</t>
  </si>
  <si>
    <t>出院患者药事统计表编号</t>
  </si>
  <si>
    <t>出院患者药事统计表编号,系统生成三级编码，如“MB0.000.000.001”</t>
  </si>
  <si>
    <t>MAB0002</t>
  </si>
  <si>
    <t>MAB0003</t>
  </si>
  <si>
    <t>MAB0004</t>
  </si>
  <si>
    <t>CENSUS_DATE</t>
  </si>
  <si>
    <t>统计年月</t>
  </si>
  <si>
    <t>统计年月，最小单位月</t>
  </si>
  <si>
    <t>MAB0005</t>
  </si>
  <si>
    <t>VERIFY_SUM</t>
  </si>
  <si>
    <t>药品调配前药师审核住院患者用药医嘱条目数</t>
  </si>
  <si>
    <t>MAB0006</t>
  </si>
  <si>
    <t>USE_SUM</t>
  </si>
  <si>
    <t>住院患者用药医嘱总条目数</t>
  </si>
  <si>
    <t>MAB0007</t>
  </si>
  <si>
    <t>USE_VEIN_SUM</t>
  </si>
  <si>
    <t>医师同意修改的不适宜静脉用药集中调配医嘱条目数</t>
  </si>
  <si>
    <t>MAB0008</t>
  </si>
  <si>
    <t>FOCUS_VEIN_SUM</t>
  </si>
  <si>
    <t>静脉用药集中调配医嘱总条目数</t>
  </si>
  <si>
    <t>MAB0009</t>
  </si>
  <si>
    <t>MAB0010</t>
  </si>
  <si>
    <t>JH_R_BID_QUA</t>
  </si>
  <si>
    <t>MAC0001</t>
  </si>
  <si>
    <t>R_BID_QUA_SN</t>
  </si>
  <si>
    <t>临床用血专业医疗质量控制汇总表编号</t>
  </si>
  <si>
    <t>临床用血专业医疗质量控制汇总表编号,系统生成三级编码，如“MC0.000.000.001”</t>
  </si>
  <si>
    <t>MAC0002</t>
  </si>
  <si>
    <t>MAC0003</t>
  </si>
  <si>
    <t>MAC0004</t>
  </si>
  <si>
    <t>统计年月，最小单位月.出院日期</t>
  </si>
  <si>
    <t>MAC0005</t>
  </si>
  <si>
    <t>BLD_UNITS_SUM</t>
  </si>
  <si>
    <t>医疗机构年度用血总单位数</t>
  </si>
  <si>
    <t>MAC0006</t>
  </si>
  <si>
    <t>PLASMA_BLD_UNITS_SUM</t>
  </si>
  <si>
    <t>年度血浆用血总单位数</t>
  </si>
  <si>
    <t>MAC0007</t>
  </si>
  <si>
    <t>RED_BLD_UNITS_SUM</t>
  </si>
  <si>
    <t>年度红细胞用血总单位数</t>
  </si>
  <si>
    <t>MAC0008</t>
  </si>
  <si>
    <t>REGULAR_APPLY_SUM</t>
  </si>
  <si>
    <t>填写规范且符合用血条件的申请单数</t>
  </si>
  <si>
    <t>MAC0009</t>
  </si>
  <si>
    <t>RECEIVED_APPLY_SUM</t>
  </si>
  <si>
    <t>输血科（血库）接收的申请单总数</t>
  </si>
  <si>
    <t>输血科（血库）接收的申请单总数.满足三级评审指标：《临床输血申请单》合格率   计算公式;填写规范且符合用血条件的申请单数/同期输血科（血库）接收的申请单总数×100%</t>
  </si>
  <si>
    <t>MAC0010</t>
  </si>
  <si>
    <t>BLD_SAMPLES_RECHECK_SUM</t>
  </si>
  <si>
    <t>受血者血液标本复查血型数</t>
  </si>
  <si>
    <t>MAC0011</t>
  </si>
  <si>
    <t>RECEIVED_BLD_SAMPLES_SUM</t>
  </si>
  <si>
    <t>接收的受血者血液标本总数</t>
  </si>
  <si>
    <t>接收的受血者血液标本总数.满足三级评审指标：受血者标本血型复查率。计算公式：受血者血液标本复查血型数 /同期接收的受血者血液标本总数×100%</t>
  </si>
  <si>
    <t>MAC0012</t>
  </si>
  <si>
    <t>INDOOR_BLD_COM_SUM</t>
  </si>
  <si>
    <t>开展室内质控的输血相容性检测项目数</t>
  </si>
  <si>
    <t>MAC0013</t>
  </si>
  <si>
    <t>MED_ORG_BLD_COM_SUM</t>
  </si>
  <si>
    <t>医疗机构开展的输血相容性检测项目总数</t>
  </si>
  <si>
    <t>医疗机构开展的输血相容性检测项目总数。满足三级评审指标：输血相容性检测项目室内质控率。N计算公式：开展室内质控的输血相容性检测项目数 /医疗机构开展的输血相容性检测项目总数×100%</t>
  </si>
  <si>
    <t>MAC0014</t>
  </si>
  <si>
    <t>IN_ROOM_BLD_COM_SUM</t>
  </si>
  <si>
    <t>参加室间质评的输血相容性检测项目数</t>
  </si>
  <si>
    <t>MAC0015</t>
  </si>
  <si>
    <t>IN_ROOM_BLD_COM_TOTAL_SUM</t>
  </si>
  <si>
    <t>所参加的室间质评机构输血相容性检测室间质评项目总数</t>
  </si>
  <si>
    <t>所参加的室间质评机构输血相容性检测室间质评项目总数。满足三级评审指标输血相容性检测室间质评项目参加率。计算公式：输血相容性检测室间质评项目参加率= 参加室间质评的输血相容性检测项目数 /所参加的室间质评机构输血相容性检测室间质评项目总数  ×100%</t>
  </si>
  <si>
    <t>MAC0016</t>
  </si>
  <si>
    <t>IN_ROOM_BLD_QUA_SUM</t>
  </si>
  <si>
    <t>室间质评合格项目数</t>
  </si>
  <si>
    <t>MAC0017</t>
  </si>
  <si>
    <t>IN_ROOM_LAB_COM_SUM</t>
  </si>
  <si>
    <t>参加室间质评检验项目总数</t>
  </si>
  <si>
    <t>MAC0018</t>
  </si>
  <si>
    <t>BLD_ADVERSE_REACT_SUM</t>
  </si>
  <si>
    <t>输血不良反应例数</t>
  </si>
  <si>
    <t>MAC0019</t>
  </si>
  <si>
    <t>BLD_USER_SUM</t>
  </si>
  <si>
    <t>输血人数</t>
  </si>
  <si>
    <t>MAC0020</t>
  </si>
  <si>
    <t>OUT_BLD_UNITS_SUM</t>
  </si>
  <si>
    <t>出院患者用血总单位数</t>
  </si>
  <si>
    <t>MAC0021</t>
  </si>
  <si>
    <t>MAC0022</t>
  </si>
  <si>
    <t>JH_IN_HOSP_SUB</t>
  </si>
  <si>
    <t>SUA0001</t>
  </si>
  <si>
    <t>IN_HOSP_SUB_SN</t>
  </si>
  <si>
    <t>住院就诊附页编号，系统生成二级编码，如“H00.000.001”</t>
  </si>
  <si>
    <t>SUA0002</t>
  </si>
  <si>
    <t>SUA0003</t>
  </si>
  <si>
    <t>就诊编号，来源JH_IN_HOSP的IHR0001</t>
  </si>
  <si>
    <t>SUA0004</t>
  </si>
  <si>
    <t>SC_PTE_ICD</t>
  </si>
  <si>
    <t>急性PTE诊断编码</t>
  </si>
  <si>
    <t>SUA0005</t>
  </si>
  <si>
    <t>ST_PTE_ICD</t>
  </si>
  <si>
    <t>急性PTE诊断名称</t>
  </si>
  <si>
    <t>SUA0006</t>
  </si>
  <si>
    <t>SD_PTE_FLAG</t>
  </si>
  <si>
    <t>急性PTE患者标志</t>
  </si>
  <si>
    <t>SUA0007</t>
  </si>
  <si>
    <t>SD_PTE_CHECK_FLAG</t>
  </si>
  <si>
    <t>急性PTE患者行确诊检查标志</t>
  </si>
  <si>
    <t>SUA0008</t>
  </si>
  <si>
    <t>SD_PTE_DVT_CHECK_FLAG</t>
  </si>
  <si>
    <t>急性PTE患者行深静脉血栓相关检查标志</t>
  </si>
  <si>
    <t>SUA0009</t>
  </si>
  <si>
    <t>SD_PTE_HSI_CHECK_FLAG</t>
  </si>
  <si>
    <t>急性PTE患者行危险分层相关检查标志</t>
  </si>
  <si>
    <t>SUA0010</t>
  </si>
  <si>
    <t>SD_PTE_GW_FLAG</t>
  </si>
  <si>
    <t>高危急性PTE患者标志</t>
  </si>
  <si>
    <t>SUA0011</t>
  </si>
  <si>
    <t>SD_RSZL_FLAG</t>
  </si>
  <si>
    <t>溶栓治疗</t>
  </si>
  <si>
    <t>SUA0012</t>
  </si>
  <si>
    <t>SD_PTE_KN_FLAG</t>
  </si>
  <si>
    <t>急性PTE患者住院期间抗凝治疗标志</t>
  </si>
  <si>
    <t>SUA0013</t>
  </si>
  <si>
    <t>SD_BLOOD_FLAG</t>
  </si>
  <si>
    <t>急性 PTE 患者发生大出血标记</t>
  </si>
  <si>
    <t>SUA0014</t>
  </si>
  <si>
    <t>SD_AECOPD_FLAG</t>
  </si>
  <si>
    <t>慢阻肺标记</t>
  </si>
  <si>
    <t>SUA0015</t>
  </si>
  <si>
    <t>SD_AECOPD_JXJZ_FLAG</t>
  </si>
  <si>
    <t>慢阻肺急性加重标记</t>
  </si>
  <si>
    <t>SUA0016</t>
  </si>
  <si>
    <t>SD_AECOPD_DMXQFX_FLAG</t>
  </si>
  <si>
    <t>行动脉血气分析标记</t>
  </si>
  <si>
    <t>SUA0017</t>
  </si>
  <si>
    <t>SD_AECOPD_XBYXXJC_FLAG</t>
  </si>
  <si>
    <t>行胸部影像学检查标记</t>
  </si>
  <si>
    <t>SUA0018</t>
  </si>
  <si>
    <t>SD_AECOPD_XDT_FLAG</t>
  </si>
  <si>
    <t>行心电图检查标记</t>
  </si>
  <si>
    <t>SUA0019</t>
  </si>
  <si>
    <t>SD_AECOPD_CSXDT_FLAG</t>
  </si>
  <si>
    <t>行超声心动图检查标记</t>
  </si>
  <si>
    <t>SUA0020</t>
  </si>
  <si>
    <t>SD_AECOPD_BYXSJ_FLAG</t>
  </si>
  <si>
    <t>抗感染治疗前病原学送检标记</t>
  </si>
  <si>
    <t>SUA0021</t>
  </si>
  <si>
    <t>SD_AECOPD_WHXR_FLAG</t>
  </si>
  <si>
    <t>应用雾化吸入支气管扩张剂治疗标记</t>
  </si>
  <si>
    <t>SUA0022</t>
  </si>
  <si>
    <t>SD_AECOPD_YCJQTQ_FLAG</t>
  </si>
  <si>
    <t>使用有创机械通气治疗标记</t>
  </si>
  <si>
    <t>SUA0023</t>
  </si>
  <si>
    <t>SD_CAP_ASSESS_FLAG</t>
  </si>
  <si>
    <t>进行CAP严重程度评估标记</t>
  </si>
  <si>
    <t>SUA0024</t>
  </si>
  <si>
    <t>SD_CAP_LOWRISK_FLAG</t>
  </si>
  <si>
    <t>低危CAP标记</t>
  </si>
  <si>
    <t>SUA0025</t>
  </si>
  <si>
    <t>SD_CAP_FLAG</t>
  </si>
  <si>
    <t>CAP标记</t>
  </si>
  <si>
    <t>SUA0026</t>
  </si>
  <si>
    <t>SD_YSJH_FLAG</t>
  </si>
  <si>
    <t>实施药学监护标记</t>
  </si>
  <si>
    <t>SUA0027</t>
  </si>
  <si>
    <t>SD_YYCW_FLAG</t>
  </si>
  <si>
    <t>用药错误标记</t>
  </si>
  <si>
    <t>SUA0028</t>
  </si>
  <si>
    <t>SD_YPBLFY_ FLAG</t>
  </si>
  <si>
    <t>严重或新的药品不良反应标记</t>
  </si>
  <si>
    <t>SUA0029</t>
  </si>
  <si>
    <t>SD_KJY_FLAG</t>
  </si>
  <si>
    <t>抗菌药物标记</t>
  </si>
  <si>
    <t>患者就诊过程医嘱中只要有一个抗菌药物，符合该标记</t>
  </si>
  <si>
    <t>SUA0030</t>
  </si>
  <si>
    <t>SD_TSKJY_FLAG</t>
  </si>
  <si>
    <t>使用特殊级抗菌药物标志</t>
  </si>
  <si>
    <t>患者就诊过程医嘱中只要有一个特殊抗菌药物，符合该标记</t>
  </si>
  <si>
    <t>SUA0031</t>
  </si>
  <si>
    <t>SD_ILQKKJY_FLAG</t>
  </si>
  <si>
    <t>Ⅰ类切口手术预防使用标记</t>
  </si>
  <si>
    <t>SUA0032</t>
  </si>
  <si>
    <t>SD_JMSY_FLAG</t>
  </si>
  <si>
    <t>静脉输液标记</t>
  </si>
  <si>
    <t>SUA0033</t>
  </si>
  <si>
    <t>SD_ZYJMSY_FLAG</t>
  </si>
  <si>
    <t>中药注射剂静脉输液标记</t>
  </si>
  <si>
    <t>SUA0034</t>
  </si>
  <si>
    <t>SD_JMZZBYZY_FLAG</t>
  </si>
  <si>
    <t>静脉质子泵抑制药注射剂标记</t>
  </si>
  <si>
    <t>SUA0035</t>
  </si>
  <si>
    <t>SD_JY_FLAG</t>
  </si>
  <si>
    <t>患者就诊过程医嘱中只要使用一个基药，符合该标记</t>
  </si>
  <si>
    <t>SUA0036</t>
  </si>
  <si>
    <t>DDDS_VALUE</t>
  </si>
  <si>
    <t>住院患者抗菌药物使用量（累计 DDD 数）</t>
  </si>
  <si>
    <t>SUA0037</t>
  </si>
  <si>
    <t>SD_FZJL_FLAG</t>
  </si>
  <si>
    <t>癫痫各种发作类型的发作频率均得到记录标识</t>
  </si>
  <si>
    <t>SUA0038</t>
  </si>
  <si>
    <t>SD_DX_FLAG</t>
  </si>
  <si>
    <t>癫痫患者标识</t>
  </si>
  <si>
    <t>SUA0039</t>
  </si>
  <si>
    <t>SD_DXQZ_FLAG</t>
  </si>
  <si>
    <t>癫痫确诊3月及以上标识</t>
  </si>
  <si>
    <t>SUA0040</t>
  </si>
  <si>
    <t>SD_GFYWZL_FLAG</t>
  </si>
  <si>
    <t>3月及以上规范使用抗癫痫药物治疗标识</t>
  </si>
  <si>
    <t>SUA0041</t>
  </si>
  <si>
    <t>SD_YWBL_FLAG</t>
  </si>
  <si>
    <t>抗癫痫药物严重不良反应标识</t>
  </si>
  <si>
    <t>SUA0042</t>
  </si>
  <si>
    <t>SD_WCJC_FLAG</t>
  </si>
  <si>
    <t>癫痫患者完成神经影像学及脑电图学相关检查标识</t>
  </si>
  <si>
    <t>SUA0043</t>
  </si>
  <si>
    <t>SD_JSGHBSC_FLAG</t>
  </si>
  <si>
    <t>癫痫患者精神行为共患病筛查标识</t>
  </si>
  <si>
    <t>SUA0044</t>
  </si>
  <si>
    <t>SD_YLQDXXJ_FLAG</t>
  </si>
  <si>
    <t>育龄期女性癫痫患者妊娠宣教标识</t>
  </si>
  <si>
    <t>SUA0045</t>
  </si>
  <si>
    <t>SD_YLQNX_FLAG</t>
  </si>
  <si>
    <t>育龄期女性癫痫患者标识</t>
  </si>
  <si>
    <t>SUA0046</t>
  </si>
  <si>
    <t>SD_XDXZQSS_FLAG</t>
  </si>
  <si>
    <t>行癫痫择期手术标识</t>
  </si>
  <si>
    <t>SUA0047</t>
  </si>
  <si>
    <t>SD_XDXSS_FLAG</t>
  </si>
  <si>
    <t>行癫痫手术标识</t>
  </si>
  <si>
    <t>SUA0048</t>
  </si>
  <si>
    <t>SD_DXBFZ_FLAG</t>
  </si>
  <si>
    <t>行癫痫手术后在院并发症标识</t>
  </si>
  <si>
    <t>SUA0049</t>
  </si>
  <si>
    <t>SD_BLMQ_FALG</t>
  </si>
  <si>
    <t>行癫痫手术后病理明确标识</t>
  </si>
  <si>
    <t>SUA0050</t>
  </si>
  <si>
    <t>SD_JXYY_FLAG</t>
  </si>
  <si>
    <t>出院时继续抗癫痫药物治疗标识</t>
  </si>
  <si>
    <t>SUA0051</t>
  </si>
  <si>
    <t>SD_JJXDXCX_FLAG</t>
  </si>
  <si>
    <t>惊厥性癫痫持续状态</t>
  </si>
  <si>
    <t>SUA0052</t>
  </si>
  <si>
    <t>SD_DDKZ_FLAG</t>
  </si>
  <si>
    <t>1小时内得到控制标识</t>
  </si>
  <si>
    <t>SUA0053</t>
  </si>
  <si>
    <t>SD_BZZLFA_FLAG</t>
  </si>
  <si>
    <t>应用标准初始治疗方案治疗标识</t>
  </si>
  <si>
    <t>SUA0054</t>
  </si>
  <si>
    <t>SD_NZX_FLAG</t>
  </si>
  <si>
    <t>难治性标识</t>
  </si>
  <si>
    <t>SUA0055</t>
  </si>
  <si>
    <t>SD_MZYWZL_FLAG</t>
  </si>
  <si>
    <t>应用麻醉药物治疗标识</t>
  </si>
  <si>
    <t>SUA0056</t>
  </si>
  <si>
    <t>SD_QGCGJXTQ_FLAG</t>
  </si>
  <si>
    <t>启动气管插管或机械通气标识</t>
  </si>
  <si>
    <t>SUA0057</t>
  </si>
  <si>
    <t>SD_WCTBNDJC_FLAG</t>
  </si>
  <si>
    <t>入院24小时内完成同步脑电监测标识</t>
  </si>
  <si>
    <t>SUA0058</t>
  </si>
  <si>
    <t>SD_WCSYYXJC_FLAG</t>
  </si>
  <si>
    <t>入院72小时内完成神经影像学检查标识</t>
  </si>
  <si>
    <t>SUA0059</t>
  </si>
  <si>
    <t>SD_WCNJYBYJC_FLAG</t>
  </si>
  <si>
    <t>入院72小时内完成脑脊液相关病因学检查标识</t>
  </si>
  <si>
    <t>SUA0060</t>
  </si>
  <si>
    <t>SD_BYXMQ_FLAG</t>
  </si>
  <si>
    <t>住院期间病因学明确标识</t>
  </si>
  <si>
    <t>SUA0061</t>
  </si>
  <si>
    <t>SD_CYDEAD_FALG</t>
  </si>
  <si>
    <t>出院30天内死亡标识</t>
  </si>
  <si>
    <t>SUA0062</t>
  </si>
  <si>
    <t>SD_DELI_FLAG</t>
  </si>
  <si>
    <t>分娩标志</t>
  </si>
  <si>
    <t>SUA0063</t>
  </si>
  <si>
    <t>SD_CCF_FLAG</t>
  </si>
  <si>
    <t>初产妇标志</t>
  </si>
  <si>
    <t>SUA0064</t>
  </si>
  <si>
    <t>SD_YDFM_FLAG</t>
  </si>
  <si>
    <t>阴道分娩标志</t>
  </si>
  <si>
    <t>SUA0065</t>
  </si>
  <si>
    <t>SD_YDFMZGNMZ_FLAG</t>
  </si>
  <si>
    <t>阴道分娩实施椎管内麻醉标志</t>
  </si>
  <si>
    <t>SUA0066</t>
  </si>
  <si>
    <t>SD_ZC_FLAG</t>
  </si>
  <si>
    <t>早产标志</t>
  </si>
  <si>
    <t>SUA0067</t>
  </si>
  <si>
    <t>SD_ZQZC_FLAG</t>
  </si>
  <si>
    <t>早期早产标志</t>
  </si>
  <si>
    <t>SUA0068</t>
  </si>
  <si>
    <t>SD_JDE_FLAG</t>
  </si>
  <si>
    <t>巨大儿标志</t>
  </si>
  <si>
    <t>SUA0069</t>
  </si>
  <si>
    <t>SD_HC_FLAG</t>
  </si>
  <si>
    <t>活产标志</t>
  </si>
  <si>
    <t>SUA0070</t>
  </si>
  <si>
    <t>SD_YZCHCX_FLAG</t>
  </si>
  <si>
    <t>严重产后出血标志</t>
  </si>
  <si>
    <t>SUA0071</t>
  </si>
  <si>
    <t>SD_YZCHCXSXZL_FLAG</t>
  </si>
  <si>
    <t>严重产后出血输血治疗标志</t>
  </si>
  <si>
    <t>SUA0072</t>
  </si>
  <si>
    <t>SD_YCFSW_FLAG</t>
  </si>
  <si>
    <t>孕产妇死亡标志</t>
  </si>
  <si>
    <t>SUA0073</t>
  </si>
  <si>
    <t>SD_YSXGZGQC_FLAG</t>
  </si>
  <si>
    <t>妊娠相关子宫切除标志</t>
  </si>
  <si>
    <t>SUA0074</t>
  </si>
  <si>
    <t>SD_CHHSHFJHZCSS_FLAG</t>
  </si>
  <si>
    <t>产后或术后非计划再次手术标志</t>
  </si>
  <si>
    <t>SUA0075</t>
  </si>
  <si>
    <t>SD_APGAR_FLAG</t>
  </si>
  <si>
    <t>足月新生儿 5 分钟 APGAR 评分＜7 分标志</t>
  </si>
  <si>
    <t>SUA0076</t>
  </si>
  <si>
    <t>SD_XQBDBFMTX_FLAG</t>
  </si>
  <si>
    <t>血清白蛋白≥35G/L的腹膜透析标志</t>
  </si>
  <si>
    <t>SUA0077</t>
  </si>
  <si>
    <t>SD_XQBDBXYTX_FLAG</t>
  </si>
  <si>
    <t>血清白蛋白≥35G/L的维持性血液透析标志</t>
  </si>
  <si>
    <t>SUA0078</t>
  </si>
  <si>
    <t>SD_CKDMBDFMTX_FLAG</t>
  </si>
  <si>
    <t>CKD-MBD指标控制达标的腹膜透析标志</t>
  </si>
  <si>
    <t>SUA0079</t>
  </si>
  <si>
    <t>SD_CKDMBDXYTX_FLAG</t>
  </si>
  <si>
    <t>CKD-MBD指标控制达标的维持性血液透析标志</t>
  </si>
  <si>
    <t>SUA0080</t>
  </si>
  <si>
    <t>SD_XHDBFMTX_FLAG</t>
  </si>
  <si>
    <t>血红蛋白≥110G/L的腹膜透析标志</t>
  </si>
  <si>
    <t>SUA0081</t>
  </si>
  <si>
    <t>SD_XHDBXYTX_FLAG</t>
  </si>
  <si>
    <t>血红蛋白≥110G/L的维持性血液透析标志</t>
  </si>
  <si>
    <t>SUA0082</t>
  </si>
  <si>
    <t>SD_SMCRPXYTX_FLAG</t>
  </si>
  <si>
    <t>每6个月完成CRP检验的维持性血液透析标志</t>
  </si>
  <si>
    <t>SUA0083</t>
  </si>
  <si>
    <t>SD_SMXQQBDBFMTX_FLAG</t>
  </si>
  <si>
    <t>每6个月完成血清前白蛋白检验的腹膜透析标志</t>
  </si>
  <si>
    <t>SUA0084</t>
  </si>
  <si>
    <t>SD_SMXQQBDBXYTX_FLAG</t>
  </si>
  <si>
    <t>每6个月完成血清前白蛋白检验的维持性血液透析标志</t>
  </si>
  <si>
    <t>SUA0085</t>
  </si>
  <si>
    <t>SD_SMXQZTFMTX_FLAG</t>
  </si>
  <si>
    <t>每6个月完成血清铁蛋白和转铁蛋白饱和度检验的腹膜透析标志</t>
  </si>
  <si>
    <t>SUA0086</t>
  </si>
  <si>
    <t>SD_SMXQZTXYTX_FLAG</t>
  </si>
  <si>
    <t>每6个月完成血清铁蛋白和转铁蛋白饱和度检验的维持性血液透析标志</t>
  </si>
  <si>
    <t>SUA0087</t>
  </si>
  <si>
    <t>SD_SMIPTHFMTX_FLAG</t>
  </si>
  <si>
    <t>每6个月完成IPTH检验的腹膜透析标志</t>
  </si>
  <si>
    <t>SUA0088</t>
  </si>
  <si>
    <t>SD_SMIPTHXYTX_FLAG</t>
  </si>
  <si>
    <t>每6个月完成IPTH检验的维持性血液透析标志</t>
  </si>
  <si>
    <t>SUA0089</t>
  </si>
  <si>
    <t>SD_TMXCGXYTX_FLAG</t>
  </si>
  <si>
    <t>每3个月完成血常规检验的维持性血液透析标志</t>
  </si>
  <si>
    <t>SUA0090</t>
  </si>
  <si>
    <t>SD_TQTCFMTX_FLAG</t>
  </si>
  <si>
    <t>同期退出腹膜透析标志</t>
  </si>
  <si>
    <t>SUA0091</t>
  </si>
  <si>
    <t>SD_SMFMPHTX_FLAG</t>
  </si>
  <si>
    <t>6个月内完成腹膜平衡试验记录的腹膜透析标志</t>
  </si>
  <si>
    <t>SUA0092</t>
  </si>
  <si>
    <t>SD_JMLSJXYTX_FLAG</t>
  </si>
  <si>
    <t>同一动静脉瘘持续使用时间&gt;2年的维持性血液透析标志</t>
  </si>
  <si>
    <t>SUA0093</t>
  </si>
  <si>
    <t>SD_TXTZXYTX_FLAG</t>
  </si>
  <si>
    <t>透析间期体重增长＜5%的维持性血液透析标志</t>
  </si>
  <si>
    <t>SUA0094</t>
  </si>
  <si>
    <t>SD_SMWQDBFMTX_FLAG</t>
  </si>
  <si>
    <t>每6个月完成Β2微球蛋白腹膜透析标志</t>
  </si>
  <si>
    <t>SUA0095</t>
  </si>
  <si>
    <t>SD_SMWQDBXYTX_FLAG</t>
  </si>
  <si>
    <t>每6个月完成Β2微球蛋白维持性血液透析标志</t>
  </si>
  <si>
    <t>SUA0096</t>
  </si>
  <si>
    <t>SD_SPKTURRXYTX_FLAG</t>
  </si>
  <si>
    <t>SPKT/V&gt;1.2且URR&gt;65%的维持性血液透析标志</t>
  </si>
  <si>
    <t>SUA0097</t>
  </si>
  <si>
    <t>SD_WCXXYTXYGBG_FLAG</t>
  </si>
  <si>
    <t>维持性血液透析患者中每年新增乙型肝炎和丙型肝炎标志</t>
  </si>
  <si>
    <t>SUA0098</t>
  </si>
  <si>
    <t>SD_SMXYXBZGJY_FLAG</t>
  </si>
  <si>
    <t>每6个月完成血源性传染病标志物检验标志</t>
  </si>
  <si>
    <t>SUA0099</t>
  </si>
  <si>
    <t>SD_TQXRXYTX_FLAG</t>
  </si>
  <si>
    <t>同期新入血液透析标志</t>
  </si>
  <si>
    <t>SUA0100</t>
  </si>
  <si>
    <t>SD_XYTXBZGJY_FLAG</t>
  </si>
  <si>
    <t>新入血液透析患者血源性传染病标志物检验标志</t>
  </si>
  <si>
    <t>SUA0101</t>
  </si>
  <si>
    <t>SD_TQJSMYBFZIGA_FLAG</t>
  </si>
  <si>
    <t>同期应用激素、免疫抑制剂治疗的IGA肾病标志</t>
  </si>
  <si>
    <t>SUA0102</t>
  </si>
  <si>
    <t>SD_JSMYBFZIGA_FLAG</t>
  </si>
  <si>
    <t>应用激素、免疫抑制剂治疗6个月内出现严重并发症的IGA肾病标志</t>
  </si>
  <si>
    <t>SUA0103</t>
  </si>
  <si>
    <t>SD_SMT4NDB_FLAG</t>
  </si>
  <si>
    <t>治疗6个月后24小时尿蛋白&lt;1G的IGA肾病标志</t>
  </si>
  <si>
    <t>SUA0104</t>
  </si>
  <si>
    <t>SD_SMXJGIGA_FLAG</t>
  </si>
  <si>
    <t>治疗6个月后血肌酐倍增的IGA肾病标志</t>
  </si>
  <si>
    <t>SUA0105</t>
  </si>
  <si>
    <t>SD_XYIGASB_FLAG</t>
  </si>
  <si>
    <t>血压＜130/80MMHG的IGA肾病标志</t>
  </si>
  <si>
    <t>SUA0106</t>
  </si>
  <si>
    <t>SD_TQIGASB_FLAG</t>
  </si>
  <si>
    <t>同期IGA肾病标志</t>
  </si>
  <si>
    <t>SUA0107</t>
  </si>
  <si>
    <t>SD_SFIGASB_FLAG</t>
  </si>
  <si>
    <t>完成随访的IGA肾病标志</t>
  </si>
  <si>
    <t>SUA0108</t>
  </si>
  <si>
    <t>SD_TQSYRASIGA_FLAG</t>
  </si>
  <si>
    <t>同期适合使用RAS阻断剂的IGA肾病标志</t>
  </si>
  <si>
    <t>SUA0109</t>
  </si>
  <si>
    <t>SD_SYRASZDJIGA_FLAG</t>
  </si>
  <si>
    <t>使用RAS阻断剂的IGA肾病标志</t>
  </si>
  <si>
    <t>SUA0110</t>
  </si>
  <si>
    <t>SD_TQSZBLZDIGASB_FLAG</t>
  </si>
  <si>
    <t>同期完成肾脏病理诊断的IGA肾病标志</t>
  </si>
  <si>
    <t>SUA0111</t>
  </si>
  <si>
    <t>SD_TQSHJ_FLAG</t>
  </si>
  <si>
    <t>同期肾活检标志</t>
  </si>
  <si>
    <t>SUA0112</t>
  </si>
  <si>
    <t>SD_TWSQJC_FLAG</t>
  </si>
  <si>
    <t>2周内完成术前检查的肾活检标志</t>
  </si>
  <si>
    <t>SUA0113</t>
  </si>
  <si>
    <t>SD_JZLQCS_FLAG</t>
  </si>
  <si>
    <t>胶质瘤切除术标记</t>
  </si>
  <si>
    <t>SUA0114</t>
  </si>
  <si>
    <t>SD_SQWCYXPG_FLAG</t>
  </si>
  <si>
    <t>术前行无创影像评估标记</t>
  </si>
  <si>
    <t>SUA0115</t>
  </si>
  <si>
    <t>SD_ZLQQ_FLAG</t>
  </si>
  <si>
    <t>肿瘤全切标记</t>
  </si>
  <si>
    <t>SUA0116</t>
  </si>
  <si>
    <t>SD_SHFSYZBFZ_FLAG</t>
  </si>
  <si>
    <t>术后发生严重并发症标记</t>
  </si>
  <si>
    <t>SUA0117</t>
  </si>
  <si>
    <t>SD_SHSJGNQS_FLAG</t>
  </si>
  <si>
    <t>术后神经功能缺损加重标记</t>
  </si>
  <si>
    <t>SUA0118</t>
  </si>
  <si>
    <t>SD_SZSH30D_FLAG</t>
  </si>
  <si>
    <t>术中、术后30天死亡标记</t>
  </si>
  <si>
    <t>SUA0119</t>
  </si>
  <si>
    <t>SD_FHSSZZ_FLAG</t>
  </si>
  <si>
    <t>符合手术指征标记</t>
  </si>
  <si>
    <t>SUA0120</t>
  </si>
  <si>
    <t>SD_ZFXNCX_FLAG</t>
  </si>
  <si>
    <t>自发性脑出血标记</t>
  </si>
  <si>
    <t>SUA0121</t>
  </si>
  <si>
    <t>SD_XWCYXPG_FLAG</t>
  </si>
  <si>
    <t>行无创影像评估标记</t>
  </si>
  <si>
    <t>SUA0122</t>
  </si>
  <si>
    <t>SD_XSSZL_FLAG</t>
  </si>
  <si>
    <t>行手术治疗标记</t>
  </si>
  <si>
    <t>SUA0123</t>
  </si>
  <si>
    <t>SD_SSZLNGS_FLAG</t>
  </si>
  <si>
    <t>手术治疗后发生脑梗塞标记</t>
  </si>
  <si>
    <t>SUA0124</t>
  </si>
  <si>
    <t>SD_SSZLZCX_FLAG</t>
  </si>
  <si>
    <t>手术治疗后再出血标记</t>
  </si>
  <si>
    <t>SUA0125</t>
  </si>
  <si>
    <t>SD_SSZLNJS_FLAG</t>
  </si>
  <si>
    <t>手术治疗后脑积水标记</t>
  </si>
  <si>
    <t>SUA0126</t>
  </si>
  <si>
    <t>SD_SSZLLNGR_FLAG</t>
  </si>
  <si>
    <t>手术治疗后颅内感染标记</t>
  </si>
  <si>
    <t>SUA0127</t>
  </si>
  <si>
    <t>SD_SSZL30DECSS_FLAG</t>
  </si>
  <si>
    <t>手术治疗后30天内进行非计划二次手术标记</t>
  </si>
  <si>
    <t>SUA0128</t>
  </si>
  <si>
    <t>SD_SSZL30DSW_FLAG</t>
  </si>
  <si>
    <t>手术治疗后30天死亡标记</t>
  </si>
  <si>
    <t>SUA0129</t>
  </si>
  <si>
    <t>SD_SHJSHTWBLQPRS_FLAG</t>
  </si>
  <si>
    <t>肾活检术后2周内规范完成肾脏病理切片染色标志</t>
  </si>
  <si>
    <t>SUA0130</t>
  </si>
  <si>
    <t>SD_TQSZBLQPRS_FLAG</t>
  </si>
  <si>
    <t>同期完成肾脏病理切片染色标志</t>
  </si>
  <si>
    <t>SUA0131</t>
  </si>
  <si>
    <t>SD_SHJSHTWIGASB_FLAG</t>
  </si>
  <si>
    <t>肾活检术后2周内完成肾脏病理分型诊断的IGA肾病标志</t>
  </si>
  <si>
    <t>SUA0132</t>
  </si>
  <si>
    <t>SD_SHJBFZIGA_FLAG</t>
  </si>
  <si>
    <t>肾活检发生严重并发症的IGA肾病标志</t>
  </si>
  <si>
    <t>SUA0133</t>
  </si>
  <si>
    <t>SD_TQSHJIGA_FLAG</t>
  </si>
  <si>
    <t>同期完成肾活检术的IGA肾病标志</t>
  </si>
  <si>
    <t>SUA0134</t>
  </si>
  <si>
    <t>SD_TQWCXXYTX_FLAG</t>
  </si>
  <si>
    <t>同期维持性血液透析标志</t>
  </si>
  <si>
    <t>SUA0135</t>
  </si>
  <si>
    <t>SD_KTVCCRFMTX_FLAG</t>
  </si>
  <si>
    <t>KT/V≥1.7/周且总 CCR≥50L/1.73 ㎡/周的腹膜透析标志</t>
  </si>
  <si>
    <t>SUA0136</t>
  </si>
  <si>
    <t>SD_TQFMTX_FLAG</t>
  </si>
  <si>
    <t>同期腹膜透析标志</t>
  </si>
  <si>
    <t>SUA0137</t>
  </si>
  <si>
    <t>SD_TMXCGFMTX_FLAG</t>
  </si>
  <si>
    <t>每3个月完成血常规检验的腹膜透析标志</t>
  </si>
  <si>
    <t>SUA0138</t>
  </si>
  <si>
    <t>SD_SMXYSHJYXYTX_FLAG</t>
  </si>
  <si>
    <t>每3个月完成血液生化检验的维持性血液透析标志</t>
  </si>
  <si>
    <t>SUA0139</t>
  </si>
  <si>
    <t>SD_SMXYSHJYFMTX_FLAG</t>
  </si>
  <si>
    <t>每3个月完成血液生化检验的腹膜透析标志</t>
  </si>
  <si>
    <t>SUA0140</t>
  </si>
  <si>
    <t>SD_SMCRPFMTX_FLAG</t>
  </si>
  <si>
    <t>每6个月完成CRP检验的腹膜透析标志</t>
  </si>
  <si>
    <t>SUA0141</t>
  </si>
  <si>
    <t>SD_XYDBXYTX_FLAG</t>
  </si>
  <si>
    <t>血压控制达标的维持性血液透析标志</t>
  </si>
  <si>
    <t>SUA0142</t>
  </si>
  <si>
    <t>SD_XYDBFMTX_FLAG</t>
  </si>
  <si>
    <t>血压控制达标的腹膜透析标志</t>
  </si>
  <si>
    <t>SUA0143</t>
  </si>
  <si>
    <t>SD_NIHSS_FLAG</t>
  </si>
  <si>
    <t>入院时行神经功能缺损NIHSS评估标记</t>
  </si>
  <si>
    <t>SUA0144</t>
  </si>
  <si>
    <t>SD_STK_FLAG</t>
  </si>
  <si>
    <t>脑梗死标记</t>
  </si>
  <si>
    <t>SUA0145</t>
  </si>
  <si>
    <t>SD_FB_FLAG</t>
  </si>
  <si>
    <t>发病 4.5 小时到院标记</t>
  </si>
  <si>
    <t>SUA0146</t>
  </si>
  <si>
    <t>SD_DNT60_FLAG</t>
  </si>
  <si>
    <t>静脉溶栓DNT小于60分钟标记</t>
  </si>
  <si>
    <t>SUA0147</t>
  </si>
  <si>
    <t>SD_XGBS_FLAG</t>
  </si>
  <si>
    <t>发病 6 小时内到院的前循环大血管闭塞标记</t>
  </si>
  <si>
    <t>SUA0148</t>
  </si>
  <si>
    <t>SD_FB24H_FLAG</t>
  </si>
  <si>
    <t>发病 24 小时内标记</t>
  </si>
  <si>
    <t>SUA0149</t>
  </si>
  <si>
    <t>SD_XGZL_FLAG</t>
  </si>
  <si>
    <t>行血管内治疗标记</t>
  </si>
  <si>
    <t>SUA0150</t>
  </si>
  <si>
    <t>SD_KXXBZL_FLAG</t>
  </si>
  <si>
    <t>入院48小时内给予抗血小板药物治疗标记</t>
  </si>
  <si>
    <t>SUA0151</t>
  </si>
  <si>
    <t>SD_FZCXNGS_FLAG</t>
  </si>
  <si>
    <t>非致残性脑梗死标记</t>
  </si>
  <si>
    <t>SUA0152</t>
  </si>
  <si>
    <t>SD_SCQHKXXB_FLAG</t>
  </si>
  <si>
    <t>发病 24 小时内给予双重强化抗血小板治疗标记</t>
  </si>
  <si>
    <t>SUA0153</t>
  </si>
  <si>
    <t>SD_CWALK_FLAG</t>
  </si>
  <si>
    <t>不能自行行走标记</t>
  </si>
  <si>
    <t>SUA0154</t>
  </si>
  <si>
    <t>SD_SJMXSYF_FLAG</t>
  </si>
  <si>
    <t>入院 48 小时内给予深静脉血栓预防措施标记</t>
  </si>
  <si>
    <t>SUA0155</t>
  </si>
  <si>
    <t>SD_IN7DXGPJ_FLAG</t>
  </si>
  <si>
    <t>住院 7 天内完善血管评价标记</t>
  </si>
  <si>
    <t>SUA0156</t>
  </si>
  <si>
    <t>SD_TDYW_FLAG</t>
  </si>
  <si>
    <t>使用他汀药物治疗标记</t>
  </si>
  <si>
    <t>SUA0157</t>
  </si>
  <si>
    <t>SD_FC_FLAG</t>
  </si>
  <si>
    <t>房颤标记</t>
  </si>
  <si>
    <t>SUA0158</t>
  </si>
  <si>
    <t>SD_KNZL_FLAG</t>
  </si>
  <si>
    <t>使用抗凝药物治疗标记</t>
  </si>
  <si>
    <t>SUA0159</t>
  </si>
  <si>
    <t>SD_TYGNSC_FLAG</t>
  </si>
  <si>
    <t>进食、水前进行吞咽功能筛查标记</t>
  </si>
  <si>
    <t>SUA0160</t>
  </si>
  <si>
    <t>SD_KFPG_FLAG</t>
  </si>
  <si>
    <t>进行康复评估标记</t>
  </si>
  <si>
    <t>SUA0161</t>
  </si>
  <si>
    <t>SD_YKSYW_FLAG</t>
  </si>
  <si>
    <t>出院时给予抗栓药物治疗标记</t>
  </si>
  <si>
    <t>SUA0162</t>
  </si>
  <si>
    <t>SD_CYTDYW_FLAG</t>
  </si>
  <si>
    <t>出院时给予他汀药物治疗标记</t>
  </si>
  <si>
    <t>SUA0163</t>
  </si>
  <si>
    <t>SD_GXY_FLAG</t>
  </si>
  <si>
    <t>高血压标记</t>
  </si>
  <si>
    <t>SUA0164</t>
  </si>
  <si>
    <t>SD_CYJYY_FLAG</t>
  </si>
  <si>
    <t>出院时给予降压药物治疗标记</t>
  </si>
  <si>
    <t>SUA0165</t>
  </si>
  <si>
    <t>SD_TNB_FLAG</t>
  </si>
  <si>
    <t>糖尿病标记</t>
  </si>
  <si>
    <t>SUA0166</t>
  </si>
  <si>
    <t>SD_CYJTYW_FLAG</t>
  </si>
  <si>
    <t>出院时给予降糖药物治疗标记</t>
  </si>
  <si>
    <t>SUA0167</t>
  </si>
  <si>
    <t>SD_CYKNYW_FLAG</t>
  </si>
  <si>
    <t>出院时给予抗凝药物治疗标记</t>
  </si>
  <si>
    <t>SUA0168</t>
  </si>
  <si>
    <t>SD_SQYXX_FLAG</t>
  </si>
  <si>
    <t>术前影像学评估标记</t>
  </si>
  <si>
    <t>SUA0169</t>
  </si>
  <si>
    <t>SD_90MDMCC_FLAG</t>
  </si>
  <si>
    <t>从入院到完成动脉穿刺在 90 分钟内标记</t>
  </si>
  <si>
    <t>SUA0170</t>
  </si>
  <si>
    <t>SD_60MZGZ_FLAG</t>
  </si>
  <si>
    <t>从完成动脉穿刺到成功再灌注时间在 60 分钟内标记</t>
  </si>
  <si>
    <t>SUA0171</t>
  </si>
  <si>
    <t>SD_CGZT_FLAG</t>
  </si>
  <si>
    <t>术后即刻脑血管造影提示靶血管成功再通标记</t>
  </si>
  <si>
    <t>SUA0172</t>
  </si>
  <si>
    <t>SD_XFSS_FLAG</t>
  </si>
  <si>
    <t>术中发生新发部位栓塞标记</t>
  </si>
  <si>
    <t>SUA0173</t>
  </si>
  <si>
    <t>SD_LNCX_FLAG</t>
  </si>
  <si>
    <t>术后住院期间发生症状性颅内出血标记</t>
  </si>
  <si>
    <t>SUA0174</t>
  </si>
  <si>
    <t>SD_90MRS_FLAG</t>
  </si>
  <si>
    <t>术后 90 天行 MRS 评估标记</t>
  </si>
  <si>
    <t>SUA0175</t>
  </si>
  <si>
    <t>SD_SJGNYH_FLAG</t>
  </si>
  <si>
    <t>达良好神经功能预后标记</t>
  </si>
  <si>
    <t>SUA0176</t>
  </si>
  <si>
    <t>SD_90SW_FLAG</t>
  </si>
  <si>
    <t>术后 90 天死亡标记</t>
  </si>
  <si>
    <t>SUA0177</t>
  </si>
  <si>
    <t>SD_PD_FLAG</t>
  </si>
  <si>
    <t>帕金森患者标记</t>
  </si>
  <si>
    <t>SUA0178</t>
  </si>
  <si>
    <t>SD_PDZD_FLAG</t>
  </si>
  <si>
    <t>使用国际运动障碍疾病协会标准(2015年版)或中国帕金森病的诊断标准(2016 年版)诊断标记</t>
  </si>
  <si>
    <t>SUA0179</t>
  </si>
  <si>
    <t>SD_PACS_FLAG</t>
  </si>
  <si>
    <t>进行头颅 MRI 或 CT检查标记</t>
  </si>
  <si>
    <t>SUA0180</t>
  </si>
  <si>
    <t>SD_JXZXDB_FLAG</t>
  </si>
  <si>
    <t>进行急性左旋多巴试验评测标记</t>
  </si>
  <si>
    <t>SUA0181</t>
  </si>
  <si>
    <t>SD_LCFQ_FLAG</t>
  </si>
  <si>
    <t>进行临床分期标记</t>
  </si>
  <si>
    <t>SUA0182</t>
  </si>
  <si>
    <t>SD_SJGNQSPG_FLAG</t>
  </si>
  <si>
    <t>进行全面神经功能缺损评估标记</t>
  </si>
  <si>
    <t>SUA0183</t>
  </si>
  <si>
    <t>SD_YDBFZSC_FLAG</t>
  </si>
  <si>
    <t>进行运动并发症筛查标记</t>
  </si>
  <si>
    <t>SUA0184</t>
  </si>
  <si>
    <t>SD_RZSC_FLAG</t>
  </si>
  <si>
    <t>进行认知功能筛查标记</t>
  </si>
  <si>
    <t>SUA0185</t>
  </si>
  <si>
    <t>SD_TWXDXYSC_FLAG</t>
  </si>
  <si>
    <t>进行体位性低血压筛查标记</t>
  </si>
  <si>
    <t>SUA0186</t>
  </si>
  <si>
    <t>SD_YDBFZ_FLAG</t>
  </si>
  <si>
    <t>运动并发症标记</t>
  </si>
  <si>
    <t>SUA0187</t>
  </si>
  <si>
    <t>SD_DBS_FLAG</t>
  </si>
  <si>
    <t>进行 DBS 筛选标记</t>
  </si>
  <si>
    <t>SUA0188</t>
  </si>
  <si>
    <t>SD_JLYYZSC_FLAG</t>
  </si>
  <si>
    <t>进行焦虑症状和抑郁症状筛查标记</t>
  </si>
  <si>
    <t>SUA0189</t>
  </si>
  <si>
    <t>SD_JDMZJZRS_FLAG</t>
  </si>
  <si>
    <t>行颈动脉支架置入术标记</t>
  </si>
  <si>
    <t>SUA0190</t>
  </si>
  <si>
    <t>SD_MRS_FLAG</t>
  </si>
  <si>
    <t>术前行 MRS 评估标记</t>
  </si>
  <si>
    <t>SUA0191</t>
  </si>
  <si>
    <t>SD_WCYXPG_FLAG</t>
  </si>
  <si>
    <t>术前行颈动脉无创影像评估标记</t>
  </si>
  <si>
    <t>SUA0192</t>
  </si>
  <si>
    <t>SD_WZZJDMXZ_FLAG</t>
  </si>
  <si>
    <t>无症状颈动脉狭窄患者标记</t>
  </si>
  <si>
    <t>SUA0193</t>
  </si>
  <si>
    <t>SD_ZZXJDMXZ_FLAG</t>
  </si>
  <si>
    <t>症状性颈动脉狭窄患者标记</t>
  </si>
  <si>
    <t>SUA0194</t>
  </si>
  <si>
    <t>SD_GFHYWL_FLAG</t>
  </si>
  <si>
    <t>术前规范化药物治疗标记</t>
  </si>
  <si>
    <t>SUA0195</t>
  </si>
  <si>
    <t>SD_SKXXBYW_FLAG</t>
  </si>
  <si>
    <t>术前双重抗血小板药物治疗标记</t>
  </si>
  <si>
    <t>SUA0196</t>
  </si>
  <si>
    <t>SD_SYBHZZ_FLAG</t>
  </si>
  <si>
    <t>使用保护装置标记</t>
  </si>
  <si>
    <t>SUA0197</t>
  </si>
  <si>
    <t>SD_JSCG_FLAG</t>
  </si>
  <si>
    <t>颈动脉支架置入术技术成功标记</t>
  </si>
  <si>
    <t>SUA0198</t>
  </si>
  <si>
    <t>SD_BFZ_FLAG</t>
  </si>
  <si>
    <t>发生并发症标记</t>
  </si>
  <si>
    <t>SUA0199</t>
  </si>
  <si>
    <t>SD_CYSKXXBYW_FLAG</t>
  </si>
  <si>
    <t>出院时给予双重抗血小板药物治疗标记</t>
  </si>
  <si>
    <t>SUA0200</t>
  </si>
  <si>
    <t>SD_CYJYYW_FLAG</t>
  </si>
  <si>
    <t>SUA0201</t>
  </si>
  <si>
    <t>SD_SHCZSW_FLAG</t>
  </si>
  <si>
    <t>术后住院期间卒中和死亡标记</t>
  </si>
  <si>
    <t>SUA0202</t>
  </si>
  <si>
    <t>SD_30CZSW_FLAG</t>
  </si>
  <si>
    <t>术后 30 天卒中和死亡标记</t>
  </si>
  <si>
    <t>SUA0203</t>
  </si>
  <si>
    <t>SD_30SF_FLAG</t>
  </si>
  <si>
    <t>完成术后 30 天随访标记</t>
  </si>
  <si>
    <t>SUA0204</t>
  </si>
  <si>
    <t>SD_30TCQXCZ_FLAG</t>
  </si>
  <si>
    <t>术后 30 天发生同侧缺血性卒中标记</t>
  </si>
  <si>
    <t>SUA0205</t>
  </si>
  <si>
    <t>SD_1NTCQXCZ_FLAG</t>
  </si>
  <si>
    <t>术后 1 年发生同侧缺血性卒中标记</t>
  </si>
  <si>
    <t>SUA0206</t>
  </si>
  <si>
    <t>SD_1NSF_FLAG</t>
  </si>
  <si>
    <t>完成术后 1 年随访标记</t>
  </si>
  <si>
    <t>SUA0207</t>
  </si>
  <si>
    <t>SD_NXGZYS_FLAG</t>
  </si>
  <si>
    <t>行脑血管造影术标记</t>
  </si>
  <si>
    <t>SUA0208</t>
  </si>
  <si>
    <t>SD_WSWCYXPG_FLAG</t>
  </si>
  <si>
    <t>完善无创影像评估标记</t>
  </si>
  <si>
    <t>SUA0209</t>
  </si>
  <si>
    <t>SD_FLZXDBJ_FLAG</t>
  </si>
  <si>
    <t>术中应用非离子型对比剂标记</t>
  </si>
  <si>
    <t>SUA0210</t>
  </si>
  <si>
    <t>SD_BXGZYWZ_FLAG</t>
  </si>
  <si>
    <t>术中靶血管造影显示时相完整标记</t>
  </si>
  <si>
    <t>SUA0211</t>
  </si>
  <si>
    <t>SD_JCYC_FLAG</t>
  </si>
  <si>
    <t>检查有异常发现标记</t>
  </si>
  <si>
    <t>SUA0212</t>
  </si>
  <si>
    <t>SD_YZBFZ_FLAG</t>
  </si>
  <si>
    <t>发生严重并发症标记</t>
  </si>
  <si>
    <t>SUA0213</t>
  </si>
  <si>
    <t>SD_CCDBFZ_FLAG</t>
  </si>
  <si>
    <t>术后住院期间发生穿刺点并发症标记</t>
  </si>
  <si>
    <t>SUA0214</t>
  </si>
  <si>
    <t>SD_CHECK_FLAG</t>
  </si>
  <si>
    <t>行头部(或头颈部) MRA/CTA/DSA检查标记</t>
  </si>
  <si>
    <t>SUA0215</t>
  </si>
  <si>
    <t>SD_ZCZS_FLAG</t>
  </si>
  <si>
    <t>致残、致死标记</t>
  </si>
  <si>
    <t>SUA0216</t>
  </si>
  <si>
    <t>SD_48H_FLAG</t>
  </si>
  <si>
    <t>入院48小时标志</t>
  </si>
  <si>
    <t>SUA0217</t>
  </si>
  <si>
    <t>SD_48HFINISH_FLAG</t>
  </si>
  <si>
    <t>48小时内完成检查标识</t>
  </si>
  <si>
    <t>SUA0218</t>
  </si>
  <si>
    <t>SD_CRISIS_FLAG</t>
  </si>
  <si>
    <t>危急值标识</t>
  </si>
  <si>
    <t>超声检查影像根据报告上的超声诊断，检查项目超出阈值，即认为是危急值</t>
  </si>
  <si>
    <t>SUA0219</t>
  </si>
  <si>
    <t>SD_10MIN_FLAG</t>
  </si>
  <si>
    <t>10分钟内完成通报危急值标识</t>
  </si>
  <si>
    <t>SUA0220</t>
  </si>
  <si>
    <t>SD_RXBBCS_FLAG</t>
  </si>
  <si>
    <t>乳腺病变超声标识</t>
  </si>
  <si>
    <t>SUA0221</t>
  </si>
  <si>
    <t>SD_BI_RADS_FLAG</t>
  </si>
  <si>
    <t>进行BI-RADS分类的乳腺病变超声标识</t>
  </si>
  <si>
    <t>SUA0222</t>
  </si>
  <si>
    <t>SD_POSITIVE_FLAG</t>
  </si>
  <si>
    <t>阳性标识</t>
  </si>
  <si>
    <t>SUA0223</t>
  </si>
  <si>
    <t>SD_CSCJ_FLAG</t>
  </si>
  <si>
    <t>超声产检标识</t>
  </si>
  <si>
    <t>SUA0224</t>
  </si>
  <si>
    <t>SD_TEZDZSXJX_FLAG</t>
  </si>
  <si>
    <t>超声筛查中检出胎儿重大致死性畸形标识</t>
  </si>
  <si>
    <t>SUA0225</t>
  </si>
  <si>
    <t>SD_CSZDYBLHLCZD_FLAG</t>
  </si>
  <si>
    <t>计超声诊断有对应病理诊断或临床最终诊断标识</t>
  </si>
  <si>
    <t>SUA0226</t>
  </si>
  <si>
    <t>SD_CSBLZDFH_FLAG</t>
  </si>
  <si>
    <t>超声诊断与病理或临床诊断符合标识</t>
  </si>
  <si>
    <t>SUA0227</t>
  </si>
  <si>
    <t>SD_RXZWBLJY_FLAG</t>
  </si>
  <si>
    <t>超声诊断为乳腺占位并送病理检验标识</t>
  </si>
  <si>
    <t>SUA0228</t>
  </si>
  <si>
    <t>SD_RXYBLJYJGYZ_FLAG</t>
  </si>
  <si>
    <t>乳腺超声诊断为乳腺癌或非乳腺癌与病理检验结果相一致标识</t>
  </si>
  <si>
    <t>SUA0229</t>
  </si>
  <si>
    <t>SD_DSACTA_FLAG</t>
  </si>
  <si>
    <t>超声诊断颈动脉狭窄并可获得DSA或CTA等其他影像结果标识</t>
  </si>
  <si>
    <t>SUA0230</t>
  </si>
  <si>
    <t>SD_DSACTAFH_FLAG</t>
  </si>
  <si>
    <t>超声诊断为颈动脉狭窄与DSA或CTA等其他影像结果相符合标识</t>
  </si>
  <si>
    <t>SUA0231</t>
  </si>
  <si>
    <t>SD_CSJR_FLAG</t>
  </si>
  <si>
    <t>超声介入标识</t>
  </si>
  <si>
    <t>SUA0232</t>
  </si>
  <si>
    <t>SD_CSJRBFZ_FLAG</t>
  </si>
  <si>
    <t>超声介入相关主要并发症发生标识</t>
  </si>
  <si>
    <t>SUA0233</t>
  </si>
  <si>
    <t>SD_4LEVEL_FLAG</t>
  </si>
  <si>
    <t>开展四级消化内镜诊疗标识</t>
  </si>
  <si>
    <t>SUA0234</t>
  </si>
  <si>
    <t>SD_3LEVEL_FLAG</t>
  </si>
  <si>
    <t>开展三级消化内镜诊疗标识</t>
  </si>
  <si>
    <t>SUA0235</t>
  </si>
  <si>
    <t>SD_SXHDNJJCWZ_FLAG</t>
  </si>
  <si>
    <t>上消化道内镜检查完整标识</t>
  </si>
  <si>
    <t>SUA0236</t>
  </si>
  <si>
    <t>SD_TQSXHDNJJC_FLAG</t>
  </si>
  <si>
    <t>同期上消化道内镜检查标识</t>
  </si>
  <si>
    <t>SUA0237</t>
  </si>
  <si>
    <t>SD_CDZBYLJCJJC_FLAG</t>
  </si>
  <si>
    <t>肠道准备优良的结肠镜检查标识</t>
  </si>
  <si>
    <t>SUA0238</t>
  </si>
  <si>
    <t>SD_TQJCJJC_FLAG</t>
  </si>
  <si>
    <t>同期结肠镜检查标识</t>
  </si>
  <si>
    <t>SUA0239</t>
  </si>
  <si>
    <t>SD_JCJJCDDMC_FLAG</t>
  </si>
  <si>
    <t>结肠镜检查到达盲肠标识</t>
  </si>
  <si>
    <t>SUA0240</t>
  </si>
  <si>
    <t>SD_JCJJCTJ6M_FLAG</t>
  </si>
  <si>
    <t>结肠镜检查退镜检查时间≥6 分钟标识</t>
  </si>
  <si>
    <t>SUA0241</t>
  </si>
  <si>
    <t>SD_ERCPSCGCG_FLAG</t>
  </si>
  <si>
    <t>ERCP选择性深插管成功标识</t>
  </si>
  <si>
    <t>SUA0242</t>
  </si>
  <si>
    <t>SD_EUSJCWZ_FLAG</t>
  </si>
  <si>
    <t>EUS检查完整标识</t>
  </si>
  <si>
    <t>SUA0243</t>
  </si>
  <si>
    <t>SD_TQEUSJC_FLAG</t>
  </si>
  <si>
    <t>同期EUS检查标识</t>
  </si>
  <si>
    <t>SUA0244</t>
  </si>
  <si>
    <t>SD_CKJNWJJCWZ_FLAG</t>
  </si>
  <si>
    <t>磁控胶囊胃镜检查完整标识</t>
  </si>
  <si>
    <t>SUA0245</t>
  </si>
  <si>
    <t>SD_TQCKJNWJJC_FLAG</t>
  </si>
  <si>
    <t>同期磁控胶囊胃镜检查标识</t>
  </si>
  <si>
    <t>SUA0246</t>
  </si>
  <si>
    <t>SD_XHNJBFZ_FLAG</t>
  </si>
  <si>
    <t>发生消化内镜相关严重并发症的诊疗标识</t>
  </si>
  <si>
    <t>SUA0247</t>
  </si>
  <si>
    <t>SD_SXHDNJZQSGA_FLAG</t>
  </si>
  <si>
    <t>上消化道内镜检查发现早期食管癌标识</t>
  </si>
  <si>
    <t>SUA0248</t>
  </si>
  <si>
    <t>SD_SXHDNJSGA_FLAG</t>
  </si>
  <si>
    <t>同期上消化道内镜检查发现食管癌标识</t>
  </si>
  <si>
    <t>SUA0249</t>
  </si>
  <si>
    <t>SD_SXHDNJZQWA_FLAG</t>
  </si>
  <si>
    <t>上消化道内镜检查发现早期胃癌标识</t>
  </si>
  <si>
    <t>SUA0250</t>
  </si>
  <si>
    <t>SD_SXHDNJWA_FLAG</t>
  </si>
  <si>
    <t>同期上消化道内镜检查发现胃癌标识</t>
  </si>
  <si>
    <t>SUA0251</t>
  </si>
  <si>
    <t>SD_ONEJZCXL_FLAG</t>
  </si>
  <si>
    <t>至少检出一枚结直肠腺瘤的结肠镜检查标识</t>
  </si>
  <si>
    <t>SUA0252</t>
  </si>
  <si>
    <t>SD_JCJFXZQJZCA_FLAG</t>
  </si>
  <si>
    <t>结肠镜检查发现早期结直肠癌标识</t>
  </si>
  <si>
    <t>SUA0253</t>
  </si>
  <si>
    <t>SD_JCJFXJZCA_FLAG</t>
  </si>
  <si>
    <t>同期结肠镜检查发现结直肠癌标识</t>
  </si>
  <si>
    <t>SUA0254</t>
  </si>
  <si>
    <t>SD_XHDZAESDWZQC_FLAG</t>
  </si>
  <si>
    <t>消化道早癌ESD完整切除标识</t>
  </si>
  <si>
    <t>SUA0255</t>
  </si>
  <si>
    <t>SD_TQXHDZAESD_FLAG</t>
  </si>
  <si>
    <t>同期消化道早癌ESD标识</t>
  </si>
  <si>
    <t>SUA0256</t>
  </si>
  <si>
    <t>SD_ERCPDZGJSQCCG_FLAG</t>
  </si>
  <si>
    <t>ERCP胆总管结石清除成功标识</t>
  </si>
  <si>
    <t>SUA0257</t>
  </si>
  <si>
    <t>SD_TQERCPDZGJSQC_FLAG</t>
  </si>
  <si>
    <t>同期ERCP胆总管结石清除标识</t>
  </si>
  <si>
    <t>SUA0258</t>
  </si>
  <si>
    <t>SD_EUSFNABBBLYX_FLAG</t>
  </si>
  <si>
    <t>EUS-FNA 标本病理阳性标识</t>
  </si>
  <si>
    <t>SUA0259</t>
  </si>
  <si>
    <t>SD_YXEXZLEUSFNA_FLAG</t>
  </si>
  <si>
    <t>同期临床诊断为胰腺恶性肿瘤的患者行EUS-FNA标识</t>
  </si>
  <si>
    <t>SUA0260</t>
  </si>
  <si>
    <t>SD_SWMZ_FLAG</t>
  </si>
  <si>
    <t>手术室外实施麻醉标记</t>
  </si>
  <si>
    <t>SUA0261</t>
  </si>
  <si>
    <t>SD_ZQSS_FLAG</t>
  </si>
  <si>
    <t>择期手术标记</t>
  </si>
  <si>
    <t>SUA0262</t>
  </si>
  <si>
    <t>SD_MZFS_FLAG</t>
  </si>
  <si>
    <t>进入手术室前完成麻醉前访视标记</t>
  </si>
  <si>
    <t>SUA0263</t>
  </si>
  <si>
    <t>SD_RS_FLAG</t>
  </si>
  <si>
    <t>入室后至麻醉开始前手术麻醉取消标记</t>
  </si>
  <si>
    <t>SUA0264</t>
  </si>
  <si>
    <t>SD_TWJC_FLAG</t>
  </si>
  <si>
    <t>手术麻醉期间接受体温监测标记</t>
  </si>
  <si>
    <t>SUA0265</t>
  </si>
  <si>
    <t>SD_QM_FLAG</t>
  </si>
  <si>
    <t>全麻标记</t>
  </si>
  <si>
    <t>SUA0266</t>
  </si>
  <si>
    <t>SD_BWCS_FLAG</t>
  </si>
  <si>
    <t>手术麻醉期间采取主动保温措施标记</t>
  </si>
  <si>
    <t>SUA0267</t>
  </si>
  <si>
    <t>SD_ZTSXSZ_FLAG</t>
  </si>
  <si>
    <t>接受自体血输注标记</t>
  </si>
  <si>
    <t>SUA0268</t>
  </si>
  <si>
    <t>SD_SSXZL_FLAG</t>
  </si>
  <si>
    <t>接受输血治疗标记</t>
  </si>
  <si>
    <t>SUA0269</t>
  </si>
  <si>
    <t>SD_MZZDW_FLAG</t>
  </si>
  <si>
    <t>手术麻醉期间低体温标记</t>
  </si>
  <si>
    <t>SUA0270</t>
  </si>
  <si>
    <t>SD_FLWX_FLAG</t>
  </si>
  <si>
    <t>麻醉期间严重反流误吸标记</t>
  </si>
  <si>
    <t>SUA0271</t>
  </si>
  <si>
    <t>SD_RGQD_FLAG</t>
  </si>
  <si>
    <t>计划外建立人工气道标记</t>
  </si>
  <si>
    <t>SUA0272</t>
  </si>
  <si>
    <t>SD_MZSZZX_FLAG</t>
  </si>
  <si>
    <t>发生全身麻醉术中知晓标记</t>
  </si>
  <si>
    <t>SUA0273</t>
  </si>
  <si>
    <t>SD_INPACU2H_FLAG</t>
  </si>
  <si>
    <t>入PACU超过2小时标记</t>
  </si>
  <si>
    <t>SUA0274</t>
  </si>
  <si>
    <t>SD_VAS3F_FLAG</t>
  </si>
  <si>
    <t>随访视觉模拟评分（VAS）≤3分标记</t>
  </si>
  <si>
    <t>SUA0275</t>
  </si>
  <si>
    <t>SD_QYZZMZ_FLAG</t>
  </si>
  <si>
    <t>区域阻滞麻醉标记</t>
  </si>
  <si>
    <t>SUA0276</t>
  </si>
  <si>
    <t>SD_FLNSS_FLAG</t>
  </si>
  <si>
    <t>非颅脑手术标记</t>
  </si>
  <si>
    <t>SUA0277</t>
  </si>
  <si>
    <t>SD_SZYCSS_FLAG</t>
  </si>
  <si>
    <t>发生术中牙齿损伤标记</t>
  </si>
  <si>
    <t>SUA0278</t>
  </si>
  <si>
    <t>SD_TURN_ICU</t>
  </si>
  <si>
    <t>转入ICU标记</t>
  </si>
  <si>
    <t>SUA0279</t>
  </si>
  <si>
    <t>SD_KFYXKHZ_FLAG</t>
  </si>
  <si>
    <t>是否康复医学科患者</t>
  </si>
  <si>
    <t>SUA0280</t>
  </si>
  <si>
    <t>SD_JSZQKFJR_FLAG</t>
  </si>
  <si>
    <t>是否接受早期康复介入</t>
  </si>
  <si>
    <t>SUA0281</t>
  </si>
  <si>
    <t>SD_ADLGSDHZ_FLAG</t>
  </si>
  <si>
    <t>是否ADL改善的患者</t>
  </si>
  <si>
    <t>SUA0282</t>
  </si>
  <si>
    <t>SD_NJSSSHZ_FLAG</t>
  </si>
  <si>
    <t>是否脑脊髓损伤患者</t>
  </si>
  <si>
    <t>SUA0283</t>
  </si>
  <si>
    <t>SD_ZYKXGJZHSHZ_FLAG</t>
  </si>
  <si>
    <t>是否住院髋膝关节置换术患者</t>
  </si>
  <si>
    <t>SUA0284</t>
  </si>
  <si>
    <t>SD_JHYDGNPDDHZ_FLAG</t>
  </si>
  <si>
    <t>是否进行运动功能评定的患者</t>
  </si>
  <si>
    <t>SUA0285</t>
  </si>
  <si>
    <t>SD_JHYYGNPDDHZ_FLAG</t>
  </si>
  <si>
    <t>是否进行言语功能评定的患者</t>
  </si>
  <si>
    <t>SUA0286</t>
  </si>
  <si>
    <t>SD_JHTYGNPDDHZ_FLAG</t>
  </si>
  <si>
    <t>是否进行吞咽功能评定的患者</t>
  </si>
  <si>
    <t>SUA0287</t>
  </si>
  <si>
    <t>SD_JHSJGNPDDHZ_FLAG</t>
  </si>
  <si>
    <t>是否进行神经功能评定的患者</t>
  </si>
  <si>
    <t>SUA0288</t>
  </si>
  <si>
    <t>SD_JHSHGNPDDHZ_FLAG</t>
  </si>
  <si>
    <t>是否进行术后功能评定的患者</t>
  </si>
  <si>
    <t>SUA0289</t>
  </si>
  <si>
    <t>SD_JSJMSYZLDHZ_FLAG</t>
  </si>
  <si>
    <t>是否接受静脉输液治疗的患者</t>
  </si>
  <si>
    <t>SUA0290</t>
  </si>
  <si>
    <t>SD_FSJTDHZ_FLAG</t>
  </si>
  <si>
    <t>是否发生肩痛的患者</t>
  </si>
  <si>
    <t>SUA0291</t>
  </si>
  <si>
    <t>SD_JHNZZHJTYFDHZ_FLAG</t>
  </si>
  <si>
    <t>是否进行脑卒中后肩痛预防的患者</t>
  </si>
  <si>
    <t>SUA0292</t>
  </si>
  <si>
    <t>SD_FSMNXGRDHZ_FLAG</t>
  </si>
  <si>
    <t>是否发生泌尿系感染的患者</t>
  </si>
  <si>
    <t>SUA0293</t>
  </si>
  <si>
    <t>SD_JSSSSJYXBGHZZJHJXXDNDHZ_FLAG</t>
  </si>
  <si>
    <t>是否脊髓损伤神经源性膀胱患者中进行间歇性导尿的患者</t>
  </si>
  <si>
    <t>SUA0294</t>
  </si>
  <si>
    <t>SD_JSSSSJYXBGHZ_FLAG</t>
  </si>
  <si>
    <t>是否脊髓损伤神经源性膀胱患者</t>
  </si>
  <si>
    <t>SUA0295</t>
  </si>
  <si>
    <t>SD_FSJMXSSSZDHZ_FLAG</t>
  </si>
  <si>
    <t>是否发生静脉血栓栓塞症的患者</t>
  </si>
  <si>
    <t>SUA0296</t>
  </si>
  <si>
    <t>SD_JHJMXSSSZGFYFDHZ_FLAG</t>
  </si>
  <si>
    <t>是否进行静脉血栓栓塞症规范预防的患者</t>
  </si>
  <si>
    <t>SUA0297</t>
  </si>
  <si>
    <t>SD_ERCP_ICD9_FLAG</t>
  </si>
  <si>
    <t>ERCP手术标识</t>
  </si>
  <si>
    <t>SUA0298</t>
  </si>
  <si>
    <t>SD_NZZHZ_FLAG</t>
  </si>
  <si>
    <t>是否脑卒中患者</t>
  </si>
  <si>
    <t>SUA0299</t>
  </si>
  <si>
    <t>SD_OPER_FLAG</t>
  </si>
  <si>
    <t>是否手术标记</t>
  </si>
  <si>
    <t>SUA0300</t>
  </si>
  <si>
    <t>SD_ADM_REPORT_24H_FLAG</t>
  </si>
  <si>
    <t>24小时完成入院记录标记</t>
  </si>
  <si>
    <t>SUA0301</t>
  </si>
  <si>
    <t>SD_OPER_REPORT_24H_FLAG</t>
  </si>
  <si>
    <t>24小时完成手术记录标记</t>
  </si>
  <si>
    <t>SUA0302</t>
  </si>
  <si>
    <t>SD_DIS_REPORT_24H_FLAG</t>
  </si>
  <si>
    <t>24小时完成出院记录标记</t>
  </si>
  <si>
    <t>SUA0303</t>
  </si>
  <si>
    <t>SD_INP_REPORT_24_FLAG</t>
  </si>
  <si>
    <t>24小时完成病案首页标记</t>
  </si>
  <si>
    <t>\x01\x30</t>
  </si>
  <si>
    <t>SUA0304</t>
  </si>
  <si>
    <t>SD_CT_MRI_PROCESS_COMPLETE_FLAG</t>
  </si>
  <si>
    <t>CT/MRI检查医嘱、报告单、病程记录相对应标记</t>
  </si>
  <si>
    <t>\x01\x31</t>
  </si>
  <si>
    <t>SUA0305</t>
  </si>
  <si>
    <t>SD_CT_MRI_FLAG</t>
  </si>
  <si>
    <t>接受CT/MRI检查标记</t>
  </si>
  <si>
    <t>\x01\x32</t>
  </si>
  <si>
    <t>SUA0306</t>
  </si>
  <si>
    <t>SD_OPER_PROCESS_COMPLETE_FLAG</t>
  </si>
  <si>
    <t>手术记录、病理检查报告单、病程记录相对应的标记</t>
  </si>
  <si>
    <t>\x01\x33</t>
  </si>
  <si>
    <t>SUA0307</t>
  </si>
  <si>
    <t>SD_PATHOLOGY_EXAM_FLAG</t>
  </si>
  <si>
    <t>开展病理检查的标记</t>
  </si>
  <si>
    <t>\x01\x34</t>
  </si>
  <si>
    <t>SUA0308</t>
  </si>
  <si>
    <t>SD_BACTERIAL_CULTURE_EXAM_COMPLETE_FLAG</t>
  </si>
  <si>
    <t>细菌培养检查的医嘱、报告单、病程记录相对应的标记</t>
  </si>
  <si>
    <t>\x01\x35</t>
  </si>
  <si>
    <t>SUA0309</t>
  </si>
  <si>
    <t>SD_BACTERIAL_CULTURE_EXAM_FLAG</t>
  </si>
  <si>
    <t>开展细菌培养检查标记</t>
  </si>
  <si>
    <t>\x01\x36</t>
  </si>
  <si>
    <t>SUA0310</t>
  </si>
  <si>
    <t>SD_ANTIMICROBIAL_INP_COMPLETE_FLAG</t>
  </si>
  <si>
    <t>抗菌药物使用医嘱、病程记录相对应标记</t>
  </si>
  <si>
    <t>\x01\x37</t>
  </si>
  <si>
    <t>SUA0311</t>
  </si>
  <si>
    <t>SD_ANTIMICROBIAL_FLAG</t>
  </si>
  <si>
    <t>使用抗菌药物标记</t>
  </si>
  <si>
    <t>\x01\x38</t>
  </si>
  <si>
    <t>SUA0312</t>
  </si>
  <si>
    <t>SD_TUMOR_CHEMISTRY_INP_COMPLETE_FLAG</t>
  </si>
  <si>
    <t>恶性肿瘤化学治疗医嘱、病程记录相对应标记</t>
  </si>
  <si>
    <t>\x01\x39</t>
  </si>
  <si>
    <t>SUA0313</t>
  </si>
  <si>
    <t>SD_TUMOR_CHEMISTRY_FLAG</t>
  </si>
  <si>
    <t>接受恶性肿瘤化学治疗标记</t>
  </si>
  <si>
    <t>\x01\x3A</t>
  </si>
  <si>
    <t>SUA0314</t>
  </si>
  <si>
    <t>SD_TUMOR_RADIATION_INP_COMPLETE_FLAG</t>
  </si>
  <si>
    <t>恶性肿瘤放射治疗医嘱（治疗单）、病程记录相对应标记</t>
  </si>
  <si>
    <t>\x01\x3B</t>
  </si>
  <si>
    <t>SUA0315</t>
  </si>
  <si>
    <t>SD_TUMOR_RADIATION_FLAG</t>
  </si>
  <si>
    <t>开展恶性肿瘤放射治疗标记</t>
  </si>
  <si>
    <t>\x01\x3C</t>
  </si>
  <si>
    <t>SUA0316</t>
  </si>
  <si>
    <t>SD_OPER_RECORD_COMPLETE_FLAG</t>
  </si>
  <si>
    <t>手术相关记录完整标记</t>
  </si>
  <si>
    <t>\x01\x3D</t>
  </si>
  <si>
    <t>SUA0317</t>
  </si>
  <si>
    <t>SD_IMPLANTS_RECORD_INP_FIT_FLAG</t>
  </si>
  <si>
    <t>植入物相关记录符合标记</t>
  </si>
  <si>
    <t>\x01\x3E</t>
  </si>
  <si>
    <t>SUA0318</t>
  </si>
  <si>
    <t>SD_IMPLANTS__FLAG</t>
  </si>
  <si>
    <t>使用植入物标记</t>
  </si>
  <si>
    <t>\x01\x3F</t>
  </si>
  <si>
    <t>SUA0319</t>
  </si>
  <si>
    <t>SD_WARD_ROUND_RECORD_INP_COMPLETE_FLAG</t>
  </si>
  <si>
    <t>医师查房记录完整的标记</t>
  </si>
  <si>
    <t>\x01\x40</t>
  </si>
  <si>
    <t>SUA0320</t>
  </si>
  <si>
    <t>SD_BLOOD_RECORD_INP_FIT_FLAG</t>
  </si>
  <si>
    <t>临床用血相关记录符合标记</t>
  </si>
  <si>
    <t>\x01\x41</t>
  </si>
  <si>
    <t>SUA0321</t>
  </si>
  <si>
    <t>SD_EMER_TREAT_TIMELY_FLAG</t>
  </si>
  <si>
    <t>抢救记录及时完成标记</t>
  </si>
  <si>
    <t>\x01\x42</t>
  </si>
  <si>
    <t>SUA0322</t>
  </si>
  <si>
    <t>SD_EMER_TREAT_FLAG</t>
  </si>
  <si>
    <t>经过抢救标记</t>
  </si>
  <si>
    <t>\x01\x43</t>
  </si>
  <si>
    <t>SUA0323</t>
  </si>
  <si>
    <t>SD_CATALOG_2WD_FLAG</t>
  </si>
  <si>
    <t>出院2日内归档标记（2个工作日）</t>
  </si>
  <si>
    <t>\x01\x44</t>
  </si>
  <si>
    <t>SUA0324</t>
  </si>
  <si>
    <t>SD_RECORD_FILE_COMPLETE_IN_2D_FLAG</t>
  </si>
  <si>
    <t>归档病历内容完整标记</t>
  </si>
  <si>
    <t>\x01\x45</t>
  </si>
  <si>
    <t>SUA0325</t>
  </si>
  <si>
    <t>SD_MAIN_DIAGNOSIS_CORRECT_FLAG</t>
  </si>
  <si>
    <t>病案首页中主要诊断填写正确标记</t>
  </si>
  <si>
    <t>\x01\x46</t>
  </si>
  <si>
    <t>SUA0326</t>
  </si>
  <si>
    <t>SD_MAIN_DIAGNOSIS_CODE_CORRECT_FLAG</t>
  </si>
  <si>
    <t>病案首页中主要诊断编码正确标记</t>
  </si>
  <si>
    <t>\x01\x47</t>
  </si>
  <si>
    <t>SUA0327</t>
  </si>
  <si>
    <t>SD_MAIN_DIAGNOSIS_OPER_FLAG</t>
  </si>
  <si>
    <t>病案首页中主要手术填写正确标记</t>
  </si>
  <si>
    <t>\x01\x48</t>
  </si>
  <si>
    <t>SUA0328</t>
  </si>
  <si>
    <t>SD_MAIN_DIAGNOSIS_CODE_OPER_FLAG</t>
  </si>
  <si>
    <t>病案首页中主要手术编码正确标记</t>
  </si>
  <si>
    <t>\x01\x49</t>
  </si>
  <si>
    <t>SUA0329</t>
  </si>
  <si>
    <t>SD_RECORD_UNREASONABLE_COPY_FLAG</t>
  </si>
  <si>
    <t>出现不合理复制病历内容标记</t>
  </si>
  <si>
    <t>\x01\x4A</t>
  </si>
  <si>
    <t>SUA0330</t>
  </si>
  <si>
    <t>SD_RECORD_INFORMED_CONSENT_FIT_FLAG</t>
  </si>
  <si>
    <t>规范签署知情同意书标记</t>
  </si>
  <si>
    <t>\x01\x4B</t>
  </si>
  <si>
    <t>SUA0331</t>
  </si>
  <si>
    <t>SD_INFORMED_CONSENT_FLAG</t>
  </si>
  <si>
    <t>存在知情同意书签署标记</t>
  </si>
  <si>
    <t>\x01\x4C</t>
  </si>
  <si>
    <t>SUA0332</t>
  </si>
  <si>
    <t>SD_CLASS_A_FLAG</t>
  </si>
  <si>
    <t>甲级病历标记</t>
  </si>
  <si>
    <t>\x01\x4D</t>
  </si>
  <si>
    <t>SUA0333</t>
  </si>
  <si>
    <t>\x01\x4E</t>
  </si>
  <si>
    <t>SUA0334</t>
  </si>
  <si>
    <t>\x01\x4F</t>
  </si>
  <si>
    <t>SUA0335</t>
  </si>
  <si>
    <t>JH_R_KIDNEY</t>
  </si>
  <si>
    <t>ME0001</t>
  </si>
  <si>
    <t>R_KIDNEY_SN</t>
  </si>
  <si>
    <t>统计数据唯一号</t>
  </si>
  <si>
    <t>内部三级编码ME0.000.000.001</t>
  </si>
  <si>
    <t>ME0002</t>
  </si>
  <si>
    <t>ME0003</t>
  </si>
  <si>
    <t>SC_HOSPITAL</t>
  </si>
  <si>
    <t>院区编码</t>
  </si>
  <si>
    <t>ME0004</t>
  </si>
  <si>
    <t>ST_HOSPITAL</t>
  </si>
  <si>
    <t>院区名称</t>
  </si>
  <si>
    <t>ME0005</t>
  </si>
  <si>
    <t>ME0006</t>
  </si>
  <si>
    <t>ME0007</t>
  </si>
  <si>
    <t>R_DATE</t>
  </si>
  <si>
    <t>统计时间</t>
  </si>
  <si>
    <t>ME0008</t>
  </si>
  <si>
    <t>XYTXZLSXDHGYF_NUM</t>
  </si>
  <si>
    <t>血液透析治疗室消毒合格月度总数</t>
  </si>
  <si>
    <t>ME0009</t>
  </si>
  <si>
    <t>TXYSSWWRJYHGJD_NUM</t>
  </si>
  <si>
    <t>透析用水生物污染检验合格季度总数</t>
  </si>
  <si>
    <t>ME0010</t>
  </si>
  <si>
    <t>TCHZFMTXBRY_NUM</t>
  </si>
  <si>
    <t>退出患者腹膜透析病人月总和</t>
  </si>
  <si>
    <t>ME0011</t>
  </si>
  <si>
    <t>KIDNEY_COMMENT</t>
  </si>
  <si>
    <t>ME0012</t>
  </si>
  <si>
    <t>ME0013</t>
  </si>
  <si>
    <t>ME0014</t>
  </si>
  <si>
    <t>FMTXZLSXDHGYF_NUM</t>
  </si>
  <si>
    <t>腹膜透析治疗室消毒合格月度总数</t>
  </si>
  <si>
    <t>ME0015</t>
  </si>
  <si>
    <t>TXYSSWWRJYHGYF_NUM</t>
  </si>
  <si>
    <t>透析用水生物污染检验合格月度总数</t>
  </si>
  <si>
    <t>ME0016</t>
  </si>
  <si>
    <t>JH_R_LAB_QUALITY</t>
  </si>
  <si>
    <t>MAH0001</t>
  </si>
  <si>
    <t>R_LABQUAL_SN</t>
  </si>
  <si>
    <t>内部三级编码MH0.000.000.001</t>
  </si>
  <si>
    <t>MAH0002</t>
  </si>
  <si>
    <t>MAH0003</t>
  </si>
  <si>
    <t>MAH0004</t>
  </si>
  <si>
    <t>DEPT_CODE</t>
  </si>
  <si>
    <t>MAH0005</t>
  </si>
  <si>
    <t>DATA_TIME</t>
  </si>
  <si>
    <t>MAH0006</t>
  </si>
  <si>
    <t>DATA_DATE</t>
  </si>
  <si>
    <t>统计日期</t>
  </si>
  <si>
    <t>MAH0007</t>
  </si>
  <si>
    <t>CJSJZPJYXM_NUM</t>
  </si>
  <si>
    <t>参加室间质评检验项目数</t>
  </si>
  <si>
    <t>MAH0008</t>
  </si>
  <si>
    <t>TDJGYKZDSJZPXM_NUM</t>
  </si>
  <si>
    <t>特定机构已开展的室间质评项目数</t>
  </si>
  <si>
    <t>MAH0009</t>
  </si>
  <si>
    <t>SYSJBDDJYXM_NUM</t>
  </si>
  <si>
    <t>实验室间比对的检验项目数</t>
  </si>
  <si>
    <t>MAH0010</t>
  </si>
  <si>
    <t>WSJZPJHJYXM_NUM</t>
  </si>
  <si>
    <t>无室间质评计划检验项目数</t>
  </si>
  <si>
    <t>MAH0011</t>
  </si>
  <si>
    <t>MAH0012</t>
  </si>
  <si>
    <t>MAH0013</t>
  </si>
  <si>
    <t>JH_R_ULTRA_DIAG</t>
  </si>
  <si>
    <t>MAJ0001</t>
  </si>
  <si>
    <t>R_ULTRA_SN</t>
  </si>
  <si>
    <t>诊断专业设备唯一号</t>
  </si>
  <si>
    <t>内部三级编码MJ0.000.000.001</t>
  </si>
  <si>
    <t>MAJ0002</t>
  </si>
  <si>
    <t>MAJ0003</t>
  </si>
  <si>
    <t>255</t>
  </si>
  <si>
    <t>MAJ0004</t>
  </si>
  <si>
    <t>SC_DEPT_CODE</t>
  </si>
  <si>
    <t>MAJ0005</t>
  </si>
  <si>
    <t>ST_DEPT_NAME</t>
  </si>
  <si>
    <t>MAJ0006</t>
  </si>
  <si>
    <t>STAT_DATATIME</t>
  </si>
  <si>
    <t>MAJ0007</t>
  </si>
  <si>
    <t>COM_ULTRAINSTRU_NUM</t>
  </si>
  <si>
    <t>完成质检的超声仪器数</t>
  </si>
  <si>
    <t>MAJ0008</t>
  </si>
  <si>
    <t>ORG_ULTRAINSTRU_NUM</t>
  </si>
  <si>
    <t>本机构在用超声仪器总数</t>
  </si>
  <si>
    <t>MAJ0009</t>
  </si>
  <si>
    <t>QUA_ULTRAREPORT_NUM</t>
  </si>
  <si>
    <t>超声检查报告书写合格的数量</t>
  </si>
  <si>
    <t>MAJ0010</t>
  </si>
  <si>
    <t>MAJ0011</t>
  </si>
  <si>
    <t>MAJ0012</t>
  </si>
  <si>
    <t>JH_LAB_APPLY_SUB</t>
  </si>
  <si>
    <t>SUB0001</t>
  </si>
  <si>
    <t>LAB_APPLY_SUB_SN</t>
  </si>
  <si>
    <t>检验申请单附表编号</t>
  </si>
  <si>
    <t>检验申请单附表编号，系统生成编号SB0.000.000.001</t>
  </si>
  <si>
    <t>SUB0002</t>
  </si>
  <si>
    <t>SUB0003</t>
  </si>
  <si>
    <t>SUB0004</t>
  </si>
  <si>
    <t>SD_SPECIMEN_TYPE</t>
  </si>
  <si>
    <t>类型不符合要求标识</t>
  </si>
  <si>
    <t>SUB0005</t>
  </si>
  <si>
    <t>SD_SPECIMEN_PACK</t>
  </si>
  <si>
    <t>采集容器不符合要求标识</t>
  </si>
  <si>
    <t>SUB0006</t>
  </si>
  <si>
    <t>SD_SPECIMEN_VOLUME</t>
  </si>
  <si>
    <t>采集量不符合要求标识</t>
  </si>
  <si>
    <t>SUB0007</t>
  </si>
  <si>
    <t>SD_SPECIMEN_BLOOD</t>
  </si>
  <si>
    <t>是否血培养标本</t>
  </si>
  <si>
    <t>SUB0008</t>
  </si>
  <si>
    <t>SD_CONTAMINATE_BLOOD</t>
  </si>
  <si>
    <t>是否污染的血培养标本</t>
  </si>
  <si>
    <t>SUB0009</t>
  </si>
  <si>
    <t>SD_SPECIMEN_XYKN</t>
  </si>
  <si>
    <t>是否需要需抗凝标识</t>
  </si>
  <si>
    <t>SUB0010</t>
  </si>
  <si>
    <t>SD_SPECIMEN_BBNJ</t>
  </si>
  <si>
    <t>标本凝集标识</t>
  </si>
  <si>
    <t>SUB0011</t>
  </si>
  <si>
    <t>SD_QUALITY</t>
  </si>
  <si>
    <t>室内质控标识</t>
  </si>
  <si>
    <t>SUB0012</t>
  </si>
  <si>
    <t>SD_QUALITY_VARY</t>
  </si>
  <si>
    <t>室内质控项目变异系数有要求标识</t>
  </si>
  <si>
    <t>SUB0013</t>
  </si>
  <si>
    <t>SD_QUALITY_VARY_HIGH</t>
  </si>
  <si>
    <t>室内质控项目变异系数高于要求表示</t>
  </si>
  <si>
    <t>SUB0014</t>
  </si>
  <si>
    <t>SD_TURNAR_TIME_BEFORE</t>
  </si>
  <si>
    <t>检验前周转时间(MIN)</t>
  </si>
  <si>
    <t>SUB0015</t>
  </si>
  <si>
    <t>SD_TURNAR_TIME_IN</t>
  </si>
  <si>
    <t>实验室内周转时间(MIN)</t>
  </si>
  <si>
    <t>SUB0016</t>
  </si>
  <si>
    <t>SUB0017</t>
  </si>
  <si>
    <t>SUB0018</t>
  </si>
  <si>
    <t>JH_PRE_FP_ICU</t>
  </si>
  <si>
    <t>MAK0001</t>
  </si>
  <si>
    <t>MAK0002</t>
  </si>
  <si>
    <t>MAK0003</t>
  </si>
  <si>
    <t>MAK0004</t>
  </si>
  <si>
    <t>MAK0005</t>
  </si>
  <si>
    <t>MAK0006</t>
  </si>
  <si>
    <t>MAK0007</t>
  </si>
  <si>
    <t>MAK0008</t>
  </si>
  <si>
    <t>MAK0009</t>
  </si>
  <si>
    <t>MAK0010</t>
  </si>
  <si>
    <t>MAK0011</t>
  </si>
  <si>
    <t>MAK0012</t>
  </si>
  <si>
    <t>MAK0013</t>
  </si>
  <si>
    <t>MAK0014</t>
  </si>
  <si>
    <t>MAK0015</t>
  </si>
  <si>
    <t>MAK0016</t>
  </si>
  <si>
    <t>MAK0017</t>
  </si>
  <si>
    <t>MAK0018</t>
  </si>
  <si>
    <t>JH_R_BAN_COLLECT</t>
  </si>
  <si>
    <t>MAN0001</t>
  </si>
  <si>
    <t>BAN_COLLECT_SN</t>
  </si>
  <si>
    <t>病案专业医疗质量控制统计表唯一号</t>
  </si>
  <si>
    <t>内部三级编码MN0.000.000.001</t>
  </si>
  <si>
    <t>MAN0002</t>
  </si>
  <si>
    <t>MAN0003</t>
  </si>
  <si>
    <t>REPORT_DATE</t>
  </si>
  <si>
    <t>统计日期（年月）</t>
  </si>
  <si>
    <t>MAN0004</t>
  </si>
  <si>
    <t>院区</t>
  </si>
  <si>
    <t>MAN0005</t>
  </si>
  <si>
    <t>MAN0006</t>
  </si>
  <si>
    <t>INP_MANAGER_NUM</t>
  </si>
  <si>
    <t>住院病案管理人员总数</t>
  </si>
  <si>
    <t>MAN0007</t>
  </si>
  <si>
    <t>INP_CATALOGER_NUM</t>
  </si>
  <si>
    <t>住院病案编码人员总数</t>
  </si>
  <si>
    <t>MAN0008</t>
  </si>
  <si>
    <t>VISIT_MANAGER_NUM</t>
  </si>
  <si>
    <t>门诊病案编码人员总数</t>
  </si>
  <si>
    <t>MAN0009</t>
  </si>
  <si>
    <t>VISIT_REPORT_NUM</t>
  </si>
  <si>
    <t>门诊病历总数</t>
  </si>
  <si>
    <t>MAN0010</t>
  </si>
  <si>
    <t>MAN0011</t>
  </si>
  <si>
    <t>MAN0012</t>
  </si>
  <si>
    <t>JH_R_NUTRITION</t>
  </si>
  <si>
    <t>MAP0001</t>
  </si>
  <si>
    <t>R_NUTRITION_SN</t>
  </si>
  <si>
    <t>内部三级编码MP0.000.000.001</t>
  </si>
  <si>
    <t>MAP0002</t>
  </si>
  <si>
    <t>MAP0003</t>
  </si>
  <si>
    <t>MAP0004</t>
  </si>
  <si>
    <t>MAP0005</t>
  </si>
  <si>
    <t>MAP0006</t>
  </si>
  <si>
    <t>MAP0007</t>
  </si>
  <si>
    <t>MAP0008</t>
  </si>
  <si>
    <t>MZTS_SUM</t>
  </si>
  <si>
    <t>营养门诊诊疗投诉发生人次数</t>
  </si>
  <si>
    <t>MAP0009</t>
  </si>
  <si>
    <t>MZZL_SUM</t>
  </si>
  <si>
    <t>营养门诊诊疗总人次数</t>
  </si>
  <si>
    <t>MAP0010</t>
  </si>
  <si>
    <t>NUTRITION_COMMENT</t>
  </si>
  <si>
    <t>MAP0011</t>
  </si>
  <si>
    <t>MAP0012</t>
  </si>
  <si>
    <t>MAP0013</t>
  </si>
  <si>
    <t>JH_R_HR</t>
  </si>
  <si>
    <t>MAQ0001</t>
  </si>
  <si>
    <t>R_HR_SN</t>
  </si>
  <si>
    <t>内部三级编码MQ0.000.000.001</t>
  </si>
  <si>
    <t>MAQ0002</t>
  </si>
  <si>
    <t>MAQ0003</t>
  </si>
  <si>
    <t>MAQ0004</t>
  </si>
  <si>
    <t>MAQ0005</t>
  </si>
  <si>
    <t>数据时间</t>
  </si>
  <si>
    <t>MAQ0006</t>
  </si>
  <si>
    <t>JZGDYSRS</t>
  </si>
  <si>
    <t>急诊固定医师人数</t>
  </si>
  <si>
    <t>MAQ0007</t>
  </si>
  <si>
    <t>JZZGYSRS</t>
  </si>
  <si>
    <t>急诊在岗医师人数</t>
  </si>
  <si>
    <t>MAQ0008</t>
  </si>
  <si>
    <t>JZGDHSRS</t>
  </si>
  <si>
    <t>急诊固定护士人数</t>
  </si>
  <si>
    <t>MAQ0009</t>
  </si>
  <si>
    <t>JZZGHSRS</t>
  </si>
  <si>
    <t>急诊在岗护士人数</t>
  </si>
  <si>
    <t>MAQ0010</t>
  </si>
  <si>
    <t>MZYSS</t>
  </si>
  <si>
    <t>麻醉医师数</t>
  </si>
  <si>
    <t>MAQ0011</t>
  </si>
  <si>
    <t>MZKGDZGYSS</t>
  </si>
  <si>
    <t>麻醉科固定在岗医师数</t>
  </si>
  <si>
    <t>MAQ0012</t>
  </si>
  <si>
    <t>MZKHSGDZGHSZS</t>
  </si>
  <si>
    <t>麻醉科护士固定在岗护士总数</t>
  </si>
  <si>
    <t>MAQ0013</t>
  </si>
  <si>
    <t>SSKSGDZGYSZS</t>
  </si>
  <si>
    <t>手术科室固定在岗医师总数</t>
  </si>
  <si>
    <t>MAQ0014</t>
  </si>
  <si>
    <t>EKYSS</t>
  </si>
  <si>
    <t>儿科医师数</t>
  </si>
  <si>
    <t>MAQ0015</t>
  </si>
  <si>
    <t>ZZYSS</t>
  </si>
  <si>
    <t>重症医师数</t>
  </si>
  <si>
    <t>MAQ0016</t>
  </si>
  <si>
    <t>ZZHSS</t>
  </si>
  <si>
    <t>重症护士数</t>
  </si>
  <si>
    <t>MAQ0017</t>
  </si>
  <si>
    <t>BLYSS</t>
  </si>
  <si>
    <t>病理医师数</t>
  </si>
  <si>
    <t>MAQ0018</t>
  </si>
  <si>
    <t>ZYYSS</t>
  </si>
  <si>
    <t>中医医师数</t>
  </si>
  <si>
    <t>MAQ0019</t>
  </si>
  <si>
    <t>ZYKZYLBYSRS</t>
  </si>
  <si>
    <t>中医科中医类别医师人数</t>
  </si>
  <si>
    <t>MAQ0020</t>
  </si>
  <si>
    <t>ZYKHSS</t>
  </si>
  <si>
    <t>中医科护士数</t>
  </si>
  <si>
    <t>MAQ0021</t>
  </si>
  <si>
    <t>GRKYSS</t>
  </si>
  <si>
    <t>感染科医师数</t>
  </si>
  <si>
    <t>MAQ0022</t>
  </si>
  <si>
    <t>GRKGDYSS</t>
  </si>
  <si>
    <t>感染科固定医师数</t>
  </si>
  <si>
    <t>MAQ0023</t>
  </si>
  <si>
    <t>GRKZGYSS</t>
  </si>
  <si>
    <t>感染科在岗医师数</t>
  </si>
  <si>
    <t>MAQ0024</t>
  </si>
  <si>
    <t>GRKGDHSS</t>
  </si>
  <si>
    <t>感染科固定护士数</t>
  </si>
  <si>
    <t>MAQ0025</t>
  </si>
  <si>
    <t>GRKZGHSS</t>
  </si>
  <si>
    <t>感染科在岗护士数</t>
  </si>
  <si>
    <t>MAQ0026</t>
  </si>
  <si>
    <t>YYGRGLZZRYS</t>
  </si>
  <si>
    <t>医院感染管理专职人员数</t>
  </si>
  <si>
    <t>MAQ0027</t>
  </si>
  <si>
    <t>JSKYSS</t>
  </si>
  <si>
    <t>精神科医师数</t>
  </si>
  <si>
    <t>MAQ0028</t>
  </si>
  <si>
    <t>KFKYSS</t>
  </si>
  <si>
    <t>康复科医师数</t>
  </si>
  <si>
    <t>MAQ0029</t>
  </si>
  <si>
    <t>KFKKFSRS</t>
  </si>
  <si>
    <t>康复科康复师人数</t>
  </si>
  <si>
    <t>MAQ0030</t>
  </si>
  <si>
    <t>KFKHSRS</t>
  </si>
  <si>
    <t>康复科护士人数</t>
  </si>
  <si>
    <t>MAQ0031</t>
  </si>
  <si>
    <t>QYHSRS</t>
  </si>
  <si>
    <t>全院护士人数</t>
  </si>
  <si>
    <t>MAQ0032</t>
  </si>
  <si>
    <t>BQHSRS</t>
  </si>
  <si>
    <t>病区护士人数</t>
  </si>
  <si>
    <t>MAQ0033</t>
  </si>
  <si>
    <t>ZCYSS</t>
  </si>
  <si>
    <t>注册医师数</t>
  </si>
  <si>
    <t>MAQ0034</t>
  </si>
  <si>
    <t>ZCHSS</t>
  </si>
  <si>
    <t>注册护士数</t>
  </si>
  <si>
    <t>MAQ0035</t>
  </si>
  <si>
    <t>MZZYYSS</t>
  </si>
  <si>
    <t>门诊执业医师数</t>
  </si>
  <si>
    <t>MAQ0036</t>
  </si>
  <si>
    <t>ZYZYYSS</t>
  </si>
  <si>
    <t>住院执业医师数</t>
  </si>
  <si>
    <t>MAQ0037</t>
  </si>
  <si>
    <t>LCYSRS</t>
  </si>
  <si>
    <t>临床药师人数</t>
  </si>
  <si>
    <t>MAQ0038</t>
  </si>
  <si>
    <t>YSZRS</t>
  </si>
  <si>
    <t>药师（包括药剂师和临床药师）总人数</t>
  </si>
  <si>
    <t>MAQ0039</t>
  </si>
  <si>
    <t>JYGJZCDYWRYS</t>
  </si>
  <si>
    <t>具有高级职称的医务人员数</t>
  </si>
  <si>
    <t>MAQ0040</t>
  </si>
  <si>
    <t>BZRS</t>
  </si>
  <si>
    <t>编制人数</t>
  </si>
  <si>
    <t>MAQ0041</t>
  </si>
  <si>
    <t>HTZRS</t>
  </si>
  <si>
    <t>合同制人数</t>
  </si>
  <si>
    <t>MAQ0042</t>
  </si>
  <si>
    <t>WSJSRYS</t>
  </si>
  <si>
    <t>卫生技术人员数</t>
  </si>
  <si>
    <t>MAQ0043</t>
  </si>
  <si>
    <t>YXZYJSRYS</t>
  </si>
  <si>
    <t>药学专业技术人员数</t>
  </si>
  <si>
    <t>MAQ0044</t>
  </si>
  <si>
    <t>SXKZYJSRYS</t>
  </si>
  <si>
    <t>输血科（血库）专职专业技术人员数</t>
  </si>
  <si>
    <t>MAQ0045</t>
  </si>
  <si>
    <t>YYKSYSRS</t>
  </si>
  <si>
    <t>营养科室医师人数</t>
  </si>
  <si>
    <t>MAQ0046</t>
  </si>
  <si>
    <t>YYKSHSRS</t>
  </si>
  <si>
    <t>营养科室护士人数</t>
  </si>
  <si>
    <t>MAQ0047</t>
  </si>
  <si>
    <t>YYKSJSRS</t>
  </si>
  <si>
    <t>营养科室技师人数</t>
  </si>
  <si>
    <t>MAQ0048</t>
  </si>
  <si>
    <t>MAQ0049</t>
  </si>
  <si>
    <t>MAQ0050</t>
  </si>
  <si>
    <t>JH_OP_PRE_INQUIRY</t>
  </si>
  <si>
    <t>MAT0001</t>
  </si>
  <si>
    <t>OPER_APY_PRE_SN</t>
  </si>
  <si>
    <t>术前访视编号</t>
  </si>
  <si>
    <t>MAT0002</t>
  </si>
  <si>
    <t>MAT0003</t>
  </si>
  <si>
    <t>MAT0004</t>
  </si>
  <si>
    <t>PRE_INQUIRY_NO</t>
  </si>
  <si>
    <t>术前访视记录号</t>
  </si>
  <si>
    <t>MAT0005</t>
  </si>
  <si>
    <t>SC_INPT_USER</t>
  </si>
  <si>
    <t>MAT0006</t>
  </si>
  <si>
    <t>ST_INPT_USER</t>
  </si>
  <si>
    <t>MAT0007</t>
  </si>
  <si>
    <t>INPT_TIME</t>
  </si>
  <si>
    <t>MAT0008</t>
  </si>
  <si>
    <t>MAT0009</t>
  </si>
  <si>
    <t>MAT0010</t>
  </si>
  <si>
    <t>PRE_OPER_PRESSURE</t>
  </si>
  <si>
    <t>术前血压</t>
  </si>
  <si>
    <t>MAT0011</t>
  </si>
  <si>
    <t>PRE_OPER_RATE</t>
  </si>
  <si>
    <t>术前心率</t>
  </si>
  <si>
    <t>MAT0012</t>
  </si>
  <si>
    <t>PRE_OPER_BREATHE</t>
  </si>
  <si>
    <t>术前呼吸</t>
  </si>
  <si>
    <t>MAT0013</t>
  </si>
  <si>
    <t>PRE_OPER_TEMPERATURE</t>
  </si>
  <si>
    <t>术前体温</t>
  </si>
  <si>
    <t>MAT0014</t>
  </si>
  <si>
    <t>PRE_OPER_WEIGHT</t>
  </si>
  <si>
    <t>术前体重</t>
  </si>
  <si>
    <t>MAT0015</t>
  </si>
  <si>
    <t>PRE_OPER_BLOOD</t>
  </si>
  <si>
    <t>术前血常规</t>
  </si>
  <si>
    <t>MAT0016</t>
  </si>
  <si>
    <t>PRE_OPER_URINE</t>
  </si>
  <si>
    <t>术前尿常规</t>
  </si>
  <si>
    <t>MAT0017</t>
  </si>
  <si>
    <t>PRE_OPER_LIVER</t>
  </si>
  <si>
    <t>术前肝功能</t>
  </si>
  <si>
    <t>MAT0018</t>
  </si>
  <si>
    <t>PRE_OPER_KIDNEY</t>
  </si>
  <si>
    <t>术前肾功能</t>
  </si>
  <si>
    <t>MAT0019</t>
  </si>
  <si>
    <t>PRE_OPER_HEART</t>
  </si>
  <si>
    <t>术前心功能</t>
  </si>
  <si>
    <t>MAT0020</t>
  </si>
  <si>
    <t>PRE_OPER_LUNGS</t>
  </si>
  <si>
    <t>术前肺功能</t>
  </si>
  <si>
    <t>MAT0021</t>
  </si>
  <si>
    <t>PRE_OPER_ECG</t>
  </si>
  <si>
    <t>术前心电图</t>
  </si>
  <si>
    <t>MAT0022</t>
  </si>
  <si>
    <t>PRE_OPER_OTHER_EXAM</t>
  </si>
  <si>
    <t>术前其他特殊检查</t>
  </si>
  <si>
    <t>MAT0023</t>
  </si>
  <si>
    <t>PRE_OPER_B_ULT</t>
  </si>
  <si>
    <t>术前B超</t>
  </si>
  <si>
    <t>MAT0024</t>
  </si>
  <si>
    <t>PRE_OPER_MRI</t>
  </si>
  <si>
    <t>术前MRI</t>
  </si>
  <si>
    <t>MAT0025</t>
  </si>
  <si>
    <t>PRE_OPER_BG</t>
  </si>
  <si>
    <t>术前血气分析</t>
  </si>
  <si>
    <t>MAT0026</t>
  </si>
  <si>
    <t>PRE_OPER_GCS</t>
  </si>
  <si>
    <t>术前一般状况检查</t>
  </si>
  <si>
    <t>MAT0027</t>
  </si>
  <si>
    <t>MENTAL_HEALTH_FLAG</t>
  </si>
  <si>
    <t>MAT0028</t>
  </si>
  <si>
    <t>PRE_OPER_HA</t>
  </si>
  <si>
    <t>术前心脏听诊</t>
  </si>
  <si>
    <t>MAT0029</t>
  </si>
  <si>
    <t>PRE_OPER_LA</t>
  </si>
  <si>
    <t>术前肺部听诊</t>
  </si>
  <si>
    <t>MAT0030</t>
  </si>
  <si>
    <t>PRE_OPER_EXTR_EXAM</t>
  </si>
  <si>
    <t>术前四肢检査</t>
  </si>
  <si>
    <t>MAT0031</t>
  </si>
  <si>
    <t>PRE_OPER_TRACHEA_EXAM</t>
  </si>
  <si>
    <t>术前气管检查</t>
  </si>
  <si>
    <t>MAT0032</t>
  </si>
  <si>
    <t>PRE_OPER_TOOTH_EXAM</t>
  </si>
  <si>
    <t>术前牙齿检査</t>
  </si>
  <si>
    <t>MAT0033</t>
  </si>
  <si>
    <t>PRE_OPER_INDI_ANES</t>
  </si>
  <si>
    <t>术前麻醉适应症</t>
  </si>
  <si>
    <t>MAT0034</t>
  </si>
  <si>
    <t>MAT0035</t>
  </si>
  <si>
    <t>抗过敏药物</t>
  </si>
  <si>
    <t>MAT0036</t>
  </si>
  <si>
    <t>SMOK_HISTORY</t>
  </si>
  <si>
    <t>吸烟史</t>
  </si>
  <si>
    <t>MAT0037</t>
  </si>
  <si>
    <t>SMOK_STAR_DATE</t>
  </si>
  <si>
    <t>吸烟开始年份</t>
  </si>
  <si>
    <t>MAT0038</t>
  </si>
  <si>
    <t>SMOK_STAR_END</t>
  </si>
  <si>
    <t>吸烟结束年份</t>
  </si>
  <si>
    <t>MAT0039</t>
  </si>
  <si>
    <t>SMOK_DAY</t>
  </si>
  <si>
    <t>吸烟天数</t>
  </si>
  <si>
    <t>MAT0040</t>
  </si>
  <si>
    <t>DRINK_HISTORY</t>
  </si>
  <si>
    <t>喝酒史</t>
  </si>
  <si>
    <t>MAT0041</t>
  </si>
  <si>
    <t>DRINK_NUMBER</t>
  </si>
  <si>
    <t>喝酒量</t>
  </si>
  <si>
    <t>MAT0042</t>
  </si>
  <si>
    <t>ASTHMA_HISTORY</t>
  </si>
  <si>
    <t>哮喘史</t>
  </si>
  <si>
    <t>MAT0043</t>
  </si>
  <si>
    <t>ASTHMA_TYPE</t>
  </si>
  <si>
    <t>哮喘类型</t>
  </si>
  <si>
    <t>MAT0044</t>
  </si>
  <si>
    <t>ASTHMA_FRE</t>
  </si>
  <si>
    <t>哮喘频率</t>
  </si>
  <si>
    <t>MAT0045</t>
  </si>
  <si>
    <t>HIGH_BLOOD_HISTORY</t>
  </si>
  <si>
    <t>高血压史</t>
  </si>
  <si>
    <t>MAT0046</t>
  </si>
  <si>
    <t>CHEST_TEXT</t>
  </si>
  <si>
    <t>胸痛备注</t>
  </si>
  <si>
    <t>MAT0047</t>
  </si>
  <si>
    <t>CHEST_HISTORY</t>
  </si>
  <si>
    <t>胸痛史</t>
  </si>
  <si>
    <t>MAT0048</t>
  </si>
  <si>
    <t>DIABETES_HISTORY</t>
  </si>
  <si>
    <t>糖尿病史</t>
  </si>
  <si>
    <t>MAT0049</t>
  </si>
  <si>
    <t>DIABETES_TYPE</t>
  </si>
  <si>
    <t>糖尿病治疗方式</t>
  </si>
  <si>
    <t>MAT0050</t>
  </si>
  <si>
    <t>MEDICATED_HISTORY</t>
  </si>
  <si>
    <t>用药史</t>
  </si>
  <si>
    <t>MAT0051</t>
  </si>
  <si>
    <t>ANES_HISTORY</t>
  </si>
  <si>
    <t>麻醉史</t>
  </si>
  <si>
    <t>MAT0052</t>
  </si>
  <si>
    <t>SPECIAL_HISTORY</t>
  </si>
  <si>
    <t>特殊病史</t>
  </si>
  <si>
    <t>MAT0053</t>
  </si>
  <si>
    <t>PRE_OPER_SPI</t>
  </si>
  <si>
    <t>术前脊柱检査</t>
  </si>
  <si>
    <t>MAT0054</t>
  </si>
  <si>
    <t>PRE_OPER_ABD</t>
  </si>
  <si>
    <t>术前腹部检查</t>
  </si>
  <si>
    <t>MAT0055</t>
  </si>
  <si>
    <t>PRE_OPER_ANSMED</t>
  </si>
  <si>
    <t>拟实施麻醉方法代码</t>
  </si>
  <si>
    <t>MAT0056</t>
  </si>
  <si>
    <t>PRE_OPER_ANSORD</t>
  </si>
  <si>
    <t>术前麻醉医嘱</t>
  </si>
  <si>
    <t>MAT0057</t>
  </si>
  <si>
    <t>PRE_OPER_MEMO</t>
  </si>
  <si>
    <t>MAT0058</t>
  </si>
  <si>
    <t>PRE_OPER_DIS</t>
  </si>
  <si>
    <t>MAT0059</t>
  </si>
  <si>
    <t>MAT0060</t>
  </si>
  <si>
    <t>MAT0061</t>
  </si>
  <si>
    <t>MAT0062</t>
  </si>
  <si>
    <t>PRE_OPER_SOLID</t>
  </si>
  <si>
    <t>术前凝血</t>
  </si>
  <si>
    <t>MAT0063</t>
  </si>
  <si>
    <t>PRE_OPER_ELEC</t>
  </si>
  <si>
    <t>术前电解质</t>
  </si>
  <si>
    <t>MAT0064</t>
  </si>
  <si>
    <t>PRE_OPER_OTHER_LAB</t>
  </si>
  <si>
    <t>术前其他检验</t>
  </si>
  <si>
    <t>JH_OP_CARE</t>
  </si>
  <si>
    <t>MAU0001</t>
  </si>
  <si>
    <t>OPER_APY_CARE_SN</t>
  </si>
  <si>
    <t>手术护理编号</t>
  </si>
  <si>
    <t>MAU0002</t>
  </si>
  <si>
    <t>MAU0003</t>
  </si>
  <si>
    <t>MAU0004</t>
  </si>
  <si>
    <t>OPER_CARE_NO</t>
  </si>
  <si>
    <t>手术护理记录单号</t>
  </si>
  <si>
    <t>MAU0005</t>
  </si>
  <si>
    <t>MAU0006</t>
  </si>
  <si>
    <t>MAU0007</t>
  </si>
  <si>
    <t>MAU0008</t>
  </si>
  <si>
    <t>MAU0009</t>
  </si>
  <si>
    <t>手术级别说明</t>
  </si>
  <si>
    <t>MAU0010</t>
  </si>
  <si>
    <t>MAU0011</t>
  </si>
  <si>
    <t>MAU0012</t>
  </si>
  <si>
    <t>MAU0013</t>
  </si>
  <si>
    <t>MAU0014</t>
  </si>
  <si>
    <t>MAU0015</t>
  </si>
  <si>
    <t>MAU0016</t>
  </si>
  <si>
    <t>源业务系统麻醉方式，例如全身麻醉</t>
  </si>
  <si>
    <t>MAU0017</t>
  </si>
  <si>
    <t>MAU0018</t>
  </si>
  <si>
    <t>MAU0019</t>
  </si>
  <si>
    <t>MAU0020</t>
  </si>
  <si>
    <t>MAU0021</t>
  </si>
  <si>
    <t>MAU0022</t>
  </si>
  <si>
    <t>MAU0023</t>
  </si>
  <si>
    <t>MAU0024</t>
  </si>
  <si>
    <t>MAU0025</t>
  </si>
  <si>
    <t>MAU0026</t>
  </si>
  <si>
    <t>MAU0027</t>
  </si>
  <si>
    <t>MAU0028</t>
  </si>
  <si>
    <t>MAU0029</t>
  </si>
  <si>
    <t>MAU0030</t>
  </si>
  <si>
    <t>MAU0031</t>
  </si>
  <si>
    <t>MAU0032</t>
  </si>
  <si>
    <t>MAU0033</t>
  </si>
  <si>
    <t>MAU0034</t>
  </si>
  <si>
    <t>MAU0035</t>
  </si>
  <si>
    <t>MAU0036</t>
  </si>
  <si>
    <t>MAU0037</t>
  </si>
  <si>
    <t>MAU0038</t>
  </si>
  <si>
    <t>MAU0039</t>
  </si>
  <si>
    <t>MAU0040</t>
  </si>
  <si>
    <t>MAU0041</t>
  </si>
  <si>
    <t>MAU0042</t>
  </si>
  <si>
    <t>MAU0043</t>
  </si>
  <si>
    <t>MAU0044</t>
  </si>
  <si>
    <t>MAU0045</t>
  </si>
  <si>
    <t>MAU0046</t>
  </si>
  <si>
    <t>MAU0047</t>
  </si>
  <si>
    <t>MAU0048</t>
  </si>
  <si>
    <t>CHECK_ITEM</t>
  </si>
  <si>
    <t>病人交接核对项目</t>
  </si>
  <si>
    <t>MAU0049</t>
  </si>
  <si>
    <t>CHECK_FLAG_AFR</t>
  </si>
  <si>
    <t>关后核对标志</t>
  </si>
  <si>
    <t>MAU0050</t>
  </si>
  <si>
    <t>CHECK_FLAG_BEF</t>
  </si>
  <si>
    <t>关前核对标志</t>
  </si>
  <si>
    <t>MAU0051</t>
  </si>
  <si>
    <t>MAU0052</t>
  </si>
  <si>
    <t>ALLERGY_HISTORY_FLAG</t>
  </si>
  <si>
    <t>过敏史标志</t>
  </si>
  <si>
    <t>MAU0053</t>
  </si>
  <si>
    <t>NUR_OPR_RES</t>
  </si>
  <si>
    <t>护理操作结果</t>
  </si>
  <si>
    <t>MAU0054</t>
  </si>
  <si>
    <t>NUR_OPR_NAME</t>
  </si>
  <si>
    <t>护理操作名称</t>
  </si>
  <si>
    <t>MAU0055</t>
  </si>
  <si>
    <t>NUR_OPR_ITEM_NAME</t>
  </si>
  <si>
    <t>护理操作项目类目名称</t>
  </si>
  <si>
    <t>MAU0056</t>
  </si>
  <si>
    <t>SC_NUR_CLASS</t>
  </si>
  <si>
    <t>护理等级代码</t>
  </si>
  <si>
    <t>MAU0057</t>
  </si>
  <si>
    <t>ST_NUR_CLASS</t>
  </si>
  <si>
    <t>护理等级说明</t>
  </si>
  <si>
    <t>MAU0058</t>
  </si>
  <si>
    <t>NUR_OBS_RES</t>
  </si>
  <si>
    <t>护理观察结果</t>
  </si>
  <si>
    <t>MAU0059</t>
  </si>
  <si>
    <t>NUR_OBS_ITEN_NAME</t>
  </si>
  <si>
    <t>护理观察项目名称</t>
  </si>
  <si>
    <t>MAU0060</t>
  </si>
  <si>
    <t>SC_NUT_TYPE</t>
  </si>
  <si>
    <t>护理类型代码</t>
  </si>
  <si>
    <t>MAU0061</t>
  </si>
  <si>
    <t>ST_NUT_TYPE</t>
  </si>
  <si>
    <t>护理类型说明</t>
  </si>
  <si>
    <t>MAU0062</t>
  </si>
  <si>
    <t>SC_NUR_HAND_SIGN</t>
  </si>
  <si>
    <t>交接护士签名</t>
  </si>
  <si>
    <t>MAU0063</t>
  </si>
  <si>
    <t>ST_NUR_HAND_SIGN</t>
  </si>
  <si>
    <t>交接护士签名名称</t>
  </si>
  <si>
    <t>MAU0064</t>
  </si>
  <si>
    <t>HAND_DATE</t>
  </si>
  <si>
    <t>交接日期时间</t>
  </si>
  <si>
    <t>MAU0065</t>
  </si>
  <si>
    <t>SKIN_EXAM_DESC</t>
  </si>
  <si>
    <t>皮肤检查描述</t>
  </si>
  <si>
    <t>MAU0066</t>
  </si>
  <si>
    <t>INVENT_FLAG_BEF</t>
  </si>
  <si>
    <t>术前清点标志</t>
  </si>
  <si>
    <t>MAU0067</t>
  </si>
  <si>
    <t>PIS_FLAG_INTRA</t>
  </si>
  <si>
    <t>术中病理标志</t>
  </si>
  <si>
    <t>MAU0068</t>
  </si>
  <si>
    <t>GOOD_NAME_AFR</t>
  </si>
  <si>
    <t>术中所用物品名称</t>
  </si>
  <si>
    <t>MAU0069</t>
  </si>
  <si>
    <t>转运者签名编码</t>
  </si>
  <si>
    <t>MAU0070</t>
  </si>
  <si>
    <t>转运者签名名称</t>
  </si>
  <si>
    <t>MAU0071</t>
  </si>
  <si>
    <t>PERPARATION</t>
  </si>
  <si>
    <t>准备事项</t>
  </si>
  <si>
    <t>MAU0072</t>
  </si>
  <si>
    <t>MAU0073</t>
  </si>
  <si>
    <t>MAU0074</t>
  </si>
  <si>
    <t>JH_OP_PACU</t>
  </si>
  <si>
    <t>MAV0001</t>
  </si>
  <si>
    <t>OPER_APY_PACU_SN</t>
  </si>
  <si>
    <t>手术恢复室PACU入出记录编号</t>
  </si>
  <si>
    <t>MAV0002</t>
  </si>
  <si>
    <t>MAV0003</t>
  </si>
  <si>
    <t>MAV0004</t>
  </si>
  <si>
    <t>OPER_PACU_NO</t>
  </si>
  <si>
    <t>进出恢复室PACU记录号</t>
  </si>
  <si>
    <t>MAV0005</t>
  </si>
  <si>
    <t>PACU_BED</t>
  </si>
  <si>
    <t>PACU床号</t>
  </si>
  <si>
    <t>MAV0006</t>
  </si>
  <si>
    <t>IN_RECOVERY_ROOM_TIME</t>
  </si>
  <si>
    <t>入麻醉复苏室时间</t>
  </si>
  <si>
    <t>MAV0007</t>
  </si>
  <si>
    <t>SC_RECOVERY_DOCTOR</t>
  </si>
  <si>
    <t>麻醉复苏医师编码</t>
  </si>
  <si>
    <t>MAV0008</t>
  </si>
  <si>
    <t>ST_RECOVERY_DOCTOR</t>
  </si>
  <si>
    <t>麻醉复苏医师姓名</t>
  </si>
  <si>
    <t>MAV0009</t>
  </si>
  <si>
    <t>SC_RECOVERY_NURSE</t>
  </si>
  <si>
    <t>麻醉复苏护士编码</t>
  </si>
  <si>
    <t>MAV0010</t>
  </si>
  <si>
    <t>ST_RECOVERY_NURSE</t>
  </si>
  <si>
    <t>麻醉复苏护士姓名</t>
  </si>
  <si>
    <t>MAV0011</t>
  </si>
  <si>
    <t>OUT_RECOVERY_ROOM_TIME</t>
  </si>
  <si>
    <t>出麻醉复苏室时间</t>
  </si>
  <si>
    <t>MAV0012</t>
  </si>
  <si>
    <t>PACU_TRSFU_AMOUNT</t>
  </si>
  <si>
    <t>PACU液体总量</t>
  </si>
  <si>
    <t>MAV0013</t>
  </si>
  <si>
    <t>PACU_URINE_VOLUME</t>
  </si>
  <si>
    <t>PACU尿量</t>
  </si>
  <si>
    <t>MAV0014</t>
  </si>
  <si>
    <t>PACU_DRAINAGE_VOLUME</t>
  </si>
  <si>
    <t>PACU引流量</t>
  </si>
  <si>
    <t>MAV0015</t>
  </si>
  <si>
    <t>IN_OPER_HR</t>
  </si>
  <si>
    <t>入恢复室心率</t>
  </si>
  <si>
    <t>MAV0016</t>
  </si>
  <si>
    <t>IN_OPER_R</t>
  </si>
  <si>
    <t>入恢复室呼吸</t>
  </si>
  <si>
    <t>MAV0017</t>
  </si>
  <si>
    <t>IN_OPER_T</t>
  </si>
  <si>
    <t>入恢复室体温</t>
  </si>
  <si>
    <t>MAV0018</t>
  </si>
  <si>
    <t>IN_OPER_BP</t>
  </si>
  <si>
    <t>入恢复室血压</t>
  </si>
  <si>
    <t>MAV0019</t>
  </si>
  <si>
    <t>IN_OPER_VT</t>
  </si>
  <si>
    <t>入恢复室通气量</t>
  </si>
  <si>
    <t>MAV0020</t>
  </si>
  <si>
    <t>IN_OPER_DISABILITY</t>
  </si>
  <si>
    <t>入恢复室意识</t>
  </si>
  <si>
    <t>MAV0021</t>
  </si>
  <si>
    <t>IN_OPER_POSITION</t>
  </si>
  <si>
    <t>入恢复室体位</t>
  </si>
  <si>
    <t>MAV0022</t>
  </si>
  <si>
    <t>RECOVERY_SCORE</t>
  </si>
  <si>
    <t>苏醒评分</t>
  </si>
  <si>
    <t>出室总评分</t>
  </si>
  <si>
    <t>MAV0023</t>
  </si>
  <si>
    <t>IN_OPER_WOUND_OBV</t>
  </si>
  <si>
    <t>伤口观察</t>
  </si>
  <si>
    <t>MAV0024</t>
  </si>
  <si>
    <t>IN_OPER_STOMACH</t>
  </si>
  <si>
    <t>胃管</t>
  </si>
  <si>
    <t>MAV0025</t>
  </si>
  <si>
    <t>IN_OPER_PB</t>
  </si>
  <si>
    <t>外周静脉</t>
  </si>
  <si>
    <t>MAV0026</t>
  </si>
  <si>
    <t>IN_OPER_CV</t>
  </si>
  <si>
    <t>中心静脉</t>
  </si>
  <si>
    <t>MAV0027</t>
  </si>
  <si>
    <t>INFUSION_TRSFU_AMOUNT</t>
  </si>
  <si>
    <t>MAV0028</t>
  </si>
  <si>
    <t>OUT_OPER_HR</t>
  </si>
  <si>
    <t>出恢复室心率</t>
  </si>
  <si>
    <t>MAV0029</t>
  </si>
  <si>
    <t>OUT_OPER_R</t>
  </si>
  <si>
    <t>出恢复室呼吸</t>
  </si>
  <si>
    <t>MAV0030</t>
  </si>
  <si>
    <t>OUT_OPER_T</t>
  </si>
  <si>
    <t>出恢复室体温</t>
  </si>
  <si>
    <t>MAV0031</t>
  </si>
  <si>
    <t>OUT_OPER_BP</t>
  </si>
  <si>
    <t>出恢复室血压</t>
  </si>
  <si>
    <t>MAV0032</t>
  </si>
  <si>
    <t>OUT_OPER_VT</t>
  </si>
  <si>
    <t>出恢复室通气量</t>
  </si>
  <si>
    <t>MAV0033</t>
  </si>
  <si>
    <t>OUT_OPER_O2</t>
  </si>
  <si>
    <t>出恢复室吸氧条件</t>
  </si>
  <si>
    <t>MAV0034</t>
  </si>
  <si>
    <t>OUT_OPER_SP02</t>
  </si>
  <si>
    <t>出恢复室血氧饱和度</t>
  </si>
  <si>
    <t>MAV0035</t>
  </si>
  <si>
    <t>MAV0036</t>
  </si>
  <si>
    <t>MAV0037</t>
  </si>
  <si>
    <t>JH_OP_FIN_INQUIRY</t>
  </si>
  <si>
    <t>MAW0001</t>
  </si>
  <si>
    <t>OPER_APY_FIN_SN</t>
  </si>
  <si>
    <t>手术术后访视编号</t>
  </si>
  <si>
    <t>MAW0002</t>
  </si>
  <si>
    <t>MAW0003</t>
  </si>
  <si>
    <t>MAW0004</t>
  </si>
  <si>
    <t>FIN_INQUIRY_NO</t>
  </si>
  <si>
    <t>术后访视记录号</t>
  </si>
  <si>
    <t>MAW0005</t>
  </si>
  <si>
    <t>FIN_INQUIRY_NUM</t>
  </si>
  <si>
    <t>术后访视次数</t>
  </si>
  <si>
    <t>MAW0006</t>
  </si>
  <si>
    <t>INQUIRY_TIME</t>
  </si>
  <si>
    <t>MAW0007</t>
  </si>
  <si>
    <t>SC_INQUIRY_USER</t>
  </si>
  <si>
    <t>随访人员编码</t>
  </si>
  <si>
    <t>MAW0008</t>
  </si>
  <si>
    <t>ST_INQUIRY_USER</t>
  </si>
  <si>
    <t>随访人员姓名</t>
  </si>
  <si>
    <t>MAW0009</t>
  </si>
  <si>
    <t>录入日期及时间</t>
  </si>
  <si>
    <t>MAW0010</t>
  </si>
  <si>
    <t>SC_ENTERED_BY</t>
  </si>
  <si>
    <t>录入者编码</t>
  </si>
  <si>
    <t>MAW0011</t>
  </si>
  <si>
    <t>ST_ENTERED_BY</t>
  </si>
  <si>
    <t>录入者姓名</t>
  </si>
  <si>
    <t>MAW0012</t>
  </si>
  <si>
    <t>FIN_CONSCIOUSNESS</t>
  </si>
  <si>
    <t>意识状态</t>
  </si>
  <si>
    <t>(清醒、嗜睡、昏迷)</t>
  </si>
  <si>
    <t>MAW0013</t>
  </si>
  <si>
    <t>FIN_THROAT_ACHE</t>
  </si>
  <si>
    <t>咽喉</t>
  </si>
  <si>
    <t>MAW0014</t>
  </si>
  <si>
    <t>FIN_BREATH</t>
  </si>
  <si>
    <t>MAW0015</t>
  </si>
  <si>
    <t>FIN_SOUND_HOARSENESS</t>
  </si>
  <si>
    <t>声音</t>
  </si>
  <si>
    <t>MAW0016</t>
  </si>
  <si>
    <t>FIN_NAUSEA</t>
  </si>
  <si>
    <t>恶心，呕吐</t>
  </si>
  <si>
    <t>MAW0017</t>
  </si>
  <si>
    <t>FIN_LIMB</t>
  </si>
  <si>
    <t>四肢</t>
  </si>
  <si>
    <t>MAW0018</t>
  </si>
  <si>
    <t>FIN_EMICTION_RETENTION</t>
  </si>
  <si>
    <t>尿潴留</t>
  </si>
  <si>
    <t>MAW0019</t>
  </si>
  <si>
    <t>FIN_BLOOD_PRESS</t>
  </si>
  <si>
    <t>MAW0020</t>
  </si>
  <si>
    <t>FIN_CARDIOTACH</t>
  </si>
  <si>
    <t>心率(单位:次/分)</t>
  </si>
  <si>
    <t>MAW0021</t>
  </si>
  <si>
    <t>FIN_HEADACHE</t>
  </si>
  <si>
    <t>头</t>
  </si>
  <si>
    <t>MAW0022</t>
  </si>
  <si>
    <t>FIN_PUNCTURE_POSTION_OF_ACHE</t>
  </si>
  <si>
    <t>穿刺点</t>
  </si>
  <si>
    <t>MAW0023</t>
  </si>
  <si>
    <t>GEN_EXAM_RES</t>
  </si>
  <si>
    <t>一般状况检查结果</t>
  </si>
  <si>
    <t>MAW0024</t>
  </si>
  <si>
    <t>SOBER_DATE</t>
  </si>
  <si>
    <t>清醒日期时间</t>
  </si>
  <si>
    <t>MAW0025</t>
  </si>
  <si>
    <t>TRAC_EXT_FLAG</t>
  </si>
  <si>
    <t>拔除气管插管标志</t>
  </si>
  <si>
    <t>MAW0026</t>
  </si>
  <si>
    <t>EXEC_CASE</t>
  </si>
  <si>
    <t>特殊情况</t>
  </si>
  <si>
    <t>MAW0027</t>
  </si>
  <si>
    <t>ANAE_INDIC</t>
  </si>
  <si>
    <t>麻醉适应证</t>
  </si>
  <si>
    <t>MAW0028</t>
  </si>
  <si>
    <t>MAW0029</t>
  </si>
  <si>
    <t>MAW0030</t>
  </si>
  <si>
    <t>JH_OP_ANALGESIA</t>
  </si>
  <si>
    <t>MAX0001</t>
  </si>
  <si>
    <t>OPER_APY_ANAL_SN</t>
  </si>
  <si>
    <t>镇痛治疗记录编号</t>
  </si>
  <si>
    <t>MAX0002</t>
  </si>
  <si>
    <t>MAX0003</t>
  </si>
  <si>
    <t>MAX0004</t>
  </si>
  <si>
    <t>OPER_ANALGESIA_NO</t>
  </si>
  <si>
    <t>镇痛治疗记录号</t>
  </si>
  <si>
    <t>MAX0005</t>
  </si>
  <si>
    <t>ANALGESIA_TYPE</t>
  </si>
  <si>
    <t>术中术后镇痛</t>
  </si>
  <si>
    <t>术中、术后</t>
  </si>
  <si>
    <t>MAX0006</t>
  </si>
  <si>
    <t>ANALGESIC1</t>
  </si>
  <si>
    <t>镇痛药1</t>
  </si>
  <si>
    <t>MAX0007</t>
  </si>
  <si>
    <t>ANALGESIC1_DOSAGE</t>
  </si>
  <si>
    <t>镇痛药1剂量</t>
  </si>
  <si>
    <t>MAX0008</t>
  </si>
  <si>
    <t>ANALGESIC1_DOSAGE_UNITS</t>
  </si>
  <si>
    <t xml:space="preserve">镇痛药1剂量单位	</t>
  </si>
  <si>
    <t>MAX0009</t>
  </si>
  <si>
    <t>ANALGESIC2</t>
  </si>
  <si>
    <t>镇痛药2</t>
  </si>
  <si>
    <t>MAX0010</t>
  </si>
  <si>
    <t>ANALGESIC2_DOSAGE</t>
  </si>
  <si>
    <t>镇痛药2剂量</t>
  </si>
  <si>
    <t>MAX0011</t>
  </si>
  <si>
    <t>DRUGA_DOSAGE</t>
  </si>
  <si>
    <t>配方:药品A剂量</t>
  </si>
  <si>
    <t>MAX0012</t>
  </si>
  <si>
    <t>ANALGESIC2_DOSAGE_UNITS</t>
  </si>
  <si>
    <t xml:space="preserve">镇痛药2剂量单位	</t>
  </si>
  <si>
    <t>MAX0013</t>
  </si>
  <si>
    <t>ANALGESIC3</t>
  </si>
  <si>
    <t>镇痛药3</t>
  </si>
  <si>
    <t>MAX0014</t>
  </si>
  <si>
    <t>ANALGESIC3_DOSAGE</t>
  </si>
  <si>
    <t>镇痛药3剂量</t>
  </si>
  <si>
    <t>MAX0015</t>
  </si>
  <si>
    <t>ANALGESIC3_DOSAGE_UNITS</t>
  </si>
  <si>
    <t xml:space="preserve">镇痛药3剂量单位	</t>
  </si>
  <si>
    <t>MAX0016</t>
  </si>
  <si>
    <t>DRUGA</t>
  </si>
  <si>
    <t xml:space="preserve">配方:药品A		</t>
  </si>
  <si>
    <t>MAX0017</t>
  </si>
  <si>
    <t>DRUGA_DOSAGE_UNITS</t>
  </si>
  <si>
    <t>配方:药品A剂量单位</t>
  </si>
  <si>
    <t>MAX0018</t>
  </si>
  <si>
    <t>DRUGB</t>
  </si>
  <si>
    <t xml:space="preserve">配方:药品B				</t>
  </si>
  <si>
    <t>MAX0019</t>
  </si>
  <si>
    <t>DRUGB_DOSAGE</t>
  </si>
  <si>
    <t xml:space="preserve">配方:药品B剂量		</t>
  </si>
  <si>
    <t>MAX0020</t>
  </si>
  <si>
    <t>DRUGB_DOSAGE_UNITS</t>
  </si>
  <si>
    <t>配方:药品B剂量单位</t>
  </si>
  <si>
    <t>MAX0021</t>
  </si>
  <si>
    <t>DRUGC</t>
  </si>
  <si>
    <t xml:space="preserve">配方:药品C				</t>
  </si>
  <si>
    <t>MAX0022</t>
  </si>
  <si>
    <t>DRUGC_DOSAGE</t>
  </si>
  <si>
    <t xml:space="preserve">配方:药品C剂量		</t>
  </si>
  <si>
    <t>MAX0023</t>
  </si>
  <si>
    <t>DRUGC_DOSAGE_UNITS</t>
  </si>
  <si>
    <t>配方:药品C剂量单位</t>
  </si>
  <si>
    <t>MAX0024</t>
  </si>
  <si>
    <t>TOTAL_CAPACITY</t>
  </si>
  <si>
    <t>总容量</t>
  </si>
  <si>
    <t>MAX0025</t>
  </si>
  <si>
    <t>PCA_START</t>
  </si>
  <si>
    <t xml:space="preserve">PCA开机时间	</t>
  </si>
  <si>
    <t>MAX0026</t>
  </si>
  <si>
    <t>PCA_STOP</t>
  </si>
  <si>
    <t xml:space="preserve">PCA关机时间	</t>
  </si>
  <si>
    <t>MAX0027</t>
  </si>
  <si>
    <t>FIRST_DOSAGE</t>
  </si>
  <si>
    <t>首次剂量</t>
  </si>
  <si>
    <t>MAX0028</t>
  </si>
  <si>
    <t>DURATIVE_DOSAGE</t>
  </si>
  <si>
    <t>持续剂量</t>
  </si>
  <si>
    <t>MAX0029</t>
  </si>
  <si>
    <t>PCA_DOSAGE</t>
  </si>
  <si>
    <t>PCA剂量</t>
  </si>
  <si>
    <t>MAX0030</t>
  </si>
  <si>
    <t>LOCK_TIME</t>
  </si>
  <si>
    <t>锁定时间</t>
  </si>
  <si>
    <t>MAX0031</t>
  </si>
  <si>
    <t>ENTER_DATE_TIME</t>
  </si>
  <si>
    <t xml:space="preserve">录入日期及时间	</t>
  </si>
  <si>
    <t>MAX0032</t>
  </si>
  <si>
    <t>ENTERED_BY</t>
  </si>
  <si>
    <t xml:space="preserve">录入者					</t>
  </si>
  <si>
    <t>MAX0033</t>
  </si>
  <si>
    <t>ANALGESIC_CATHETER</t>
  </si>
  <si>
    <t>镇痛术毕导管处置</t>
  </si>
  <si>
    <t>MAX0034</t>
  </si>
  <si>
    <t>PLEXUS_CATHETER_LOCATION</t>
  </si>
  <si>
    <t>神经丛导管位置</t>
  </si>
  <si>
    <t>MAX0035</t>
  </si>
  <si>
    <t>EXTRADURAL_CATHETER_LOCATION</t>
  </si>
  <si>
    <t>硬膜外导管位置</t>
  </si>
  <si>
    <t>MAX0036</t>
  </si>
  <si>
    <t>INTRAVENOUS_CATHETER_LOCATION</t>
  </si>
  <si>
    <t xml:space="preserve">静脉导管位置	</t>
  </si>
  <si>
    <t>MAX0037</t>
  </si>
  <si>
    <t>LAST_DRUG_DATE_TIME</t>
  </si>
  <si>
    <t xml:space="preserve">末次给药时间	</t>
  </si>
  <si>
    <t>MAX0038</t>
  </si>
  <si>
    <t>ANALGESIC_METHOD</t>
  </si>
  <si>
    <t xml:space="preserve">镇痛方式			</t>
  </si>
  <si>
    <t>MAX0039</t>
  </si>
  <si>
    <t>ANALGESIC_PUMPS_TYPE</t>
  </si>
  <si>
    <t xml:space="preserve">镇痛泵机型		</t>
  </si>
  <si>
    <t>MAX0040</t>
  </si>
  <si>
    <t>MAX0041</t>
  </si>
  <si>
    <t>MAX0042</t>
  </si>
  <si>
    <t>JH_OP_CONTENT_MASTER</t>
  </si>
  <si>
    <t>MAY0001</t>
  </si>
  <si>
    <t>OPER_APY_CON_SN</t>
  </si>
  <si>
    <t>手术过程交接记录编号</t>
  </si>
  <si>
    <t>MAY0002</t>
  </si>
  <si>
    <t>MAY0003</t>
  </si>
  <si>
    <t>MAY0004</t>
  </si>
  <si>
    <t>OPER_CON_NO</t>
  </si>
  <si>
    <t>手术过程交接记录号</t>
  </si>
  <si>
    <t>MAY0005</t>
  </si>
  <si>
    <t>SC_CONTENT_TYPE</t>
  </si>
  <si>
    <t>记录单类型编码</t>
  </si>
  <si>
    <t>病房与手术室交接单、手术室与手术间交接单、器械清点单等</t>
  </si>
  <si>
    <t>MAY0006</t>
  </si>
  <si>
    <t>ST_CONTENT_TYPE</t>
  </si>
  <si>
    <t>记录单类型说明</t>
  </si>
  <si>
    <t>MAY0007</t>
  </si>
  <si>
    <t>记录单创建时间</t>
  </si>
  <si>
    <t>MAY0008</t>
  </si>
  <si>
    <t>SC_CREATEUSER</t>
  </si>
  <si>
    <t>MAY0009</t>
  </si>
  <si>
    <t>ST_CREATEUSER</t>
  </si>
  <si>
    <t>MAY0010</t>
  </si>
  <si>
    <t>MAY0011</t>
  </si>
  <si>
    <t>MAY0012</t>
  </si>
  <si>
    <t>JH_OP_CONTENT_DETAIL</t>
  </si>
  <si>
    <t>MAZ0001</t>
  </si>
  <si>
    <t>OPER_APY_DET_SN</t>
  </si>
  <si>
    <t>手术过程交接内容编号</t>
  </si>
  <si>
    <t>MAZ0002</t>
  </si>
  <si>
    <t>MAZ0003</t>
  </si>
  <si>
    <t>手术过程记录编号</t>
  </si>
  <si>
    <t>手术过程记录编号，来源JH_OP_CONTENT_MASTER</t>
  </si>
  <si>
    <t>MAZ0004</t>
  </si>
  <si>
    <t>MAZ0005</t>
  </si>
  <si>
    <t>CONTENT_ITEM</t>
  </si>
  <si>
    <t>记录项目</t>
  </si>
  <si>
    <t>MAZ0006</t>
  </si>
  <si>
    <t>CONTENT</t>
  </si>
  <si>
    <t>记录内容</t>
  </si>
  <si>
    <t>MAZ0007</t>
  </si>
  <si>
    <t>MAZ0008</t>
  </si>
  <si>
    <t>MAZ0009</t>
  </si>
  <si>
    <t>JH_IN_HOSP_SUB2</t>
  </si>
  <si>
    <t>SUC0001</t>
  </si>
  <si>
    <t>IN_HOSP_SUB2_SN</t>
  </si>
  <si>
    <t>住院就诊附表编号</t>
  </si>
  <si>
    <t>住院就诊附表编号，系统生成三级编码，如"SC0.000.000.001"</t>
  </si>
  <si>
    <t>SUC0002</t>
  </si>
  <si>
    <t>SUC0003</t>
  </si>
  <si>
    <t>SUC0004</t>
  </si>
  <si>
    <t>SUC0005</t>
  </si>
  <si>
    <t>SUC0006</t>
  </si>
  <si>
    <t>SD_HFJHECSS_FLAG</t>
  </si>
  <si>
    <t>先心病介入治疗后非计划二次手术标识</t>
  </si>
  <si>
    <t>SUC0007</t>
  </si>
  <si>
    <t>SD_HJRSX_FLAG</t>
  </si>
  <si>
    <t>先心病介入治疗后给予输血标识</t>
  </si>
  <si>
    <t>SUC0008</t>
  </si>
  <si>
    <t>SD_FSXZYS_FLAG</t>
  </si>
  <si>
    <t>先心病介入治疗发生心脏压塞标识</t>
  </si>
  <si>
    <t>SUC0009</t>
  </si>
  <si>
    <t>SD_FSRX_FLAG</t>
  </si>
  <si>
    <t>先心病介入治疗发生溶血标识</t>
  </si>
  <si>
    <t>SUC0010</t>
  </si>
  <si>
    <t>SD_TFQSXFXDXQBYJWHZTLL_FLAG</t>
  </si>
  <si>
    <t>先心病介入治疗同发期生行封先堵心器病移介位入或治脱疗落标识</t>
  </si>
  <si>
    <t>SUC0011</t>
  </si>
  <si>
    <t>SD_ZYQJSW_FLAG</t>
  </si>
  <si>
    <t>先心病介入治疗住院期间死亡</t>
  </si>
  <si>
    <t>SUC0012</t>
  </si>
  <si>
    <t>SD_ASD/VSD_FLAG</t>
  </si>
  <si>
    <t>ASD/VSD 介入治疗标识</t>
  </si>
  <si>
    <t>SUC0013</t>
  </si>
  <si>
    <t>SD_FSYZFSCDZZ_FLAG</t>
  </si>
  <si>
    <t>ASD/VSD 介入治疗术中或术后发生严重房室传导阻滞标识</t>
  </si>
  <si>
    <t>SUC0014</t>
  </si>
  <si>
    <t>SD_XXBJRZLHZ_FLAG</t>
  </si>
  <si>
    <t>先心病介入治疗患者标识</t>
  </si>
  <si>
    <t>SUC0015</t>
  </si>
  <si>
    <t>SD_XXBJRZLCG_FLAG</t>
  </si>
  <si>
    <t>先心病介入治疗成功标识</t>
  </si>
  <si>
    <t>SUC0016</t>
  </si>
  <si>
    <t>SD_DCGZDMPLYZSHZ_FLAG</t>
  </si>
  <si>
    <t>单纯冠状动脉旁路移植术患者标识</t>
  </si>
  <si>
    <t>SUC0017</t>
  </si>
  <si>
    <t>SZYQQJSW_FLAG</t>
  </si>
  <si>
    <t>单纯冠状动脉旁路移植术住院期间死亡标识</t>
  </si>
  <si>
    <t>SUC0018</t>
  </si>
  <si>
    <t>SHLJXTQSJDYDYESSXS_FLAG</t>
  </si>
  <si>
    <t>单纯冠状动脉旁路移植术后连续机械通气时间大于等于24小时标识</t>
  </si>
  <si>
    <t>SUC0019</t>
  </si>
  <si>
    <t>HFSGSBGR_FLAG</t>
  </si>
  <si>
    <t>单纯冠状动脉旁路移植术后发生胸骨深部感染标识</t>
  </si>
  <si>
    <t>SUC0020</t>
  </si>
  <si>
    <t>SHFSNZZZ_FLAG</t>
  </si>
  <si>
    <t>单纯冠状动脉旁路移植术后发生脑卒中标识</t>
  </si>
  <si>
    <t>SUC0021</t>
  </si>
  <si>
    <t>SHFJHECSS_FLAG</t>
  </si>
  <si>
    <t>单纯冠状动脉旁路移植术后非计划二次手术标识</t>
  </si>
  <si>
    <t>SUC0022</t>
  </si>
  <si>
    <t>SFSJXSSJ_FLAG</t>
  </si>
  <si>
    <t>单纯冠状动脉旁路移植术后发生急性肾衰竭标识</t>
  </si>
  <si>
    <t>SUC0023</t>
  </si>
  <si>
    <t>SQESSXSNSSTZZJ_FLAG</t>
  </si>
  <si>
    <t>单纯冠状动脉旁路移植术前24小时内使受体阻滞剂标识</t>
  </si>
  <si>
    <t>SUC0024</t>
  </si>
  <si>
    <t>SWSQSX_FLAG</t>
  </si>
  <si>
    <t>单纯冠状动脉旁路移植术围术期输血标识</t>
  </si>
  <si>
    <t>SUC0025</t>
  </si>
  <si>
    <t>SZSYRNDMXGQ_FLAG</t>
  </si>
  <si>
    <t>单纯冠状动脉旁路移植术中使用乳内动脉血管桥标识</t>
  </si>
  <si>
    <t>SUC0026</t>
  </si>
  <si>
    <t>SESSXSNASPL_FLAG</t>
  </si>
  <si>
    <t>单纯冠状动脉旁路移植术后24小时内阿司匹林使用标识</t>
  </si>
  <si>
    <t>SUC0027</t>
  </si>
  <si>
    <t>SCYTDLYWSY_FLAG</t>
  </si>
  <si>
    <t>单纯冠状动脉旁路移植术出院他汀类药物使用标识</t>
  </si>
  <si>
    <t>SUC0028</t>
  </si>
  <si>
    <t>SCYASPLSY_FLAG</t>
  </si>
  <si>
    <t>单纯冠状动脉旁路移植术出院阿司匹林使用标识</t>
  </si>
  <si>
    <t>SUC0029</t>
  </si>
  <si>
    <t>SCYSTZZJSY_FLAG</t>
  </si>
  <si>
    <t>单纯冠状动脉旁路移植术出院Β受体阻滞剂使用标识</t>
  </si>
  <si>
    <t>SUC0030</t>
  </si>
  <si>
    <t>EJBSSHZ_FLAG</t>
  </si>
  <si>
    <t>二尖瓣手术患者标识</t>
  </si>
  <si>
    <t>SUC0031</t>
  </si>
  <si>
    <t>ZYJQSW_FLAG</t>
  </si>
  <si>
    <t>二尖瓣手术住院期间死亡标识</t>
  </si>
  <si>
    <t>SUC0032</t>
  </si>
  <si>
    <t>LXJXTQSJDYESSXS_FLAG</t>
  </si>
  <si>
    <t>二尖瓣手术后连续机械通气时间大于等于 24 小时标识</t>
  </si>
  <si>
    <t>SUC0033</t>
  </si>
  <si>
    <t>XGSBGRFS_FLAG</t>
  </si>
  <si>
    <t>二尖瓣手术后胸骨深部感染发生标识</t>
  </si>
  <si>
    <t>SUC0034</t>
  </si>
  <si>
    <t>NZZFS_FLAG</t>
  </si>
  <si>
    <t>二尖瓣手术后脑卒中发生标识</t>
  </si>
  <si>
    <t>SUC0035</t>
  </si>
  <si>
    <t>FJHECSS_FLAG</t>
  </si>
  <si>
    <t>二尖瓣手术非计划二次手术标识</t>
  </si>
  <si>
    <t>SUC0036</t>
  </si>
  <si>
    <t>EJBSSHFSJXSSJ_FLAG</t>
  </si>
  <si>
    <t>二尖瓣手术后发生急性肾衰竭标识</t>
  </si>
  <si>
    <t>SUC0037</t>
  </si>
  <si>
    <t>YTXXBBDZEJBGBBQXEJBXFS_FLAG</t>
  </si>
  <si>
    <t>因退行性病变导致二尖瓣关闭不全行二尖瓣修复术标识</t>
  </si>
  <si>
    <t>SUC0038</t>
  </si>
  <si>
    <t>YTXXBBDZEJBGBBQXEJBSS_FLAG</t>
  </si>
  <si>
    <t>因退行性病变导致二尖瓣关闭不全行二尖瓣手术标识</t>
  </si>
  <si>
    <t>SUC0039</t>
  </si>
  <si>
    <t>CYSYKNYW_FLAG</t>
  </si>
  <si>
    <t>二尖瓣手术出院使用抗凝药物标识</t>
  </si>
  <si>
    <t>SUC0040</t>
  </si>
  <si>
    <t>SYJSDCS_FLAG</t>
  </si>
  <si>
    <t>二尖瓣手术术中使用经食道超声标识</t>
  </si>
  <si>
    <t>SUC0041</t>
  </si>
  <si>
    <t>ZDMBSSHZ_FLAG</t>
  </si>
  <si>
    <t>主动脉瓣手术患者标识</t>
  </si>
  <si>
    <t>SUC0042</t>
  </si>
  <si>
    <t>ZYSW_FLAG</t>
  </si>
  <si>
    <t>主动脉瓣手术住院死亡标识</t>
  </si>
  <si>
    <t>SUC0043</t>
  </si>
  <si>
    <t>XGSBGR_FLAG</t>
  </si>
  <si>
    <t>主动脉瓣手术后发生胸骨深部感染标识</t>
  </si>
  <si>
    <t>SUC0044</t>
  </si>
  <si>
    <t>SSNZZ_FLAG</t>
  </si>
  <si>
    <t>主动脉瓣手术后发生脑卒中标识</t>
  </si>
  <si>
    <t>SUC0045</t>
  </si>
  <si>
    <t>FSJXSSJ_FLAG</t>
  </si>
  <si>
    <t>主动脉瓣手术后发生急性肾衰竭标识</t>
  </si>
  <si>
    <t>SUC0046</t>
  </si>
  <si>
    <t>SCYSYKNYW_FLAG</t>
  </si>
  <si>
    <t>主动脉瓣手术出院使用抗凝药物标识</t>
  </si>
  <si>
    <t>SUC0047</t>
  </si>
  <si>
    <t>SSZSYJSDCS_FLAG</t>
  </si>
  <si>
    <t>主动脉瓣手术术中使用经食道超声标识</t>
  </si>
  <si>
    <t>SUC0048</t>
  </si>
  <si>
    <t>SZRGZDMYXBMMJZSDY0.85_FLAG</t>
  </si>
  <si>
    <t>主动脉瓣置换术中人工主动脉瓣有效瓣膜面积指数大于 0.85CM2/M2的患者标识</t>
  </si>
  <si>
    <t>SUC0049</t>
  </si>
  <si>
    <t>JH_OUT_HOSP_SUB</t>
  </si>
  <si>
    <t>SUD0001</t>
  </si>
  <si>
    <t>OUT_HOSP_SUB_SN</t>
  </si>
  <si>
    <t>门诊就诊附表编号</t>
  </si>
  <si>
    <t>住院就诊附表编号，系统生成三级编码，如"SD0.000.000.001"</t>
  </si>
  <si>
    <t>SUD0002</t>
  </si>
  <si>
    <t>SUD0003</t>
  </si>
  <si>
    <t>SUD0004</t>
  </si>
  <si>
    <t>SUD0005</t>
  </si>
  <si>
    <t>SUD0006</t>
  </si>
  <si>
    <t>JH_R_A_CAVITARY_REPAIR</t>
  </si>
  <si>
    <t>SUE0001</t>
  </si>
  <si>
    <t>CAVITARY_SN</t>
  </si>
  <si>
    <t>主动脉腔内修复术编号</t>
  </si>
  <si>
    <t>SUE0002</t>
  </si>
  <si>
    <t>SUE0003</t>
  </si>
  <si>
    <t>SUE0004</t>
  </si>
  <si>
    <t>SUE0005</t>
  </si>
  <si>
    <t>SUE0006</t>
  </si>
  <si>
    <t>SUE0007</t>
  </si>
  <si>
    <t>VISIT_ID</t>
  </si>
  <si>
    <t>SUE0008</t>
  </si>
  <si>
    <t>SUE0009</t>
  </si>
  <si>
    <t>主要手术编码</t>
  </si>
  <si>
    <t>SUE0010</t>
  </si>
  <si>
    <t>SUE0011</t>
  </si>
  <si>
    <t>手术开始结束时间</t>
  </si>
  <si>
    <t>SUE0012</t>
  </si>
  <si>
    <t>OPER_END_TIME</t>
  </si>
  <si>
    <t>手术时间</t>
  </si>
  <si>
    <t>SUE0013</t>
  </si>
  <si>
    <t>CTAFC_TIME</t>
  </si>
  <si>
    <t>主动脉 CTA 复查时间</t>
  </si>
  <si>
    <t>SUE0014</t>
  </si>
  <si>
    <t>SUE0015</t>
  </si>
  <si>
    <t>PRALYSOR_TIME</t>
  </si>
  <si>
    <t>使用Β受体阻滞剂时间</t>
  </si>
  <si>
    <t>SUE0016</t>
  </si>
  <si>
    <t>STATIN_TIME</t>
  </si>
  <si>
    <t>使用他汀类药物时间</t>
  </si>
  <si>
    <t>SUE0017</t>
  </si>
  <si>
    <t>ZDMQNXFSHZ_FLAG</t>
  </si>
  <si>
    <t>主动脉腔内修复术患者标识</t>
  </si>
  <si>
    <t>SUE0018</t>
  </si>
  <si>
    <t>DEATH_FLAG</t>
  </si>
  <si>
    <t>主动脉腔内修复术住院期间死亡标识</t>
  </si>
  <si>
    <t>SUE0019</t>
  </si>
  <si>
    <t>ENDOLEAK_FLAG</t>
  </si>
  <si>
    <t>主动脉腔内修复术后住院期间检查发现内漏标识</t>
  </si>
  <si>
    <t>SUE0020</t>
  </si>
  <si>
    <t>STROKE_FLAG</t>
  </si>
  <si>
    <t>主动脉腔内修复术后发生脑卒中标识</t>
  </si>
  <si>
    <t>SUE0021</t>
  </si>
  <si>
    <t>RENAL_FAILURE_FLAG</t>
  </si>
  <si>
    <t>主动脉腔内修复术后发生急性肾衰竭标识</t>
  </si>
  <si>
    <t>SUE0022</t>
  </si>
  <si>
    <t>SPINAL_CORD_FLAG</t>
  </si>
  <si>
    <t>主动脉腔内修复术后发生脊髓损伤标识</t>
  </si>
  <si>
    <t>SUE0023</t>
  </si>
  <si>
    <t>MY_INFAR_FLAG</t>
  </si>
  <si>
    <t>主动脉腔内修复术后发生心肌梗死标识</t>
  </si>
  <si>
    <t>SUE0024</t>
  </si>
  <si>
    <t>CTAFC_FLAG</t>
  </si>
  <si>
    <t>主动脉腔内修复术30天内进行主动脉CTA复查标识</t>
  </si>
  <si>
    <t>SUE0025</t>
  </si>
  <si>
    <t>FOLLOW_UP_FLAG</t>
  </si>
  <si>
    <t>主动脉腔内修复术后30天进行随访标识</t>
  </si>
  <si>
    <t>SUE0026</t>
  </si>
  <si>
    <t>PRALYSOR_FLAG</t>
  </si>
  <si>
    <t>主动脉腔内修复术前使用受体阻滞剂标识</t>
  </si>
  <si>
    <t>SUE0027</t>
  </si>
  <si>
    <t>STATIN_FLAG</t>
  </si>
  <si>
    <t>主动脉腔内修复术前使用他汀类药物标识</t>
  </si>
  <si>
    <t>SUE0028</t>
  </si>
  <si>
    <t>MV24_FLAG</t>
  </si>
  <si>
    <t>主动脉腔内修复术后机械通气时间大于等于24小时发生标识</t>
  </si>
  <si>
    <t>SUE0029</t>
  </si>
  <si>
    <t>UNP_BACK_FLAG</t>
  </si>
  <si>
    <t>主动脉腔内修复术非计划二次手术标识</t>
  </si>
  <si>
    <t>SUE0030</t>
  </si>
  <si>
    <t>SUE0031</t>
  </si>
  <si>
    <t>SUE0032</t>
  </si>
  <si>
    <t>JH_UL_MEASURE</t>
  </si>
  <si>
    <t>SUF0001</t>
  </si>
  <si>
    <t>UL_MEASURE_SN</t>
  </si>
  <si>
    <t>超声测量值编号</t>
  </si>
  <si>
    <t>超声测量值编号，系统生成三级编码，如“SF0.000.000.001”</t>
  </si>
  <si>
    <t>SUF0002</t>
  </si>
  <si>
    <t>SUF0003</t>
  </si>
  <si>
    <t>SUF0004</t>
  </si>
  <si>
    <t>SUF0005</t>
  </si>
  <si>
    <t>SUF0006</t>
  </si>
  <si>
    <t>SUF0007</t>
  </si>
  <si>
    <t>SUF0008</t>
  </si>
  <si>
    <t>SUF0009</t>
  </si>
  <si>
    <t>SUF0010</t>
  </si>
  <si>
    <t>检查类型名称</t>
  </si>
  <si>
    <t>SUF0011</t>
  </si>
  <si>
    <t>SC_EXAM_ITEM</t>
  </si>
  <si>
    <t>SUF0012</t>
  </si>
  <si>
    <t>ST_EXAM_ITEM</t>
  </si>
  <si>
    <t>SUF0013</t>
  </si>
  <si>
    <t>SC_EXAM_SUB_ITEM</t>
  </si>
  <si>
    <t>SUF0014</t>
  </si>
  <si>
    <t>ST_EXAM_SUB_ITEM</t>
  </si>
  <si>
    <t>SUF0015</t>
  </si>
  <si>
    <t>EXAM_GROUP</t>
  </si>
  <si>
    <t>检查组号</t>
  </si>
  <si>
    <t>SUF0016</t>
  </si>
  <si>
    <t>EXAM_ITEM_RESULT</t>
  </si>
  <si>
    <t>SUF0017</t>
  </si>
  <si>
    <t>EXAM_RESULT_UNIT</t>
  </si>
  <si>
    <t>检查单位</t>
  </si>
  <si>
    <t>SUF0018</t>
  </si>
  <si>
    <t>MAX_RESULT</t>
  </si>
  <si>
    <t>正常上限</t>
  </si>
  <si>
    <t>SUF0019</t>
  </si>
  <si>
    <t>MIN_RESULT</t>
  </si>
  <si>
    <t>正常下限</t>
  </si>
  <si>
    <t>SUF0020</t>
  </si>
  <si>
    <t>SUF0021</t>
  </si>
  <si>
    <t>SUF0022</t>
  </si>
  <si>
    <t>JH_IN_EVAL</t>
  </si>
  <si>
    <t>SUG0001</t>
  </si>
  <si>
    <t>IN_EVAL_SN</t>
  </si>
  <si>
    <t>评估单编号</t>
  </si>
  <si>
    <t>评估单编号，系统生成三级编码，如“SG0.000.000.001”</t>
  </si>
  <si>
    <t>SUG0002</t>
  </si>
  <si>
    <t>SUG0003</t>
  </si>
  <si>
    <t>SUG0004</t>
  </si>
  <si>
    <t>SC_TYPE</t>
  </si>
  <si>
    <t>评估单类型</t>
  </si>
  <si>
    <t>评估单类型，1是入院评估单，2是出院评估单</t>
  </si>
  <si>
    <t>SUG0005</t>
  </si>
  <si>
    <t>病房</t>
  </si>
  <si>
    <t>SUG0006</t>
  </si>
  <si>
    <t>SUG0007</t>
  </si>
  <si>
    <t>SUG0008</t>
  </si>
  <si>
    <t>SUG0009</t>
  </si>
  <si>
    <t>NAME</t>
  </si>
  <si>
    <t>SUG0010</t>
  </si>
  <si>
    <t>SUG0011</t>
  </si>
  <si>
    <t>SUG0012</t>
  </si>
  <si>
    <t>ST_IN_WAY</t>
  </si>
  <si>
    <t>入院方式</t>
  </si>
  <si>
    <t>SUG0013</t>
  </si>
  <si>
    <t>SUG0014</t>
  </si>
  <si>
    <t>ST_IN_DIAG</t>
  </si>
  <si>
    <t>入院诊断</t>
  </si>
  <si>
    <t>SUG0015</t>
  </si>
  <si>
    <t>FEE</t>
  </si>
  <si>
    <t>SUG0016</t>
  </si>
  <si>
    <t>ST_IN_EDU</t>
  </si>
  <si>
    <t>教育</t>
  </si>
  <si>
    <t>SUG0017</t>
  </si>
  <si>
    <t>婚姻</t>
  </si>
  <si>
    <t>SUG0018</t>
  </si>
  <si>
    <t>ST_REL</t>
  </si>
  <si>
    <t>SUG0019</t>
  </si>
  <si>
    <t>SON</t>
  </si>
  <si>
    <t>子</t>
  </si>
  <si>
    <t>SUG0020</t>
  </si>
  <si>
    <t>DAUG</t>
  </si>
  <si>
    <t>女</t>
  </si>
  <si>
    <t>SUG0021</t>
  </si>
  <si>
    <t>SUG0022</t>
  </si>
  <si>
    <t>SUG0023</t>
  </si>
  <si>
    <t>SUG0024</t>
  </si>
  <si>
    <t>SUG0025</t>
  </si>
  <si>
    <t>SUG0026</t>
  </si>
  <si>
    <t>PLUSE</t>
  </si>
  <si>
    <t>SUG0027</t>
  </si>
  <si>
    <t>BREATHE</t>
  </si>
  <si>
    <t>SUG0028</t>
  </si>
  <si>
    <t>PRESSURE</t>
  </si>
  <si>
    <t>SUG0029</t>
  </si>
  <si>
    <t>SUG0030</t>
  </si>
  <si>
    <t>SUG0031</t>
  </si>
  <si>
    <t>LANGUAGE</t>
  </si>
  <si>
    <t>语言表达</t>
  </si>
  <si>
    <t>SUG0032</t>
  </si>
  <si>
    <t>AWARENESS</t>
  </si>
  <si>
    <t>意识神经</t>
  </si>
  <si>
    <t>SUG0033</t>
  </si>
  <si>
    <t>SUG0034</t>
  </si>
  <si>
    <t>SUG0035</t>
  </si>
  <si>
    <t>CICULATE</t>
  </si>
  <si>
    <t>循环</t>
  </si>
  <si>
    <t>SUG0036</t>
  </si>
  <si>
    <t>LANGUAGE_1</t>
  </si>
  <si>
    <t>语言表达其他</t>
  </si>
  <si>
    <t>SUG0037</t>
  </si>
  <si>
    <t>AWARENESS_1</t>
  </si>
  <si>
    <t>意识神经其他</t>
  </si>
  <si>
    <t>SUG0038</t>
  </si>
  <si>
    <t>CICULATE_1</t>
  </si>
  <si>
    <t>循环其他</t>
  </si>
  <si>
    <t>SUG0039</t>
  </si>
  <si>
    <t>BREATHE_1</t>
  </si>
  <si>
    <t>呼吸其他</t>
  </si>
  <si>
    <t>SUG0040</t>
  </si>
  <si>
    <t>皮肤完整性其他</t>
  </si>
  <si>
    <t>SUG0041</t>
  </si>
  <si>
    <t>食物禁忌其他</t>
  </si>
  <si>
    <t>SUG0042</t>
  </si>
  <si>
    <t>左眼其他</t>
  </si>
  <si>
    <t>SUG0043</t>
  </si>
  <si>
    <t>右眼其他</t>
  </si>
  <si>
    <t>SUG0044</t>
  </si>
  <si>
    <t>左耳其他</t>
  </si>
  <si>
    <t>SUG0045</t>
  </si>
  <si>
    <t>右耳其他</t>
  </si>
  <si>
    <t>SUG0046</t>
  </si>
  <si>
    <t>活动能力其他</t>
  </si>
  <si>
    <t>SUG0047</t>
  </si>
  <si>
    <t>SUG0048</t>
  </si>
  <si>
    <t>SKIN_INTEGRITY</t>
  </si>
  <si>
    <t>皮肤完整性</t>
  </si>
  <si>
    <t>SUG0049</t>
  </si>
  <si>
    <t>PART</t>
  </si>
  <si>
    <t>部位</t>
  </si>
  <si>
    <t>SUG0050</t>
  </si>
  <si>
    <t>AREA</t>
  </si>
  <si>
    <t>面积</t>
  </si>
  <si>
    <t>SUG0051</t>
  </si>
  <si>
    <t>PART_1</t>
  </si>
  <si>
    <t>部位2</t>
  </si>
  <si>
    <t>SUG0052</t>
  </si>
  <si>
    <t>AREA_1</t>
  </si>
  <si>
    <t>面积2</t>
  </si>
  <si>
    <t>SUG0053</t>
  </si>
  <si>
    <t>HUNGER</t>
  </si>
  <si>
    <t>食欲</t>
  </si>
  <si>
    <t>SUG0054</t>
  </si>
  <si>
    <t>FOOD_TABOO</t>
  </si>
  <si>
    <t>食物禁忌</t>
  </si>
  <si>
    <t>SUG0055</t>
  </si>
  <si>
    <t>ALLERGT</t>
  </si>
  <si>
    <t>过敏史种类</t>
  </si>
  <si>
    <t>SUG0056</t>
  </si>
  <si>
    <t>ALLERGT_FOOD</t>
  </si>
  <si>
    <t>过敏史食物</t>
  </si>
  <si>
    <t>SUG0057</t>
  </si>
  <si>
    <t>ALLERGT_MED</t>
  </si>
  <si>
    <t>过敏史药物</t>
  </si>
  <si>
    <t>SUG0058</t>
  </si>
  <si>
    <t>LEFT_EYE</t>
  </si>
  <si>
    <t>左眼</t>
  </si>
  <si>
    <t>SUG0059</t>
  </si>
  <si>
    <t>RIGHT_EYE</t>
  </si>
  <si>
    <t>右眼</t>
  </si>
  <si>
    <t>SUG0060</t>
  </si>
  <si>
    <t>LEFT_EAR</t>
  </si>
  <si>
    <t>左耳</t>
  </si>
  <si>
    <t>SUG0061</t>
  </si>
  <si>
    <t>RIGHT_EAR</t>
  </si>
  <si>
    <t>右耳</t>
  </si>
  <si>
    <t>SUG0062</t>
  </si>
  <si>
    <t>ALD</t>
  </si>
  <si>
    <t>活动能力</t>
  </si>
  <si>
    <t>SUG0063</t>
  </si>
  <si>
    <t>SELF_CARE</t>
  </si>
  <si>
    <t>自我照顾能力</t>
  </si>
  <si>
    <t>SUG0064</t>
  </si>
  <si>
    <t>SLEEP</t>
  </si>
  <si>
    <t>睡眠小时/天</t>
  </si>
  <si>
    <t>SUG0065</t>
  </si>
  <si>
    <t>DRINK</t>
  </si>
  <si>
    <t>吸烟饮酒</t>
  </si>
  <si>
    <t>SUG0066</t>
  </si>
  <si>
    <t>SMOKE_DAY</t>
  </si>
  <si>
    <t>每日吸烟</t>
  </si>
  <si>
    <t>SUG0067</t>
  </si>
  <si>
    <t>SMOKE_DURA</t>
  </si>
  <si>
    <t>已吸时长</t>
  </si>
  <si>
    <t>SUG0068</t>
  </si>
  <si>
    <t>DRINK_DYA</t>
  </si>
  <si>
    <t>每日饮酒</t>
  </si>
  <si>
    <t>SUG0069</t>
  </si>
  <si>
    <t>DRINK_DURA</t>
  </si>
  <si>
    <t>已喝时长</t>
  </si>
  <si>
    <t>SUG0070</t>
  </si>
  <si>
    <t>PEE</t>
  </si>
  <si>
    <t>小便</t>
  </si>
  <si>
    <t>SUG0071</t>
  </si>
  <si>
    <t>STOOL</t>
  </si>
  <si>
    <t>大便</t>
  </si>
  <si>
    <t>SUG0072</t>
  </si>
  <si>
    <t>PAST_HISTORY</t>
  </si>
  <si>
    <t>SUG0073</t>
  </si>
  <si>
    <t>BE_HOSPOTAL</t>
  </si>
  <si>
    <t>住院经历</t>
  </si>
  <si>
    <t>SUG0074</t>
  </si>
  <si>
    <t>BE_OPERATION</t>
  </si>
  <si>
    <t>手术经历</t>
  </si>
  <si>
    <t>SUG0075</t>
  </si>
  <si>
    <t>MEDICATION</t>
  </si>
  <si>
    <t>长期用药</t>
  </si>
  <si>
    <t>SUG0076</t>
  </si>
  <si>
    <t>BE_HOSPOTAL_SITE</t>
  </si>
  <si>
    <t>住院经历地点</t>
  </si>
  <si>
    <t>SUG0077</t>
  </si>
  <si>
    <t>BE_OPERATION_SITE</t>
  </si>
  <si>
    <t>手术经历地点</t>
  </si>
  <si>
    <t>SUG0078</t>
  </si>
  <si>
    <t>BE_HOSPOTAL_REASON</t>
  </si>
  <si>
    <t>住院经历原因</t>
  </si>
  <si>
    <t>SUG0079</t>
  </si>
  <si>
    <t>MEDICATION_MAIN</t>
  </si>
  <si>
    <t>长期主要用药</t>
  </si>
  <si>
    <t>SUG0080</t>
  </si>
  <si>
    <t>BE_OPERATION_NAME</t>
  </si>
  <si>
    <t>手术经历手术名称</t>
  </si>
  <si>
    <t>SUG0081</t>
  </si>
  <si>
    <t>FLMILY_HISTORY</t>
  </si>
  <si>
    <t>家族史</t>
  </si>
  <si>
    <t>SUG0082</t>
  </si>
  <si>
    <t>ADM_NURSING_GUIDANCE</t>
  </si>
  <si>
    <t>入院护理指导</t>
  </si>
  <si>
    <t>SUG0083</t>
  </si>
  <si>
    <t>ADM_REASON</t>
  </si>
  <si>
    <t>此次入院原因</t>
  </si>
  <si>
    <t>SUG0084</t>
  </si>
  <si>
    <t>DATA_SOURCE</t>
  </si>
  <si>
    <t>资料来源</t>
  </si>
  <si>
    <t>SUG0085</t>
  </si>
  <si>
    <t>ADM_NURSE_NAME</t>
  </si>
  <si>
    <t>入院执行护士</t>
  </si>
  <si>
    <t>SUG0086</t>
  </si>
  <si>
    <t>ADM_RECORD_TIME</t>
  </si>
  <si>
    <t>入院填写时间</t>
  </si>
  <si>
    <t>SUG0087</t>
  </si>
  <si>
    <t>SUG0088</t>
  </si>
  <si>
    <t>DISCHARGE_DIAGNOSIS</t>
  </si>
  <si>
    <t>出院诊断</t>
  </si>
  <si>
    <t>SUG0089</t>
  </si>
  <si>
    <t>SUG0090</t>
  </si>
  <si>
    <t>DIET</t>
  </si>
  <si>
    <t>饮食</t>
  </si>
  <si>
    <t>SUG0091</t>
  </si>
  <si>
    <t>REST</t>
  </si>
  <si>
    <t>活动与休息</t>
  </si>
  <si>
    <t>SUG0092</t>
  </si>
  <si>
    <t>DIS_MEDICATION</t>
  </si>
  <si>
    <t>出院用药</t>
  </si>
  <si>
    <t>SUG0093</t>
  </si>
  <si>
    <t>FOLLOW_UP</t>
  </si>
  <si>
    <t>复诊</t>
  </si>
  <si>
    <t>SUG0094</t>
  </si>
  <si>
    <t>DIS_NURSE_NAME</t>
  </si>
  <si>
    <t>出院执行护士</t>
  </si>
  <si>
    <t>SUG0095</t>
  </si>
  <si>
    <t>SUG0096</t>
  </si>
  <si>
    <t>SLEEP_HABIT</t>
  </si>
  <si>
    <t>睡眠习惯</t>
  </si>
  <si>
    <t>SUG0097</t>
  </si>
  <si>
    <t>ST_DIS_DEPT_WAY</t>
  </si>
  <si>
    <t>出科方式</t>
  </si>
  <si>
    <t>SUG0098</t>
  </si>
  <si>
    <t>PEE_1</t>
  </si>
  <si>
    <t>小便情况其他</t>
  </si>
  <si>
    <t>SUG0099</t>
  </si>
  <si>
    <t>ST_IN_WAY_1</t>
  </si>
  <si>
    <t>入院方式1</t>
  </si>
  <si>
    <t>SUG0100</t>
  </si>
  <si>
    <t>DRINK_1</t>
  </si>
  <si>
    <t>饮酒</t>
  </si>
  <si>
    <t>SUG0101</t>
  </si>
  <si>
    <t>ALLERGT_MED_1</t>
  </si>
  <si>
    <t>SUG0102</t>
  </si>
  <si>
    <t>STOOL_1</t>
  </si>
  <si>
    <t>大便其他</t>
  </si>
  <si>
    <t>SUG0103</t>
  </si>
  <si>
    <t>DATA_SOURCE_1</t>
  </si>
  <si>
    <t>资料来源其他</t>
  </si>
  <si>
    <t>SUG0104</t>
  </si>
  <si>
    <t>PRESSURE_1</t>
  </si>
  <si>
    <t>SUG0105</t>
  </si>
  <si>
    <t>插入体温单时间点</t>
  </si>
  <si>
    <t>SUG0106</t>
  </si>
  <si>
    <t>AWARENESS_2</t>
  </si>
  <si>
    <t>意识神经(补)</t>
  </si>
  <si>
    <t>SUG0107</t>
  </si>
  <si>
    <t>PAIN</t>
  </si>
  <si>
    <t>疼痛</t>
  </si>
  <si>
    <t>SUG0108</t>
  </si>
  <si>
    <t>JH_CLOSE_CYD</t>
  </si>
  <si>
    <t>CYD0001</t>
  </si>
  <si>
    <t>CLOSE_CYD_SN</t>
  </si>
  <si>
    <t>闭环数据记录唯一号</t>
  </si>
  <si>
    <t>内部三级编码CD0.000.000.001</t>
  </si>
  <si>
    <t>CYD0002</t>
  </si>
  <si>
    <t>CYD0003</t>
  </si>
  <si>
    <t>CYD0004</t>
  </si>
  <si>
    <t>CYD0005</t>
  </si>
  <si>
    <t>CYD0006</t>
  </si>
  <si>
    <t>CYD0007</t>
  </si>
  <si>
    <t>CYD0008</t>
  </si>
  <si>
    <t>CYD0009</t>
  </si>
  <si>
    <t>CYD0010</t>
  </si>
  <si>
    <t>CYD0011</t>
  </si>
  <si>
    <t>CYD0012</t>
  </si>
  <si>
    <t>CYD0013</t>
  </si>
  <si>
    <t>CYD0014</t>
  </si>
  <si>
    <t>CYD0015</t>
  </si>
  <si>
    <t>CYD0016</t>
  </si>
  <si>
    <t>CYD0017</t>
  </si>
  <si>
    <t>CYD0018</t>
  </si>
  <si>
    <t>CYD0019</t>
  </si>
  <si>
    <t>CYD0020</t>
  </si>
  <si>
    <t>CYD0021</t>
  </si>
  <si>
    <t>CYD0022</t>
  </si>
  <si>
    <t>CYD0023</t>
  </si>
  <si>
    <t>PARENT_ORDER_NO</t>
  </si>
  <si>
    <t>JH_CLOSE_CYE</t>
  </si>
  <si>
    <t>CYE0001</t>
  </si>
  <si>
    <t>CLOSE_CYE_SN</t>
  </si>
  <si>
    <t>内部三级编码CE0.000.000.001</t>
  </si>
  <si>
    <t>CYE0002</t>
  </si>
  <si>
    <t>CYE0003</t>
  </si>
  <si>
    <t>CYE0004</t>
  </si>
  <si>
    <t>CYE0005</t>
  </si>
  <si>
    <t>CYE0006</t>
  </si>
  <si>
    <t>CYE0007</t>
  </si>
  <si>
    <t>CYE0008</t>
  </si>
  <si>
    <t>CYE0009</t>
  </si>
  <si>
    <t>CYE0010</t>
  </si>
  <si>
    <t>CYE0011</t>
  </si>
  <si>
    <t>CYE0012</t>
  </si>
  <si>
    <t>CYE0013</t>
  </si>
  <si>
    <t>CYE0014</t>
  </si>
  <si>
    <t>CYE0015</t>
  </si>
  <si>
    <t>CYE0016</t>
  </si>
  <si>
    <t>CYE0017</t>
  </si>
  <si>
    <t>CYE0018</t>
  </si>
  <si>
    <t>CYE0019</t>
  </si>
  <si>
    <t>CYE0020</t>
  </si>
  <si>
    <t>CYE0021</t>
  </si>
  <si>
    <t>CYE0022</t>
  </si>
  <si>
    <t>CYE0023</t>
  </si>
  <si>
    <t>JH_RHHV_PERSON_BASE</t>
  </si>
  <si>
    <t>VAA0001</t>
  </si>
  <si>
    <t>PERSON_BASE_SN</t>
  </si>
  <si>
    <t>主键</t>
  </si>
  <si>
    <t>64</t>
  </si>
  <si>
    <t>VAA0002</t>
  </si>
  <si>
    <t>业务主键</t>
  </si>
  <si>
    <t>VAA0003</t>
  </si>
  <si>
    <t>PERSON_BASE_ID</t>
  </si>
  <si>
    <t>个人基本档案号</t>
  </si>
  <si>
    <t>32</t>
  </si>
  <si>
    <t>VAA0004</t>
  </si>
  <si>
    <t>NAME_INFO</t>
  </si>
  <si>
    <t>VAA0005</t>
  </si>
  <si>
    <t>生理性别代码【GB/T2261.1】</t>
  </si>
  <si>
    <t>VAA0006</t>
  </si>
  <si>
    <t>性别名称</t>
  </si>
  <si>
    <t>VAA0007</t>
  </si>
  <si>
    <t>PHOTO_INFO</t>
  </si>
  <si>
    <t>128</t>
  </si>
  <si>
    <t>VAA0008</t>
  </si>
  <si>
    <t>CARD_NO</t>
  </si>
  <si>
    <t>市民卡号</t>
  </si>
  <si>
    <t>VAA0009</t>
  </si>
  <si>
    <t>INSURANCE_CODE</t>
  </si>
  <si>
    <t>保险编码</t>
  </si>
  <si>
    <t>VAA0010</t>
  </si>
  <si>
    <t>ID_CARD</t>
  </si>
  <si>
    <t>VAA0011</t>
  </si>
  <si>
    <t>SC_REGISTERED_PERMANENT_FLAG</t>
  </si>
  <si>
    <t>户籍标志编码</t>
  </si>
  <si>
    <t>常住类型【jhcv_residence_type】</t>
  </si>
  <si>
    <t>VAA0012</t>
  </si>
  <si>
    <t>ST_REGISTERED_PERMANENT_FLAG</t>
  </si>
  <si>
    <t>户籍标志名称</t>
  </si>
  <si>
    <t>VAA0013</t>
  </si>
  <si>
    <t>SC_BLOOD_TYPE</t>
  </si>
  <si>
    <t>血型编码</t>
  </si>
  <si>
    <t>ABO血型代码表 【CV04.50.005】</t>
  </si>
  <si>
    <t>1</t>
  </si>
  <si>
    <t>VAA0014</t>
  </si>
  <si>
    <t>ST_BLOOD_TYPE</t>
  </si>
  <si>
    <t>血型名称</t>
  </si>
  <si>
    <t>VAA0015</t>
  </si>
  <si>
    <t>HOME_PLACE</t>
  </si>
  <si>
    <t>VAA0016</t>
  </si>
  <si>
    <t>NAME_PY_CODE</t>
  </si>
  <si>
    <t>姓名拼音</t>
  </si>
  <si>
    <t>VAA0017</t>
  </si>
  <si>
    <t>ADDRESS_INFO</t>
  </si>
  <si>
    <t>VAA0018</t>
  </si>
  <si>
    <t>POST_CODE</t>
  </si>
  <si>
    <t>邮政编码</t>
  </si>
  <si>
    <t>VAA0019</t>
  </si>
  <si>
    <t>FAMILY_PHONE_NO</t>
  </si>
  <si>
    <t>VAA0020</t>
  </si>
  <si>
    <t>PHONE_NO</t>
  </si>
  <si>
    <t>本人电话</t>
  </si>
  <si>
    <t>VAA0021</t>
  </si>
  <si>
    <t>EMAIL_INFO</t>
  </si>
  <si>
    <t>电子邮件</t>
  </si>
  <si>
    <t>VAA0022</t>
  </si>
  <si>
    <t>BIRTHDAY_INFO</t>
  </si>
  <si>
    <t>VAA0023</t>
  </si>
  <si>
    <t>VAA0024</t>
  </si>
  <si>
    <t>国籍名称</t>
  </si>
  <si>
    <t>VAA0025</t>
  </si>
  <si>
    <t>民族类别代码【GB/T3304-1991】</t>
  </si>
  <si>
    <t>VAA0026</t>
  </si>
  <si>
    <t>民族名称</t>
  </si>
  <si>
    <t>VAA0027</t>
  </si>
  <si>
    <t>SC_RH_BLOOD</t>
  </si>
  <si>
    <t>Rh(D)血型代码表【CV04.50.020】</t>
  </si>
  <si>
    <t>VAA0028</t>
  </si>
  <si>
    <t>ST_RH_BLOOD</t>
  </si>
  <si>
    <t>RH血型名称</t>
  </si>
  <si>
    <t>VAA0029</t>
  </si>
  <si>
    <t>SC_MARITAL_STATUS</t>
  </si>
  <si>
    <t>婚姻状况编码</t>
  </si>
  <si>
    <t>婚姻状况代码【GB/T2261.2】</t>
  </si>
  <si>
    <t>16</t>
  </si>
  <si>
    <t>VAA0030</t>
  </si>
  <si>
    <t>ST_MARITAL_STATUS</t>
  </si>
  <si>
    <t>婚姻状况名称</t>
  </si>
  <si>
    <t>VAA0031</t>
  </si>
  <si>
    <t>START_WORK_DATE</t>
  </si>
  <si>
    <t>参加工作日期</t>
  </si>
  <si>
    <t>VAA0032</t>
  </si>
  <si>
    <t>职业分类与代码【jhcv_occupation】</t>
  </si>
  <si>
    <t>VAA0033</t>
  </si>
  <si>
    <t>职业名称</t>
  </si>
  <si>
    <t>VAA0034</t>
  </si>
  <si>
    <t>SC_EDUCATION</t>
  </si>
  <si>
    <t>文化程度编码</t>
  </si>
  <si>
    <t>文化程度【jhcv_educational_level】</t>
  </si>
  <si>
    <t>VAA0035</t>
  </si>
  <si>
    <t>ST_EDUCATION</t>
  </si>
  <si>
    <t>文化程度名称</t>
  </si>
  <si>
    <t>VAA0036</t>
  </si>
  <si>
    <t>SC_INSURANCECATE</t>
  </si>
  <si>
    <t>保险类别编码</t>
  </si>
  <si>
    <t>VAA0037</t>
  </si>
  <si>
    <t>ST_INSURANCECATE</t>
  </si>
  <si>
    <t>保险类别名称</t>
  </si>
  <si>
    <t>VAA0038</t>
  </si>
  <si>
    <t>SC_REGIST_ORG</t>
  </si>
  <si>
    <t>建档机构编码</t>
  </si>
  <si>
    <t>VAA0039</t>
  </si>
  <si>
    <t>ST_REGIST_ORG</t>
  </si>
  <si>
    <t>建档机构名称</t>
  </si>
  <si>
    <t>VAA0040</t>
  </si>
  <si>
    <t>REGIST_ORG_PHONE_NO</t>
  </si>
  <si>
    <t>建档机构电话</t>
  </si>
  <si>
    <t>VAA0041</t>
  </si>
  <si>
    <t>SC_REGIST_DOCTOR</t>
  </si>
  <si>
    <t>建档人编码</t>
  </si>
  <si>
    <t>VAA0042</t>
  </si>
  <si>
    <t>ST_REGIST_DOCTOR</t>
  </si>
  <si>
    <t>建档人名称</t>
  </si>
  <si>
    <t>VAA0043</t>
  </si>
  <si>
    <t>REGIST_CREATE_DATE</t>
  </si>
  <si>
    <t>建档日期</t>
  </si>
  <si>
    <t>VAA0044</t>
  </si>
  <si>
    <t>GENETIC_HISTORY</t>
  </si>
  <si>
    <t>遗传病史</t>
  </si>
  <si>
    <t>VAA0045</t>
  </si>
  <si>
    <t>SC_EXHAUST_FACILITY</t>
  </si>
  <si>
    <t>家庭厨房排风设施类别代码</t>
  </si>
  <si>
    <t>厨房排风设施【jhcv_kitchen_exhaust】</t>
  </si>
  <si>
    <t>VAA0046</t>
  </si>
  <si>
    <t>ST_EXHAUST_FACILITY</t>
  </si>
  <si>
    <t>家庭厨房排风设施类别名称</t>
  </si>
  <si>
    <t>VAA0047</t>
  </si>
  <si>
    <t>SC_FUEL</t>
  </si>
  <si>
    <t>家庭燃料类型类别代码</t>
  </si>
  <si>
    <t>燃料类型【jhcv_fuel_type】</t>
  </si>
  <si>
    <t>VAA0048</t>
  </si>
  <si>
    <t>ST_FUEL</t>
  </si>
  <si>
    <t>家庭燃料类型类别名称</t>
  </si>
  <si>
    <t>VAA0049</t>
  </si>
  <si>
    <t>SC_WATER</t>
  </si>
  <si>
    <t>家庭饮水类别代码</t>
  </si>
  <si>
    <t>饮水【jhcv_drink_water】</t>
  </si>
  <si>
    <t>VAA0050</t>
  </si>
  <si>
    <t>ST_WATER</t>
  </si>
  <si>
    <t>家庭饮水类别名称</t>
  </si>
  <si>
    <t>VAA0051</t>
  </si>
  <si>
    <t>SC_TOILET</t>
  </si>
  <si>
    <t>家庭厕所类别代码</t>
  </si>
  <si>
    <t>厕所【jhcv_toilet】</t>
  </si>
  <si>
    <t>VAA0052</t>
  </si>
  <si>
    <t>ST_TOILET</t>
  </si>
  <si>
    <t>家庭厕所类别名称</t>
  </si>
  <si>
    <t>VAA0053</t>
  </si>
  <si>
    <t>SC_LIVESTOCK</t>
  </si>
  <si>
    <t>家庭禽畜栏类别代码</t>
  </si>
  <si>
    <t>禽畜栏【jhcv_corral】</t>
  </si>
  <si>
    <t>VAA0054</t>
  </si>
  <si>
    <t>ST_LIVESTOCK</t>
  </si>
  <si>
    <t>家庭禽畜栏类别名称</t>
  </si>
  <si>
    <t>VAA0055</t>
  </si>
  <si>
    <t>责任医生编码</t>
  </si>
  <si>
    <t>VAA0056</t>
  </si>
  <si>
    <t>责任医生名称</t>
  </si>
  <si>
    <t>VAA0057</t>
  </si>
  <si>
    <t>DOCTOR_PHONE_NO</t>
  </si>
  <si>
    <t>责任医生电话</t>
  </si>
  <si>
    <t>VAA0058</t>
  </si>
  <si>
    <t>SC_STATUS_INFO</t>
  </si>
  <si>
    <t>VAA0059</t>
  </si>
  <si>
    <t>ST_STATUS_INFO</t>
  </si>
  <si>
    <t>状态名称</t>
  </si>
  <si>
    <t>VAA0060</t>
  </si>
  <si>
    <t>WORK_PLACE</t>
  </si>
  <si>
    <t>工作单位</t>
  </si>
  <si>
    <t>512</t>
  </si>
  <si>
    <t>VAA0061</t>
  </si>
  <si>
    <t>CONTACT_INFO</t>
  </si>
  <si>
    <t>VAA0062</t>
  </si>
  <si>
    <t>CONTACT_PHONE</t>
  </si>
  <si>
    <t>VAA0063</t>
  </si>
  <si>
    <t>医保类别编码</t>
  </si>
  <si>
    <t>VAA0064</t>
  </si>
  <si>
    <t>医保类别名称</t>
  </si>
  <si>
    <t>VAA0065</t>
  </si>
  <si>
    <t>医疗费用支付方式代码</t>
  </si>
  <si>
    <t>医疗费用来源类别代码【CV07.10.003】</t>
  </si>
  <si>
    <t>VAA0066</t>
  </si>
  <si>
    <t>医疗费用支付方式名称</t>
  </si>
  <si>
    <t>VAA0067</t>
  </si>
  <si>
    <t>PAY_TYPE_DES</t>
  </si>
  <si>
    <t>医疗费用支付方式描述</t>
  </si>
  <si>
    <t>如果ST_PAY_TYPE为其他，则存储具体医疗费用支付方式名称</t>
  </si>
  <si>
    <t>VAA0068</t>
  </si>
  <si>
    <t>SC_REGION</t>
  </si>
  <si>
    <t>网格地址编码</t>
  </si>
  <si>
    <t>VAA0069</t>
  </si>
  <si>
    <t>SC_EXPOSE</t>
  </si>
  <si>
    <t>暴露史代码</t>
  </si>
  <si>
    <t>VAA0070</t>
  </si>
  <si>
    <t>ST_EXPOSE</t>
  </si>
  <si>
    <t>暴露史名称</t>
  </si>
  <si>
    <t>VAA0071</t>
  </si>
  <si>
    <t>ST_REGION</t>
  </si>
  <si>
    <t>网格地址名称</t>
  </si>
  <si>
    <t>VAA0072</t>
  </si>
  <si>
    <t>SC_IS_DIABETES</t>
  </si>
  <si>
    <t>是否糖尿病</t>
  </si>
  <si>
    <t>VAA0073</t>
  </si>
  <si>
    <t>SC_IS_HYPERTENSION</t>
  </si>
  <si>
    <t>是否高血压</t>
  </si>
  <si>
    <t>VAA0074</t>
  </si>
  <si>
    <t>SOURCE_PHONE</t>
  </si>
  <si>
    <t>原籍电话</t>
  </si>
  <si>
    <t>VAA0075</t>
  </si>
  <si>
    <t>SC_SECOND_WORK</t>
  </si>
  <si>
    <t>第二职业编码</t>
  </si>
  <si>
    <t>VAA0076</t>
  </si>
  <si>
    <t>ST_SECOND_WORK</t>
  </si>
  <si>
    <t>第二职业名称</t>
  </si>
  <si>
    <t>VAA0077</t>
  </si>
  <si>
    <t>VAA0078</t>
  </si>
  <si>
    <t>SC_MODIFY_BY</t>
  </si>
  <si>
    <t>VAA0079</t>
  </si>
  <si>
    <t>ST_MODIFY_BY</t>
  </si>
  <si>
    <t>VAA0080</t>
  </si>
  <si>
    <t>VAA0081</t>
  </si>
  <si>
    <t>SC_MODIFY_ORG</t>
  </si>
  <si>
    <t>最后修改机构编码</t>
  </si>
  <si>
    <t>VAA0082</t>
  </si>
  <si>
    <t>ST_MODIFY_ORG</t>
  </si>
  <si>
    <t>最后修改机构名称</t>
  </si>
  <si>
    <t>VAA0083</t>
  </si>
  <si>
    <t>业务主键构成</t>
  </si>
  <si>
    <t>256</t>
  </si>
  <si>
    <t>VAA0084</t>
  </si>
  <si>
    <t>SC_ENTRY_ORG</t>
  </si>
  <si>
    <t>录入单位编码</t>
  </si>
  <si>
    <t>VAA0085</t>
  </si>
  <si>
    <t>ST_ENTRY_ORG</t>
  </si>
  <si>
    <t>录入单位名称</t>
  </si>
  <si>
    <t>VAA0086</t>
  </si>
  <si>
    <t>ENTRY_DATE</t>
  </si>
  <si>
    <t>录入日期</t>
  </si>
  <si>
    <t>VAA0087</t>
  </si>
  <si>
    <t>SC_ENTRY_STAFF</t>
  </si>
  <si>
    <t>录入员工编码</t>
  </si>
  <si>
    <t>VAA0088</t>
  </si>
  <si>
    <t>ST_ENTRY_STAFF</t>
  </si>
  <si>
    <t>录入员工名称</t>
  </si>
  <si>
    <t>JH_RHHV_PERSON_BASE_ADDRESS</t>
  </si>
  <si>
    <t>VAB0001</t>
  </si>
  <si>
    <t>PERSON_BASE_ADDRESS_SN</t>
  </si>
  <si>
    <t>VAB0002</t>
  </si>
  <si>
    <t>VAB0003</t>
  </si>
  <si>
    <t>VAB0004</t>
  </si>
  <si>
    <t>SC_ADDRESS_TYPE</t>
  </si>
  <si>
    <t>地址类别编码</t>
  </si>
  <si>
    <t>VAB0005</t>
  </si>
  <si>
    <t>ST_ADDRESS_TYPE</t>
  </si>
  <si>
    <t>地址类别名称</t>
  </si>
  <si>
    <t>VAB0006</t>
  </si>
  <si>
    <t>REGION_INFO</t>
  </si>
  <si>
    <t>地区</t>
  </si>
  <si>
    <t>VAB0007</t>
  </si>
  <si>
    <t>地址</t>
  </si>
  <si>
    <t>VAB0008</t>
  </si>
  <si>
    <t>VAB0009</t>
  </si>
  <si>
    <t>VAB0010</t>
  </si>
  <si>
    <t>VAB0011</t>
  </si>
  <si>
    <t>VAB0012</t>
  </si>
  <si>
    <t>VAB0013</t>
  </si>
  <si>
    <t>VAB0014</t>
  </si>
  <si>
    <t>VAB0015</t>
  </si>
  <si>
    <t>VAB0016</t>
  </si>
  <si>
    <t>VAB0017</t>
  </si>
  <si>
    <t>VAB0018</t>
  </si>
  <si>
    <t>VAB0019</t>
  </si>
  <si>
    <t>JH_RHHV_PERSON_BASE_PHONE</t>
  </si>
  <si>
    <t>VAC0001</t>
  </si>
  <si>
    <t>PERSON_BASE_PHONE_SN</t>
  </si>
  <si>
    <t>VAC0002</t>
  </si>
  <si>
    <t>VAC0003</t>
  </si>
  <si>
    <t>VAC0004</t>
  </si>
  <si>
    <t>SC_PHONE_TYPE</t>
  </si>
  <si>
    <t>电话类型编码</t>
  </si>
  <si>
    <t>VAC0005</t>
  </si>
  <si>
    <t>ST_PHONE_TYPE</t>
  </si>
  <si>
    <t>电话类型名称</t>
  </si>
  <si>
    <t>VAC0006</t>
  </si>
  <si>
    <t>电话号码</t>
  </si>
  <si>
    <t>VAC0007</t>
  </si>
  <si>
    <t>VAC0008</t>
  </si>
  <si>
    <t>VAC0009</t>
  </si>
  <si>
    <t>VAC0010</t>
  </si>
  <si>
    <t>VAC0011</t>
  </si>
  <si>
    <t>VAC0012</t>
  </si>
  <si>
    <t>VAC0013</t>
  </si>
  <si>
    <t>VAC0014</t>
  </si>
  <si>
    <t>VAC0015</t>
  </si>
  <si>
    <t>VAC0016</t>
  </si>
  <si>
    <t>VAC0017</t>
  </si>
  <si>
    <t>JH_RHHV_PERSON_BASE_CARD</t>
  </si>
  <si>
    <t>VAD0001</t>
  </si>
  <si>
    <t>PERSON_BASE_CARD_SN</t>
  </si>
  <si>
    <t>VAD0002</t>
  </si>
  <si>
    <t>VAD0003</t>
  </si>
  <si>
    <t>VAD0004</t>
  </si>
  <si>
    <t>SC_CERD_TYPE</t>
  </si>
  <si>
    <t>VAD0005</t>
  </si>
  <si>
    <t>ST_CERD_TYPE</t>
  </si>
  <si>
    <t>证件类型</t>
  </si>
  <si>
    <t>VAD0006</t>
  </si>
  <si>
    <t>CERD_NO</t>
  </si>
  <si>
    <t>证件号码</t>
  </si>
  <si>
    <t>VAD0007</t>
  </si>
  <si>
    <t>VAD0008</t>
  </si>
  <si>
    <t>VAD0009</t>
  </si>
  <si>
    <t>VAD0010</t>
  </si>
  <si>
    <t>VAD0011</t>
  </si>
  <si>
    <t>VAD0012</t>
  </si>
  <si>
    <t>VAD0013</t>
  </si>
  <si>
    <t>VAD0014</t>
  </si>
  <si>
    <t>VAD0015</t>
  </si>
  <si>
    <t>VAD0016</t>
  </si>
  <si>
    <t>VAD0017</t>
  </si>
  <si>
    <t>JH_RHHV_PERSON_PAST_HISTORY</t>
  </si>
  <si>
    <t>VAE0001</t>
  </si>
  <si>
    <t>PERSON_PAST_HISTORY_SN</t>
  </si>
  <si>
    <t>VAE0002</t>
  </si>
  <si>
    <t>VAE0003</t>
  </si>
  <si>
    <t>VAE0004</t>
  </si>
  <si>
    <t>SC_PAST_HISTORY_DISEASE</t>
  </si>
  <si>
    <t>既往史疾病编码</t>
  </si>
  <si>
    <t>疾病【jhcv_diseases】</t>
  </si>
  <si>
    <t>VAE0005</t>
  </si>
  <si>
    <t>ST_PAST_HISTORY_DISEASE</t>
  </si>
  <si>
    <t>既往史疾病名称</t>
  </si>
  <si>
    <t>VAE0006</t>
  </si>
  <si>
    <t>SC_IS_OPERATION</t>
  </si>
  <si>
    <t>有无手术</t>
  </si>
  <si>
    <t>有无【jhcv_yes_no】</t>
  </si>
  <si>
    <t>VAE0007</t>
  </si>
  <si>
    <t>SC_IS_TRAUMA</t>
  </si>
  <si>
    <t>有无外伤</t>
  </si>
  <si>
    <t>VAE0008</t>
  </si>
  <si>
    <t>SC_IS_BLOOD</t>
  </si>
  <si>
    <t>有无输血</t>
  </si>
  <si>
    <t>VAE0009</t>
  </si>
  <si>
    <t>VAE0010</t>
  </si>
  <si>
    <t>VAE0011</t>
  </si>
  <si>
    <t>TRAUMA_NAME</t>
  </si>
  <si>
    <t>外伤名称</t>
  </si>
  <si>
    <t>VAE0012</t>
  </si>
  <si>
    <t>TRAUMA_TIME</t>
  </si>
  <si>
    <t>外伤时间</t>
  </si>
  <si>
    <t>VAE0013</t>
  </si>
  <si>
    <t>BLOOD_NAME</t>
  </si>
  <si>
    <t>输血原因</t>
  </si>
  <si>
    <t>VAE0014</t>
  </si>
  <si>
    <t>BLOOD_TIME</t>
  </si>
  <si>
    <t>输血时间</t>
  </si>
  <si>
    <t>VAE0015</t>
  </si>
  <si>
    <t>PAST_HISTORY_DISEASE_DES</t>
  </si>
  <si>
    <t>既往史疾病描述</t>
  </si>
  <si>
    <t>如果ST_PAST_HISTORY_DISEASE为恶性肿瘤、职业病、其他，则存储具体既往史疾病名称</t>
  </si>
  <si>
    <t>VAE0016</t>
  </si>
  <si>
    <t>PAST_HISTORY_CONFIRM_DATE</t>
  </si>
  <si>
    <t>既往史确诊时间</t>
  </si>
  <si>
    <t>VAE0017</t>
  </si>
  <si>
    <t>SC_IS_MANAGE</t>
  </si>
  <si>
    <t>是否在管</t>
  </si>
  <si>
    <t>VAE0018</t>
  </si>
  <si>
    <t>VAE0019</t>
  </si>
  <si>
    <t>VAE0020</t>
  </si>
  <si>
    <t>VAE0021</t>
  </si>
  <si>
    <t>VAE0022</t>
  </si>
  <si>
    <t>VAE0023</t>
  </si>
  <si>
    <t>VAE0024</t>
  </si>
  <si>
    <t>VAE0025</t>
  </si>
  <si>
    <t>VAE0026</t>
  </si>
  <si>
    <t>VAE0027</t>
  </si>
  <si>
    <t>VAE0028</t>
  </si>
  <si>
    <t>JH_RHHV_PERSON_ALLERGY_HISTORY</t>
  </si>
  <si>
    <t>VAF0001</t>
  </si>
  <si>
    <t>PERSON_ALLERGY_HISTORY_SN</t>
  </si>
  <si>
    <t>VAF0002</t>
  </si>
  <si>
    <t>VAF0003</t>
  </si>
  <si>
    <t>VAF0004</t>
  </si>
  <si>
    <t>SC_ALLERGENS</t>
  </si>
  <si>
    <t>过敏源代码</t>
  </si>
  <si>
    <t>过敏源【jhcv_medical_allergy】</t>
  </si>
  <si>
    <t>VAF0005</t>
  </si>
  <si>
    <t>ST_ALLERGENS</t>
  </si>
  <si>
    <t>过敏源名称</t>
  </si>
  <si>
    <t>VAF0006</t>
  </si>
  <si>
    <t>ALLERGENS_DES</t>
  </si>
  <si>
    <t>过敏源描述</t>
  </si>
  <si>
    <t>如果ST_ALLERGENS为其他，则存储具体过敏原名称</t>
  </si>
  <si>
    <t>VAF0007</t>
  </si>
  <si>
    <t>VAF0008</t>
  </si>
  <si>
    <t>VAF0009</t>
  </si>
  <si>
    <t>VAF0010</t>
  </si>
  <si>
    <t>VAF0011</t>
  </si>
  <si>
    <t>VAF0012</t>
  </si>
  <si>
    <t>VAF0013</t>
  </si>
  <si>
    <t>VAF0014</t>
  </si>
  <si>
    <t>VAF0015</t>
  </si>
  <si>
    <t>VAF0016</t>
  </si>
  <si>
    <t>VAF0017</t>
  </si>
  <si>
    <t>JH_RHHV_PERSON_FAMILY_HISTORY</t>
  </si>
  <si>
    <t>VAG0001</t>
  </si>
  <si>
    <t>PERSON_FAMILY_HISTORY_SN</t>
  </si>
  <si>
    <t>VAG0002</t>
  </si>
  <si>
    <t>VAG0003</t>
  </si>
  <si>
    <t>VAG0004</t>
  </si>
  <si>
    <t>SC_FAMILY_DISEASE</t>
  </si>
  <si>
    <t>家族性疾病名称代码</t>
  </si>
  <si>
    <t>VAG0005</t>
  </si>
  <si>
    <t>ST_FAMILY_DISEASE</t>
  </si>
  <si>
    <t>家族性疾病名称名称</t>
  </si>
  <si>
    <t>VAG0006</t>
  </si>
  <si>
    <t>患者与本人关系代码</t>
  </si>
  <si>
    <t>家庭关系代码【jhcv_relationship】</t>
  </si>
  <si>
    <t>VAG0007</t>
  </si>
  <si>
    <t>患者与本人关系名称</t>
  </si>
  <si>
    <t>VAG0008</t>
  </si>
  <si>
    <t>VAG0009</t>
  </si>
  <si>
    <t>VAG0010</t>
  </si>
  <si>
    <t>VAG0011</t>
  </si>
  <si>
    <t>VAG0012</t>
  </si>
  <si>
    <t>VAG0013</t>
  </si>
  <si>
    <t>VAG0014</t>
  </si>
  <si>
    <t>VAG0015</t>
  </si>
  <si>
    <t>VAG0016</t>
  </si>
  <si>
    <t>VAG0017</t>
  </si>
  <si>
    <t>VAG0018</t>
  </si>
  <si>
    <t>JH_RHHV_PERSON_OPERATION_HISTORY</t>
  </si>
  <si>
    <t>VAH0001</t>
  </si>
  <si>
    <t>PERSON_OPERATION_HISTORY_SN</t>
  </si>
  <si>
    <t>VAH0002</t>
  </si>
  <si>
    <t>VAH0003</t>
  </si>
  <si>
    <t>VAH0004</t>
  </si>
  <si>
    <t>手术/操作代码</t>
  </si>
  <si>
    <t>VAH0005</t>
  </si>
  <si>
    <t>手术(操作)名称</t>
  </si>
  <si>
    <t>VAH0006</t>
  </si>
  <si>
    <t>手术(操作)日期时间</t>
  </si>
  <si>
    <t>VAH0007</t>
  </si>
  <si>
    <t>OPER_FORM_NO</t>
  </si>
  <si>
    <t>手术记录表单号</t>
  </si>
  <si>
    <t>VAH0008</t>
  </si>
  <si>
    <t>VAH0009</t>
  </si>
  <si>
    <t>VAH0010</t>
  </si>
  <si>
    <t>VAH0011</t>
  </si>
  <si>
    <t>VAH0012</t>
  </si>
  <si>
    <t>VAH0013</t>
  </si>
  <si>
    <t>VAH0014</t>
  </si>
  <si>
    <t>VAH0015</t>
  </si>
  <si>
    <t>VAH0016</t>
  </si>
  <si>
    <t>VAH0017</t>
  </si>
  <si>
    <t>VAH0018</t>
  </si>
  <si>
    <t>JH_RHHV_PERSON_DISABILITY</t>
  </si>
  <si>
    <t>VAI0001</t>
  </si>
  <si>
    <t>PERSON_DISABILITY_SN</t>
  </si>
  <si>
    <t>VAI0002</t>
  </si>
  <si>
    <t>VAI0003</t>
  </si>
  <si>
    <t>VAI0004</t>
  </si>
  <si>
    <t>残疾情况代码</t>
  </si>
  <si>
    <t>残疾情况【jhcv_disability_situation】</t>
  </si>
  <si>
    <t>VAI0005</t>
  </si>
  <si>
    <t>残疾情况名称</t>
  </si>
  <si>
    <t>VAI0006</t>
  </si>
  <si>
    <t>VAI0007</t>
  </si>
  <si>
    <t>VAI0008</t>
  </si>
  <si>
    <t>VAI0009</t>
  </si>
  <si>
    <t>VAI0010</t>
  </si>
  <si>
    <t>VAI0011</t>
  </si>
  <si>
    <t>VAI0012</t>
  </si>
  <si>
    <t>VAI0013</t>
  </si>
  <si>
    <t>VAI0014</t>
  </si>
  <si>
    <t>VAI0015</t>
  </si>
  <si>
    <t>VAI0016</t>
  </si>
  <si>
    <t>JH_RHHV_PERSON_PROBLEM</t>
  </si>
  <si>
    <t>VAJ0001</t>
  </si>
  <si>
    <t>PERSON_PROBLEM_SN</t>
  </si>
  <si>
    <t>VAJ0002</t>
  </si>
  <si>
    <t>VAJ0003</t>
  </si>
  <si>
    <t>VAJ0004</t>
  </si>
  <si>
    <t>RECORD_NO</t>
  </si>
  <si>
    <t>记录序号</t>
  </si>
  <si>
    <t>VAJ0005</t>
  </si>
  <si>
    <t>CYCLE_ID</t>
  </si>
  <si>
    <t>周期编号</t>
  </si>
  <si>
    <t>VAJ0006</t>
  </si>
  <si>
    <t>PROBLEMS_INFO</t>
  </si>
  <si>
    <t>主要问题</t>
  </si>
  <si>
    <t>80</t>
  </si>
  <si>
    <t>VAJ0007</t>
  </si>
  <si>
    <t>DESCRIPTION_INFO</t>
  </si>
  <si>
    <t>问题描述</t>
  </si>
  <si>
    <t>VAJ0008</t>
  </si>
  <si>
    <t>TRANS_ACT_DESC</t>
  </si>
  <si>
    <t>处理情况</t>
  </si>
  <si>
    <t>VAJ0009</t>
  </si>
  <si>
    <t>OCCUR_DATE</t>
  </si>
  <si>
    <t>发生日期</t>
  </si>
  <si>
    <t>VAJ0010</t>
  </si>
  <si>
    <t>SOLVE_DATE</t>
  </si>
  <si>
    <t>解决日期</t>
  </si>
  <si>
    <t>VAJ0011</t>
  </si>
  <si>
    <t>SC_RECORDUSER</t>
  </si>
  <si>
    <t>记录医生编码</t>
  </si>
  <si>
    <t>VAJ0012</t>
  </si>
  <si>
    <t>ST_RECORD_USER</t>
  </si>
  <si>
    <t>记录医生名称</t>
  </si>
  <si>
    <t>VAJ0013</t>
  </si>
  <si>
    <t>SC_RECORDORG</t>
  </si>
  <si>
    <t>记录机构编码</t>
  </si>
  <si>
    <t>VAJ0014</t>
  </si>
  <si>
    <t>ST_RECORDORG</t>
  </si>
  <si>
    <t>记录机构名称</t>
  </si>
  <si>
    <t>VAJ0015</t>
  </si>
  <si>
    <t>RECORD_DATE</t>
  </si>
  <si>
    <t>记录日期</t>
  </si>
  <si>
    <t>VAJ0016</t>
  </si>
  <si>
    <t>PAST_HISTORY_ID</t>
  </si>
  <si>
    <t>既往史编号</t>
  </si>
  <si>
    <t>VAJ0017</t>
  </si>
  <si>
    <t>VAJ0018</t>
  </si>
  <si>
    <t>VAJ0019</t>
  </si>
  <si>
    <t>VAJ0020</t>
  </si>
  <si>
    <t>VAJ0021</t>
  </si>
  <si>
    <t>VAJ0022</t>
  </si>
  <si>
    <t>VAJ0023</t>
  </si>
  <si>
    <t>VAJ0024</t>
  </si>
  <si>
    <t>VAJ0025</t>
  </si>
  <si>
    <t>VAJ0026</t>
  </si>
  <si>
    <t>VAJ0027</t>
  </si>
  <si>
    <t>JH_RHHV_LIFESTYLE</t>
  </si>
  <si>
    <t>VAK0001</t>
  </si>
  <si>
    <t>LIFESTYLE_SN</t>
  </si>
  <si>
    <t>VAK0002</t>
  </si>
  <si>
    <t>VAK0003</t>
  </si>
  <si>
    <t>VAK0004</t>
  </si>
  <si>
    <t>ARCHIVE_ID</t>
  </si>
  <si>
    <t>VAK0005</t>
  </si>
  <si>
    <t>SC_IS_SMOKE</t>
  </si>
  <si>
    <t>是否吸烟</t>
  </si>
  <si>
    <t>VAK0006</t>
  </si>
  <si>
    <t>SC_SMOKE_FREQ</t>
  </si>
  <si>
    <t>吸烟频率编码</t>
  </si>
  <si>
    <t>VAK0007</t>
  </si>
  <si>
    <t>ST_SMOKE_FREQ</t>
  </si>
  <si>
    <t>吸烟频率名称</t>
  </si>
  <si>
    <t>VAK0008</t>
  </si>
  <si>
    <t>SC_SMOKE_TYPE</t>
  </si>
  <si>
    <t>吸烟种类编码</t>
  </si>
  <si>
    <t>VAK0009</t>
  </si>
  <si>
    <t>ST_SMOKE_TYPE</t>
  </si>
  <si>
    <t>吸烟种类名称</t>
  </si>
  <si>
    <t>VAK0010</t>
  </si>
  <si>
    <t>SMOKE_COUNT</t>
  </si>
  <si>
    <t>每天支数</t>
  </si>
  <si>
    <t>VAK0011</t>
  </si>
  <si>
    <t>SMOKE_START_AGE</t>
  </si>
  <si>
    <t>开始吸烟年龄</t>
  </si>
  <si>
    <t>VAK0012</t>
  </si>
  <si>
    <t>SMOKE_ADDI_AGE</t>
  </si>
  <si>
    <t>每天吸烟年龄</t>
  </si>
  <si>
    <t>VAK0013</t>
  </si>
  <si>
    <t>SMOKE_YEARS</t>
  </si>
  <si>
    <t>吸烟年数</t>
  </si>
  <si>
    <t>VAK0014</t>
  </si>
  <si>
    <t>SMOKE_END_AGE</t>
  </si>
  <si>
    <t>戒烟开始年龄</t>
  </si>
  <si>
    <t>VAK0015</t>
  </si>
  <si>
    <t>SC_DRYOUT_METHOD</t>
  </si>
  <si>
    <t>戒烟方法编码</t>
  </si>
  <si>
    <t>VAK0016</t>
  </si>
  <si>
    <t>ST_DRYOUT_METHOD</t>
  </si>
  <si>
    <t>戒烟方法名称</t>
  </si>
  <si>
    <t>VAK0017</t>
  </si>
  <si>
    <t>SC_SECOND_SMOKE</t>
  </si>
  <si>
    <t>接触二手烟编码</t>
  </si>
  <si>
    <t>VAK0018</t>
  </si>
  <si>
    <t>ST_SECOND_SMOKE</t>
  </si>
  <si>
    <t>接触二手烟名称</t>
  </si>
  <si>
    <t>VAK0019</t>
  </si>
  <si>
    <t>SECOND_SMOKE_DAYS</t>
  </si>
  <si>
    <t>每周接触天数</t>
  </si>
  <si>
    <t>VAK0020</t>
  </si>
  <si>
    <t>SC_SECOND_SMOKE_SITE</t>
  </si>
  <si>
    <t>被动吸烟场所编码</t>
  </si>
  <si>
    <t>VAK0021</t>
  </si>
  <si>
    <t>ST_SECOND_SMOKE_SITE</t>
  </si>
  <si>
    <t>被动吸烟场所名称</t>
  </si>
  <si>
    <t>VAK0022</t>
  </si>
  <si>
    <t>SC_IS_DRINK_FLAG</t>
  </si>
  <si>
    <t>是否饮酒</t>
  </si>
  <si>
    <t>VAK0023</t>
  </si>
  <si>
    <t>SC_DRINK_FREQ</t>
  </si>
  <si>
    <t>饮酒频率编码</t>
  </si>
  <si>
    <t>VAK0024</t>
  </si>
  <si>
    <t>ST_DRINK_FREQ</t>
  </si>
  <si>
    <t>饮酒频率名称</t>
  </si>
  <si>
    <t>VAK0025</t>
  </si>
  <si>
    <t>SC_DRINK_TYPE</t>
  </si>
  <si>
    <t>饮酒种类编码</t>
  </si>
  <si>
    <t>VAK0026</t>
  </si>
  <si>
    <t>ST_DRINK_TYPE</t>
  </si>
  <si>
    <t>饮酒种类名称</t>
  </si>
  <si>
    <t>VAK0027</t>
  </si>
  <si>
    <t>DRINK_COUNT</t>
  </si>
  <si>
    <t>日饮酒量(两)</t>
  </si>
  <si>
    <t>VAK0028</t>
  </si>
  <si>
    <t>DRINK_START_AGE</t>
  </si>
  <si>
    <t>开始饮酒年龄</t>
  </si>
  <si>
    <t>VAK0029</t>
  </si>
  <si>
    <t>DRINK_END_AGE</t>
  </si>
  <si>
    <t>戒酒开始年龄</t>
  </si>
  <si>
    <t>VAK0030</t>
  </si>
  <si>
    <t>EATE_HABIT</t>
  </si>
  <si>
    <t>饮食习惯</t>
  </si>
  <si>
    <t>VAK0031</t>
  </si>
  <si>
    <t>SC_FOOD_TYPE_ONE</t>
  </si>
  <si>
    <t>饮食种类1编码</t>
  </si>
  <si>
    <t>VAK0032</t>
  </si>
  <si>
    <t>ST_FOOD_TYPE_ONE</t>
  </si>
  <si>
    <t>饮食种类1名称</t>
  </si>
  <si>
    <t>VAK0033</t>
  </si>
  <si>
    <t>FOOD_FREQ_ONE</t>
  </si>
  <si>
    <t>频率1(次/天)</t>
  </si>
  <si>
    <t>VAK0034</t>
  </si>
  <si>
    <t>SC_FOOD_TYPE_TWO</t>
  </si>
  <si>
    <t>饮食种类2编码</t>
  </si>
  <si>
    <t>VAK0035</t>
  </si>
  <si>
    <t>ST_FOOD_TYPE_TWO</t>
  </si>
  <si>
    <t>饮食种类2名称</t>
  </si>
  <si>
    <t>VAK0036</t>
  </si>
  <si>
    <t>FOOD_FREQ_TWO</t>
  </si>
  <si>
    <t>频率2(次/天)</t>
  </si>
  <si>
    <t>VAK0037</t>
  </si>
  <si>
    <t>SC_FOOD_TYPE_THREE</t>
  </si>
  <si>
    <t>饮食种类3编码</t>
  </si>
  <si>
    <t>VAK0038</t>
  </si>
  <si>
    <t>ST_FOOD_TYPE_THREE</t>
  </si>
  <si>
    <t>饮食种类3名称</t>
  </si>
  <si>
    <t>VAK0039</t>
  </si>
  <si>
    <t>FOOD_FREQ_THREE</t>
  </si>
  <si>
    <t>频率3(次/天)</t>
  </si>
  <si>
    <t>VAK0040</t>
  </si>
  <si>
    <t>SC_FOOD_TYPE_FOUR</t>
  </si>
  <si>
    <t>饮食种类4编码</t>
  </si>
  <si>
    <t>VAK0041</t>
  </si>
  <si>
    <t>ST_FOOD_TYPE_FOUR</t>
  </si>
  <si>
    <t>饮食种类4名称</t>
  </si>
  <si>
    <t>VAK0042</t>
  </si>
  <si>
    <t>FOOD_FREQ_FOUR</t>
  </si>
  <si>
    <t>频率4(次/天)</t>
  </si>
  <si>
    <t>VAK0043</t>
  </si>
  <si>
    <t>SALT_COUNT</t>
  </si>
  <si>
    <t>一斤盐吃几天</t>
  </si>
  <si>
    <t>VAK0044</t>
  </si>
  <si>
    <t>OIL_COUNT</t>
  </si>
  <si>
    <t>每月用油(斤)</t>
  </si>
  <si>
    <t>VAK0045</t>
  </si>
  <si>
    <t>EATE_COUNT</t>
  </si>
  <si>
    <t>每日吃饭顿数</t>
  </si>
  <si>
    <t>VAK0046</t>
  </si>
  <si>
    <t>SC_TRAIN_FREQ</t>
  </si>
  <si>
    <t>锻炼情况编码</t>
  </si>
  <si>
    <t>VAK0047</t>
  </si>
  <si>
    <t>ST_TRAIN_FREQ</t>
  </si>
  <si>
    <t>锻炼情况名称</t>
  </si>
  <si>
    <t>VAK0048</t>
  </si>
  <si>
    <t>EATE_NUM</t>
  </si>
  <si>
    <t>饮食量</t>
  </si>
  <si>
    <t>VAK0049</t>
  </si>
  <si>
    <t>TRAIN_MINUTE</t>
  </si>
  <si>
    <t>每次时长(分)</t>
  </si>
  <si>
    <t>VAK0050</t>
  </si>
  <si>
    <t>TRAIN_YEAR</t>
  </si>
  <si>
    <t>坚持时间(年)</t>
  </si>
  <si>
    <t>VAK0051</t>
  </si>
  <si>
    <t>SC_TRAIN_MODE</t>
  </si>
  <si>
    <t>锻炼方式编码</t>
  </si>
  <si>
    <t>VAK0052</t>
  </si>
  <si>
    <t>ST_TRAIN_MODE</t>
  </si>
  <si>
    <t>锻炼方式名称</t>
  </si>
  <si>
    <t>VAK0053</t>
  </si>
  <si>
    <t>SC_TRAIN_SITE</t>
  </si>
  <si>
    <t>锻炼场所编码</t>
  </si>
  <si>
    <t>VAK0054</t>
  </si>
  <si>
    <t>ST_TRAIN_SITE</t>
  </si>
  <si>
    <t>锻炼场所名称</t>
  </si>
  <si>
    <t>VAK0055</t>
  </si>
  <si>
    <t>SC_WORK_TYPE</t>
  </si>
  <si>
    <t>身体活动类别编码</t>
  </si>
  <si>
    <t>VAK0056</t>
  </si>
  <si>
    <t>ST_WORK_TYPE</t>
  </si>
  <si>
    <t>身体活动类别名称</t>
  </si>
  <si>
    <t>VAK0057</t>
  </si>
  <si>
    <t>SC_WORK_INTEN</t>
  </si>
  <si>
    <t>身体活动强度编码</t>
  </si>
  <si>
    <t>VAK0058</t>
  </si>
  <si>
    <t>ST_WORK_INTEN</t>
  </si>
  <si>
    <t>身体活动强度名称</t>
  </si>
  <si>
    <t>VAK0059</t>
  </si>
  <si>
    <t>SC_WORK_FREQ</t>
  </si>
  <si>
    <t>身体活动频率编码</t>
  </si>
  <si>
    <t>VAK0060</t>
  </si>
  <si>
    <t>ST_WORK_FREQ</t>
  </si>
  <si>
    <t>身体活动频率名称</t>
  </si>
  <si>
    <t>VAK0061</t>
  </si>
  <si>
    <t>SIT_HOUR</t>
  </si>
  <si>
    <t>静态时长(时)</t>
  </si>
  <si>
    <t>VAK0062</t>
  </si>
  <si>
    <t>SIESTA_HOUR</t>
  </si>
  <si>
    <t>午睡时长(时)</t>
  </si>
  <si>
    <t>VAK0063</t>
  </si>
  <si>
    <t>SACK_TIME</t>
  </si>
  <si>
    <t>睡眠时长(时)</t>
  </si>
  <si>
    <t>VAK0064</t>
  </si>
  <si>
    <t>SC_PSY_CHOSIS</t>
  </si>
  <si>
    <t>精神情况编码</t>
  </si>
  <si>
    <t>VAK0065</t>
  </si>
  <si>
    <t>ST_PSY_CHOSIS</t>
  </si>
  <si>
    <t>精神情况名称</t>
  </si>
  <si>
    <t>VAK0066</t>
  </si>
  <si>
    <t>SC_CONFIDE</t>
  </si>
  <si>
    <t>亲友倾述编码</t>
  </si>
  <si>
    <t>VAK0067</t>
  </si>
  <si>
    <t>ST_CONFIDE</t>
  </si>
  <si>
    <t>亲友倾述名称</t>
  </si>
  <si>
    <t>VAK0068</t>
  </si>
  <si>
    <t>SC_PRESSURE</t>
  </si>
  <si>
    <t>工作生活压力编码</t>
  </si>
  <si>
    <t>VAK0069</t>
  </si>
  <si>
    <t>ST_PRESSURE</t>
  </si>
  <si>
    <t>工作生活压力名称</t>
  </si>
  <si>
    <t>VAK0070</t>
  </si>
  <si>
    <t>SC_TEMPERAMENT</t>
  </si>
  <si>
    <t>气质类型编码</t>
  </si>
  <si>
    <t>VAK0071</t>
  </si>
  <si>
    <t>ST_TEMPERAMENT</t>
  </si>
  <si>
    <t>气质类型名称</t>
  </si>
  <si>
    <t>VAK0072</t>
  </si>
  <si>
    <t>SC_DOINGS</t>
  </si>
  <si>
    <t>社交活动编码</t>
  </si>
  <si>
    <t>VAK0073</t>
  </si>
  <si>
    <t>ST_DOINGS</t>
  </si>
  <si>
    <t>社交活动名称</t>
  </si>
  <si>
    <t>VAK0074</t>
  </si>
  <si>
    <t>REMARK_INFO</t>
  </si>
  <si>
    <t>VAK0075</t>
  </si>
  <si>
    <t>PSYCHOLOGY_INFO</t>
  </si>
  <si>
    <t>心理因素</t>
  </si>
  <si>
    <t>VAK0076</t>
  </si>
  <si>
    <t>SMOKE_START_DATE</t>
  </si>
  <si>
    <t>开始吸烟时间</t>
  </si>
  <si>
    <t>VAK0077</t>
  </si>
  <si>
    <t>SMOKE_STOP_DATE</t>
  </si>
  <si>
    <t>戒断时间</t>
  </si>
  <si>
    <t>VAK0078</t>
  </si>
  <si>
    <t>SMOK_ENUM</t>
  </si>
  <si>
    <t>吸烟量</t>
  </si>
  <si>
    <t>VAK0079</t>
  </si>
  <si>
    <t>DRINK_NUM</t>
  </si>
  <si>
    <t>饮酒量</t>
  </si>
  <si>
    <t>VAK0080</t>
  </si>
  <si>
    <t>DRINK_STOP_DATE</t>
  </si>
  <si>
    <t>戒酒日期</t>
  </si>
  <si>
    <t>VAK0081</t>
  </si>
  <si>
    <t>PRACTICE_INFO</t>
  </si>
  <si>
    <t>体育锻炼情况</t>
  </si>
  <si>
    <t>VAK0082</t>
  </si>
  <si>
    <t>PRACTICE_TIME</t>
  </si>
  <si>
    <t>每次锻炼时间</t>
  </si>
  <si>
    <t>VAK0083</t>
  </si>
  <si>
    <t>SC_PRACTICE_TYPE</t>
  </si>
  <si>
    <t>锻炼类型编码</t>
  </si>
  <si>
    <t>VAK0084</t>
  </si>
  <si>
    <t>ST_PRACTICE_TYPE</t>
  </si>
  <si>
    <t>锻炼类型名称</t>
  </si>
  <si>
    <t>VAK0085</t>
  </si>
  <si>
    <t>SC_SLEEP</t>
  </si>
  <si>
    <t>睡眠情况编码</t>
  </si>
  <si>
    <t>VAK0086</t>
  </si>
  <si>
    <t>ST_SLEEP</t>
  </si>
  <si>
    <t>睡眠情况名称</t>
  </si>
  <si>
    <t>VAK0087</t>
  </si>
  <si>
    <t>VAK0088</t>
  </si>
  <si>
    <t>VAK0089</t>
  </si>
  <si>
    <t>VAK0090</t>
  </si>
  <si>
    <t>VAK0091</t>
  </si>
  <si>
    <t>VAK0092</t>
  </si>
  <si>
    <t>VAK0093</t>
  </si>
  <si>
    <t>VAK0094</t>
  </si>
  <si>
    <t>VAK0095</t>
  </si>
  <si>
    <t>VAK0096</t>
  </si>
  <si>
    <t>VAK0097</t>
  </si>
  <si>
    <t>JH_RHHV_CHINA_DOCTOR_RECORD</t>
  </si>
  <si>
    <t>VAL0001</t>
  </si>
  <si>
    <t>CHINA_DOCTOR_RECORD_SN</t>
  </si>
  <si>
    <t>VAL0002</t>
  </si>
  <si>
    <t>VAL0003</t>
  </si>
  <si>
    <t>VAL0004</t>
  </si>
  <si>
    <t>VAL0005</t>
  </si>
  <si>
    <t>RECORD_ID</t>
  </si>
  <si>
    <t>记录编号</t>
  </si>
  <si>
    <t>VAL0006</t>
  </si>
  <si>
    <t>VISIT_DATE</t>
  </si>
  <si>
    <t>辨识日期</t>
  </si>
  <si>
    <t>VAL0007</t>
  </si>
  <si>
    <t>VAL0008</t>
  </si>
  <si>
    <t>VAL0009</t>
  </si>
  <si>
    <t>SC_ORG</t>
  </si>
  <si>
    <t>管辖机构编码</t>
  </si>
  <si>
    <t>VAL0010</t>
  </si>
  <si>
    <t>ST_ORG</t>
  </si>
  <si>
    <t>管辖机构名称</t>
  </si>
  <si>
    <t>VAL0011</t>
  </si>
  <si>
    <t>VAL0012</t>
  </si>
  <si>
    <t>VAL0013</t>
  </si>
  <si>
    <t>DISEASES_HISTORY</t>
  </si>
  <si>
    <t>现病史</t>
  </si>
  <si>
    <t>VAL0014</t>
  </si>
  <si>
    <t>OTHER_INFO</t>
  </si>
  <si>
    <t>其他</t>
  </si>
  <si>
    <t>VAL0015</t>
  </si>
  <si>
    <t>QUESTION_ONE</t>
  </si>
  <si>
    <t>您精力充沛吗（指精神头足，乐于做事）</t>
  </si>
  <si>
    <t>VAL0016</t>
  </si>
  <si>
    <t>QUESTION_TWO</t>
  </si>
  <si>
    <t>容易疲乏吗（指体力如何，是否稍微活动一下或做一点家务劳动就感到累</t>
  </si>
  <si>
    <t>VAL0017</t>
  </si>
  <si>
    <t>QUESTION_THREE</t>
  </si>
  <si>
    <t>您容易气短，呼吸短促，接不上气吗</t>
  </si>
  <si>
    <t>VAL0018</t>
  </si>
  <si>
    <t>QUESTION_FOUE</t>
  </si>
  <si>
    <t>您说话声音低弱无力吗?（指说话没有力气）</t>
  </si>
  <si>
    <t>VAL0019</t>
  </si>
  <si>
    <t>QUESTION_FIVE</t>
  </si>
  <si>
    <t>您感到闷闷不乐、情绪低沉吗?（指心情不愉快，情绪低落）</t>
  </si>
  <si>
    <t>VAL0020</t>
  </si>
  <si>
    <t>QUESTION_SIX</t>
  </si>
  <si>
    <t>您容易精神紧张、焦虑不安吗?（指遇事是否心情紧张）</t>
  </si>
  <si>
    <t>VAL0021</t>
  </si>
  <si>
    <t>QUESTION_SEVEN</t>
  </si>
  <si>
    <t>您因为生活状态改变而感到孤独、失落吗</t>
  </si>
  <si>
    <t>VAL0022</t>
  </si>
  <si>
    <t>QUESTION_EIGHT</t>
  </si>
  <si>
    <t>您容易感到害怕或受到惊吓吗</t>
  </si>
  <si>
    <t>VAL0023</t>
  </si>
  <si>
    <t>QUESTION_NINE</t>
  </si>
  <si>
    <t>您感到身体超重不轻松吗?(感觉身体沉重)[BMI指数=体重（KG）/身高2（M）]</t>
  </si>
  <si>
    <t>VAL0024</t>
  </si>
  <si>
    <t>QUESTION_TEN</t>
  </si>
  <si>
    <t>您眼睛干涩吗</t>
  </si>
  <si>
    <t>VAL0025</t>
  </si>
  <si>
    <t>QUESTION_ELEVEN</t>
  </si>
  <si>
    <t>您手脚发凉吗?（不包含因周围温度低或穿的少导致的手脚发冷）</t>
  </si>
  <si>
    <t>VAL0026</t>
  </si>
  <si>
    <t>QUESTION_TWELVE</t>
  </si>
  <si>
    <t>您胃脘部、背部或腰膝部怕冷吗？（指上腹部、背部、腰部或膝关节等，有一处或多处怕冷）</t>
  </si>
  <si>
    <t>VAL0027</t>
  </si>
  <si>
    <t>QUESTION_THIRTEEN</t>
  </si>
  <si>
    <t>您比一般人耐受不了寒冷吗？（指比别人容易害怕冬天或是夏天的冷空调、电扇等）</t>
  </si>
  <si>
    <t>VAL0028</t>
  </si>
  <si>
    <t>QUESTION_FOURTEEN</t>
  </si>
  <si>
    <t>您容易患感冒吗?（指每年感冒的次数）</t>
  </si>
  <si>
    <t>VAL0029</t>
  </si>
  <si>
    <t>QUESTION_FIFTEEN</t>
  </si>
  <si>
    <t>您没有感冒时也会鼻塞、流鼻涕吗</t>
  </si>
  <si>
    <t>VAL0030</t>
  </si>
  <si>
    <t>QUESTION_SIXTEEN</t>
  </si>
  <si>
    <t>您有口粘口腻，或睡眠打鼾吗</t>
  </si>
  <si>
    <t>VAL0031</t>
  </si>
  <si>
    <t>QUESTION_SEVENTEEN</t>
  </si>
  <si>
    <t>您容易过敏(对药物、食物、气味、花粉或在季节交替、气候变化时)吗</t>
  </si>
  <si>
    <t>VAL0032</t>
  </si>
  <si>
    <t>QUESTION_EIGHTEEN</t>
  </si>
  <si>
    <t>您的皮肤容易起荨麻疹吗? (包括风团、风疹块、风疙瘩)</t>
  </si>
  <si>
    <t>VAL0033</t>
  </si>
  <si>
    <t>QUESTION_NINETEEN</t>
  </si>
  <si>
    <t>您的皮肤在不知不觉中会出现青紫瘀斑、皮下出血吗?（指皮肤在没有外伤的情况下出现青一块紫一块的情况）</t>
  </si>
  <si>
    <t>VAL0034</t>
  </si>
  <si>
    <t>QUESTION_TWENTY</t>
  </si>
  <si>
    <t>您的皮肤一抓就红，并出现抓痕吗?（指被指甲或钝物划过后皮肤的反应）</t>
  </si>
  <si>
    <t>VAL0035</t>
  </si>
  <si>
    <t>QUESTION_TWENTY_ONE</t>
  </si>
  <si>
    <t>您皮肤或口唇干吗?</t>
  </si>
  <si>
    <t>VAL0036</t>
  </si>
  <si>
    <t>QUESTION_TWENTY_TWO</t>
  </si>
  <si>
    <t>您有肢体麻木或固定部位疼痛的感觉吗</t>
  </si>
  <si>
    <t>VAL0037</t>
  </si>
  <si>
    <t>QUESTION_TWENTY_THREE</t>
  </si>
  <si>
    <t>您面部或鼻部有油腻感或者油亮发光吗?（指脸上或鼻子）</t>
  </si>
  <si>
    <t>VAL0038</t>
  </si>
  <si>
    <t>QUESTION_TWENTY_FOUR</t>
  </si>
  <si>
    <t>您面色或目眶晦黯，或出现褐色斑块/斑点吗</t>
  </si>
  <si>
    <t>VAL0039</t>
  </si>
  <si>
    <t>QUESTION_TWENTY_FIVE</t>
  </si>
  <si>
    <t>您有皮肤湿疹、疮疖吗</t>
  </si>
  <si>
    <t>VAL0040</t>
  </si>
  <si>
    <t>QUESTION_TWENTY_SIX</t>
  </si>
  <si>
    <t>您感到口干咽燥、总想喝水吗</t>
  </si>
  <si>
    <t>VAL0041</t>
  </si>
  <si>
    <t>QUESTION_TWENTY_SEVEN</t>
  </si>
  <si>
    <t>您感到口苦或嘴里有异味吗?（指口苦或口臭）</t>
  </si>
  <si>
    <t>VAL0042</t>
  </si>
  <si>
    <t>QUESTION_TWENTY_EIGHT</t>
  </si>
  <si>
    <t>您腹部肥大吗?（指腹部脂肪肥厚）</t>
  </si>
  <si>
    <t>VAL0043</t>
  </si>
  <si>
    <t>QUESTION_TWENTY_NINE</t>
  </si>
  <si>
    <t>您吃(喝)凉的东西会感到不舒服或者怕吃(喝)凉的东西吗？（指不喜欢吃凉的食物，或吃了凉的食物后会不舒服）</t>
  </si>
  <si>
    <t>VAL0044</t>
  </si>
  <si>
    <t>QUESTION_THIRTY</t>
  </si>
  <si>
    <t>您有大便黏滞不爽、解不尽的感觉吗?(大便容易粘在马桶或便坑壁上)</t>
  </si>
  <si>
    <t>VAL0045</t>
  </si>
  <si>
    <t>QUESTION_THIRTY_ONE</t>
  </si>
  <si>
    <t>您容易大便干燥吗</t>
  </si>
  <si>
    <t>VAL0046</t>
  </si>
  <si>
    <t>QUESTION_THIRTY_TWO</t>
  </si>
  <si>
    <t>您舌苔厚腻或有舌苔厚厚的感觉吗?（如果自我感觉不清楚可由调查员观察后填写）</t>
  </si>
  <si>
    <t>VAL0047</t>
  </si>
  <si>
    <t>QUESTION_THIRTY_THREE</t>
  </si>
  <si>
    <t>您舌下静脉瘀紫或增粗吗？（可由调查员辅助观察后填写）</t>
  </si>
  <si>
    <t>VAL0048</t>
  </si>
  <si>
    <t>SC_FLAG</t>
  </si>
  <si>
    <t>更新体检记录标志</t>
  </si>
  <si>
    <t>VAL0049</t>
  </si>
  <si>
    <t>VAL0050</t>
  </si>
  <si>
    <t>VAL0051</t>
  </si>
  <si>
    <t>VAL0052</t>
  </si>
  <si>
    <t>VAL0053</t>
  </si>
  <si>
    <t>VAL0054</t>
  </si>
  <si>
    <t>VAL0055</t>
  </si>
  <si>
    <t>VAL0056</t>
  </si>
  <si>
    <t>VAL0057</t>
  </si>
  <si>
    <t>VAL0058</t>
  </si>
  <si>
    <t>VAL0059</t>
  </si>
  <si>
    <t>VAL0060</t>
  </si>
  <si>
    <t>JH_RHHV_POSTNATAL_42DAY_RECORD</t>
  </si>
  <si>
    <t>VAM0001</t>
  </si>
  <si>
    <t>POSTNATAL_42DAY_RECORD_SN</t>
  </si>
  <si>
    <t>VAM0002</t>
  </si>
  <si>
    <t>VAM0003</t>
  </si>
  <si>
    <t>VAM0004</t>
  </si>
  <si>
    <t>孕妇档案号</t>
  </si>
  <si>
    <t>VAM0005</t>
  </si>
  <si>
    <t>CHECK_ID</t>
  </si>
  <si>
    <t>检查单号</t>
  </si>
  <si>
    <t>VAM0006</t>
  </si>
  <si>
    <t>VAM0007</t>
  </si>
  <si>
    <t>POSTNATAL_DAYS</t>
  </si>
  <si>
    <t>产后天数</t>
  </si>
  <si>
    <t>VAM0008</t>
  </si>
  <si>
    <t>HEALTH_STATE</t>
  </si>
  <si>
    <t>一般健康情况描述</t>
  </si>
  <si>
    <t>VAM0009</t>
  </si>
  <si>
    <t>PSYCHOLOGY_STATE</t>
  </si>
  <si>
    <t>一般心理状况描述</t>
  </si>
  <si>
    <t>VAM0010</t>
  </si>
  <si>
    <t>SYSTOLIC_PRESSURE</t>
  </si>
  <si>
    <t>VAM0011</t>
  </si>
  <si>
    <t>DIASTOLIC_PRESSURE</t>
  </si>
  <si>
    <t>VAM0012</t>
  </si>
  <si>
    <t>TEMPERATURE_INFO</t>
  </si>
  <si>
    <t>VAM0013</t>
  </si>
  <si>
    <t>WEIGHT_INFO</t>
  </si>
  <si>
    <t>体重(KG)</t>
  </si>
  <si>
    <t>VAM0014</t>
  </si>
  <si>
    <t>PULSE_INFO</t>
  </si>
  <si>
    <t>脉搏(次/分)</t>
  </si>
  <si>
    <t>VAM0015</t>
  </si>
  <si>
    <t>SC_IS_BREAST</t>
  </si>
  <si>
    <t>乳房是否正常</t>
  </si>
  <si>
    <t>jhcv_abnormal</t>
  </si>
  <si>
    <t>VAM0016</t>
  </si>
  <si>
    <t>BREAST_TEXT</t>
  </si>
  <si>
    <t>乳房异常描述</t>
  </si>
  <si>
    <t>VAM0017</t>
  </si>
  <si>
    <t>SC_IS_VULVA</t>
  </si>
  <si>
    <t>外阴是否正常</t>
  </si>
  <si>
    <t>VAM0018</t>
  </si>
  <si>
    <t>VULVA_TEXT</t>
  </si>
  <si>
    <t>外阴异常描述</t>
  </si>
  <si>
    <t>VAM0019</t>
  </si>
  <si>
    <t>SC_IS_VAGINA</t>
  </si>
  <si>
    <t>阴道是否正常</t>
  </si>
  <si>
    <t>VAM0020</t>
  </si>
  <si>
    <t>VAGINA_TEXT</t>
  </si>
  <si>
    <t>阴道异常描述</t>
  </si>
  <si>
    <t>VAM0021</t>
  </si>
  <si>
    <t>SC_IS_UTERUS</t>
  </si>
  <si>
    <t>子宫是否正常</t>
  </si>
  <si>
    <t>VAM0022</t>
  </si>
  <si>
    <t>UTERUS_TEXT</t>
  </si>
  <si>
    <t>子宫异常描述</t>
  </si>
  <si>
    <t>VAM0023</t>
  </si>
  <si>
    <t>SC_IS_APPENDAGES</t>
  </si>
  <si>
    <t>附件是否正常</t>
  </si>
  <si>
    <t>VAM0024</t>
  </si>
  <si>
    <t>APPENDAGES_TEXT</t>
  </si>
  <si>
    <t>附件异常描述</t>
  </si>
  <si>
    <t>VAM0025</t>
  </si>
  <si>
    <t>SC_IS_LOCHIA</t>
  </si>
  <si>
    <t>恶露是否正常</t>
  </si>
  <si>
    <t>VAM0026</t>
  </si>
  <si>
    <t>LOCHIA_TEXT</t>
  </si>
  <si>
    <t>恶露异常描述</t>
  </si>
  <si>
    <t>VAM0027</t>
  </si>
  <si>
    <t>其他异常描述</t>
  </si>
  <si>
    <t>VAM0028</t>
  </si>
  <si>
    <t>SC_CATEGORY</t>
  </si>
  <si>
    <t>jhcv_recovery_status</t>
  </si>
  <si>
    <t>VAM0029</t>
  </si>
  <si>
    <t>ST_CATEGORY</t>
  </si>
  <si>
    <t>分类名称</t>
  </si>
  <si>
    <t>VAM0030</t>
  </si>
  <si>
    <t>NOT_RECOVERED_TEXT</t>
  </si>
  <si>
    <t>未恢复</t>
  </si>
  <si>
    <t>VAM0031</t>
  </si>
  <si>
    <t>SC_SUGGESTION</t>
  </si>
  <si>
    <t>指导编码</t>
  </si>
  <si>
    <t>jhcv_42exam_guide</t>
  </si>
  <si>
    <t>VAM0032</t>
  </si>
  <si>
    <t>ST_SUGGESTION</t>
  </si>
  <si>
    <t>指导名称</t>
  </si>
  <si>
    <t>VAM0033</t>
  </si>
  <si>
    <t>SUGGESTION_OTHER</t>
  </si>
  <si>
    <t>指导其他描述</t>
  </si>
  <si>
    <t>VAM0034</t>
  </si>
  <si>
    <t>SC_TREAT</t>
  </si>
  <si>
    <t>处理编码</t>
  </si>
  <si>
    <t>jhcv_42exam_result</t>
  </si>
  <si>
    <t>VAM0035</t>
  </si>
  <si>
    <t>ST_TREAT</t>
  </si>
  <si>
    <t>处理名称</t>
  </si>
  <si>
    <t>VAM0036</t>
  </si>
  <si>
    <t>REASON_INFO</t>
  </si>
  <si>
    <t>VAM0037</t>
  </si>
  <si>
    <t>VAM0038</t>
  </si>
  <si>
    <t>VAM0039</t>
  </si>
  <si>
    <t>REFERRAL_NUM</t>
  </si>
  <si>
    <t>转诊单号</t>
  </si>
  <si>
    <t>VAM0040</t>
  </si>
  <si>
    <t>SC_CHECK_ORG</t>
  </si>
  <si>
    <t>检查机构编码</t>
  </si>
  <si>
    <t>VAM0041</t>
  </si>
  <si>
    <t>ST_CHECK_ORG</t>
  </si>
  <si>
    <t>检查机构名称</t>
  </si>
  <si>
    <t>VAM0042</t>
  </si>
  <si>
    <t>SC_CHECK_DOCTOR</t>
  </si>
  <si>
    <t>检查医生编码</t>
  </si>
  <si>
    <t>VAM0043</t>
  </si>
  <si>
    <t>ST_CHECK_DOCTOR</t>
  </si>
  <si>
    <t>检查医生名称</t>
  </si>
  <si>
    <t>VAM0044</t>
  </si>
  <si>
    <t>CHECK_MANA_UNIT</t>
  </si>
  <si>
    <t>检查管理单元</t>
  </si>
  <si>
    <t>VAM0045</t>
  </si>
  <si>
    <t>SC_IS_CERVIX_FLAG</t>
  </si>
  <si>
    <t>宫颈是否正常</t>
  </si>
  <si>
    <t>VAM0046</t>
  </si>
  <si>
    <t>CERVIX_TEXT</t>
  </si>
  <si>
    <t>宫颈异常描述</t>
  </si>
  <si>
    <t>VAM0047</t>
  </si>
  <si>
    <t>SC_WOUND</t>
  </si>
  <si>
    <t>伤口编码</t>
  </si>
  <si>
    <t>VAM0048</t>
  </si>
  <si>
    <t>ST_WOUND</t>
  </si>
  <si>
    <t>伤口名称</t>
  </si>
  <si>
    <t>VAM0049</t>
  </si>
  <si>
    <t>SC_HEALING</t>
  </si>
  <si>
    <t>VAM0050</t>
  </si>
  <si>
    <t>ST_HEALING</t>
  </si>
  <si>
    <t>愈合情况名称</t>
  </si>
  <si>
    <t>VAM0051</t>
  </si>
  <si>
    <t>SC_INFECTANT</t>
  </si>
  <si>
    <t>感染编码</t>
  </si>
  <si>
    <t>VAM0052</t>
  </si>
  <si>
    <t>ST_INFECTANT</t>
  </si>
  <si>
    <t>感染名称</t>
  </si>
  <si>
    <t>VAM0053</t>
  </si>
  <si>
    <t>DELIVERY_DATE</t>
  </si>
  <si>
    <t>分娩日期</t>
  </si>
  <si>
    <t>VAM0054</t>
  </si>
  <si>
    <t>DISCHARGED_DATE</t>
  </si>
  <si>
    <t>VAM0055</t>
  </si>
  <si>
    <t>VAM0056</t>
  </si>
  <si>
    <t>VAM0057</t>
  </si>
  <si>
    <t>VAM0058</t>
  </si>
  <si>
    <t>VAM0059</t>
  </si>
  <si>
    <t>VAM0060</t>
  </si>
  <si>
    <t>VAM0061</t>
  </si>
  <si>
    <t>VAM0062</t>
  </si>
  <si>
    <t>VAM0063</t>
  </si>
  <si>
    <t>VAM0064</t>
  </si>
  <si>
    <t>VAM0065</t>
  </si>
  <si>
    <t>JH_RHHV_POSTNATAL_VISIT_INFO</t>
  </si>
  <si>
    <t>VAN0001</t>
  </si>
  <si>
    <t>POSTNATAL_VISIT_INFO_SN</t>
  </si>
  <si>
    <t>VAN0002</t>
  </si>
  <si>
    <t>VAN0003</t>
  </si>
  <si>
    <t>VAN0004</t>
  </si>
  <si>
    <t>VAN0005</t>
  </si>
  <si>
    <t>VAN0006</t>
  </si>
  <si>
    <t>访视日期</t>
  </si>
  <si>
    <t>VAN0007</t>
  </si>
  <si>
    <t>VAN0008</t>
  </si>
  <si>
    <t>VAN0009</t>
  </si>
  <si>
    <t>VAN0010</t>
  </si>
  <si>
    <t>VAN0011</t>
  </si>
  <si>
    <t>VAN0012</t>
  </si>
  <si>
    <t>VAN0013</t>
  </si>
  <si>
    <t>SC_BREASTBUMP</t>
  </si>
  <si>
    <t>乳房有无肿块</t>
  </si>
  <si>
    <t>VAN0014</t>
  </si>
  <si>
    <t>SC_NIPPLE</t>
  </si>
  <si>
    <t>乳头编码</t>
  </si>
  <si>
    <t>VAN0015</t>
  </si>
  <si>
    <t>ST_NIPPLE</t>
  </si>
  <si>
    <t>乳头名称</t>
  </si>
  <si>
    <t>VAN0016</t>
  </si>
  <si>
    <t>SC_LATEX</t>
  </si>
  <si>
    <t>乳汁编码</t>
  </si>
  <si>
    <t>VAN0017</t>
  </si>
  <si>
    <t>ST_LATEX</t>
  </si>
  <si>
    <t>乳汁名称</t>
  </si>
  <si>
    <t>VAN0018</t>
  </si>
  <si>
    <t>FLOOR_HEIGHT</t>
  </si>
  <si>
    <t>宫底高度</t>
  </si>
  <si>
    <t>VAN0019</t>
  </si>
  <si>
    <t>SC_IS_LOCHIAUN</t>
  </si>
  <si>
    <t>恶露是否异常</t>
  </si>
  <si>
    <t>VAN0020</t>
  </si>
  <si>
    <t>SC_LOCHIA_COLOR</t>
  </si>
  <si>
    <t>恶露色编码</t>
  </si>
  <si>
    <t>VAN0021</t>
  </si>
  <si>
    <t>ST_LOCHIA_COLOR</t>
  </si>
  <si>
    <t>恶露色名称</t>
  </si>
  <si>
    <t>VAN0022</t>
  </si>
  <si>
    <t>SC_LOCHIA_STENCH</t>
  </si>
  <si>
    <t>恶露臭编码</t>
  </si>
  <si>
    <t>VAN0023</t>
  </si>
  <si>
    <t>ST_LOCHIA_STENCH</t>
  </si>
  <si>
    <t>恶露臭名称</t>
  </si>
  <si>
    <t>VAN0024</t>
  </si>
  <si>
    <t>SC_LOCHIA_VALUE</t>
  </si>
  <si>
    <t>恶露量编码</t>
  </si>
  <si>
    <t>VAN0025</t>
  </si>
  <si>
    <t>ST_LOCHIA_VALUE</t>
  </si>
  <si>
    <t>恶露量名称</t>
  </si>
  <si>
    <t>VAN0026</t>
  </si>
  <si>
    <t>SC_EXCREMENT</t>
  </si>
  <si>
    <t>大便编码</t>
  </si>
  <si>
    <t>VAN0027</t>
  </si>
  <si>
    <t>ST_EXCREMENT</t>
  </si>
  <si>
    <t>大便名称</t>
  </si>
  <si>
    <t>VAN0028</t>
  </si>
  <si>
    <t>SC_PISS</t>
  </si>
  <si>
    <t>小便编码</t>
  </si>
  <si>
    <t>VAN0029</t>
  </si>
  <si>
    <t>ST_PISS</t>
  </si>
  <si>
    <t>小便名称</t>
  </si>
  <si>
    <t>VAN0030</t>
  </si>
  <si>
    <t>VAN0031</t>
  </si>
  <si>
    <t>VAN0032</t>
  </si>
  <si>
    <t>SPECIAL_CASES</t>
  </si>
  <si>
    <t>特殊情况记录</t>
  </si>
  <si>
    <t>VAN0033</t>
  </si>
  <si>
    <t>PROPAGANDA_INFO</t>
  </si>
  <si>
    <t>宣教</t>
  </si>
  <si>
    <t>VAN0034</t>
  </si>
  <si>
    <t>GUIDE_INFO</t>
  </si>
  <si>
    <t>指导</t>
  </si>
  <si>
    <t>cv06_00_219</t>
  </si>
  <si>
    <t>VAN0035</t>
  </si>
  <si>
    <t>SC_VISIT_DOCTOR</t>
  </si>
  <si>
    <t>访视医生编码</t>
  </si>
  <si>
    <t>VAN0036</t>
  </si>
  <si>
    <t>ST_VISIT_DOCTOR</t>
  </si>
  <si>
    <t>访视医生名称</t>
  </si>
  <si>
    <t>VAN0037</t>
  </si>
  <si>
    <t>SC_VISIT_ORG</t>
  </si>
  <si>
    <t>访视机构编码</t>
  </si>
  <si>
    <t>VAN0038</t>
  </si>
  <si>
    <t>ST_VISIT_ORG</t>
  </si>
  <si>
    <t>访视机构名称</t>
  </si>
  <si>
    <t>VAN0039</t>
  </si>
  <si>
    <t>管辖单位编码</t>
  </si>
  <si>
    <t>VAN0040</t>
  </si>
  <si>
    <t>管辖单位名称</t>
  </si>
  <si>
    <t>VAN0041</t>
  </si>
  <si>
    <t>SC_IS_REFERRAL</t>
  </si>
  <si>
    <t>是否转诊</t>
  </si>
  <si>
    <t>jhcv_yes_no</t>
  </si>
  <si>
    <t>VAN0042</t>
  </si>
  <si>
    <t>VAN0043</t>
  </si>
  <si>
    <t>VAN0044</t>
  </si>
  <si>
    <t>VAN0045</t>
  </si>
  <si>
    <t>VAN0046</t>
  </si>
  <si>
    <t>VAN0047</t>
  </si>
  <si>
    <t>VAN0048</t>
  </si>
  <si>
    <t>VAN0049</t>
  </si>
  <si>
    <t>VAN0050</t>
  </si>
  <si>
    <t>VAN0051</t>
  </si>
  <si>
    <t>VAN0052</t>
  </si>
  <si>
    <t>VAN0053</t>
  </si>
  <si>
    <t>VAN0054</t>
  </si>
  <si>
    <t>VAN0055</t>
  </si>
  <si>
    <t>NEXT_FOLLOW_DATE</t>
  </si>
  <si>
    <t>下次随访日期</t>
  </si>
  <si>
    <t>VAN0056</t>
  </si>
  <si>
    <t>VAN0057</t>
  </si>
  <si>
    <t>VAN0058</t>
  </si>
  <si>
    <t>VAN0059</t>
  </si>
  <si>
    <t>VAN0060</t>
  </si>
  <si>
    <t>VAN0061</t>
  </si>
  <si>
    <t>VAN0062</t>
  </si>
  <si>
    <t>VAN0063</t>
  </si>
  <si>
    <t>VAN0064</t>
  </si>
  <si>
    <t>VAN0065</t>
  </si>
  <si>
    <t>VAN0066</t>
  </si>
  <si>
    <t>JH_RHHV_INFECTION_CARD</t>
  </si>
  <si>
    <t>VAO0001</t>
  </si>
  <si>
    <t>INFECTION_CARD_SN</t>
  </si>
  <si>
    <t>VAO0002</t>
  </si>
  <si>
    <t>VAO0003</t>
  </si>
  <si>
    <t>VAO0004</t>
  </si>
  <si>
    <t>VAO0005</t>
  </si>
  <si>
    <t>RPT_ID</t>
  </si>
  <si>
    <t>报告卡编号</t>
  </si>
  <si>
    <t>VAO0006</t>
  </si>
  <si>
    <t>VAO0007</t>
  </si>
  <si>
    <t>PARENT_PARENT_NAME</t>
  </si>
  <si>
    <t>患者家长姓名</t>
  </si>
  <si>
    <t>VAO0008</t>
  </si>
  <si>
    <t>VAO0009</t>
  </si>
  <si>
    <t>VAO0010</t>
  </si>
  <si>
    <t>70</t>
  </si>
  <si>
    <t>VAO0011</t>
  </si>
  <si>
    <t>VAO0012</t>
  </si>
  <si>
    <t>WORK_ORG_NAME</t>
  </si>
  <si>
    <t>患者工作单位</t>
  </si>
  <si>
    <t>VAO0013</t>
  </si>
  <si>
    <t>DETAIL_ADDRESS</t>
  </si>
  <si>
    <t>现住址详细地址</t>
  </si>
  <si>
    <t>VAO0014</t>
  </si>
  <si>
    <t>VAO0015</t>
  </si>
  <si>
    <t>VAO0016</t>
  </si>
  <si>
    <t>START_DATE</t>
  </si>
  <si>
    <t>发病日期</t>
  </si>
  <si>
    <t>VAO0017</t>
  </si>
  <si>
    <t>DIAGNOSE_DATE</t>
  </si>
  <si>
    <t>诊断日期</t>
  </si>
  <si>
    <t>VAO0018</t>
  </si>
  <si>
    <t>DEAD_DATE</t>
  </si>
  <si>
    <t>死亡日期</t>
  </si>
  <si>
    <t>VAO0019</t>
  </si>
  <si>
    <t>SC_DISEASE_TYPE</t>
  </si>
  <si>
    <t>病例分类编码</t>
  </si>
  <si>
    <t>VAO0020</t>
  </si>
  <si>
    <t>ST_DISEASE_TYPE</t>
  </si>
  <si>
    <t>病例分类名称</t>
  </si>
  <si>
    <t>VAO0021</t>
  </si>
  <si>
    <t>SC_DISEASE</t>
  </si>
  <si>
    <t>疾病编码</t>
  </si>
  <si>
    <t>VAO0022</t>
  </si>
  <si>
    <t>ST_DISEASE</t>
  </si>
  <si>
    <t>疾病名称</t>
  </si>
  <si>
    <t>VAO0023</t>
  </si>
  <si>
    <t>VAO0024</t>
  </si>
  <si>
    <t>VAO0025</t>
  </si>
  <si>
    <t>SC_RPT_ORG</t>
  </si>
  <si>
    <t>报告单位编码</t>
  </si>
  <si>
    <t>VAO0026</t>
  </si>
  <si>
    <t>ST_RPT_ORG</t>
  </si>
  <si>
    <t>报告单位名称</t>
  </si>
  <si>
    <t>VAO0027</t>
  </si>
  <si>
    <t>OTHER_DISEASE</t>
  </si>
  <si>
    <t>具体的其他疾病信息</t>
  </si>
  <si>
    <t>VAO0028</t>
  </si>
  <si>
    <t>SEND_DATE</t>
  </si>
  <si>
    <t>推送入库时间</t>
  </si>
  <si>
    <t>VAO0029</t>
  </si>
  <si>
    <t>USE_DATE</t>
  </si>
  <si>
    <t>抽取时间</t>
  </si>
  <si>
    <t>VAO0030</t>
  </si>
  <si>
    <t>SC_OPT_TYPE</t>
  </si>
  <si>
    <t>数据操作类型编码</t>
  </si>
  <si>
    <t>VAO0031</t>
  </si>
  <si>
    <t>ST_OPT_TYPE</t>
  </si>
  <si>
    <t>数据操作类型名称</t>
  </si>
  <si>
    <t>VAO0032</t>
  </si>
  <si>
    <t>VAO0033</t>
  </si>
  <si>
    <t>VAO0034</t>
  </si>
  <si>
    <t>VAO0035</t>
  </si>
  <si>
    <t>VAO0036</t>
  </si>
  <si>
    <t>VAO0037</t>
  </si>
  <si>
    <t>VAO0038</t>
  </si>
  <si>
    <t>VAO0039</t>
  </si>
  <si>
    <t>VAO0040</t>
  </si>
  <si>
    <t>VAO0041</t>
  </si>
  <si>
    <t>VAO0042</t>
  </si>
  <si>
    <t>JH_RHHV_INFECTION_SCREEN</t>
  </si>
  <si>
    <t>VAP0001</t>
  </si>
  <si>
    <t>INFECTION_SCREEN_SN</t>
  </si>
  <si>
    <t>VAP0002</t>
  </si>
  <si>
    <t>VAP0003</t>
  </si>
  <si>
    <t>VAP0004</t>
  </si>
  <si>
    <t>VAP0005</t>
  </si>
  <si>
    <t>PER_ADDERSS</t>
  </si>
  <si>
    <t>常住地址</t>
  </si>
  <si>
    <t>VAP0006</t>
  </si>
  <si>
    <t>VAP0007</t>
  </si>
  <si>
    <t>VAP0008</t>
  </si>
  <si>
    <t>VAP0009</t>
  </si>
  <si>
    <t>HEPATITIS_B_PAST_HISTORY</t>
  </si>
  <si>
    <t>乙肝既往史</t>
  </si>
  <si>
    <t>VAP0010</t>
  </si>
  <si>
    <t>AIDSPAST_HISTORY</t>
  </si>
  <si>
    <t>艾滋病既往史</t>
  </si>
  <si>
    <t>VAP0011</t>
  </si>
  <si>
    <t>DIAGNOSIS_DATE</t>
  </si>
  <si>
    <t>确诊时间</t>
  </si>
  <si>
    <t>VAP0012</t>
  </si>
  <si>
    <t>SURGICAL_HISTORY</t>
  </si>
  <si>
    <t>手术史</t>
  </si>
  <si>
    <t>VAP0013</t>
  </si>
  <si>
    <t>BLOOD_HISTORY</t>
  </si>
  <si>
    <t>血制品使用史</t>
  </si>
  <si>
    <t>VAP0014</t>
  </si>
  <si>
    <t>SURGICAL_NAME</t>
  </si>
  <si>
    <t>VAP0015</t>
  </si>
  <si>
    <t>SURGICAL_DATE</t>
  </si>
  <si>
    <t>VAP0016</t>
  </si>
  <si>
    <t>血制品名称</t>
  </si>
  <si>
    <t>VAP0017</t>
  </si>
  <si>
    <t>使用时间</t>
  </si>
  <si>
    <t>VAP0018</t>
  </si>
  <si>
    <t>SURGICAL_NAME_ONE</t>
  </si>
  <si>
    <t>VAP0019</t>
  </si>
  <si>
    <t>SURGICAL_DATE_ONE</t>
  </si>
  <si>
    <t>手术时间1</t>
  </si>
  <si>
    <t>VAP0020</t>
  </si>
  <si>
    <t>BLOOD_NAME_ONE</t>
  </si>
  <si>
    <t>血制品名称1</t>
  </si>
  <si>
    <t>VAP0021</t>
  </si>
  <si>
    <t>USE_DATE_ONE</t>
  </si>
  <si>
    <t>使用时间1</t>
  </si>
  <si>
    <t>VAP0022</t>
  </si>
  <si>
    <t>HEPATITIS_B_FAMILY</t>
  </si>
  <si>
    <t>乙肝家族史</t>
  </si>
  <si>
    <t>VAP0023</t>
  </si>
  <si>
    <t>HEPATITIS_B_FAMILY_PERSON</t>
  </si>
  <si>
    <t>乙肝家族史是何人</t>
  </si>
  <si>
    <t>VAP0024</t>
  </si>
  <si>
    <t>HEPATITIS_B_VAC_HISTORY</t>
  </si>
  <si>
    <t>乙肝疫苗接种史</t>
  </si>
  <si>
    <t>VAP0025</t>
  </si>
  <si>
    <t>MANY_VAC</t>
  </si>
  <si>
    <t>接种几针</t>
  </si>
  <si>
    <t>VAP0026</t>
  </si>
  <si>
    <t>HEPATITIS_B_ANTIGEN</t>
  </si>
  <si>
    <t>乙肝表面抗原</t>
  </si>
  <si>
    <t>VAP0027</t>
  </si>
  <si>
    <t>HEPATITIS_B_ANTIBODY</t>
  </si>
  <si>
    <t>乙肝表面抗体</t>
  </si>
  <si>
    <t>VAP0028</t>
  </si>
  <si>
    <t>HIV_FAMILY</t>
  </si>
  <si>
    <t>艾滋病家族史</t>
  </si>
  <si>
    <t>VAP0029</t>
  </si>
  <si>
    <t>HIV_FAMILY_PERSON</t>
  </si>
  <si>
    <t>艾滋病家族史是何人</t>
  </si>
  <si>
    <t>VAP0030</t>
  </si>
  <si>
    <t>SC_ISSYMPTOMS_INFO</t>
  </si>
  <si>
    <t>您是否有以下症状</t>
  </si>
  <si>
    <t>VAP0031</t>
  </si>
  <si>
    <t>HIV_ANTIBODY</t>
  </si>
  <si>
    <t>HIV抗体</t>
  </si>
  <si>
    <t>VAP0032</t>
  </si>
  <si>
    <t>HIV_ANTIBODY_DIAG</t>
  </si>
  <si>
    <t>HIV抗体确诊</t>
  </si>
  <si>
    <t>VAP0033</t>
  </si>
  <si>
    <t>CHECKUP_DATE</t>
  </si>
  <si>
    <t>体检日期</t>
  </si>
  <si>
    <t>VAP0034</t>
  </si>
  <si>
    <t>BAR_CODE_NO</t>
  </si>
  <si>
    <t>条形码编号</t>
  </si>
  <si>
    <t>VAP0035</t>
  </si>
  <si>
    <t>SURGICAL_NAME_TWO</t>
  </si>
  <si>
    <t>手术名称2</t>
  </si>
  <si>
    <t>VAP0036</t>
  </si>
  <si>
    <t>SURGICAL_DATE_TWO</t>
  </si>
  <si>
    <t>手术时间2</t>
  </si>
  <si>
    <t>VAP0037</t>
  </si>
  <si>
    <t>BLOOD_NAME_TWO</t>
  </si>
  <si>
    <t>血制品名称2</t>
  </si>
  <si>
    <t>VAP0038</t>
  </si>
  <si>
    <t>USE_DATE_TWO</t>
  </si>
  <si>
    <t>使用时间2</t>
  </si>
  <si>
    <t>VAP0039</t>
  </si>
  <si>
    <t>SC_CHECK_PERSON</t>
  </si>
  <si>
    <t>检查人编码</t>
  </si>
  <si>
    <t>VAP0040</t>
  </si>
  <si>
    <t>ST_CHECK_PERSON</t>
  </si>
  <si>
    <t>检查人名称</t>
  </si>
  <si>
    <t>VAP0041</t>
  </si>
  <si>
    <t>VAP0042</t>
  </si>
  <si>
    <t>VAP0043</t>
  </si>
  <si>
    <t>建档人员编码</t>
  </si>
  <si>
    <t>VAP0044</t>
  </si>
  <si>
    <t>建档人员名称</t>
  </si>
  <si>
    <t>VAP0045</t>
  </si>
  <si>
    <t>VAP0046</t>
  </si>
  <si>
    <t>VAP0047</t>
  </si>
  <si>
    <t>VAP0048</t>
  </si>
  <si>
    <t>VAP0049</t>
  </si>
  <si>
    <t>VAP0050</t>
  </si>
  <si>
    <t>VAP0051</t>
  </si>
  <si>
    <t>VAP0052</t>
  </si>
  <si>
    <t>VAP0053</t>
  </si>
  <si>
    <t>VAP0054</t>
  </si>
  <si>
    <t>VAP0055</t>
  </si>
  <si>
    <t>JH_RHHV_DEBILITY_GUIDE</t>
  </si>
  <si>
    <t>VAQ0001</t>
  </si>
  <si>
    <t>DEBILITY_GUIDE_SN</t>
  </si>
  <si>
    <t>VAQ0002</t>
  </si>
  <si>
    <t>VAQ0003</t>
  </si>
  <si>
    <t>VAQ0004</t>
  </si>
  <si>
    <t>VAQ0005</t>
  </si>
  <si>
    <t>VAQ0006</t>
  </si>
  <si>
    <t>疾病类型编码</t>
  </si>
  <si>
    <t>VAQ0007</t>
  </si>
  <si>
    <t>疾病类型名称</t>
  </si>
  <si>
    <t>VAQ0008</t>
  </si>
  <si>
    <t>SUGGESTION_INFO</t>
  </si>
  <si>
    <t>指导意见</t>
  </si>
  <si>
    <t>VAQ0009</t>
  </si>
  <si>
    <t>VAQ0010</t>
  </si>
  <si>
    <t>VAQ0011</t>
  </si>
  <si>
    <t>VAQ0012</t>
  </si>
  <si>
    <t>VAQ0013</t>
  </si>
  <si>
    <t>VAQ0014</t>
  </si>
  <si>
    <t>VAQ0015</t>
  </si>
  <si>
    <t>VAQ0016</t>
  </si>
  <si>
    <t>VAQ0017</t>
  </si>
  <si>
    <t>VAQ0018</t>
  </si>
  <si>
    <t>VAQ0019</t>
  </si>
  <si>
    <t>JH_RHHV_CHILD_ARCHIVES</t>
  </si>
  <si>
    <t>VAR0001</t>
  </si>
  <si>
    <t>CHILD_ARCHIVES_SN</t>
  </si>
  <si>
    <t>VAR0002</t>
  </si>
  <si>
    <t>VAR0003</t>
  </si>
  <si>
    <t>VAR0004</t>
  </si>
  <si>
    <t>VAR0005</t>
  </si>
  <si>
    <t>VAR0006</t>
  </si>
  <si>
    <t>SC_FEED_WAY</t>
  </si>
  <si>
    <t>喂养方式编码</t>
  </si>
  <si>
    <t>VAR0007</t>
  </si>
  <si>
    <t>ST_FEED_WAY</t>
  </si>
  <si>
    <t>喂养方式名称</t>
  </si>
  <si>
    <t>VAR0008</t>
  </si>
  <si>
    <t>SC_DEBILITY_REASON</t>
  </si>
  <si>
    <t>体弱儿分类编码</t>
  </si>
  <si>
    <t>VAR0009</t>
  </si>
  <si>
    <t>ST_DEBILITY_REASON</t>
  </si>
  <si>
    <t>体弱儿分类名称</t>
  </si>
  <si>
    <t>VAR0010</t>
  </si>
  <si>
    <t>SC_VESTING</t>
  </si>
  <si>
    <t>转归编码</t>
  </si>
  <si>
    <t>VAR0011</t>
  </si>
  <si>
    <t>ST_VESTING</t>
  </si>
  <si>
    <t>转归名称</t>
  </si>
  <si>
    <t>VAR0012</t>
  </si>
  <si>
    <t>CLOSED_DATE</t>
  </si>
  <si>
    <t>结案日期</t>
  </si>
  <si>
    <t>VAR0013</t>
  </si>
  <si>
    <t>SC_CLOSED_DOCTOR</t>
  </si>
  <si>
    <t>结案医师编码</t>
  </si>
  <si>
    <t>VAR0014</t>
  </si>
  <si>
    <t>ST_CLOSED_DOCTOR</t>
  </si>
  <si>
    <t>结案医师名称</t>
  </si>
  <si>
    <t>VAR0015</t>
  </si>
  <si>
    <t>SC_CLOSED_ORG</t>
  </si>
  <si>
    <t>结案单位编码</t>
  </si>
  <si>
    <t>VAR0016</t>
  </si>
  <si>
    <t>ST_CLOSED_ORG</t>
  </si>
  <si>
    <t>结案单位名称</t>
  </si>
  <si>
    <t>VAR0017</t>
  </si>
  <si>
    <t>VAR0018</t>
  </si>
  <si>
    <t>SC_REGIST_CREATE_DOCTOR</t>
  </si>
  <si>
    <t>建档医生编码</t>
  </si>
  <si>
    <t>VAR0019</t>
  </si>
  <si>
    <t>ST_REGIST_CREATE_DOCTOR</t>
  </si>
  <si>
    <t>建档医生名称</t>
  </si>
  <si>
    <t>VAR0020</t>
  </si>
  <si>
    <t>SC_CREATE_ORG</t>
  </si>
  <si>
    <t>建档单位编码</t>
  </si>
  <si>
    <t>VAR0021</t>
  </si>
  <si>
    <t>ST_CREATE_ORG</t>
  </si>
  <si>
    <t>建档单位名称</t>
  </si>
  <si>
    <t>VAR0022</t>
  </si>
  <si>
    <t>SC_PLAN_TYPE</t>
  </si>
  <si>
    <t>随访计划类型编码</t>
  </si>
  <si>
    <t>VAR0023</t>
  </si>
  <si>
    <t>ST_PLAN_TYPE</t>
  </si>
  <si>
    <t>随访计划类型名称</t>
  </si>
  <si>
    <t>VAR0024</t>
  </si>
  <si>
    <t>档案状态编码</t>
  </si>
  <si>
    <t>VAR0025</t>
  </si>
  <si>
    <t>档案状态名称</t>
  </si>
  <si>
    <t>VAR0026</t>
  </si>
  <si>
    <t>SC_OTHER_TYPE</t>
  </si>
  <si>
    <t>其他分类编码</t>
  </si>
  <si>
    <t>VAR0027</t>
  </si>
  <si>
    <t>ST_OTHER_TYPE</t>
  </si>
  <si>
    <t>其他分类名称</t>
  </si>
  <si>
    <t>VAR0028</t>
  </si>
  <si>
    <t>DESEASE_REASON</t>
  </si>
  <si>
    <t>病因</t>
  </si>
  <si>
    <t>VAR0029</t>
  </si>
  <si>
    <t>DESEASE_OTHER_REASON</t>
  </si>
  <si>
    <t>其他病因</t>
  </si>
  <si>
    <t>VAR0030</t>
  </si>
  <si>
    <t>OTHER_VESTING</t>
  </si>
  <si>
    <t>其他转归</t>
  </si>
  <si>
    <t>VAR0031</t>
  </si>
  <si>
    <t>SC_CLOSE_FLAG</t>
  </si>
  <si>
    <t>结案标识编码</t>
  </si>
  <si>
    <t>VAR0032</t>
  </si>
  <si>
    <t>ST_CLOSE_FLAG</t>
  </si>
  <si>
    <t>结案标识名称</t>
  </si>
  <si>
    <t>VAR0033</t>
  </si>
  <si>
    <t>SC_CANCELLATION_USER</t>
  </si>
  <si>
    <t>注销人编码</t>
  </si>
  <si>
    <t>VAR0034</t>
  </si>
  <si>
    <t>ST_CANCELLATION_USER</t>
  </si>
  <si>
    <t>注销人名称</t>
  </si>
  <si>
    <t>VAR0035</t>
  </si>
  <si>
    <t>CANCELLATION_DATE</t>
  </si>
  <si>
    <t>注销日期</t>
  </si>
  <si>
    <t>VAR0036</t>
  </si>
  <si>
    <t>SC_CANCELLATION_ORG</t>
  </si>
  <si>
    <t>注销机构编码</t>
  </si>
  <si>
    <t>VAR0037</t>
  </si>
  <si>
    <t>ST_CANCELLATION_ORG</t>
  </si>
  <si>
    <t>注销机构名称</t>
  </si>
  <si>
    <t>VAR0038</t>
  </si>
  <si>
    <t>SC_CANCELLATION_REASON</t>
  </si>
  <si>
    <t>注销原因编码</t>
  </si>
  <si>
    <t>VAR0039</t>
  </si>
  <si>
    <t>ST_CANCELLATION_REASON</t>
  </si>
  <si>
    <t>注销原因名称</t>
  </si>
  <si>
    <t>VAR0040</t>
  </si>
  <si>
    <t>DEAD_REASON</t>
  </si>
  <si>
    <t>VAR0041</t>
  </si>
  <si>
    <t>VAR0042</t>
  </si>
  <si>
    <t>VAR0043</t>
  </si>
  <si>
    <t>VAR0044</t>
  </si>
  <si>
    <t>VAR0045</t>
  </si>
  <si>
    <t>VAR0046</t>
  </si>
  <si>
    <t>VAR0047</t>
  </si>
  <si>
    <t>VAR0048</t>
  </si>
  <si>
    <t>VAR0049</t>
  </si>
  <si>
    <t>VAR0050</t>
  </si>
  <si>
    <t>VAR0051</t>
  </si>
  <si>
    <t>JH_RHHV_CHILD_EXAM</t>
  </si>
  <si>
    <t>VAS0001</t>
  </si>
  <si>
    <t>CHILD_EXAM_SN</t>
  </si>
  <si>
    <t>VAS0002</t>
  </si>
  <si>
    <t>VAS0003</t>
  </si>
  <si>
    <t>VAS0004</t>
  </si>
  <si>
    <t>儿童档案号</t>
  </si>
  <si>
    <t>VAS0005</t>
  </si>
  <si>
    <t>体弱儿童检查编号</t>
  </si>
  <si>
    <t>VAS0006</t>
  </si>
  <si>
    <t>CHECK_NAME</t>
  </si>
  <si>
    <t>VAS0007</t>
  </si>
  <si>
    <t>CHECK_RESULT</t>
  </si>
  <si>
    <t>VAS0008</t>
  </si>
  <si>
    <t>VISIT_NO</t>
  </si>
  <si>
    <t>随访编号</t>
  </si>
  <si>
    <t>VAS0009</t>
  </si>
  <si>
    <t>SC_CHECK_RESULT_ORG</t>
  </si>
  <si>
    <t>VAS0010</t>
  </si>
  <si>
    <t>ST_CHECK_RESULT_ORG</t>
  </si>
  <si>
    <t>VAS0011</t>
  </si>
  <si>
    <t>VAS0012</t>
  </si>
  <si>
    <t>VAS0013</t>
  </si>
  <si>
    <t>VAS0014</t>
  </si>
  <si>
    <t>VAS0015</t>
  </si>
  <si>
    <t>VAS0016</t>
  </si>
  <si>
    <t>VAS0017</t>
  </si>
  <si>
    <t>VAS0018</t>
  </si>
  <si>
    <t>VAS0019</t>
  </si>
  <si>
    <t>VAS0020</t>
  </si>
  <si>
    <t>VAS0021</t>
  </si>
  <si>
    <t>JH_RHHV_CHILD_FOLLOW</t>
  </si>
  <si>
    <t>VAT0001</t>
  </si>
  <si>
    <t>CHILD_FOLLOW_SN</t>
  </si>
  <si>
    <t>VAT0002</t>
  </si>
  <si>
    <t>VAT0003</t>
  </si>
  <si>
    <t>VAT0004</t>
  </si>
  <si>
    <t>VAT0005</t>
  </si>
  <si>
    <t>VAT0006</t>
  </si>
  <si>
    <t>随诊日期</t>
  </si>
  <si>
    <t>VAT0007</t>
  </si>
  <si>
    <t>VISIT_MONTH</t>
  </si>
  <si>
    <t>随诊月龄</t>
  </si>
  <si>
    <t>VAT0008</t>
  </si>
  <si>
    <t>SYMPTOMS_INFO</t>
  </si>
  <si>
    <t>主要症状</t>
  </si>
  <si>
    <t>VAT0009</t>
  </si>
  <si>
    <t>SIGNS_INFO</t>
  </si>
  <si>
    <t>阳性体征</t>
  </si>
  <si>
    <t>VAT0010</t>
  </si>
  <si>
    <t>VAT0011</t>
  </si>
  <si>
    <t>VAT0012</t>
  </si>
  <si>
    <t>NEXT_VISIT_DATE</t>
  </si>
  <si>
    <t>复诊日期</t>
  </si>
  <si>
    <t>VAT0013</t>
  </si>
  <si>
    <t>EXAMINE_DATE</t>
  </si>
  <si>
    <t>检查(测)日期</t>
  </si>
  <si>
    <t>VAT0014</t>
  </si>
  <si>
    <t>SC_EXAMINE_DOCTOR</t>
  </si>
  <si>
    <t>检查(测)人员编码</t>
  </si>
  <si>
    <t>VAT0015</t>
  </si>
  <si>
    <t>ST_EXAMINE_DOCTOR</t>
  </si>
  <si>
    <t>检查(测)人员名称</t>
  </si>
  <si>
    <t>VAT0016</t>
  </si>
  <si>
    <t>SC_EXAMINE_ORG</t>
  </si>
  <si>
    <t>检查(测)机构编码</t>
  </si>
  <si>
    <t>VAT0017</t>
  </si>
  <si>
    <t>ST_EXAMINE_ORG</t>
  </si>
  <si>
    <t>检查(测)机构名称</t>
  </si>
  <si>
    <t>VAT0018</t>
  </si>
  <si>
    <t>MEDICINE_INFO</t>
  </si>
  <si>
    <t>服药情况</t>
  </si>
  <si>
    <t>VAT0019</t>
  </si>
  <si>
    <t>GUIDANCE_INFO</t>
  </si>
  <si>
    <t>处理及指导</t>
  </si>
  <si>
    <t>VAT0020</t>
  </si>
  <si>
    <t>HEIGHT_INFO</t>
  </si>
  <si>
    <t>身长（CM）</t>
  </si>
  <si>
    <t>VAT0021</t>
  </si>
  <si>
    <t>体重（KG）</t>
  </si>
  <si>
    <t>VAT0022</t>
  </si>
  <si>
    <t>FEEDSITU_INFO</t>
  </si>
  <si>
    <t>喂养情况</t>
  </si>
  <si>
    <t>VAT0023</t>
  </si>
  <si>
    <t>WEIGHT_HEIGHT</t>
  </si>
  <si>
    <t>体重/身高</t>
  </si>
  <si>
    <t>VAT0024</t>
  </si>
  <si>
    <t>HEIGHT_AGE</t>
  </si>
  <si>
    <t>身高/年龄</t>
  </si>
  <si>
    <t>VAT0025</t>
  </si>
  <si>
    <t>WEIGHT_AGE</t>
  </si>
  <si>
    <t>体重/年龄</t>
  </si>
  <si>
    <t>VAT0026</t>
  </si>
  <si>
    <t>VAT0027</t>
  </si>
  <si>
    <t>VAT0028</t>
  </si>
  <si>
    <t>VAT0029</t>
  </si>
  <si>
    <t>VAT0030</t>
  </si>
  <si>
    <t>VAT0031</t>
  </si>
  <si>
    <t>VAT0032</t>
  </si>
  <si>
    <t>VAT0033</t>
  </si>
  <si>
    <t>VAT0034</t>
  </si>
  <si>
    <t>VAT0035</t>
  </si>
  <si>
    <t>VAT0036</t>
  </si>
  <si>
    <t>JH_RHHV_PHYSICAL_RESULT</t>
  </si>
  <si>
    <t>VAU0001</t>
  </si>
  <si>
    <t>PHYSICAL_RESULT_SN</t>
  </si>
  <si>
    <t>VAU0002</t>
  </si>
  <si>
    <t>VAU0003</t>
  </si>
  <si>
    <t>VAU0004</t>
  </si>
  <si>
    <t>VAU0005</t>
  </si>
  <si>
    <t>VAU0006</t>
  </si>
  <si>
    <t>PHZ_SCORE</t>
  </si>
  <si>
    <t>平和质得分</t>
  </si>
  <si>
    <t>值域为1,2,3,4,5</t>
  </si>
  <si>
    <t>VAU0007</t>
  </si>
  <si>
    <t>SC_PHZ_RESULT</t>
  </si>
  <si>
    <t>平和质结果编码</t>
  </si>
  <si>
    <t>1是2基本是3倾向是</t>
  </si>
  <si>
    <t>VAU0008</t>
  </si>
  <si>
    <t>ST_PHZ_RESULT</t>
  </si>
  <si>
    <t>平和质结果名称</t>
  </si>
  <si>
    <t>VAU0009</t>
  </si>
  <si>
    <t>PHZ_RESULT_INFO</t>
  </si>
  <si>
    <t>平和质结果说明</t>
  </si>
  <si>
    <t>VAU0010</t>
  </si>
  <si>
    <t>QXZ_SCORE</t>
  </si>
  <si>
    <t>气虚质得分</t>
  </si>
  <si>
    <t>VAU0011</t>
  </si>
  <si>
    <t>SC_QXZ_RESULT</t>
  </si>
  <si>
    <t>气虚质结果编码</t>
  </si>
  <si>
    <t>VAU0012</t>
  </si>
  <si>
    <t>ST_QXZ_RESULT</t>
  </si>
  <si>
    <t>气虚质结果名称</t>
  </si>
  <si>
    <t>VAU0013</t>
  </si>
  <si>
    <t>QXZ_RESULT_INFO</t>
  </si>
  <si>
    <t>气虚质结果说明</t>
  </si>
  <si>
    <t>VAU0014</t>
  </si>
  <si>
    <t>YXZ_SCORE</t>
  </si>
  <si>
    <t>阳虚质得分</t>
  </si>
  <si>
    <t>VAU0015</t>
  </si>
  <si>
    <t>SC_YXZ_RESULT</t>
  </si>
  <si>
    <t>阳虚质结果编码</t>
  </si>
  <si>
    <t>VAU0016</t>
  </si>
  <si>
    <t>ST_YXZ_RESULT</t>
  </si>
  <si>
    <t>阳虚质结果名称</t>
  </si>
  <si>
    <t>VAU0017</t>
  </si>
  <si>
    <t>YXZ_RESULT_INFO</t>
  </si>
  <si>
    <t>阳虚质结果说明</t>
  </si>
  <si>
    <t>VAU0018</t>
  </si>
  <si>
    <t>YX_SCORE</t>
  </si>
  <si>
    <t>阴虚得分</t>
  </si>
  <si>
    <t>VAU0019</t>
  </si>
  <si>
    <t>SC_YX_RESULT</t>
  </si>
  <si>
    <t>阴虚结果编码</t>
  </si>
  <si>
    <t>VAU0020</t>
  </si>
  <si>
    <t>ST_YX_RESULT</t>
  </si>
  <si>
    <t>阴虚结果名称</t>
  </si>
  <si>
    <t>VAU0021</t>
  </si>
  <si>
    <t>YX_RESULT_INFO</t>
  </si>
  <si>
    <t>阴虚结果说明</t>
  </si>
  <si>
    <t>VAU0022</t>
  </si>
  <si>
    <t>TSZ_SCORE</t>
  </si>
  <si>
    <t>痰湿质得分</t>
  </si>
  <si>
    <t>VAU0023</t>
  </si>
  <si>
    <t>SC_TSZ_RESULT</t>
  </si>
  <si>
    <t>痰湿质结果编码</t>
  </si>
  <si>
    <t>VAU0024</t>
  </si>
  <si>
    <t>ST_TSZ_RESULT</t>
  </si>
  <si>
    <t>痰湿质结果名称</t>
  </si>
  <si>
    <t>VAU0025</t>
  </si>
  <si>
    <t>TSZ_RESULT_INFO</t>
  </si>
  <si>
    <t>痰湿质结果说明</t>
  </si>
  <si>
    <t>VAU0026</t>
  </si>
  <si>
    <t>SRZ_SCORE</t>
  </si>
  <si>
    <t>湿热质得分</t>
  </si>
  <si>
    <t>VAU0027</t>
  </si>
  <si>
    <t>SC_SRZ_RESULT</t>
  </si>
  <si>
    <t>湿热质结果编码</t>
  </si>
  <si>
    <t>VAU0028</t>
  </si>
  <si>
    <t>ST_SRZ_RESULT</t>
  </si>
  <si>
    <t>湿热质结果名称</t>
  </si>
  <si>
    <t>VAU0029</t>
  </si>
  <si>
    <t>SRZ_RESULT_INFO</t>
  </si>
  <si>
    <t>湿热质结果说明</t>
  </si>
  <si>
    <t>VAU0030</t>
  </si>
  <si>
    <t>BLOOD_QUALITY_SCORE</t>
  </si>
  <si>
    <t>血瘀质得分</t>
  </si>
  <si>
    <t>VAU0031</t>
  </si>
  <si>
    <t>SC_BLOOD_QUALITY_RESULT</t>
  </si>
  <si>
    <t>血瘀质结果编码</t>
  </si>
  <si>
    <t>VAU0032</t>
  </si>
  <si>
    <t>ST_BLOOD_QUALITY_RESULT</t>
  </si>
  <si>
    <t>血瘀质结果名称</t>
  </si>
  <si>
    <t>VAU0033</t>
  </si>
  <si>
    <t>BLOOD_QUALITY_RESULT_INFO</t>
  </si>
  <si>
    <t>血瘀质结果说明</t>
  </si>
  <si>
    <t>VAU0034</t>
  </si>
  <si>
    <t>QYZS_CORE</t>
  </si>
  <si>
    <t>气郁质得分</t>
  </si>
  <si>
    <t>VAU0035</t>
  </si>
  <si>
    <t>SC_QYZ_RESULT</t>
  </si>
  <si>
    <t>气郁质结果编码</t>
  </si>
  <si>
    <t>VAU0036</t>
  </si>
  <si>
    <t>ST_QYZ_RESULT</t>
  </si>
  <si>
    <t>气郁质结果名称</t>
  </si>
  <si>
    <t>VAU0037</t>
  </si>
  <si>
    <t>QYZ_RESULT_INFO</t>
  </si>
  <si>
    <t>气郁质结果说明</t>
  </si>
  <si>
    <t>VAU0038</t>
  </si>
  <si>
    <t>TLZ_SCORE</t>
  </si>
  <si>
    <t>特廪质得分</t>
  </si>
  <si>
    <t>VAU0039</t>
  </si>
  <si>
    <t>SC_TLZ_RESULT</t>
  </si>
  <si>
    <t>特廪质结果编码</t>
  </si>
  <si>
    <t>VAU0040</t>
  </si>
  <si>
    <t>ST_TLZ_RESULT</t>
  </si>
  <si>
    <t>特廪质结果名称</t>
  </si>
  <si>
    <t>VAU0041</t>
  </si>
  <si>
    <t>TLZ_RESULT_INFO</t>
  </si>
  <si>
    <t>特廪质结果说明</t>
  </si>
  <si>
    <t>VAU0042</t>
  </si>
  <si>
    <t>QXZ_GUIDANCE</t>
  </si>
  <si>
    <t>气虚质指导</t>
  </si>
  <si>
    <t>1情志调摄2饮食调养3起居调摄4运动保健5穴位保健6其他，使用逗号隔开例：6,药物调养</t>
  </si>
  <si>
    <t>VAU0043</t>
  </si>
  <si>
    <t>YXZ_GUIDANCE</t>
  </si>
  <si>
    <t>阳虚质指导</t>
  </si>
  <si>
    <t>VAU0044</t>
  </si>
  <si>
    <t>YX_GUIDANCE</t>
  </si>
  <si>
    <t>阴虚质指导</t>
  </si>
  <si>
    <t>VAU0045</t>
  </si>
  <si>
    <t>TSZ_GUIDANCE</t>
  </si>
  <si>
    <t>痰湿质指导</t>
  </si>
  <si>
    <t>VAU0046</t>
  </si>
  <si>
    <t>SRZ_GUIDANCE</t>
  </si>
  <si>
    <t>湿热质指导</t>
  </si>
  <si>
    <t>VAU0047</t>
  </si>
  <si>
    <t>BLOOD_QUALITY_GUIDANCE</t>
  </si>
  <si>
    <t>血瘀质指导</t>
  </si>
  <si>
    <t>VAU0048</t>
  </si>
  <si>
    <t>QYZS_GUIDANCE</t>
  </si>
  <si>
    <t>气郁质指导</t>
  </si>
  <si>
    <t>VAU0049</t>
  </si>
  <si>
    <t>TLZ_GUIDANCE</t>
  </si>
  <si>
    <t>特禀质指导</t>
  </si>
  <si>
    <t>VAU0050</t>
  </si>
  <si>
    <t>PHZ_GUIDANCE</t>
  </si>
  <si>
    <t>平和质指导</t>
  </si>
  <si>
    <t>VAU0051</t>
  </si>
  <si>
    <t>SC_TOTAL_PHYSICAL_TYPE</t>
  </si>
  <si>
    <t>总体质类型编码</t>
  </si>
  <si>
    <t>VAU0052</t>
  </si>
  <si>
    <t>ST_TOTAL_PHYSICAL_TYPE</t>
  </si>
  <si>
    <t>总体质类型名称</t>
  </si>
  <si>
    <t>VAU0053</t>
  </si>
  <si>
    <t>EXPLAIN_INFO</t>
  </si>
  <si>
    <t>体质总体说明</t>
  </si>
  <si>
    <t>332</t>
  </si>
  <si>
    <t>VAU0054</t>
  </si>
  <si>
    <t>PROPOSAL_INFO</t>
  </si>
  <si>
    <t>VAU0055</t>
  </si>
  <si>
    <t>VAU0056</t>
  </si>
  <si>
    <t>VAU0057</t>
  </si>
  <si>
    <t>VAU0058</t>
  </si>
  <si>
    <t>VAU0059</t>
  </si>
  <si>
    <t>VAU0060</t>
  </si>
  <si>
    <t>VAU0061</t>
  </si>
  <si>
    <t>VAU0062</t>
  </si>
  <si>
    <t>VAU0063</t>
  </si>
  <si>
    <t>VAU0064</t>
  </si>
  <si>
    <t>VAU0065</t>
  </si>
  <si>
    <t>JH_RHHV_HEALTH_ABILITY_CALC</t>
  </si>
  <si>
    <t>VAV0001</t>
  </si>
  <si>
    <t>HEALTH_ABILITY_CALC_SN</t>
  </si>
  <si>
    <t>VAV0002</t>
  </si>
  <si>
    <t>VAV0003</t>
  </si>
  <si>
    <t>VAV0004</t>
  </si>
  <si>
    <t>VAV0005</t>
  </si>
  <si>
    <t>SERIAL_NUMBER</t>
  </si>
  <si>
    <t>体检流水号</t>
  </si>
  <si>
    <t>VAV0006</t>
  </si>
  <si>
    <t>DINING_INFO</t>
  </si>
  <si>
    <t>进餐</t>
  </si>
  <si>
    <t>VAV0007</t>
  </si>
  <si>
    <t>FRESH_INFO</t>
  </si>
  <si>
    <t>梳洗</t>
  </si>
  <si>
    <t>VAV0008</t>
  </si>
  <si>
    <t>DRESSING_INFO</t>
  </si>
  <si>
    <t>穿衣</t>
  </si>
  <si>
    <t>VAV0009</t>
  </si>
  <si>
    <t>TOILETI_NFO</t>
  </si>
  <si>
    <t>如厕</t>
  </si>
  <si>
    <t>VAV0010</t>
  </si>
  <si>
    <t>ACTIVITY_INFO</t>
  </si>
  <si>
    <t>活动</t>
  </si>
  <si>
    <t>VAV0011</t>
  </si>
  <si>
    <t>VAV0012</t>
  </si>
  <si>
    <t>VAV0013</t>
  </si>
  <si>
    <t>VAV0014</t>
  </si>
  <si>
    <t>VAV0015</t>
  </si>
  <si>
    <t>VAV0016</t>
  </si>
  <si>
    <t>VAV0017</t>
  </si>
  <si>
    <t>VAV0018</t>
  </si>
  <si>
    <t>VAV0019</t>
  </si>
  <si>
    <t>VAV0020</t>
  </si>
  <si>
    <t>VAV0021</t>
  </si>
  <si>
    <t>JH_RHHV_HEALTH_MAIN</t>
  </si>
  <si>
    <t>VAW0001</t>
  </si>
  <si>
    <t>HEALTH_MAIN_SN</t>
  </si>
  <si>
    <t>VAW0002</t>
  </si>
  <si>
    <t>VAW0003</t>
  </si>
  <si>
    <t>VAW0004</t>
  </si>
  <si>
    <t>VAW0005</t>
  </si>
  <si>
    <t>VAW0006</t>
  </si>
  <si>
    <t>VAW0007</t>
  </si>
  <si>
    <t>VAW0008</t>
  </si>
  <si>
    <t xml:space="preserve">责任医生名称                  </t>
  </si>
  <si>
    <t>VAW0009</t>
  </si>
  <si>
    <t>SYMPTOM_DESC</t>
  </si>
  <si>
    <t>症状</t>
  </si>
  <si>
    <t>jhcv_symptom</t>
  </si>
  <si>
    <t>VAW0010</t>
  </si>
  <si>
    <t>SYMPTOM_OTHER</t>
  </si>
  <si>
    <t>症状其它</t>
  </si>
  <si>
    <t>VAW0011</t>
  </si>
  <si>
    <t>VAW0012</t>
  </si>
  <si>
    <t>VAW0013</t>
  </si>
  <si>
    <t>RESPIRATORY_FREQUENCY</t>
  </si>
  <si>
    <t>呼吸频率</t>
  </si>
  <si>
    <t>VAW0014</t>
  </si>
  <si>
    <t>BLOOD_PRESSURE_LEFT_ONE</t>
  </si>
  <si>
    <t>血压（左侧）1</t>
  </si>
  <si>
    <t>VAW0015</t>
  </si>
  <si>
    <t>BLOOD_PRESSURE_LEFT_TWO</t>
  </si>
  <si>
    <t>血压（左侧）2</t>
  </si>
  <si>
    <t>VAW0016</t>
  </si>
  <si>
    <t>BLOOD_PRESSURE_RIGHT_ONE</t>
  </si>
  <si>
    <t>血压（右侧）1</t>
  </si>
  <si>
    <t>VAW0017</t>
  </si>
  <si>
    <t>BLOOD_PRESSURE_RIGHT_TWO</t>
  </si>
  <si>
    <t>血压（右侧）2</t>
  </si>
  <si>
    <t>VAW0018</t>
  </si>
  <si>
    <t>身高(CM)</t>
  </si>
  <si>
    <t>VAW0019</t>
  </si>
  <si>
    <t>VAW0020</t>
  </si>
  <si>
    <t>WAISTLINE_INFO</t>
  </si>
  <si>
    <t>腰围</t>
  </si>
  <si>
    <t>VAW0021</t>
  </si>
  <si>
    <t>BMI_INFO</t>
  </si>
  <si>
    <t>BMI</t>
  </si>
  <si>
    <t>VAW0022</t>
  </si>
  <si>
    <t>SC_HEALTH_STATUS</t>
  </si>
  <si>
    <t>老年人健康状态自我评估编码</t>
  </si>
  <si>
    <t>cv04_01_013</t>
  </si>
  <si>
    <t>VAW0023</t>
  </si>
  <si>
    <t>ST_HEALTH_STATUS</t>
  </si>
  <si>
    <t>老年人健康状态自我评估名称</t>
  </si>
  <si>
    <t>VAW0024</t>
  </si>
  <si>
    <t>SC_SELFCARE</t>
  </si>
  <si>
    <t>老年人生活自理能力自我评估编码</t>
  </si>
  <si>
    <t>cvo4_01_014</t>
  </si>
  <si>
    <t>VAW0025</t>
  </si>
  <si>
    <t>ST_SELFCARE</t>
  </si>
  <si>
    <t>老年人生活自理能力自我评估名称</t>
  </si>
  <si>
    <t>VAW0026</t>
  </si>
  <si>
    <t>SC_ACKNOWLEDGE</t>
  </si>
  <si>
    <t>老年人认知功能编码</t>
  </si>
  <si>
    <t>jhcv_negative_positive</t>
  </si>
  <si>
    <t>VAW0027</t>
  </si>
  <si>
    <t>ST_ACKNOWLEDGE</t>
  </si>
  <si>
    <t>老年人认知功能名称</t>
  </si>
  <si>
    <t>VAW0028</t>
  </si>
  <si>
    <t>ACKNOWLEDGE_SCORE</t>
  </si>
  <si>
    <t>老年人认知功能分数</t>
  </si>
  <si>
    <t>VAW0029</t>
  </si>
  <si>
    <t>SC_EMOTION</t>
  </si>
  <si>
    <t>老年人情感状态编码</t>
  </si>
  <si>
    <t>VAW0030</t>
  </si>
  <si>
    <t>ST_EMOTION</t>
  </si>
  <si>
    <t>老年人情感状态名称</t>
  </si>
  <si>
    <t>VAW0031</t>
  </si>
  <si>
    <t>EMOTION_SCORE</t>
  </si>
  <si>
    <t>老年人情感状态分数</t>
  </si>
  <si>
    <t>VAW0032</t>
  </si>
  <si>
    <t>SC_EXERCISE_FREQ</t>
  </si>
  <si>
    <t>锻炼频率编码</t>
  </si>
  <si>
    <t>jhcv_exercise_frequency</t>
  </si>
  <si>
    <t>VAW0033</t>
  </si>
  <si>
    <t>ST_EXERCISE_FREQ</t>
  </si>
  <si>
    <t>锻炼频率名称</t>
  </si>
  <si>
    <t>VAW0034</t>
  </si>
  <si>
    <t>EXERCISE_TIME</t>
  </si>
  <si>
    <t>VAW0035</t>
  </si>
  <si>
    <t>EXERCISE_PERSIST_TIME</t>
  </si>
  <si>
    <t>坚持锻炼时间</t>
  </si>
  <si>
    <t>VAW0036</t>
  </si>
  <si>
    <t>VAW0037</t>
  </si>
  <si>
    <t>VAW0038</t>
  </si>
  <si>
    <t>SC_EATE_HABIT</t>
  </si>
  <si>
    <t>饮食习惯编码</t>
  </si>
  <si>
    <t>cv03_00_107</t>
  </si>
  <si>
    <t>VAW0039</t>
  </si>
  <si>
    <t>ST_EATE_HABIT</t>
  </si>
  <si>
    <t>饮食习惯名称</t>
  </si>
  <si>
    <t>VAW0040</t>
  </si>
  <si>
    <t>SC_SMOKE</t>
  </si>
  <si>
    <t>吸烟状况编码</t>
  </si>
  <si>
    <t>jhcv_smoke_status</t>
  </si>
  <si>
    <t>VAW0041</t>
  </si>
  <si>
    <t>ST_SMOKE</t>
  </si>
  <si>
    <t>吸烟状况名称</t>
  </si>
  <si>
    <t>VAW0042</t>
  </si>
  <si>
    <t>日吸烟量</t>
  </si>
  <si>
    <t>VAW0043</t>
  </si>
  <si>
    <t>VAW0044</t>
  </si>
  <si>
    <t>戒烟年龄</t>
  </si>
  <si>
    <t>VAW0045</t>
  </si>
  <si>
    <t>jhcv_drink_frequency</t>
  </si>
  <si>
    <t>VAW0046</t>
  </si>
  <si>
    <t>VAW0047</t>
  </si>
  <si>
    <t>日饮酒量</t>
  </si>
  <si>
    <t>VAW0048</t>
  </si>
  <si>
    <t>SC_IS_DRINK_END</t>
  </si>
  <si>
    <t>是否戒酒</t>
  </si>
  <si>
    <t>jhcv_whether_drink</t>
  </si>
  <si>
    <t>VAW0049</t>
  </si>
  <si>
    <t>VAW0050</t>
  </si>
  <si>
    <t>戒酒年龄</t>
  </si>
  <si>
    <t>VAW0051</t>
  </si>
  <si>
    <t>SC_IS_DRINK_DRUNK</t>
  </si>
  <si>
    <t>近一年内是否曾醉酒</t>
  </si>
  <si>
    <t>jhcv_whether</t>
  </si>
  <si>
    <t>VAW0052</t>
  </si>
  <si>
    <t>jhcv_drink_type</t>
  </si>
  <si>
    <t>VAW0053</t>
  </si>
  <si>
    <t>VAW0054</t>
  </si>
  <si>
    <t>SC_IS_DANGER_HISTORY</t>
  </si>
  <si>
    <t>职业病危害因素接触史(是否)</t>
  </si>
  <si>
    <t>VAW0055</t>
  </si>
  <si>
    <t>SC_DANGER_WORK_TYPE</t>
  </si>
  <si>
    <t>工种编码</t>
  </si>
  <si>
    <t>VAW0056</t>
  </si>
  <si>
    <t>ST_DANGER_WORK_TYPE</t>
  </si>
  <si>
    <t>工种名称</t>
  </si>
  <si>
    <t>VAW0057</t>
  </si>
  <si>
    <t>WORK_YEAR</t>
  </si>
  <si>
    <t>从业时间</t>
  </si>
  <si>
    <t>VAW0058</t>
  </si>
  <si>
    <t>DUST_INFO</t>
  </si>
  <si>
    <t>粉尘</t>
  </si>
  <si>
    <t>VAW0059</t>
  </si>
  <si>
    <t>SC_DUST_PROTECT</t>
  </si>
  <si>
    <t>粉尘防护编码</t>
  </si>
  <si>
    <t>VAW0060</t>
  </si>
  <si>
    <t>ST_DUST_PROTECT</t>
  </si>
  <si>
    <t>粉尘防护名称</t>
  </si>
  <si>
    <t>VAW0061</t>
  </si>
  <si>
    <t>SC_DUST_PROTECT_OBJ</t>
  </si>
  <si>
    <t>粉尘防护措施编码</t>
  </si>
  <si>
    <t>VAW0062</t>
  </si>
  <si>
    <t>ST_DUST_PROTECT_OBJ</t>
  </si>
  <si>
    <t>粉尘防护措施名称</t>
  </si>
  <si>
    <t>VAW0063</t>
  </si>
  <si>
    <t>RADIATION_INFO</t>
  </si>
  <si>
    <t>放射物质</t>
  </si>
  <si>
    <t>VAW0064</t>
  </si>
  <si>
    <t>SC_RADIATION_PROTECT</t>
  </si>
  <si>
    <t>放射物质防护编码</t>
  </si>
  <si>
    <t>VAW0065</t>
  </si>
  <si>
    <t>ST_RADIATION_PROTECT</t>
  </si>
  <si>
    <t>放射物质防护名称</t>
  </si>
  <si>
    <t>VAW0066</t>
  </si>
  <si>
    <t>SC_RADIATION_PROTECT_OBJ</t>
  </si>
  <si>
    <t>放射物质防护措施编码</t>
  </si>
  <si>
    <t>VAW0067</t>
  </si>
  <si>
    <t>ST_RADIATION_PROTECT_OBJ</t>
  </si>
  <si>
    <t>放射物质防护措施名称</t>
  </si>
  <si>
    <t>VAW0068</t>
  </si>
  <si>
    <t>PHYSICS_INFO</t>
  </si>
  <si>
    <t>物理因素</t>
  </si>
  <si>
    <t>VAW0069</t>
  </si>
  <si>
    <t>SC_PHYSICS_PROTECT</t>
  </si>
  <si>
    <t>物理因素防护编码</t>
  </si>
  <si>
    <t>VAW0070</t>
  </si>
  <si>
    <t>ST_PHYSICS_PROTECT</t>
  </si>
  <si>
    <t>物理因素防护名称</t>
  </si>
  <si>
    <t>VAW0071</t>
  </si>
  <si>
    <t>SC_PHYSICS_PROTECT_OBJ</t>
  </si>
  <si>
    <t>物理因素防护措施编码</t>
  </si>
  <si>
    <t>VAW0072</t>
  </si>
  <si>
    <t>ST_PHYSICS_PROTECT_OBJ</t>
  </si>
  <si>
    <t>物理因素防护措施名称</t>
  </si>
  <si>
    <t>VAW0073</t>
  </si>
  <si>
    <t>CHEMISTRY_INFO</t>
  </si>
  <si>
    <t>化学物质</t>
  </si>
  <si>
    <t>VAW0074</t>
  </si>
  <si>
    <t>SC_CHEMISTRY_PROTECT</t>
  </si>
  <si>
    <t>化学物质防护编码</t>
  </si>
  <si>
    <t>VAW0075</t>
  </si>
  <si>
    <t>ST_CHEMISTRY_PROTECT</t>
  </si>
  <si>
    <t>化学物质防护名称</t>
  </si>
  <si>
    <t>VAW0076</t>
  </si>
  <si>
    <t>SC_CHEMISTRY_PROTECT_OBJ</t>
  </si>
  <si>
    <t>化学物质防护措施编码</t>
  </si>
  <si>
    <t>VAW0077</t>
  </si>
  <si>
    <t>ST_CHEMISTRY_PROTECT_OBJ</t>
  </si>
  <si>
    <t>化学物质防护措施名称</t>
  </si>
  <si>
    <t>VAW0078</t>
  </si>
  <si>
    <t>OTHER_DANGER</t>
  </si>
  <si>
    <t>其他毒物</t>
  </si>
  <si>
    <t>VAW0079</t>
  </si>
  <si>
    <t>SC_OTHER_DANGER_PROTECT</t>
  </si>
  <si>
    <t>其他毒物防护编码</t>
  </si>
  <si>
    <t>VAW0080</t>
  </si>
  <si>
    <t>ST_OTHER_DANGER_PROTECT</t>
  </si>
  <si>
    <t>其他毒物防护名称</t>
  </si>
  <si>
    <t>VAW0081</t>
  </si>
  <si>
    <t>SC_OTHER_DANGER_PROTECT_OBJ</t>
  </si>
  <si>
    <t>其他毒物防护措施编码</t>
  </si>
  <si>
    <t>VAW0082</t>
  </si>
  <si>
    <t>ST_OTHER_DANGER_PROTECT_OBJ</t>
  </si>
  <si>
    <t>其他毒物防护措施名称</t>
  </si>
  <si>
    <t>VAW0083</t>
  </si>
  <si>
    <t>SC_MOUTH</t>
  </si>
  <si>
    <t>口腔-口唇编码</t>
  </si>
  <si>
    <t>cv04_10_007</t>
  </si>
  <si>
    <t>VAW0084</t>
  </si>
  <si>
    <t>ST_MOUTH</t>
  </si>
  <si>
    <t>口腔-口唇名称</t>
  </si>
  <si>
    <t>VAW0085</t>
  </si>
  <si>
    <t>SC_TOOTH</t>
  </si>
  <si>
    <t>口腔-齿列编码</t>
  </si>
  <si>
    <t>cv04_10_010</t>
  </si>
  <si>
    <t>VAW0086</t>
  </si>
  <si>
    <t>ST_TOOTH</t>
  </si>
  <si>
    <t>口腔-齿列名称</t>
  </si>
  <si>
    <t>VAW0087</t>
  </si>
  <si>
    <t>SC_THROAT</t>
  </si>
  <si>
    <t>口腔-咽部编码</t>
  </si>
  <si>
    <t>jhcv_pharynx</t>
  </si>
  <si>
    <t>VAW0088</t>
  </si>
  <si>
    <t>ST_THROAT</t>
  </si>
  <si>
    <t>口腔-咽部名称</t>
  </si>
  <si>
    <t>VAW0089</t>
  </si>
  <si>
    <t>VISION_LEFT</t>
  </si>
  <si>
    <t>视   力-左眼</t>
  </si>
  <si>
    <t>VAW0090</t>
  </si>
  <si>
    <t>VISION_RIGHT</t>
  </si>
  <si>
    <t>视   力-右眼</t>
  </si>
  <si>
    <t>VAW0091</t>
  </si>
  <si>
    <t>VISION_CORRECT_LEFT</t>
  </si>
  <si>
    <t>矫正视力：左眼</t>
  </si>
  <si>
    <t>VAW0092</t>
  </si>
  <si>
    <t>VISION_CORRECT_RIGHT</t>
  </si>
  <si>
    <t>矫正视力：右眼</t>
  </si>
  <si>
    <t>VAW0093</t>
  </si>
  <si>
    <t>SC_HEARING</t>
  </si>
  <si>
    <t>听   力编码</t>
  </si>
  <si>
    <t>jhcv_ear</t>
  </si>
  <si>
    <t>VAW0094</t>
  </si>
  <si>
    <t>ST_HEARING</t>
  </si>
  <si>
    <t>听   力名称</t>
  </si>
  <si>
    <t>VAW0095</t>
  </si>
  <si>
    <t>SC_SPORTS</t>
  </si>
  <si>
    <t>运动功能编码</t>
  </si>
  <si>
    <t>jhcv_sport</t>
  </si>
  <si>
    <t>VAW0096</t>
  </si>
  <si>
    <t>ST_SPORTS</t>
  </si>
  <si>
    <t>运动功能名称</t>
  </si>
  <si>
    <t>VAW0097</t>
  </si>
  <si>
    <t>SC_EYE_GROUND</t>
  </si>
  <si>
    <t>眼底编码</t>
  </si>
  <si>
    <t>jhcv_is_error</t>
  </si>
  <si>
    <t>VAW0098</t>
  </si>
  <si>
    <t>ST_EYE_GROUND</t>
  </si>
  <si>
    <t>眼底名称</t>
  </si>
  <si>
    <t>VAW0099</t>
  </si>
  <si>
    <t>EYE_GROUND_REMARK</t>
  </si>
  <si>
    <t>眼底备注</t>
  </si>
  <si>
    <t>VAW0100</t>
  </si>
  <si>
    <t>SC_SKIN</t>
  </si>
  <si>
    <t>皮     肤编码</t>
  </si>
  <si>
    <t>jhcv_skin</t>
  </si>
  <si>
    <t>VAW0101</t>
  </si>
  <si>
    <t>ST_SKIN</t>
  </si>
  <si>
    <t>皮     肤名称</t>
  </si>
  <si>
    <t>VAW0102</t>
  </si>
  <si>
    <t>SKIN_OTHER</t>
  </si>
  <si>
    <t>皮     肤其它</t>
  </si>
  <si>
    <t>VAW0103</t>
  </si>
  <si>
    <t>SC_SCLERA</t>
  </si>
  <si>
    <t>巩膜编码</t>
  </si>
  <si>
    <t>cv04_10_006</t>
  </si>
  <si>
    <t>VAW0104</t>
  </si>
  <si>
    <t>ST_SCLERA</t>
  </si>
  <si>
    <t>巩膜名称</t>
  </si>
  <si>
    <t>VAW0105</t>
  </si>
  <si>
    <t>SCLERA_OTHER</t>
  </si>
  <si>
    <t>巩膜其它</t>
  </si>
  <si>
    <t>VAW0106</t>
  </si>
  <si>
    <t>SC_LYMPH</t>
  </si>
  <si>
    <t>淋巴结编码</t>
  </si>
  <si>
    <t>cv04_10_011</t>
  </si>
  <si>
    <t>VAW0107</t>
  </si>
  <si>
    <t>ST_LYMPH</t>
  </si>
  <si>
    <t>淋巴结名称</t>
  </si>
  <si>
    <t>VAW0108</t>
  </si>
  <si>
    <t>LYMPH_OTHER</t>
  </si>
  <si>
    <t>淋巴结其它</t>
  </si>
  <si>
    <t>VAW0109</t>
  </si>
  <si>
    <t>SC_LUNG_TUBBINESS</t>
  </si>
  <si>
    <t>肺桶状胸编码</t>
  </si>
  <si>
    <t>VAW0110</t>
  </si>
  <si>
    <t>ST_LUNG_TUBBINESS</t>
  </si>
  <si>
    <t>肺桶状胸名称</t>
  </si>
  <si>
    <t>VAW0111</t>
  </si>
  <si>
    <t>SC_LUNG_BREATHE</t>
  </si>
  <si>
    <t>肺呼吸音编码</t>
  </si>
  <si>
    <t>VAW0112</t>
  </si>
  <si>
    <t>SD_LUNG_BREATHE</t>
  </si>
  <si>
    <t>肺呼吸音名称</t>
  </si>
  <si>
    <t>VAW0113</t>
  </si>
  <si>
    <t>LUNG_BREATHE_ABNORMAL</t>
  </si>
  <si>
    <t>肺呼吸音异常</t>
  </si>
  <si>
    <t>VAW0114</t>
  </si>
  <si>
    <t>SC_LUNG_RALE</t>
  </si>
  <si>
    <t>肺罗音编码</t>
  </si>
  <si>
    <t>jhcv_rale</t>
  </si>
  <si>
    <t>VAW0115</t>
  </si>
  <si>
    <t>ST_LUNG_RALE</t>
  </si>
  <si>
    <t>肺罗音名称</t>
  </si>
  <si>
    <t>VAW0116</t>
  </si>
  <si>
    <t>LUNGRALEOTHER</t>
  </si>
  <si>
    <t>肺罗音其它</t>
  </si>
  <si>
    <t>VAW0117</t>
  </si>
  <si>
    <t>HEARTRATE_INFO</t>
  </si>
  <si>
    <t>心   脏心率</t>
  </si>
  <si>
    <t>VAW0118</t>
  </si>
  <si>
    <t>SC_HEARTRHYTHM</t>
  </si>
  <si>
    <t>心   脏心律编码</t>
  </si>
  <si>
    <t>jhcv_heart</t>
  </si>
  <si>
    <t>VAW0119</t>
  </si>
  <si>
    <t>ST_HEARTRHYTHM</t>
  </si>
  <si>
    <t>心   脏心律名称</t>
  </si>
  <si>
    <t>VAW0120</t>
  </si>
  <si>
    <t>SC_HEART_SOUFFLE</t>
  </si>
  <si>
    <t>心   脏杂音编码</t>
  </si>
  <si>
    <t>VAW0121</t>
  </si>
  <si>
    <t>ST_HEART_SOUFFLE</t>
  </si>
  <si>
    <t>心   脏杂音名称</t>
  </si>
  <si>
    <t>VAW0122</t>
  </si>
  <si>
    <t>HEART_SOUFFLE_REMARK</t>
  </si>
  <si>
    <t>心   脏杂音备注</t>
  </si>
  <si>
    <t>VAW0123</t>
  </si>
  <si>
    <t>SC_BELLY_TENDERNESS</t>
  </si>
  <si>
    <t>腹部压痛编码</t>
  </si>
  <si>
    <t>VAW0124</t>
  </si>
  <si>
    <t>ST_BELLY_TENDERNESS</t>
  </si>
  <si>
    <t>腹部压痛名称</t>
  </si>
  <si>
    <t>VAW0125</t>
  </si>
  <si>
    <t>BELLY_TENDERNESS_REMARK</t>
  </si>
  <si>
    <t>腹部压痛备注</t>
  </si>
  <si>
    <t>VAW0126</t>
  </si>
  <si>
    <t>SC_BELLY_BUNDLE</t>
  </si>
  <si>
    <t>腹部包块编码</t>
  </si>
  <si>
    <t>VAW0127</t>
  </si>
  <si>
    <t>ST_BELLY_BUNDLE</t>
  </si>
  <si>
    <t>腹部包块名称</t>
  </si>
  <si>
    <t>VAW0128</t>
  </si>
  <si>
    <t>BELLY_BUNDLE_REMARK</t>
  </si>
  <si>
    <t>腹部包块备注</t>
  </si>
  <si>
    <t>VAW0129</t>
  </si>
  <si>
    <t>SC_BELLY_LIVER</t>
  </si>
  <si>
    <t>腹部肝大编码</t>
  </si>
  <si>
    <t>VAW0130</t>
  </si>
  <si>
    <t>ST_BELLY_LIVER</t>
  </si>
  <si>
    <t>腹部肝大名称</t>
  </si>
  <si>
    <t>VAW0131</t>
  </si>
  <si>
    <t>BELLY_LIVER_REMARK</t>
  </si>
  <si>
    <t>腹部肝大备注</t>
  </si>
  <si>
    <t>VAW0132</t>
  </si>
  <si>
    <t>SC_BELLY_SPLEEN</t>
  </si>
  <si>
    <t>腹部脾大编码</t>
  </si>
  <si>
    <t>VAW0133</t>
  </si>
  <si>
    <t>ST_BELLY_SPLEEN</t>
  </si>
  <si>
    <t>腹部脾大名称</t>
  </si>
  <si>
    <t>VAW0134</t>
  </si>
  <si>
    <t>BELLY_SPLEEN_REMARK</t>
  </si>
  <si>
    <t>腹部脾大备注</t>
  </si>
  <si>
    <t>VAW0135</t>
  </si>
  <si>
    <t>SC_BELLY_SONANT</t>
  </si>
  <si>
    <t>腹部移动性浊音编码</t>
  </si>
  <si>
    <t>VAW0136</t>
  </si>
  <si>
    <t>ST_BELLY_SONANT</t>
  </si>
  <si>
    <t>腹部移动性浊音名称</t>
  </si>
  <si>
    <t>VAW0137</t>
  </si>
  <si>
    <t>BELLY_SONANT_REMARK</t>
  </si>
  <si>
    <t>腹部移动性浊音备注</t>
  </si>
  <si>
    <t>VAW0138</t>
  </si>
  <si>
    <t>SC_LOWER_EXTREMITY_EDEMA</t>
  </si>
  <si>
    <t>下肢水肿编码</t>
  </si>
  <si>
    <t>cv04_10_014</t>
  </si>
  <si>
    <t>VAW0139</t>
  </si>
  <si>
    <t>ST_LOWER_EXTREMITY_EDEMA</t>
  </si>
  <si>
    <t>下肢水肿名称</t>
  </si>
  <si>
    <t>VAW0140</t>
  </si>
  <si>
    <t>SC_FOOT_PULSES</t>
  </si>
  <si>
    <t>足背动脉搏动编码</t>
  </si>
  <si>
    <t>cvo4_10_015</t>
  </si>
  <si>
    <t>VAW0141</t>
  </si>
  <si>
    <t>ST_FOOT_PULSES</t>
  </si>
  <si>
    <t>足背动脉搏动名称</t>
  </si>
  <si>
    <t>VAW0142</t>
  </si>
  <si>
    <t>SC_RECTAL_TOUCH</t>
  </si>
  <si>
    <t>肛门指诊编码</t>
  </si>
  <si>
    <t>cv04_10_013</t>
  </si>
  <si>
    <t>VAW0143</t>
  </si>
  <si>
    <t>ST_RECTAL_TOUCH</t>
  </si>
  <si>
    <t>肛门指诊名称</t>
  </si>
  <si>
    <t>VAW0144</t>
  </si>
  <si>
    <t>RECTAL_TOUCH_REMARK</t>
  </si>
  <si>
    <t>肛门指诊备注</t>
  </si>
  <si>
    <t>VAW0145</t>
  </si>
  <si>
    <t>SC_GALACTOPHORE</t>
  </si>
  <si>
    <t>乳   腺编码</t>
  </si>
  <si>
    <t>cv04_10_012</t>
  </si>
  <si>
    <t>VAW0146</t>
  </si>
  <si>
    <t>ST_GALACTOPHORE</t>
  </si>
  <si>
    <t>乳   腺名称</t>
  </si>
  <si>
    <t>VAW0147</t>
  </si>
  <si>
    <t>GALACTOPHORE_REMARK</t>
  </si>
  <si>
    <t>乳   腺备注</t>
  </si>
  <si>
    <t>VAW0148</t>
  </si>
  <si>
    <t>SC_VULVA</t>
  </si>
  <si>
    <t>外阴编码</t>
  </si>
  <si>
    <t>VAW0149</t>
  </si>
  <si>
    <t>ST_VULVA</t>
  </si>
  <si>
    <t>外阴名称</t>
  </si>
  <si>
    <t>VAW0150</t>
  </si>
  <si>
    <t>VULVA_REMARK</t>
  </si>
  <si>
    <t>外阴备注</t>
  </si>
  <si>
    <t>VAW0151</t>
  </si>
  <si>
    <t>SC_VAGINA</t>
  </si>
  <si>
    <t>阴道编码</t>
  </si>
  <si>
    <t>VAW0152</t>
  </si>
  <si>
    <t>ST_VAGINA</t>
  </si>
  <si>
    <t>阴道名称</t>
  </si>
  <si>
    <t>VAW0153</t>
  </si>
  <si>
    <t>VAGINA_REMARK</t>
  </si>
  <si>
    <t>阴道备注</t>
  </si>
  <si>
    <t>VAW0154</t>
  </si>
  <si>
    <t>SC_CERVIX</t>
  </si>
  <si>
    <t>宫颈编码</t>
  </si>
  <si>
    <t>VAW0155</t>
  </si>
  <si>
    <t>ST_CERVIX</t>
  </si>
  <si>
    <t>宫颈名称</t>
  </si>
  <si>
    <t>VAW0156</t>
  </si>
  <si>
    <t>CERVIX_REMARK</t>
  </si>
  <si>
    <t>宫颈备注</t>
  </si>
  <si>
    <t>VAW0157</t>
  </si>
  <si>
    <t>SC_CORPUS</t>
  </si>
  <si>
    <t>宫体编码</t>
  </si>
  <si>
    <t>VAW0158</t>
  </si>
  <si>
    <t>ST_CORPUS</t>
  </si>
  <si>
    <t>宫体名称</t>
  </si>
  <si>
    <t>VAW0159</t>
  </si>
  <si>
    <t>CORPUS_REMARK</t>
  </si>
  <si>
    <t>宫体备注</t>
  </si>
  <si>
    <t>VAW0160</t>
  </si>
  <si>
    <t>SC_ATTACHMENT</t>
  </si>
  <si>
    <t>附件编码</t>
  </si>
  <si>
    <t>VAW0161</t>
  </si>
  <si>
    <t>ST_ATTACHMENT</t>
  </si>
  <si>
    <t>附件名称</t>
  </si>
  <si>
    <t>VAW0162</t>
  </si>
  <si>
    <t>ATTACHMENT_REMARK</t>
  </si>
  <si>
    <t>附件备注</t>
  </si>
  <si>
    <t>VAW0163</t>
  </si>
  <si>
    <t>CHECK_OTHER</t>
  </si>
  <si>
    <t>查体其它</t>
  </si>
  <si>
    <t>VAW0164</t>
  </si>
  <si>
    <t>HEMOGLOBIN_INFO</t>
  </si>
  <si>
    <t>血常规血红蛋白</t>
  </si>
  <si>
    <t>VAW0165</t>
  </si>
  <si>
    <t>LEUCOCYTE_INFO</t>
  </si>
  <si>
    <t>血常规白细胞</t>
  </si>
  <si>
    <t>VAW0166</t>
  </si>
  <si>
    <t>PLATELET_INFO</t>
  </si>
  <si>
    <t>血常规血小板</t>
  </si>
  <si>
    <t>VAW0167</t>
  </si>
  <si>
    <t>BLOOD_ROUTINE_OTHER</t>
  </si>
  <si>
    <t>血常规其它</t>
  </si>
  <si>
    <t>VAW0168</t>
  </si>
  <si>
    <t>URINE_PROTEI</t>
  </si>
  <si>
    <t>尿常规尿蛋白</t>
  </si>
  <si>
    <t>VAW0169</t>
  </si>
  <si>
    <t>URINE_SUGAR</t>
  </si>
  <si>
    <t>尿常规尿糖</t>
  </si>
  <si>
    <t>VAW0170</t>
  </si>
  <si>
    <t>URINE_KETONE_BODIES</t>
  </si>
  <si>
    <t>尿常规尿酮体</t>
  </si>
  <si>
    <t>VAW0171</t>
  </si>
  <si>
    <t>URINE_OCCULT_BLOOD</t>
  </si>
  <si>
    <t>尿常规尿潜血</t>
  </si>
  <si>
    <t>VAW0172</t>
  </si>
  <si>
    <t>URINE_OTHER</t>
  </si>
  <si>
    <t>尿常规其他</t>
  </si>
  <si>
    <t>VAW0173</t>
  </si>
  <si>
    <t>FASTING_BLOOD_GLUCOSE_L</t>
  </si>
  <si>
    <t>空腹血糖(MMOL/L)</t>
  </si>
  <si>
    <t>VAW0174</t>
  </si>
  <si>
    <t>FASTING_BLOOD_GLUCOSE_DL</t>
  </si>
  <si>
    <t>空腹血糖(MG/DL)</t>
  </si>
  <si>
    <t>VAW0175</t>
  </si>
  <si>
    <t>SC_CARDIOGRAM</t>
  </si>
  <si>
    <t>心电图编码</t>
  </si>
  <si>
    <t>VAW0176</t>
  </si>
  <si>
    <t>ST_CARDIOGRAM</t>
  </si>
  <si>
    <t>心电图名称</t>
  </si>
  <si>
    <t>VAW0177</t>
  </si>
  <si>
    <t>CARDIOGRAM_REMARK</t>
  </si>
  <si>
    <t>心电图备注</t>
  </si>
  <si>
    <t>VAW0178</t>
  </si>
  <si>
    <t>URINARY_ALBUMIN</t>
  </si>
  <si>
    <t>尿微量白蛋白</t>
  </si>
  <si>
    <t>VAW0179</t>
  </si>
  <si>
    <t>SC_FECAL_OCCULT_BLOOD</t>
  </si>
  <si>
    <t>大便潜血编码</t>
  </si>
  <si>
    <t>jhcv_negative_positive_result</t>
  </si>
  <si>
    <t>VAW0180</t>
  </si>
  <si>
    <t>ST_FECAL_OCCULT_BLOOD</t>
  </si>
  <si>
    <t>大便潜血名称</t>
  </si>
  <si>
    <t>VAW0181</t>
  </si>
  <si>
    <t>GLYCOSYLATED_HEMOGLOBIN</t>
  </si>
  <si>
    <t>糖化血红蛋白</t>
  </si>
  <si>
    <t>VAW0182</t>
  </si>
  <si>
    <t>SC_B_SURFACE_ANTIGEN</t>
  </si>
  <si>
    <t>乙型肝炎表面抗原编码</t>
  </si>
  <si>
    <t>VAW0183</t>
  </si>
  <si>
    <t>ST_B_SURFACE_ANTIGEN</t>
  </si>
  <si>
    <t>乙型肝炎表面抗原名称</t>
  </si>
  <si>
    <t>VAW0184</t>
  </si>
  <si>
    <t>LIVER_ALANINE_AMINOTRANSFERASE</t>
  </si>
  <si>
    <t>肝功能血清谷丙转氨酶</t>
  </si>
  <si>
    <t>VAW0185</t>
  </si>
  <si>
    <t>LIVER_ASPARTATE_AMINOTRANSFERASE</t>
  </si>
  <si>
    <t>肝功能血清谷草转氨酶</t>
  </si>
  <si>
    <t>VAW0186</t>
  </si>
  <si>
    <t>LIVER_ALBUMIN</t>
  </si>
  <si>
    <t>肝功能白蛋白</t>
  </si>
  <si>
    <t>VAW0187</t>
  </si>
  <si>
    <t>LIVER_ALL_BILIRUBIN</t>
  </si>
  <si>
    <t>肝功能总胆红素</t>
  </si>
  <si>
    <t>VAW0188</t>
  </si>
  <si>
    <t>LIVER_COMBINED_BILIRUBIN</t>
  </si>
  <si>
    <t>肝功能结合胆红素</t>
  </si>
  <si>
    <t>VAW0189</t>
  </si>
  <si>
    <t>RENAL_SERUM_CREATININE</t>
  </si>
  <si>
    <t>肾功能血清肌酐</t>
  </si>
  <si>
    <t>VAW0190</t>
  </si>
  <si>
    <t>RENAL_BLOOD_UREA_NITROGEN</t>
  </si>
  <si>
    <t>肾功能血尿素氮</t>
  </si>
  <si>
    <t>VAW0191</t>
  </si>
  <si>
    <t>RENAL_BLOOD_POTASSIUM_CONCENTRATION</t>
  </si>
  <si>
    <t>肾功能血钾浓度</t>
  </si>
  <si>
    <t>VAW0192</t>
  </si>
  <si>
    <t>RENAL_BLOOD_SODIUM_CONCENTRATION</t>
  </si>
  <si>
    <t>肾功能血钠浓度</t>
  </si>
  <si>
    <t>VAW0193</t>
  </si>
  <si>
    <t>BLOOD_LIPIDS_TOTAL_CHOLESTEROL</t>
  </si>
  <si>
    <t>血   脂总胆固醇</t>
  </si>
  <si>
    <t>VAW0194</t>
  </si>
  <si>
    <t>BLOOD_LIPID_TRIGLYCERIDES</t>
  </si>
  <si>
    <t>血   脂甘油三酯</t>
  </si>
  <si>
    <t>VAW0195</t>
  </si>
  <si>
    <t>BLOOD_LIPIDS_L_LIPOPROTEIN_CHOLESTEROL</t>
  </si>
  <si>
    <t>血   脂血清低密度脂蛋白胆固醇</t>
  </si>
  <si>
    <t>VAW0196</t>
  </si>
  <si>
    <t>BLOOD_LIPIDS_H_LIPOPROTEIN_CHOLESTEROL</t>
  </si>
  <si>
    <t>血   脂血清高密度脂蛋白胆固醇</t>
  </si>
  <si>
    <t>VAW0197</t>
  </si>
  <si>
    <t>SC_CHESTX</t>
  </si>
  <si>
    <t>胸部X线片编码</t>
  </si>
  <si>
    <t>VAW0198</t>
  </si>
  <si>
    <t>ST_CHESTX</t>
  </si>
  <si>
    <t>胸部X线片名称</t>
  </si>
  <si>
    <t>VAW0199</t>
  </si>
  <si>
    <t>CHESTX_REMARK</t>
  </si>
  <si>
    <t>胸部X线片备注</t>
  </si>
  <si>
    <t>VAW0200</t>
  </si>
  <si>
    <t>SC_ULTRASONIC</t>
  </si>
  <si>
    <t>B   超编码</t>
  </si>
  <si>
    <t>VAW0201</t>
  </si>
  <si>
    <t>ST_ULTRASONIC</t>
  </si>
  <si>
    <t>B   超名称</t>
  </si>
  <si>
    <t>VAW0202</t>
  </si>
  <si>
    <t>ULTRASONIC_REMARK</t>
  </si>
  <si>
    <t>B   超备注</t>
  </si>
  <si>
    <t>VAW0203</t>
  </si>
  <si>
    <t>SC_ULTRASONIC_other</t>
  </si>
  <si>
    <t>B   超其他编码</t>
  </si>
  <si>
    <t>VAW0204</t>
  </si>
  <si>
    <t>SC_CERVI_SMEAR</t>
  </si>
  <si>
    <t>宫颈涂片</t>
  </si>
  <si>
    <t>VAW0205</t>
  </si>
  <si>
    <t>ST_CERVISMEAR</t>
  </si>
  <si>
    <t>宫颈涂片编码</t>
  </si>
  <si>
    <t>VAW0206</t>
  </si>
  <si>
    <t>CERVIS_MEAR_REMARK</t>
  </si>
  <si>
    <t>宫颈涂片备注</t>
  </si>
  <si>
    <t>VAW0207</t>
  </si>
  <si>
    <t>AID_OTHER</t>
  </si>
  <si>
    <t>辅助检查其它</t>
  </si>
  <si>
    <t>VAW0208</t>
  </si>
  <si>
    <t>SC_MODERATE_QUALITY</t>
  </si>
  <si>
    <t>平和质编码</t>
  </si>
  <si>
    <t>VAW0209</t>
  </si>
  <si>
    <t>ST_MODERATEQUALITY</t>
  </si>
  <si>
    <t>平和质名称</t>
  </si>
  <si>
    <t>VAW0210</t>
  </si>
  <si>
    <t>SC_QUALITY_DEFICIENCY</t>
  </si>
  <si>
    <t>气虚质编码</t>
  </si>
  <si>
    <t>VAW0211</t>
  </si>
  <si>
    <t>ST_QUALITY_DEFICIENCY</t>
  </si>
  <si>
    <t>气虚质名称</t>
  </si>
  <si>
    <t>VAW0212</t>
  </si>
  <si>
    <t>SC_YANG_QUALITY</t>
  </si>
  <si>
    <t>阳虚质编码</t>
  </si>
  <si>
    <t>VAW0213</t>
  </si>
  <si>
    <t>ST_YANG_QUALITY</t>
  </si>
  <si>
    <t>阳虚质名称</t>
  </si>
  <si>
    <t>VAW0214</t>
  </si>
  <si>
    <t>SC_YIN_QUALITY</t>
  </si>
  <si>
    <t>阴虚质编码</t>
  </si>
  <si>
    <t>VAW0215</t>
  </si>
  <si>
    <t>ST_YIN_QUALITY</t>
  </si>
  <si>
    <t>阴虚质名称</t>
  </si>
  <si>
    <t>VAW0216</t>
  </si>
  <si>
    <t>SC_PHLEGM</t>
  </si>
  <si>
    <t>痰湿质编码</t>
  </si>
  <si>
    <t>VAW0217</t>
  </si>
  <si>
    <t>ST_PHLEGM</t>
  </si>
  <si>
    <t>痰湿质名称</t>
  </si>
  <si>
    <t>VAW0218</t>
  </si>
  <si>
    <t>SC_DAMPHEAT</t>
  </si>
  <si>
    <t>湿热质编码</t>
  </si>
  <si>
    <t>VAW0219</t>
  </si>
  <si>
    <t>ST_DAMPHEAT</t>
  </si>
  <si>
    <t>湿热质名称</t>
  </si>
  <si>
    <t>VAW0220</t>
  </si>
  <si>
    <t>SC_BLOOD_QUALITY</t>
  </si>
  <si>
    <t>血瘀质编码</t>
  </si>
  <si>
    <t>VAW0221</t>
  </si>
  <si>
    <t>ST_BLOOD_QUALITY</t>
  </si>
  <si>
    <t>血瘀质名称</t>
  </si>
  <si>
    <t>VAW0222</t>
  </si>
  <si>
    <t>SC_QI_QUALITY</t>
  </si>
  <si>
    <t>气郁质编码</t>
  </si>
  <si>
    <t>VAW0223</t>
  </si>
  <si>
    <t>ST_QI_QUALITY</t>
  </si>
  <si>
    <t>气郁质名称</t>
  </si>
  <si>
    <t>VAW0224</t>
  </si>
  <si>
    <t>SC_PING_QUALITY</t>
  </si>
  <si>
    <t>特秉质编码</t>
  </si>
  <si>
    <t>VAW0225</t>
  </si>
  <si>
    <t>ST_PING_QUALITY</t>
  </si>
  <si>
    <t>特秉质名称</t>
  </si>
  <si>
    <t>VAW0226</t>
  </si>
  <si>
    <t>SC_CVD</t>
  </si>
  <si>
    <t>脑血管疾病编码</t>
  </si>
  <si>
    <t>jhcv_cerebrovascula_diseases</t>
  </si>
  <si>
    <t>VAW0227</t>
  </si>
  <si>
    <t>ST_CVD</t>
  </si>
  <si>
    <t>脑血管疾病名称</t>
  </si>
  <si>
    <t>VAW0228</t>
  </si>
  <si>
    <t>CVD_NOTE</t>
  </si>
  <si>
    <t>脑血管疾病其它</t>
  </si>
  <si>
    <t>VAW0229</t>
  </si>
  <si>
    <t>SC_KD</t>
  </si>
  <si>
    <t>肾脏疾病编码</t>
  </si>
  <si>
    <t>jhcv_kidney_disease</t>
  </si>
  <si>
    <t>VAW0230</t>
  </si>
  <si>
    <t>ST_KD</t>
  </si>
  <si>
    <t>肾脏疾病名称</t>
  </si>
  <si>
    <t>VAW0231</t>
  </si>
  <si>
    <t>KD_NOTE</t>
  </si>
  <si>
    <t>肾脏疾病其它</t>
  </si>
  <si>
    <t>VAW0232</t>
  </si>
  <si>
    <t>SC_HEART_DISEASE</t>
  </si>
  <si>
    <t>心脏疾病编码</t>
  </si>
  <si>
    <t>jhcv_heart_disease</t>
  </si>
  <si>
    <t>VAW0233</t>
  </si>
  <si>
    <t>ST_HEART_DISEASE</t>
  </si>
  <si>
    <t>心脏疾病名称</t>
  </si>
  <si>
    <t>VAW0234</t>
  </si>
  <si>
    <t>HEART_DISEASE_OTHER</t>
  </si>
  <si>
    <t>心脏疾病其它</t>
  </si>
  <si>
    <t>VAW0235</t>
  </si>
  <si>
    <t>SC_ANGIOSIS</t>
  </si>
  <si>
    <t>血管疾病编码</t>
  </si>
  <si>
    <t>jhcv_vascular_disease</t>
  </si>
  <si>
    <t>VAW0236</t>
  </si>
  <si>
    <t>ST_ANGIOSIS</t>
  </si>
  <si>
    <t>血管疾病名称</t>
  </si>
  <si>
    <t>VAW0237</t>
  </si>
  <si>
    <t>ANGIOSIS_OTHER</t>
  </si>
  <si>
    <t>血管疾病其它</t>
  </si>
  <si>
    <t>VAW0238</t>
  </si>
  <si>
    <t>SC_EYE_DISEASE</t>
  </si>
  <si>
    <t>眼部疾病编码</t>
  </si>
  <si>
    <t>jhcv_eye_disease</t>
  </si>
  <si>
    <t>VAW0239</t>
  </si>
  <si>
    <t>ST_EYE_DISEASE</t>
  </si>
  <si>
    <t>眼部疾病名称</t>
  </si>
  <si>
    <t>VAW0240</t>
  </si>
  <si>
    <t>EYE_DISEASE_OTHER</t>
  </si>
  <si>
    <t>眼部疾病其它</t>
  </si>
  <si>
    <t>VAW0241</t>
  </si>
  <si>
    <t>SC_NERVOUS_DISEASE</t>
  </si>
  <si>
    <t>神经系统疾病编码</t>
  </si>
  <si>
    <t>jhcv_find</t>
  </si>
  <si>
    <t>VAW0242</t>
  </si>
  <si>
    <t>ST_NERVOUS_DISEASE</t>
  </si>
  <si>
    <t>神经系统疾病名称</t>
  </si>
  <si>
    <t>VAW0243</t>
  </si>
  <si>
    <t>NERVOUS_DISEASE_NOTE</t>
  </si>
  <si>
    <t>神经系统疾病其它</t>
  </si>
  <si>
    <t>VAW0244</t>
  </si>
  <si>
    <t>SC_OTHER_DISEASE</t>
  </si>
  <si>
    <t>其他系统疾病编码</t>
  </si>
  <si>
    <t>VAW0245</t>
  </si>
  <si>
    <t>ST_OTHER_DISEASE</t>
  </si>
  <si>
    <t>其他系统疾病名称</t>
  </si>
  <si>
    <t>VAW0246</t>
  </si>
  <si>
    <t>OTHER_DISEASE_REMARK</t>
  </si>
  <si>
    <t>其他系统疾病备注</t>
  </si>
  <si>
    <t>VAW0247</t>
  </si>
  <si>
    <t>SC_HEALTH_ASSESSMENT</t>
  </si>
  <si>
    <t>健康评价编码</t>
  </si>
  <si>
    <t>jhcv_health_evaluate</t>
  </si>
  <si>
    <t>VAW0248</t>
  </si>
  <si>
    <t>ST_HEALTH_ASSESSMENT</t>
  </si>
  <si>
    <t>健康评价名称</t>
  </si>
  <si>
    <t>VAW0249</t>
  </si>
  <si>
    <t>HEALTH_ASSESSMENT_ONE</t>
  </si>
  <si>
    <t>健康评价异常1</t>
  </si>
  <si>
    <t>VAW0250</t>
  </si>
  <si>
    <t>HEALTH_ASSESSMENT_TWO</t>
  </si>
  <si>
    <t>健康评价异常2</t>
  </si>
  <si>
    <t>VAW0251</t>
  </si>
  <si>
    <t>HEALTH_ASSESSMENT_THREE</t>
  </si>
  <si>
    <t>健康评价异常3</t>
  </si>
  <si>
    <t>VAW0252</t>
  </si>
  <si>
    <t>HEALTH_ASSESSMENT_FOUR</t>
  </si>
  <si>
    <t>健康评价异常4</t>
  </si>
  <si>
    <t>VAW0253</t>
  </si>
  <si>
    <t>SC_HEALTH_GUIDANCE</t>
  </si>
  <si>
    <t>健康指导编码</t>
  </si>
  <si>
    <t>jhcv_health_guidance</t>
  </si>
  <si>
    <t>VAW0254</t>
  </si>
  <si>
    <t>ST_HEALTH_GUIDANCE</t>
  </si>
  <si>
    <t>健康指导名称</t>
  </si>
  <si>
    <t>VAW0255</t>
  </si>
  <si>
    <t>SC_RISK_CONTROLL</t>
  </si>
  <si>
    <t>危险因素控制编码</t>
  </si>
  <si>
    <t>jhcv_risk_factors</t>
  </si>
  <si>
    <t>VAW0256</t>
  </si>
  <si>
    <t>ST_RISK_CONTROLL</t>
  </si>
  <si>
    <t>危险因素控制名称</t>
  </si>
  <si>
    <t>VAW0257</t>
  </si>
  <si>
    <t>DANGER_CONTROL_WEIGHT</t>
  </si>
  <si>
    <t>危险因素控制减体重</t>
  </si>
  <si>
    <t>VAW0258</t>
  </si>
  <si>
    <t>DANGER_CONTROL_VACCINE</t>
  </si>
  <si>
    <t>危险因素控制建议接种疫苗</t>
  </si>
  <si>
    <t>VAW0259</t>
  </si>
  <si>
    <t>DANGER_CONTROL_OTHER</t>
  </si>
  <si>
    <t>危险因素控制其它</t>
  </si>
  <si>
    <t>VAW0260</t>
  </si>
  <si>
    <t>SELFCARE_SCORE</t>
  </si>
  <si>
    <t>老年人生活自理能力总分</t>
  </si>
  <si>
    <t>VAW0261</t>
  </si>
  <si>
    <t>VAW0262</t>
  </si>
  <si>
    <t>VAW0263</t>
  </si>
  <si>
    <t>HEALTH_ASSESSMENT_CONTENT</t>
  </si>
  <si>
    <t>健康评估内容</t>
  </si>
  <si>
    <t>VAW0264</t>
  </si>
  <si>
    <t>VAW0265</t>
  </si>
  <si>
    <t>VAW0266</t>
  </si>
  <si>
    <t>VAW0267</t>
  </si>
  <si>
    <t>VAW0268</t>
  </si>
  <si>
    <t>VAW0269</t>
  </si>
  <si>
    <t>VAW0270</t>
  </si>
  <si>
    <t>VAW0271</t>
  </si>
  <si>
    <t>VAW0272</t>
  </si>
  <si>
    <t>VAW0273</t>
  </si>
  <si>
    <t>VAW0274</t>
  </si>
  <si>
    <t>JH_RHHV_HEALTH_MAIN_MEDI</t>
  </si>
  <si>
    <t>VAX0001</t>
  </si>
  <si>
    <t>HEALTH_MAIN_MEDI_SN</t>
  </si>
  <si>
    <t>VAX0002</t>
  </si>
  <si>
    <t>VAX0003</t>
  </si>
  <si>
    <t>VAX0004</t>
  </si>
  <si>
    <t>VAX0005</t>
  </si>
  <si>
    <t>VAX0006</t>
  </si>
  <si>
    <t>VAX0007</t>
  </si>
  <si>
    <t>MEDICINE_NAME</t>
  </si>
  <si>
    <t>药物名称</t>
  </si>
  <si>
    <t>VAX0008</t>
  </si>
  <si>
    <t>DRUG_USE</t>
  </si>
  <si>
    <t>VAX0009</t>
  </si>
  <si>
    <t>DRUG_DOSAGE</t>
  </si>
  <si>
    <t>用量</t>
  </si>
  <si>
    <t>VAX0010</t>
  </si>
  <si>
    <t>DRUG_DATE</t>
  </si>
  <si>
    <t>用药时间</t>
  </si>
  <si>
    <t>VAX0011</t>
  </si>
  <si>
    <t>DRUG_COMPLIANCE</t>
  </si>
  <si>
    <t>服药依从性</t>
  </si>
  <si>
    <t>VAX0012</t>
  </si>
  <si>
    <t>VAX0013</t>
  </si>
  <si>
    <t>VAX0014</t>
  </si>
  <si>
    <t>VAX0015</t>
  </si>
  <si>
    <t>VAX0016</t>
  </si>
  <si>
    <t>VAX0017</t>
  </si>
  <si>
    <t>VAX0018</t>
  </si>
  <si>
    <t>VAX0019</t>
  </si>
  <si>
    <t>VAX0020</t>
  </si>
  <si>
    <t>VAX0021</t>
  </si>
  <si>
    <t>VAX0022</t>
  </si>
  <si>
    <t>JH_RHHV_HEALTH_MAIN_TREAT</t>
  </si>
  <si>
    <t>VAY0001</t>
  </si>
  <si>
    <t>HEALTH_MAIN_TREAT_SN</t>
  </si>
  <si>
    <t>VAY0002</t>
  </si>
  <si>
    <t>VAY0003</t>
  </si>
  <si>
    <t>VAY0004</t>
  </si>
  <si>
    <t>VAY0005</t>
  </si>
  <si>
    <t>VAY0006</t>
  </si>
  <si>
    <t>VAY0007</t>
  </si>
  <si>
    <t>类型编码</t>
  </si>
  <si>
    <t>0住院治疗1家庭病床</t>
  </si>
  <si>
    <t>VAY0008</t>
  </si>
  <si>
    <t>ST_TYPE</t>
  </si>
  <si>
    <t>类型名称</t>
  </si>
  <si>
    <t>VAY0009</t>
  </si>
  <si>
    <t>入院日期/建床日期</t>
  </si>
  <si>
    <t>VAY0010</t>
  </si>
  <si>
    <t>出院日期/撤床日期</t>
  </si>
  <si>
    <t>VAY0011</t>
  </si>
  <si>
    <t>原 因</t>
  </si>
  <si>
    <t>VAY0012</t>
  </si>
  <si>
    <t>医疗机构编码</t>
  </si>
  <si>
    <t>VAY0013</t>
  </si>
  <si>
    <t>医疗机构名称</t>
  </si>
  <si>
    <t>VAY0014</t>
  </si>
  <si>
    <t>MEDICAL_RECORD_ID</t>
  </si>
  <si>
    <t>VAY0015</t>
  </si>
  <si>
    <t>VAY0016</t>
  </si>
  <si>
    <t>VAY0017</t>
  </si>
  <si>
    <t>VAY0018</t>
  </si>
  <si>
    <t>VAY0019</t>
  </si>
  <si>
    <t>VAY0020</t>
  </si>
  <si>
    <t>VAY0021</t>
  </si>
  <si>
    <t>VAY0022</t>
  </si>
  <si>
    <t>VAY0023</t>
  </si>
  <si>
    <t>VAY0024</t>
  </si>
  <si>
    <t>VAY0025</t>
  </si>
  <si>
    <t>JH_RHHV_HEALTH_CALC</t>
  </si>
  <si>
    <t>VAZ0001</t>
  </si>
  <si>
    <t>HEALTH_CALC_SN</t>
  </si>
  <si>
    <t>VAZ0002</t>
  </si>
  <si>
    <t>VAZ0003</t>
  </si>
  <si>
    <t>VAZ0004</t>
  </si>
  <si>
    <t>VAZ0005</t>
  </si>
  <si>
    <t>VAZ0006</t>
  </si>
  <si>
    <t>序号</t>
  </si>
  <si>
    <t>VAZ0007</t>
  </si>
  <si>
    <t>PROBLEM_INFO</t>
  </si>
  <si>
    <t>问题</t>
  </si>
  <si>
    <t>VAZ0008</t>
  </si>
  <si>
    <t>SC_ANSWE</t>
  </si>
  <si>
    <t>答案编码</t>
  </si>
  <si>
    <t>VAZ0009</t>
  </si>
  <si>
    <t>ST_ANSWER</t>
  </si>
  <si>
    <t>答案名称</t>
  </si>
  <si>
    <t>VAZ0010</t>
  </si>
  <si>
    <t>SC_ARIGHT</t>
  </si>
  <si>
    <t>正确答案编码</t>
  </si>
  <si>
    <t>VAZ0011</t>
  </si>
  <si>
    <t>ST_ARIGHT</t>
  </si>
  <si>
    <t>正确答案名称</t>
  </si>
  <si>
    <t>VAZ0012</t>
  </si>
  <si>
    <t>VAZ0013</t>
  </si>
  <si>
    <t>VAZ0014</t>
  </si>
  <si>
    <t>VAZ0015</t>
  </si>
  <si>
    <t>VAZ0016</t>
  </si>
  <si>
    <t>VAZ0017</t>
  </si>
  <si>
    <t>VAZ0018</t>
  </si>
  <si>
    <t>VAZ0019</t>
  </si>
  <si>
    <t>VAZ0020</t>
  </si>
  <si>
    <t>VAZ0021</t>
  </si>
  <si>
    <t>VAZ0022</t>
  </si>
  <si>
    <t>JH_RHHV_HEALTH_VACC_HISTORY</t>
  </si>
  <si>
    <t>VBA0001</t>
  </si>
  <si>
    <t>HEALTH_VACC_HISTORY_SN</t>
  </si>
  <si>
    <t>VBA0002</t>
  </si>
  <si>
    <t>VBA0003</t>
  </si>
  <si>
    <t>VBA0004</t>
  </si>
  <si>
    <t>VBA0005</t>
  </si>
  <si>
    <t>VBA0006</t>
  </si>
  <si>
    <t>VBA0007</t>
  </si>
  <si>
    <t>名称</t>
  </si>
  <si>
    <t>VBA0008</t>
  </si>
  <si>
    <t>VACCINATE_DATE</t>
  </si>
  <si>
    <t>接种日期</t>
  </si>
  <si>
    <t>VBA0009</t>
  </si>
  <si>
    <t>SC_INOCULATION_ORG</t>
  </si>
  <si>
    <t>接种机构编码</t>
  </si>
  <si>
    <t>VBA0010</t>
  </si>
  <si>
    <t>ST_INOCULATION_ORG</t>
  </si>
  <si>
    <t>接种机构名称</t>
  </si>
  <si>
    <t>VBA0011</t>
  </si>
  <si>
    <t>VBA0012</t>
  </si>
  <si>
    <t>VBA0013</t>
  </si>
  <si>
    <t>VBA0014</t>
  </si>
  <si>
    <t>VBA0015</t>
  </si>
  <si>
    <t>VBA0016</t>
  </si>
  <si>
    <t>VBA0017</t>
  </si>
  <si>
    <t>VBA0018</t>
  </si>
  <si>
    <t>VBA0019</t>
  </si>
  <si>
    <t>VBA0020</t>
  </si>
  <si>
    <t>VBA0021</t>
  </si>
  <si>
    <t>JH_RHHV_PERINATAL_ARCHIVES</t>
  </si>
  <si>
    <t>VBB0001</t>
  </si>
  <si>
    <t>ERINATAL_ARCHIVES_SN</t>
  </si>
  <si>
    <t>VBB0002</t>
  </si>
  <si>
    <t>VBB0003</t>
  </si>
  <si>
    <t>VBB0004</t>
  </si>
  <si>
    <t>VBB0005</t>
  </si>
  <si>
    <t>SC_ARCHIVE_TYPE</t>
  </si>
  <si>
    <t>档案类别编码</t>
  </si>
  <si>
    <t>VBB0006</t>
  </si>
  <si>
    <t>ST_ARCHIVE_TYPE</t>
  </si>
  <si>
    <t>档案类别名称</t>
  </si>
  <si>
    <t>VBB0007</t>
  </si>
  <si>
    <t>条形码</t>
  </si>
  <si>
    <t>VBB0008</t>
  </si>
  <si>
    <t>MATE_NAME</t>
  </si>
  <si>
    <t>产妇姓名</t>
  </si>
  <si>
    <t>VBB0009</t>
  </si>
  <si>
    <t>VBB0010</t>
  </si>
  <si>
    <t>VBB0011</t>
  </si>
  <si>
    <t>AGE_INFO</t>
  </si>
  <si>
    <t>VBB0012</t>
  </si>
  <si>
    <t>VBB0013</t>
  </si>
  <si>
    <t>VBB0014</t>
  </si>
  <si>
    <t>VBB0015</t>
  </si>
  <si>
    <t>VBB0016</t>
  </si>
  <si>
    <t>REGIST_DATE</t>
  </si>
  <si>
    <t>建册日期</t>
  </si>
  <si>
    <t>VBB0017</t>
  </si>
  <si>
    <t>VBB0018</t>
  </si>
  <si>
    <t>VBB0019</t>
  </si>
  <si>
    <t>OCCUPATION_INFO</t>
  </si>
  <si>
    <t>VBB0020</t>
  </si>
  <si>
    <t>VBB0021</t>
  </si>
  <si>
    <t>VBB0022</t>
  </si>
  <si>
    <t>NATION_CODE_OTHER</t>
  </si>
  <si>
    <t>民族-其他</t>
  </si>
  <si>
    <t>VBB0023</t>
  </si>
  <si>
    <t>VBB0024</t>
  </si>
  <si>
    <t>VBB0025</t>
  </si>
  <si>
    <t>VBB0026</t>
  </si>
  <si>
    <t>婚姻状况代码</t>
  </si>
  <si>
    <t>VBB0027</t>
  </si>
  <si>
    <t>VBB0028</t>
  </si>
  <si>
    <t>REGISTERED_PROVICE</t>
  </si>
  <si>
    <t>户口所在地-省</t>
  </si>
  <si>
    <t>VBB0029</t>
  </si>
  <si>
    <t>REGISTERED_CITY</t>
  </si>
  <si>
    <t>户口所在地-市</t>
  </si>
  <si>
    <t>VBB0030</t>
  </si>
  <si>
    <t>REGISTERED_LOCAT</t>
  </si>
  <si>
    <t>户口所在地-详细</t>
  </si>
  <si>
    <t>VBB0031</t>
  </si>
  <si>
    <t>MANAGE_COMM</t>
  </si>
  <si>
    <t>管理社区</t>
  </si>
  <si>
    <t>VBB0032</t>
  </si>
  <si>
    <t>RESIDENCE_PROVICE</t>
  </si>
  <si>
    <t>居住地-省</t>
  </si>
  <si>
    <t>VBB0033</t>
  </si>
  <si>
    <t>RESIDENCE_CITY</t>
  </si>
  <si>
    <t>居住地-市</t>
  </si>
  <si>
    <t>VBB0034</t>
  </si>
  <si>
    <t>RESIDENCE_DETAIL</t>
  </si>
  <si>
    <t>居住地-详细</t>
  </si>
  <si>
    <t>VBB0035</t>
  </si>
  <si>
    <t>LAST_MENSTRUAL_PERIOD</t>
  </si>
  <si>
    <t>末次月经</t>
  </si>
  <si>
    <t>VBB0036</t>
  </si>
  <si>
    <t>INITIAL_DIAG</t>
  </si>
  <si>
    <t>初诊日期</t>
  </si>
  <si>
    <t>VBB0037</t>
  </si>
  <si>
    <t>INITIAL_GESTAGE</t>
  </si>
  <si>
    <t>初检孕周</t>
  </si>
  <si>
    <t>VBB0038</t>
  </si>
  <si>
    <t>BULTRASOUND_VERIFY</t>
  </si>
  <si>
    <t>B超核实</t>
  </si>
  <si>
    <t>VBB0039</t>
  </si>
  <si>
    <t>VERIFIED_DUE</t>
  </si>
  <si>
    <t>核实后预产期</t>
  </si>
  <si>
    <t>VBB0040</t>
  </si>
  <si>
    <t>LAST_MENSTRUAL</t>
  </si>
  <si>
    <t>核实后末次月经</t>
  </si>
  <si>
    <t>VBB0041</t>
  </si>
  <si>
    <t>GESTATIONAL_WEEKS</t>
  </si>
  <si>
    <t>建册孕周</t>
  </si>
  <si>
    <t>VBB0042</t>
  </si>
  <si>
    <t>GRAVIDITY_INFO</t>
  </si>
  <si>
    <t>VBB0043</t>
  </si>
  <si>
    <t>PARITY_INFO</t>
  </si>
  <si>
    <t>VBB0044</t>
  </si>
  <si>
    <t>NATURAL_ABORTION_NUM</t>
  </si>
  <si>
    <t>自然流产次数</t>
  </si>
  <si>
    <t>VBB0045</t>
  </si>
  <si>
    <t>ABORTION_NUM</t>
  </si>
  <si>
    <t>药物及人工流产次数</t>
  </si>
  <si>
    <t>VBB0046</t>
  </si>
  <si>
    <t>FOLIC_USAGE</t>
  </si>
  <si>
    <t>叶酸使用情况</t>
  </si>
  <si>
    <t>VBB0047</t>
  </si>
  <si>
    <t>FAMILY_HISTORY</t>
  </si>
  <si>
    <t>VBB0048</t>
  </si>
  <si>
    <t>FAMILY_HISTORY_DETAIL</t>
  </si>
  <si>
    <t>家族史-详细</t>
  </si>
  <si>
    <t>VBB0049</t>
  </si>
  <si>
    <t>既往病史</t>
  </si>
  <si>
    <t>VBB0050</t>
  </si>
  <si>
    <t>PAST_HISTORY_DETAIL</t>
  </si>
  <si>
    <t>既往史-详细</t>
  </si>
  <si>
    <t>VBB0051</t>
  </si>
  <si>
    <t>DEAD_FETUS_NUM</t>
  </si>
  <si>
    <t>死胎数</t>
  </si>
  <si>
    <t>VBB0052</t>
  </si>
  <si>
    <t>DEAD_BIRTH_NUM</t>
  </si>
  <si>
    <t>死产数</t>
  </si>
  <si>
    <t>VBB0053</t>
  </si>
  <si>
    <t>NEWBRON_DEAD_NUM</t>
  </si>
  <si>
    <t>新生儿死亡数</t>
  </si>
  <si>
    <t>VBB0054</t>
  </si>
  <si>
    <t>LAST_DELIVERY_DATE</t>
  </si>
  <si>
    <t>上次分娩日期</t>
  </si>
  <si>
    <t>VBB0055</t>
  </si>
  <si>
    <t>SC_LAST_DELIVERY</t>
  </si>
  <si>
    <t>上次分娩方式编码</t>
  </si>
  <si>
    <t>VBB0056</t>
  </si>
  <si>
    <t>ST_LAST_DELIVERY</t>
  </si>
  <si>
    <t>上次分娩方式名称</t>
  </si>
  <si>
    <t>VBB0057</t>
  </si>
  <si>
    <t>COMPLICATION_COMS</t>
  </si>
  <si>
    <t>妊娠期合并症、并发症</t>
  </si>
  <si>
    <t>VBB0058</t>
  </si>
  <si>
    <t>PERINATAL_HIGH_RISK</t>
  </si>
  <si>
    <t>围产高危</t>
  </si>
  <si>
    <t>VBB0059</t>
  </si>
  <si>
    <t>HIGH_RISK_LEVEL</t>
  </si>
  <si>
    <t>高危级别</t>
  </si>
  <si>
    <t>VBB0060</t>
  </si>
  <si>
    <t>HUSBAND_NAME</t>
  </si>
  <si>
    <t>丈夫姓名</t>
  </si>
  <si>
    <t>VBB0061</t>
  </si>
  <si>
    <t>HUSBAND_IDCARD</t>
  </si>
  <si>
    <t>丈夫证件号</t>
  </si>
  <si>
    <t>VBB0062</t>
  </si>
  <si>
    <t>HUSBAND_PHONE</t>
  </si>
  <si>
    <t>丈夫联系电话</t>
  </si>
  <si>
    <t>VBB0063</t>
  </si>
  <si>
    <t>HUSBAND_REGIST_PROVINCE</t>
  </si>
  <si>
    <t>丈夫户口地址-省</t>
  </si>
  <si>
    <t>VBB0064</t>
  </si>
  <si>
    <t>HUSBAND_REGIST_CITY</t>
  </si>
  <si>
    <t>丈夫户口地址-市</t>
  </si>
  <si>
    <t>VBB0065</t>
  </si>
  <si>
    <t>HUSBAND_REGIST_DETAIL</t>
  </si>
  <si>
    <t>丈夫户口地址-详细</t>
  </si>
  <si>
    <t>VBB0066</t>
  </si>
  <si>
    <t>HUSBAND_HOUSEP_ROVINCE</t>
  </si>
  <si>
    <t>丈夫居住地-省</t>
  </si>
  <si>
    <t>VBB0067</t>
  </si>
  <si>
    <t>HUSBAND_HOUSE_CITY</t>
  </si>
  <si>
    <t>丈夫居住地-市</t>
  </si>
  <si>
    <t>VBB0068</t>
  </si>
  <si>
    <t>HUSBAND_HOUSE_DETAIL</t>
  </si>
  <si>
    <t>丈夫居住地-详细</t>
  </si>
  <si>
    <t>VBB0069</t>
  </si>
  <si>
    <t>PROXY_REGIST</t>
  </si>
  <si>
    <t>代建册</t>
  </si>
  <si>
    <t>VBB0070</t>
  </si>
  <si>
    <t>POSTNATAL_LOCAL</t>
  </si>
  <si>
    <t>产检地点</t>
  </si>
  <si>
    <t>VBB0071</t>
  </si>
  <si>
    <t>LOCAL_AGRICULTURE</t>
  </si>
  <si>
    <t>本地农业户籍</t>
  </si>
  <si>
    <t>VBB0072</t>
  </si>
  <si>
    <t>DELIVERY_SUBSIDY</t>
  </si>
  <si>
    <t>农村孕产妇住院分娩补助</t>
  </si>
  <si>
    <t>VBB0073</t>
  </si>
  <si>
    <t>POSTNATAL_COMM</t>
  </si>
  <si>
    <t>产后休养社区</t>
  </si>
  <si>
    <t>VBB0074</t>
  </si>
  <si>
    <t>POSTNATAL_AREA</t>
  </si>
  <si>
    <t>产后休养地</t>
  </si>
  <si>
    <t>VBB0075</t>
  </si>
  <si>
    <t>POSTNATAL_SUB</t>
  </si>
  <si>
    <t>产前检查补助</t>
  </si>
  <si>
    <t>VBB0076</t>
  </si>
  <si>
    <t>SC_IS_BEIJING_OVER_SIX_MONTH</t>
  </si>
  <si>
    <t>在京居住时间是否大于6个月2</t>
  </si>
  <si>
    <t>VBB0077</t>
  </si>
  <si>
    <t>GO_BEIJING_TIME</t>
  </si>
  <si>
    <t>来京时间</t>
  </si>
  <si>
    <t>VBB0078</t>
  </si>
  <si>
    <t>HIGH_RISK</t>
  </si>
  <si>
    <t>高危</t>
  </si>
  <si>
    <t>VBB0079</t>
  </si>
  <si>
    <t>DELIVERY_INFO</t>
  </si>
  <si>
    <t>分娩</t>
  </si>
  <si>
    <t>VBB0080</t>
  </si>
  <si>
    <t>POST_VISIT</t>
  </si>
  <si>
    <t>产后访视</t>
  </si>
  <si>
    <t>VBB0081</t>
  </si>
  <si>
    <t>访视次数</t>
  </si>
  <si>
    <t>VBB0082</t>
  </si>
  <si>
    <t>FIRST_INSPECTION_FLAG</t>
  </si>
  <si>
    <t>首检标识</t>
  </si>
  <si>
    <t>VBB0083</t>
  </si>
  <si>
    <t>SC_IS_OUTPATIENT</t>
  </si>
  <si>
    <t>是否出院</t>
  </si>
  <si>
    <t>VBB0084</t>
  </si>
  <si>
    <t>PRENATAL_DIAG</t>
  </si>
  <si>
    <t>产前诊断</t>
  </si>
  <si>
    <t>VBB0085</t>
  </si>
  <si>
    <t>ULTRASOUND_SCREEN</t>
  </si>
  <si>
    <t>超声筛查</t>
  </si>
  <si>
    <t>VBB0086</t>
  </si>
  <si>
    <t>BLOOD_BIOCH</t>
  </si>
  <si>
    <t>血生化筛查</t>
  </si>
  <si>
    <t>VBB0087</t>
  </si>
  <si>
    <t>PREGNANCY_STATUS</t>
  </si>
  <si>
    <t>妊娠状态</t>
  </si>
  <si>
    <t>VBB0088</t>
  </si>
  <si>
    <t>VBB0089</t>
  </si>
  <si>
    <t>HIGH_RISK_FACTOR</t>
  </si>
  <si>
    <t>当前高危因素</t>
  </si>
  <si>
    <t>VBB0090</t>
  </si>
  <si>
    <t>APPOINT_TIME</t>
  </si>
  <si>
    <t>预约时间</t>
  </si>
  <si>
    <t>VBB0091</t>
  </si>
  <si>
    <t>FOLLOWUP_DATE</t>
  </si>
  <si>
    <t>追访日期</t>
  </si>
  <si>
    <t>VBB0092</t>
  </si>
  <si>
    <t>FOLLOWUP_NUM</t>
  </si>
  <si>
    <t>追访次数</t>
  </si>
  <si>
    <t>VBB0093</t>
  </si>
  <si>
    <t>HOME_ADDRESS</t>
  </si>
  <si>
    <t>户籍地</t>
  </si>
  <si>
    <t>VBB0094</t>
  </si>
  <si>
    <t>建册医生编码</t>
  </si>
  <si>
    <t>VBB0095</t>
  </si>
  <si>
    <t>建册医生名称</t>
  </si>
  <si>
    <t>VBB0096</t>
  </si>
  <si>
    <t>机构编码</t>
  </si>
  <si>
    <t>VBB0097</t>
  </si>
  <si>
    <t>VBB0098</t>
  </si>
  <si>
    <t>INPUT_DATE</t>
  </si>
  <si>
    <t>VBB0099</t>
  </si>
  <si>
    <t>SC_IS_BEIJING_OVER_ONE_YEAR</t>
  </si>
  <si>
    <t>在京居住时间是否大于1年</t>
  </si>
  <si>
    <t>VBB0100</t>
  </si>
  <si>
    <t>SC_IS_VIRUS_FREE_CARD</t>
  </si>
  <si>
    <t>是否发放艾滋病病毒(HIV)抗体免费检测卡</t>
  </si>
  <si>
    <t>VBB0101</t>
  </si>
  <si>
    <t>VBB0102</t>
  </si>
  <si>
    <t>VBB0103</t>
  </si>
  <si>
    <t>VBB0104</t>
  </si>
  <si>
    <t>VBB0105</t>
  </si>
  <si>
    <t>VBB0106</t>
  </si>
  <si>
    <t>VBB0107</t>
  </si>
  <si>
    <t>VBB0108</t>
  </si>
  <si>
    <t>VBB0109</t>
  </si>
  <si>
    <t>VBB0110</t>
  </si>
  <si>
    <t>VBB0111</t>
  </si>
  <si>
    <t>JH_RHHV_WOMEN_MIGRATION_RECORD</t>
  </si>
  <si>
    <t>VBC0001</t>
  </si>
  <si>
    <t>WOMEN_MIGRATION_RECORD_SN</t>
  </si>
  <si>
    <t>VBC0002</t>
  </si>
  <si>
    <t>VBC0003</t>
  </si>
  <si>
    <t>VBC0004</t>
  </si>
  <si>
    <t>VBC0005</t>
  </si>
  <si>
    <t>VBC0006</t>
  </si>
  <si>
    <t>STATUS_INFO</t>
  </si>
  <si>
    <t>迁移状态</t>
  </si>
  <si>
    <t>VBC0007</t>
  </si>
  <si>
    <t>MOVE_TYPE</t>
  </si>
  <si>
    <t>迁移类别</t>
  </si>
  <si>
    <t>VBC0008</t>
  </si>
  <si>
    <t>PREGNANT_NAME</t>
  </si>
  <si>
    <t>孕妇姓名</t>
  </si>
  <si>
    <t>VBC0009</t>
  </si>
  <si>
    <t>SOURCE_REST_REGION</t>
  </si>
  <si>
    <t>原产休地</t>
  </si>
  <si>
    <t>VBC0010</t>
  </si>
  <si>
    <t>SC_SOURCE_RESIDENCE</t>
  </si>
  <si>
    <t>原居住证号码编码</t>
  </si>
  <si>
    <t>VBC0011</t>
  </si>
  <si>
    <t>ST_SOURCE_RESIDENCE</t>
  </si>
  <si>
    <t>原居住证号码名称</t>
  </si>
  <si>
    <t>VBC0012</t>
  </si>
  <si>
    <t>SOURCE_OWNER_AREA</t>
  </si>
  <si>
    <t>原归属地</t>
  </si>
  <si>
    <t>VBC0013</t>
  </si>
  <si>
    <t>SOURCE_HOME_ADDRESS</t>
  </si>
  <si>
    <t>原户籍地址</t>
  </si>
  <si>
    <t>VBC0014</t>
  </si>
  <si>
    <t>SC_SOURCE_ORG</t>
  </si>
  <si>
    <t>原管理单位编码</t>
  </si>
  <si>
    <t>VBC0015</t>
  </si>
  <si>
    <t>ST_SOURCE_ORG</t>
  </si>
  <si>
    <t>原管理单位名称</t>
  </si>
  <si>
    <t>VBC0016</t>
  </si>
  <si>
    <t>SC_SOURCE_MHC_DOCTOR</t>
  </si>
  <si>
    <t>原妇保医生编码</t>
  </si>
  <si>
    <t>VBC0017</t>
  </si>
  <si>
    <t>ST_SOURCE_MHC_DOCTOR</t>
  </si>
  <si>
    <t>原妇保医生名称</t>
  </si>
  <si>
    <t>VBC0018</t>
  </si>
  <si>
    <t>TARGET_REST_REGION</t>
  </si>
  <si>
    <t>现产休地</t>
  </si>
  <si>
    <t>VBC0019</t>
  </si>
  <si>
    <t>SC_TARGET_RESIDENCE</t>
  </si>
  <si>
    <t>现居住证号码编码</t>
  </si>
  <si>
    <t>VBC0020</t>
  </si>
  <si>
    <t>ST_TARGET_RESIDENCE</t>
  </si>
  <si>
    <t>现居住证号码名称</t>
  </si>
  <si>
    <t>VBC0021</t>
  </si>
  <si>
    <t>TARGET_OWNER_AREA</t>
  </si>
  <si>
    <t>现归属地</t>
  </si>
  <si>
    <t>VBC0022</t>
  </si>
  <si>
    <t>TARGET_HOME_ADDRESS</t>
  </si>
  <si>
    <t>现户籍地址</t>
  </si>
  <si>
    <t>VBC0023</t>
  </si>
  <si>
    <t>SC_TARGET_ORG</t>
  </si>
  <si>
    <t>现管理单位编码</t>
  </si>
  <si>
    <t>VBC0024</t>
  </si>
  <si>
    <t>ST_TARGET_ORG</t>
  </si>
  <si>
    <t>现管理单位名称</t>
  </si>
  <si>
    <t>VBC0025</t>
  </si>
  <si>
    <t>SC_TARGET_MHC_DOCTOR</t>
  </si>
  <si>
    <t>现妇保医生编码</t>
  </si>
  <si>
    <t>VBC0026</t>
  </si>
  <si>
    <t>ST_TARGET_MHC_DOCTOR</t>
  </si>
  <si>
    <t>现妇保医生名称</t>
  </si>
  <si>
    <t>VBC0027</t>
  </si>
  <si>
    <t>SC_APPLY_ORG</t>
  </si>
  <si>
    <t>申请机构编码</t>
  </si>
  <si>
    <t>VBC0028</t>
  </si>
  <si>
    <t>ST_APPLY_ORG</t>
  </si>
  <si>
    <t>申请机构名称</t>
  </si>
  <si>
    <t>VBC0029</t>
  </si>
  <si>
    <t>VBC0030</t>
  </si>
  <si>
    <t>VBC0031</t>
  </si>
  <si>
    <t>VBC0032</t>
  </si>
  <si>
    <t>VBC0033</t>
  </si>
  <si>
    <t>SC_AFFIRM_ORG</t>
  </si>
  <si>
    <t>确认机构编码</t>
  </si>
  <si>
    <t>VBC0034</t>
  </si>
  <si>
    <t>ST_AFFIRM_ORG</t>
  </si>
  <si>
    <t>确认机构名称</t>
  </si>
  <si>
    <t>VBC0035</t>
  </si>
  <si>
    <t>SC_AFFIRM_USER</t>
  </si>
  <si>
    <t>确认人编码</t>
  </si>
  <si>
    <t>VBC0036</t>
  </si>
  <si>
    <t>ST_AFFIRM_USER</t>
  </si>
  <si>
    <t>确认人名称</t>
  </si>
  <si>
    <t>VBC0037</t>
  </si>
  <si>
    <t>AFFIRM_DATE</t>
  </si>
  <si>
    <t>确认日期</t>
  </si>
  <si>
    <t>VBC0038</t>
  </si>
  <si>
    <t>AFFIRM_TYPE</t>
  </si>
  <si>
    <t>确认类别</t>
  </si>
  <si>
    <t>VBC0039</t>
  </si>
  <si>
    <t>AFFIRM_VIEW</t>
  </si>
  <si>
    <t>确认人意见</t>
  </si>
  <si>
    <t>VBC0040</t>
  </si>
  <si>
    <t>VBC0041</t>
  </si>
  <si>
    <t>VBC0042</t>
  </si>
  <si>
    <t>VBC0043</t>
  </si>
  <si>
    <t>VBC0044</t>
  </si>
  <si>
    <t>VBC0045</t>
  </si>
  <si>
    <t>VBC0046</t>
  </si>
  <si>
    <t>VBC0047</t>
  </si>
  <si>
    <t>VBC0048</t>
  </si>
  <si>
    <t>VBC0049</t>
  </si>
  <si>
    <t>VBC0050</t>
  </si>
  <si>
    <t>JH_RHHV_WOMEN_BASE</t>
  </si>
  <si>
    <t>VBD0001</t>
  </si>
  <si>
    <t>WOMEN_BASE_SN</t>
  </si>
  <si>
    <t>VBD0002</t>
  </si>
  <si>
    <t>VBD0003</t>
  </si>
  <si>
    <t>VBD0004</t>
  </si>
  <si>
    <t>VBD0005</t>
  </si>
  <si>
    <t>MENARCHE_AGE</t>
  </si>
  <si>
    <t>初潮年龄</t>
  </si>
  <si>
    <t>VBD0006</t>
  </si>
  <si>
    <t>CYCLE_INFO</t>
  </si>
  <si>
    <t>周期</t>
  </si>
  <si>
    <t>VBD0007</t>
  </si>
  <si>
    <t>MENSTRUAL_BLOOD</t>
  </si>
  <si>
    <t>月经量</t>
  </si>
  <si>
    <t>VBD0008</t>
  </si>
  <si>
    <t>DYSMENORRHEA_INFO</t>
  </si>
  <si>
    <t>痛经</t>
  </si>
  <si>
    <t>VBD0009</t>
  </si>
  <si>
    <t>VBD0010</t>
  </si>
  <si>
    <t>VBD0011</t>
  </si>
  <si>
    <t>TRAFFICFLOW_NUM</t>
  </si>
  <si>
    <t>人工流产次数</t>
  </si>
  <si>
    <t>VBD0012</t>
  </si>
  <si>
    <t>VBD0013</t>
  </si>
  <si>
    <t>ODINOPOEIA_NUM</t>
  </si>
  <si>
    <t>中期引产次数</t>
  </si>
  <si>
    <t>VBD0014</t>
  </si>
  <si>
    <t>PRETERM_NUM</t>
  </si>
  <si>
    <t>早产次数</t>
  </si>
  <si>
    <t>VBD0015</t>
  </si>
  <si>
    <t>DYSTOCIA_NUM</t>
  </si>
  <si>
    <t>难产次数</t>
  </si>
  <si>
    <t>VBD0016</t>
  </si>
  <si>
    <t>DIED_NUM</t>
  </si>
  <si>
    <t>死胎死产次数</t>
  </si>
  <si>
    <t>VBD0017</t>
  </si>
  <si>
    <t>ABNORMALITY_NUM</t>
  </si>
  <si>
    <t>生育畸形儿次数</t>
  </si>
  <si>
    <t>VBD0018</t>
  </si>
  <si>
    <t>新生儿死亡次数</t>
  </si>
  <si>
    <t>VBD0019</t>
  </si>
  <si>
    <t>DRUG_ABORTION_NUM</t>
  </si>
  <si>
    <t>药物流产次数</t>
  </si>
  <si>
    <t>VBD0020</t>
  </si>
  <si>
    <t>ECTOPIC_PREGNANCY_NUM</t>
  </si>
  <si>
    <t>宫外孕次数</t>
  </si>
  <si>
    <t>VBD0021</t>
  </si>
  <si>
    <t>VESICULAR_MOLE_NUM</t>
  </si>
  <si>
    <t>葡萄胎次数</t>
  </si>
  <si>
    <t>VBD0022</t>
  </si>
  <si>
    <t>GYNECOLOGICAL_HISTORY</t>
  </si>
  <si>
    <t>妇科手术史</t>
  </si>
  <si>
    <t>VBD0023</t>
  </si>
  <si>
    <t>VBD0024</t>
  </si>
  <si>
    <t>VBD0025</t>
  </si>
  <si>
    <t>SC_MHC_DOCTOR</t>
  </si>
  <si>
    <t>妇保医生编码</t>
  </si>
  <si>
    <t>VBD0026</t>
  </si>
  <si>
    <t>ST_MHC_DOCTOR</t>
  </si>
  <si>
    <t>妇保医生名称</t>
  </si>
  <si>
    <t>VBD0027</t>
  </si>
  <si>
    <t>VBD0028</t>
  </si>
  <si>
    <t>VBD0029</t>
  </si>
  <si>
    <t>MENSTRUAL_PERIOD</t>
  </si>
  <si>
    <t>经期(天)</t>
  </si>
  <si>
    <t>VBD0030</t>
  </si>
  <si>
    <t>OWNER_AREA</t>
  </si>
  <si>
    <t>孕妇归属地</t>
  </si>
  <si>
    <t>VBD0031</t>
  </si>
  <si>
    <t>VBD0032</t>
  </si>
  <si>
    <t>VBD0033</t>
  </si>
  <si>
    <t>VBD0034</t>
  </si>
  <si>
    <t>VBD0035</t>
  </si>
  <si>
    <t>VBD0036</t>
  </si>
  <si>
    <t>VBD0037</t>
  </si>
  <si>
    <t>VBD0038</t>
  </si>
  <si>
    <t>VBD0039</t>
  </si>
  <si>
    <t>VBD0040</t>
  </si>
  <si>
    <t>VBD0041</t>
  </si>
  <si>
    <t>JH_RHHV_WOMEN_PRENATAL_SCREEN</t>
  </si>
  <si>
    <t>VBE0001</t>
  </si>
  <si>
    <t>WOMEN_PRENATAL_SCREEN_SN</t>
  </si>
  <si>
    <t>VBE0002</t>
  </si>
  <si>
    <t>VBE0003</t>
  </si>
  <si>
    <t>VBE0004</t>
  </si>
  <si>
    <t>VBE0005</t>
  </si>
  <si>
    <t>产前诊断日期</t>
  </si>
  <si>
    <t>VBE0006</t>
  </si>
  <si>
    <t>SC_DIAGNOSE_RESULT</t>
  </si>
  <si>
    <t>产前诊断结果编码</t>
  </si>
  <si>
    <t>VBE0007</t>
  </si>
  <si>
    <t>ST_DIAGNOSE_RESULT</t>
  </si>
  <si>
    <t>产前诊断结果名称</t>
  </si>
  <si>
    <t>VBE0008</t>
  </si>
  <si>
    <t>SCREENING_DATE</t>
  </si>
  <si>
    <t>产前筛查日期</t>
  </si>
  <si>
    <t>VBE0009</t>
  </si>
  <si>
    <t>SC_SCREENING_RESULT</t>
  </si>
  <si>
    <t>产前筛查结果编码</t>
  </si>
  <si>
    <t>VBE0010</t>
  </si>
  <si>
    <t>ST_SCREENING_RESULT</t>
  </si>
  <si>
    <t>产前筛查结果名称</t>
  </si>
  <si>
    <t>VBE0011</t>
  </si>
  <si>
    <t>VBE0012</t>
  </si>
  <si>
    <t>VBE0013</t>
  </si>
  <si>
    <t>VBE0014</t>
  </si>
  <si>
    <t>VBE0015</t>
  </si>
  <si>
    <t>VBE0016</t>
  </si>
  <si>
    <t>VBE0017</t>
  </si>
  <si>
    <t>VBE0018</t>
  </si>
  <si>
    <t>VBE0019</t>
  </si>
  <si>
    <t>VBE0020</t>
  </si>
  <si>
    <t>VBE0021</t>
  </si>
  <si>
    <t>JH_RHHV_WOMEN_QUOTA</t>
  </si>
  <si>
    <t>VBF0001</t>
  </si>
  <si>
    <t>WOMEN_QUOTA_SN</t>
  </si>
  <si>
    <t>VBF0002</t>
  </si>
  <si>
    <t>VBF0003</t>
  </si>
  <si>
    <t>VBF0004</t>
  </si>
  <si>
    <t>VBF0005</t>
  </si>
  <si>
    <t>INDEX_TYPE</t>
  </si>
  <si>
    <t>指标类型</t>
  </si>
  <si>
    <t>VBF0006</t>
  </si>
  <si>
    <t>INDICATOR_NAME</t>
  </si>
  <si>
    <t>指标名称</t>
  </si>
  <si>
    <t>VBF0007</t>
  </si>
  <si>
    <t>EXCEPTION_DESC</t>
  </si>
  <si>
    <t>异常描述</t>
  </si>
  <si>
    <t>VBF0008</t>
  </si>
  <si>
    <t>INDEX_VALUE</t>
  </si>
  <si>
    <t>指标值</t>
  </si>
  <si>
    <t>VBF0009</t>
  </si>
  <si>
    <t>REFERENCE_VALUE</t>
  </si>
  <si>
    <t>参考值</t>
  </si>
  <si>
    <t>VBF0010</t>
  </si>
  <si>
    <t>INDEX_SOURCE_ID</t>
  </si>
  <si>
    <t>指标来源单号</t>
  </si>
  <si>
    <t>VBF0011</t>
  </si>
  <si>
    <t>INDEX_SOURCE_TYPE</t>
  </si>
  <si>
    <t>指标来源类型</t>
  </si>
  <si>
    <t>VBF0012</t>
  </si>
  <si>
    <t>SC_INDEX</t>
  </si>
  <si>
    <t>指标编码</t>
  </si>
  <si>
    <t>VBF0013</t>
  </si>
  <si>
    <t>ST_INDEX</t>
  </si>
  <si>
    <t>VBF0014</t>
  </si>
  <si>
    <t>INDEX_CREATE_DATE</t>
  </si>
  <si>
    <t>指标产生日期</t>
  </si>
  <si>
    <t>VBF0015</t>
  </si>
  <si>
    <t>产生机构编码</t>
  </si>
  <si>
    <t>VBF0016</t>
  </si>
  <si>
    <t>产生机构名称</t>
  </si>
  <si>
    <t>VBF0017</t>
  </si>
  <si>
    <t>INDEX_UNIT</t>
  </si>
  <si>
    <t>指标单位</t>
  </si>
  <si>
    <t>VBF0018</t>
  </si>
  <si>
    <t>SC_IS_EXCEPTION</t>
  </si>
  <si>
    <t>是否异常</t>
  </si>
  <si>
    <t>VBF0019</t>
  </si>
  <si>
    <t>VBF0020</t>
  </si>
  <si>
    <t>VBF0021</t>
  </si>
  <si>
    <t>VBF0022</t>
  </si>
  <si>
    <t>VBF0023</t>
  </si>
  <si>
    <t>VBF0024</t>
  </si>
  <si>
    <t>VBF0025</t>
  </si>
  <si>
    <t>VBF0026</t>
  </si>
  <si>
    <t>VBF0027</t>
  </si>
  <si>
    <t>VBF0028</t>
  </si>
  <si>
    <t>VBF0029</t>
  </si>
  <si>
    <t>VBF0030</t>
  </si>
  <si>
    <t>JH_RHHV_WOMEN_ARCHIVES</t>
  </si>
  <si>
    <t>VBG0001</t>
  </si>
  <si>
    <t>WOMEN_ARCHIVES_SN</t>
  </si>
  <si>
    <t>VBG0002</t>
  </si>
  <si>
    <t>VBG0003</t>
  </si>
  <si>
    <t>VBG0004</t>
  </si>
  <si>
    <t>VBG0005</t>
  </si>
  <si>
    <t>SC_REST_REGION</t>
  </si>
  <si>
    <t>产休地编码</t>
  </si>
  <si>
    <t>VBG0006</t>
  </si>
  <si>
    <t>ST_REST_REGION</t>
  </si>
  <si>
    <t>产休地名称</t>
  </si>
  <si>
    <t>VBG0007</t>
  </si>
  <si>
    <t>SC_HOME_REAL_REGION</t>
  </si>
  <si>
    <t>居(暂)住地址编码</t>
  </si>
  <si>
    <t>VBG0008</t>
  </si>
  <si>
    <t>ST_HOME_REAL_REGION</t>
  </si>
  <si>
    <t>居(暂)住地址名称</t>
  </si>
  <si>
    <t>VBG0009</t>
  </si>
  <si>
    <t>VBG0010</t>
  </si>
  <si>
    <t>RESIDENCE_PERMIT</t>
  </si>
  <si>
    <t>办居住证日期</t>
  </si>
  <si>
    <t>VBG0011</t>
  </si>
  <si>
    <t>VBG0012</t>
  </si>
  <si>
    <t>VBG0013</t>
  </si>
  <si>
    <t>VBG0014</t>
  </si>
  <si>
    <t>末次月经时间</t>
  </si>
  <si>
    <t>VBG0015</t>
  </si>
  <si>
    <t>EXPECTED_DATE</t>
  </si>
  <si>
    <t>预产期</t>
  </si>
  <si>
    <t>VBG0016</t>
  </si>
  <si>
    <t>VBG0017</t>
  </si>
  <si>
    <t>VBG0018</t>
  </si>
  <si>
    <t>VBG0019</t>
  </si>
  <si>
    <t>VBG0020</t>
  </si>
  <si>
    <t>VBG0021</t>
  </si>
  <si>
    <t>VBG0022</t>
  </si>
  <si>
    <t>VBG0023</t>
  </si>
  <si>
    <t>VBG0024</t>
  </si>
  <si>
    <t>畸形儿次数</t>
  </si>
  <si>
    <t>VBG0025</t>
  </si>
  <si>
    <t>NEWBRON_DIED_NUM</t>
  </si>
  <si>
    <t>死亡儿次数</t>
  </si>
  <si>
    <t>VBG0026</t>
  </si>
  <si>
    <t>VBG0027</t>
  </si>
  <si>
    <t>VBG0028</t>
  </si>
  <si>
    <t>VBG0029</t>
  </si>
  <si>
    <t>ABNORMAL_PREGNANCY_CHILDBIRTH</t>
  </si>
  <si>
    <t>异常孕产史</t>
  </si>
  <si>
    <t>VBG0030</t>
  </si>
  <si>
    <t>PREVIOUS_PREGNANCY_DATE</t>
  </si>
  <si>
    <t>前妊娠终止日</t>
  </si>
  <si>
    <t>VBG0031</t>
  </si>
  <si>
    <t>PREGNANCY_TERMINATION_MODE</t>
  </si>
  <si>
    <t>终止方式</t>
  </si>
  <si>
    <t>VBG0032</t>
  </si>
  <si>
    <t>PRE_DELIVERY_DATE</t>
  </si>
  <si>
    <t>前次分娩日期</t>
  </si>
  <si>
    <t>VBG0033</t>
  </si>
  <si>
    <t>SC_DELIVERY_MODE</t>
  </si>
  <si>
    <t>分娩方式编码</t>
  </si>
  <si>
    <t>VBG0034</t>
  </si>
  <si>
    <t>ST_DELIVERY_MODE</t>
  </si>
  <si>
    <t>分娩方式名称</t>
  </si>
  <si>
    <t>VBG0035</t>
  </si>
  <si>
    <t>GESTATION_HISTORY</t>
  </si>
  <si>
    <t>妊娠并发症史</t>
  </si>
  <si>
    <t>VBG0036</t>
  </si>
  <si>
    <t>VBG0037</t>
  </si>
  <si>
    <t>VBG0038</t>
  </si>
  <si>
    <t>VBG0039</t>
  </si>
  <si>
    <t>GYNECOLOGYOPS_HISTORY</t>
  </si>
  <si>
    <t>VBG0040</t>
  </si>
  <si>
    <t>ALLERGIC_HISTORY</t>
  </si>
  <si>
    <t>VBG0041</t>
  </si>
  <si>
    <t>POISON_TOUCH_HISTORY</t>
  </si>
  <si>
    <t>毒物接触史</t>
  </si>
  <si>
    <t>VBG0042</t>
  </si>
  <si>
    <t>基础体重(KG)</t>
  </si>
  <si>
    <t>VBG0043</t>
  </si>
  <si>
    <t>VBG0044</t>
  </si>
  <si>
    <t>VBG0045</t>
  </si>
  <si>
    <t>VBG0046</t>
  </si>
  <si>
    <t>HEREDITY_FAMILY_HISTORY</t>
  </si>
  <si>
    <t>遗传家族史</t>
  </si>
  <si>
    <t>VBG0047</t>
  </si>
  <si>
    <t>HUSBAND_ARCHIVE_ID</t>
  </si>
  <si>
    <t>丈夫健康档案</t>
  </si>
  <si>
    <t>VBG0048</t>
  </si>
  <si>
    <t>HUSBAND_FAMILY_HISTORY</t>
  </si>
  <si>
    <t>丈夫家族史</t>
  </si>
  <si>
    <t>VBG0049</t>
  </si>
  <si>
    <t>建册单位编号</t>
  </si>
  <si>
    <t>VBG0050</t>
  </si>
  <si>
    <t>建册单位名称</t>
  </si>
  <si>
    <t>VBG0051</t>
  </si>
  <si>
    <t>VBG0052</t>
  </si>
  <si>
    <t>ST_REGISTD_OCTOR</t>
  </si>
  <si>
    <t>VBG0053</t>
  </si>
  <si>
    <t>VBG0054</t>
  </si>
  <si>
    <t>VBG0055</t>
  </si>
  <si>
    <t>监测状态</t>
  </si>
  <si>
    <t>VBG0056</t>
  </si>
  <si>
    <t>PREGNANT_BOOK_ID</t>
  </si>
  <si>
    <t>孕册号</t>
  </si>
  <si>
    <t>VBG0057</t>
  </si>
  <si>
    <t>VBG0058</t>
  </si>
  <si>
    <t>VBG0059</t>
  </si>
  <si>
    <t>VBG0060</t>
  </si>
  <si>
    <t>VBG0061</t>
  </si>
  <si>
    <t>VBG0062</t>
  </si>
  <si>
    <t>VBG0063</t>
  </si>
  <si>
    <t>VBG0064</t>
  </si>
  <si>
    <t>VBG0065</t>
  </si>
  <si>
    <t>REGIST_HOME_ADDRESS</t>
  </si>
  <si>
    <t>户籍地址</t>
  </si>
  <si>
    <t>VBG0066</t>
  </si>
  <si>
    <t>SC_RESIDENCE</t>
  </si>
  <si>
    <t>居(暂)住证号码</t>
  </si>
  <si>
    <t>VBG0067</t>
  </si>
  <si>
    <t>ST_RESIDENCE</t>
  </si>
  <si>
    <t>VBG0068</t>
  </si>
  <si>
    <t>CANCELLATION_USER</t>
  </si>
  <si>
    <t>注销人</t>
  </si>
  <si>
    <t>VBG0069</t>
  </si>
  <si>
    <t>VBG0070</t>
  </si>
  <si>
    <t>VBG0071</t>
  </si>
  <si>
    <t>VBG0072</t>
  </si>
  <si>
    <t>CANCELLATION_REASON</t>
  </si>
  <si>
    <t>注销原因</t>
  </si>
  <si>
    <t>VBG0073</t>
  </si>
  <si>
    <t>VBG0074</t>
  </si>
  <si>
    <t>SC_OTHER_REGION</t>
  </si>
  <si>
    <t>其他地区编码</t>
  </si>
  <si>
    <t>VBG0075</t>
  </si>
  <si>
    <t>ST_OTHER_REGION</t>
  </si>
  <si>
    <t>其他地区名称</t>
  </si>
  <si>
    <t>VBG0076</t>
  </si>
  <si>
    <t>家庭地址</t>
  </si>
  <si>
    <t>VBG0077</t>
  </si>
  <si>
    <t>SC_REAL_REGION</t>
  </si>
  <si>
    <t>真实区域编码</t>
  </si>
  <si>
    <t>VBG0078</t>
  </si>
  <si>
    <t>ST_REAL_REGION</t>
  </si>
  <si>
    <t>真实区域名称</t>
  </si>
  <si>
    <t>VBG0079</t>
  </si>
  <si>
    <t>VBG0080</t>
  </si>
  <si>
    <t>VBG0081</t>
  </si>
  <si>
    <t>VBG0082</t>
  </si>
  <si>
    <t>VBG0083</t>
  </si>
  <si>
    <t>VBG0084</t>
  </si>
  <si>
    <t>VBG0085</t>
  </si>
  <si>
    <t>VBG0086</t>
  </si>
  <si>
    <t>VBG0087</t>
  </si>
  <si>
    <t>VBG0088</t>
  </si>
  <si>
    <t>VBG0089</t>
  </si>
  <si>
    <t>JH_RHHV_WOMEN_BABY</t>
  </si>
  <si>
    <t>VBH0001</t>
  </si>
  <si>
    <t>WOMEN_BABY_SN</t>
  </si>
  <si>
    <t>VBH0002</t>
  </si>
  <si>
    <t>VBH0003</t>
  </si>
  <si>
    <t>VBH0004</t>
  </si>
  <si>
    <t>VBH0005</t>
  </si>
  <si>
    <t>VBH0006</t>
  </si>
  <si>
    <t>FETAL_POSITION</t>
  </si>
  <si>
    <t>胎方位</t>
  </si>
  <si>
    <t>VBH0007</t>
  </si>
  <si>
    <t>FETAL_POSITION_FLAG</t>
  </si>
  <si>
    <t>胎位异常</t>
  </si>
  <si>
    <t>VBH0008</t>
  </si>
  <si>
    <t>FETAL_HEART_RATE</t>
  </si>
  <si>
    <t>胎心率(次/分）</t>
  </si>
  <si>
    <t>VBH0009</t>
  </si>
  <si>
    <t>FETAL_HEART_FLAG</t>
  </si>
  <si>
    <t>胎心异常</t>
  </si>
  <si>
    <t>VBH0010</t>
  </si>
  <si>
    <t>SC_SAVE_FLAG</t>
  </si>
  <si>
    <t>保存标志</t>
  </si>
  <si>
    <t>VBH0011</t>
  </si>
  <si>
    <t>VBH0012</t>
  </si>
  <si>
    <t>VBH0013</t>
  </si>
  <si>
    <t>VBH0014</t>
  </si>
  <si>
    <t>VBH0015</t>
  </si>
  <si>
    <t>VBH0016</t>
  </si>
  <si>
    <t>VBH0017</t>
  </si>
  <si>
    <t>VBH0018</t>
  </si>
  <si>
    <t>VBH0019</t>
  </si>
  <si>
    <t>VBH0020</t>
  </si>
  <si>
    <t>VBH0021</t>
  </si>
  <si>
    <t>JH_RHHV_WOMEN_FOLLOW_CHDOCTOR</t>
  </si>
  <si>
    <t>VBI0001</t>
  </si>
  <si>
    <t>WOMEN_FOLLOW_CHDOCTOR_SN</t>
  </si>
  <si>
    <t>VBI0002</t>
  </si>
  <si>
    <t>VBI0003</t>
  </si>
  <si>
    <t>VBI0004</t>
  </si>
  <si>
    <t>VBI0005</t>
  </si>
  <si>
    <t>VBI0006</t>
  </si>
  <si>
    <t>中医辨体描述</t>
  </si>
  <si>
    <t>VBI0007</t>
  </si>
  <si>
    <t>VBI0008</t>
  </si>
  <si>
    <t>VBI0009</t>
  </si>
  <si>
    <t>VBI0010</t>
  </si>
  <si>
    <t>VBI0011</t>
  </si>
  <si>
    <t>VBI0012</t>
  </si>
  <si>
    <t>VBI0013</t>
  </si>
  <si>
    <t>VBI0014</t>
  </si>
  <si>
    <t>VBI0015</t>
  </si>
  <si>
    <t>VBI0016</t>
  </si>
  <si>
    <t>VBI0017</t>
  </si>
  <si>
    <t>JH_RHHV_WOMEN_FOLLOW_RECORD</t>
  </si>
  <si>
    <t>VBJ0001</t>
  </si>
  <si>
    <t>WOMEN_FOLLOW_RECORD_SN</t>
  </si>
  <si>
    <t>VBJ0002</t>
  </si>
  <si>
    <t>VBJ0003</t>
  </si>
  <si>
    <t>VBJ0004</t>
  </si>
  <si>
    <t>VBJ0005</t>
  </si>
  <si>
    <t>VBJ0006</t>
  </si>
  <si>
    <t>CHECK_WEEK</t>
  </si>
  <si>
    <t>检查孕周</t>
  </si>
  <si>
    <t>VBJ0007</t>
  </si>
  <si>
    <t>VBJ0008</t>
  </si>
  <si>
    <t>SELF_FEEL_SYMPTOM_DESC</t>
  </si>
  <si>
    <t>自觉症状描述</t>
  </si>
  <si>
    <t>VBJ0009</t>
  </si>
  <si>
    <t>SELF_FEEL_SYMPTOM_FLAG</t>
  </si>
  <si>
    <t>自觉症状异常</t>
  </si>
  <si>
    <t>VBJ0010</t>
  </si>
  <si>
    <t>QUICKENING_TIMES</t>
  </si>
  <si>
    <t>胎动次数</t>
  </si>
  <si>
    <t>VBJ0011</t>
  </si>
  <si>
    <t>VBJ0012</t>
  </si>
  <si>
    <t>WEIGHT_FLAG</t>
  </si>
  <si>
    <t>体重异常</t>
  </si>
  <si>
    <t>VBJ0013</t>
  </si>
  <si>
    <t>VBJ0014</t>
  </si>
  <si>
    <t>VBJ0015</t>
  </si>
  <si>
    <t>BLOOD_PRESSURE_FLAG</t>
  </si>
  <si>
    <t>血压异常</t>
  </si>
  <si>
    <t>VBJ0016</t>
  </si>
  <si>
    <t>UTERINE_HEIGHT</t>
  </si>
  <si>
    <t>宫高(CM)</t>
  </si>
  <si>
    <t>VBJ0017</t>
  </si>
  <si>
    <t>UTERINE_HEIGHT_FLAG</t>
  </si>
  <si>
    <t>宫高异常</t>
  </si>
  <si>
    <t>VBJ0018</t>
  </si>
  <si>
    <t>ABDOMEN_CIRCUMFERENCE</t>
  </si>
  <si>
    <t>腹围(CM)</t>
  </si>
  <si>
    <t>VBJ0019</t>
  </si>
  <si>
    <t>VBJ0020</t>
  </si>
  <si>
    <t>VBJ0021</t>
  </si>
  <si>
    <t>VBJ0022</t>
  </si>
  <si>
    <t>VBJ0023</t>
  </si>
  <si>
    <t>PRESENTPOSITION_INFO</t>
  </si>
  <si>
    <t>先露</t>
  </si>
  <si>
    <t>VBJ0024</t>
  </si>
  <si>
    <t>CONNECTION_INFO</t>
  </si>
  <si>
    <t>衔接</t>
  </si>
  <si>
    <t>VBJ0025</t>
  </si>
  <si>
    <t>EDEMA_STATUS</t>
  </si>
  <si>
    <t>浮肿</t>
  </si>
  <si>
    <t>VBJ0026</t>
  </si>
  <si>
    <t>HAEMOGLOBIN_INFO</t>
  </si>
  <si>
    <t>血红蛋白</t>
  </si>
  <si>
    <t>VBJ0027</t>
  </si>
  <si>
    <t>ALBUMINURIA_INFO</t>
  </si>
  <si>
    <t>尿蛋白</t>
  </si>
  <si>
    <t>VBJ0028</t>
  </si>
  <si>
    <t>BLOOD_SUGAR</t>
  </si>
  <si>
    <t>血糖</t>
  </si>
  <si>
    <t>VBJ0029</t>
  </si>
  <si>
    <t>OTHER_EXAM</t>
  </si>
  <si>
    <t>其他化验描述</t>
  </si>
  <si>
    <t>VBJ0030</t>
  </si>
  <si>
    <t>BULTRASONICI_DIAGNOSIS</t>
  </si>
  <si>
    <t>B超诊断</t>
  </si>
  <si>
    <t>VBJ0031</t>
  </si>
  <si>
    <t>AMNIOTIC_FLUID_DEPTH</t>
  </si>
  <si>
    <t>羊水垂直深度</t>
  </si>
  <si>
    <t>VBJ0032</t>
  </si>
  <si>
    <t>AMNIOTIC_FLUID_INDEX</t>
  </si>
  <si>
    <t>羊水指数</t>
  </si>
  <si>
    <t>VBJ0033</t>
  </si>
  <si>
    <t>BULTRASONIC_DATE</t>
  </si>
  <si>
    <t>B超诊断日期</t>
  </si>
  <si>
    <t>VBJ0034</t>
  </si>
  <si>
    <t>BULTRASONIC_ID</t>
  </si>
  <si>
    <t>B超检查单号</t>
  </si>
  <si>
    <t>VBJ0035</t>
  </si>
  <si>
    <t>HIGH_RISK_SCORE</t>
  </si>
  <si>
    <t>高危评分</t>
  </si>
  <si>
    <t>VBJ0036</t>
  </si>
  <si>
    <t>高危评级</t>
  </si>
  <si>
    <t>VBJ0037</t>
  </si>
  <si>
    <t>CATEGORY_INFO</t>
  </si>
  <si>
    <t>分类</t>
  </si>
  <si>
    <t>VBJ0038</t>
  </si>
  <si>
    <t>处理建议</t>
  </si>
  <si>
    <t>VBJ0039</t>
  </si>
  <si>
    <t>VISIT_PRECONTRACT_TIME</t>
  </si>
  <si>
    <t>随访预约时间</t>
  </si>
  <si>
    <t>VBJ0040</t>
  </si>
  <si>
    <t>VBJ0041</t>
  </si>
  <si>
    <t>VBJ0042</t>
  </si>
  <si>
    <t>VBJ0043</t>
  </si>
  <si>
    <t>VBJ0044</t>
  </si>
  <si>
    <t>VBJ0045</t>
  </si>
  <si>
    <t>END_REASON</t>
  </si>
  <si>
    <t>终止管理原因</t>
  </si>
  <si>
    <t>VBJ0046</t>
  </si>
  <si>
    <t>HIGH_RISK_REASON</t>
  </si>
  <si>
    <t>高危因素</t>
  </si>
  <si>
    <t>VBJ0047</t>
  </si>
  <si>
    <t>OTHER_HIGH_REASON</t>
  </si>
  <si>
    <t>其他危险因素</t>
  </si>
  <si>
    <t>VBJ0048</t>
  </si>
  <si>
    <t>SC_VISIT_WAY</t>
  </si>
  <si>
    <t>VBJ0049</t>
  </si>
  <si>
    <t>ST_VISIT_WAY</t>
  </si>
  <si>
    <t>随访方式名称</t>
  </si>
  <si>
    <t>VBJ0050</t>
  </si>
  <si>
    <t>SC_IS_LOST</t>
  </si>
  <si>
    <t>是否失访</t>
  </si>
  <si>
    <t>VBJ0051</t>
  </si>
  <si>
    <t>LOST_REASON</t>
  </si>
  <si>
    <t>失访原因</t>
  </si>
  <si>
    <t>VBJ0052</t>
  </si>
  <si>
    <t>VISIT_RESULT</t>
  </si>
  <si>
    <t>随访结果</t>
  </si>
  <si>
    <t>VBJ0053</t>
  </si>
  <si>
    <t>VBJ0054</t>
  </si>
  <si>
    <t>VBJ0055</t>
  </si>
  <si>
    <t>VBJ0056</t>
  </si>
  <si>
    <t>VBJ0057</t>
  </si>
  <si>
    <t>VBJ0058</t>
  </si>
  <si>
    <t>VBJ0059</t>
  </si>
  <si>
    <t>VBJ0060</t>
  </si>
  <si>
    <t>VBJ0061</t>
  </si>
  <si>
    <t>VBJ0062</t>
  </si>
  <si>
    <t>VBJ0063</t>
  </si>
  <si>
    <t>VBJ0064</t>
  </si>
  <si>
    <t>VBJ0065</t>
  </si>
  <si>
    <t>JH_RHHV_WOMEN_FIRST_FOLLOW</t>
  </si>
  <si>
    <t>VBK0001</t>
  </si>
  <si>
    <t>WOMEN_FIRST_FOLLOW_SN</t>
  </si>
  <si>
    <t>VBK0002</t>
  </si>
  <si>
    <t>VBK0003</t>
  </si>
  <si>
    <t>VBK0004</t>
  </si>
  <si>
    <t>VBK0005</t>
  </si>
  <si>
    <t>VBK0006</t>
  </si>
  <si>
    <t>SC_DIAGNOSIS_METHOD</t>
  </si>
  <si>
    <t>妊娠确诊方法编码</t>
  </si>
  <si>
    <t>VBK0007</t>
  </si>
  <si>
    <t>ST_DIAGNOSIS_METHOD</t>
  </si>
  <si>
    <t>妊娠确诊方法名称</t>
  </si>
  <si>
    <t>VBK0008</t>
  </si>
  <si>
    <t>SC_MORNING_SICKNESS</t>
  </si>
  <si>
    <t>早孕反应编码</t>
  </si>
  <si>
    <t>VBK0009</t>
  </si>
  <si>
    <t>ST_MORNING_SICKNESS</t>
  </si>
  <si>
    <t>早孕反应名称</t>
  </si>
  <si>
    <t>VBK0010</t>
  </si>
  <si>
    <t>MORNING_SICKNESS_WEEK</t>
  </si>
  <si>
    <t>早孕反应孕周</t>
  </si>
  <si>
    <t>VBK0011</t>
  </si>
  <si>
    <t>SELF_FEEL_SYMPTOM</t>
  </si>
  <si>
    <t>自觉症状</t>
  </si>
  <si>
    <t>VBK0012</t>
  </si>
  <si>
    <t>BODY_MASS_INDEX</t>
  </si>
  <si>
    <t>体质指数</t>
  </si>
  <si>
    <t>VBK0013</t>
  </si>
  <si>
    <t>VBK0014</t>
  </si>
  <si>
    <t>VBK0015</t>
  </si>
  <si>
    <t>VBK0016</t>
  </si>
  <si>
    <t>QUICKENING_WEEK</t>
  </si>
  <si>
    <t>胎动孕周</t>
  </si>
  <si>
    <t>VBK0017</t>
  </si>
  <si>
    <t>SC_IS_HEADACHE</t>
  </si>
  <si>
    <t>是否头痛</t>
  </si>
  <si>
    <t>VBK0018</t>
  </si>
  <si>
    <t>HEADACHE_WEEK</t>
  </si>
  <si>
    <t>头痛孕周</t>
  </si>
  <si>
    <t>VBK0019</t>
  </si>
  <si>
    <t>SC_IS_SWELLING</t>
  </si>
  <si>
    <t>是否浮肿</t>
  </si>
  <si>
    <t>VBK0020</t>
  </si>
  <si>
    <t>SWELLING_WEEK</t>
  </si>
  <si>
    <t>浮肿孕周</t>
  </si>
  <si>
    <t>VBK0021</t>
  </si>
  <si>
    <t>SC_IS_BLEED</t>
  </si>
  <si>
    <t>是否出血</t>
  </si>
  <si>
    <t>VBK0022</t>
  </si>
  <si>
    <t>BLEED_WEEK</t>
  </si>
  <si>
    <t>出血孕周</t>
  </si>
  <si>
    <t>VBK0023</t>
  </si>
  <si>
    <t>SC_IS_FEVER</t>
  </si>
  <si>
    <t>是否发热</t>
  </si>
  <si>
    <t>VBK0024</t>
  </si>
  <si>
    <t>FEVER_WEEK</t>
  </si>
  <si>
    <t>发热孕周</t>
  </si>
  <si>
    <t>VBK0025</t>
  </si>
  <si>
    <t>OTHER_SYMPTON</t>
  </si>
  <si>
    <t>其他症状描述</t>
  </si>
  <si>
    <t>VBK0026</t>
  </si>
  <si>
    <t>发生孕周</t>
  </si>
  <si>
    <t>VBK0027</t>
  </si>
  <si>
    <t>SCREENING_INFO</t>
  </si>
  <si>
    <t>产前筛查结果</t>
  </si>
  <si>
    <t>VBK0028</t>
  </si>
  <si>
    <t>GENERAL_COMMENT</t>
  </si>
  <si>
    <t>总体评估</t>
  </si>
  <si>
    <t>VBK0029</t>
  </si>
  <si>
    <t>VBK0030</t>
  </si>
  <si>
    <t>VBK0031</t>
  </si>
  <si>
    <t>VBK0032</t>
  </si>
  <si>
    <t>VISIT_PRECONTRAC_TTIME</t>
  </si>
  <si>
    <t>下次预约日期</t>
  </si>
  <si>
    <t>VBK0033</t>
  </si>
  <si>
    <t>随访医生编码</t>
  </si>
  <si>
    <t>VBK0034</t>
  </si>
  <si>
    <t>随访医生名称</t>
  </si>
  <si>
    <t>VBK0035</t>
  </si>
  <si>
    <t>随访机构编码</t>
  </si>
  <si>
    <t>VBK0036</t>
  </si>
  <si>
    <t>随访机构名称</t>
  </si>
  <si>
    <t>VBK0037</t>
  </si>
  <si>
    <t>VBK0038</t>
  </si>
  <si>
    <t>症状描述</t>
  </si>
  <si>
    <t>VBK0039</t>
  </si>
  <si>
    <t>VBK0040</t>
  </si>
  <si>
    <t>VBK0041</t>
  </si>
  <si>
    <t>VBK0042</t>
  </si>
  <si>
    <t>PREGNANCY_DIAGNOSIS_DATE</t>
  </si>
  <si>
    <t>妊娠确诊时间</t>
  </si>
  <si>
    <t>VBK0043</t>
  </si>
  <si>
    <t>PRENATAL_DIAGNOSE_RESULT</t>
  </si>
  <si>
    <t>产前诊断结果</t>
  </si>
  <si>
    <t>VBK0044</t>
  </si>
  <si>
    <t>PRENATAL_DIAGNOSE_DATE</t>
  </si>
  <si>
    <t>VBK0045</t>
  </si>
  <si>
    <t>VBK0046</t>
  </si>
  <si>
    <t>VBK0047</t>
  </si>
  <si>
    <t>VBK0048</t>
  </si>
  <si>
    <t>VBK0049</t>
  </si>
  <si>
    <t>VBK0050</t>
  </si>
  <si>
    <t>VBK0051</t>
  </si>
  <si>
    <t>VBK0052</t>
  </si>
  <si>
    <t>VBK0053</t>
  </si>
  <si>
    <t>VBK0054</t>
  </si>
  <si>
    <t>VBK0055</t>
  </si>
  <si>
    <t>JH_RHHV_CITIZEN_CARD</t>
  </si>
  <si>
    <t>VBL0001</t>
  </si>
  <si>
    <t>CITIZEN_CARD_SN</t>
  </si>
  <si>
    <t>VBL0002</t>
  </si>
  <si>
    <t>VBL0003</t>
  </si>
  <si>
    <t>VBL0004</t>
  </si>
  <si>
    <t>SC_CENTER</t>
  </si>
  <si>
    <t>中心机内码编码</t>
  </si>
  <si>
    <t>VBL0005</t>
  </si>
  <si>
    <t>ST_CENTER</t>
  </si>
  <si>
    <t>中心机内码名称</t>
  </si>
  <si>
    <t>VBL0006</t>
  </si>
  <si>
    <t>9</t>
  </si>
  <si>
    <t>VBL0007</t>
  </si>
  <si>
    <t>PERSON_ID</t>
  </si>
  <si>
    <t>持有人ID</t>
  </si>
  <si>
    <t>VBL0008</t>
  </si>
  <si>
    <t>VBL0009</t>
  </si>
  <si>
    <t>发卡日期</t>
  </si>
  <si>
    <t>VBL0010</t>
  </si>
  <si>
    <t>VALID_DATE</t>
  </si>
  <si>
    <t>有效日期</t>
  </si>
  <si>
    <t>VBL0011</t>
  </si>
  <si>
    <t>VBL0012</t>
  </si>
  <si>
    <t>VBL0013</t>
  </si>
  <si>
    <t>VBL0014</t>
  </si>
  <si>
    <t>VBL0015</t>
  </si>
  <si>
    <t>VBL0016</t>
  </si>
  <si>
    <t>VBL0017</t>
  </si>
  <si>
    <t>VBL0018</t>
  </si>
  <si>
    <t>VBL0019</t>
  </si>
  <si>
    <t>VBL0020</t>
  </si>
  <si>
    <t>VBL0021</t>
  </si>
  <si>
    <t>JH_RHHV_CITIZEN_CARD_OWN</t>
  </si>
  <si>
    <t>VBM0001</t>
  </si>
  <si>
    <t>CITIZEN_CARD_OWN_SN</t>
  </si>
  <si>
    <t>VBM0002</t>
  </si>
  <si>
    <t>VBM0003</t>
  </si>
  <si>
    <t>VBM0004</t>
  </si>
  <si>
    <t>VBM0005</t>
  </si>
  <si>
    <t>VBM0006</t>
  </si>
  <si>
    <t>CARD_ID</t>
  </si>
  <si>
    <t>市民卡ID</t>
  </si>
  <si>
    <t>VBM0007</t>
  </si>
  <si>
    <t>VBM0008</t>
  </si>
  <si>
    <t>VBM0009</t>
  </si>
  <si>
    <t>PERSON_IN_ID</t>
  </si>
  <si>
    <t>人员内部ID</t>
  </si>
  <si>
    <t>VBM0010</t>
  </si>
  <si>
    <t>人员ID</t>
  </si>
  <si>
    <t>VBM0011</t>
  </si>
  <si>
    <t>VBM0012</t>
  </si>
  <si>
    <t>VBM0013</t>
  </si>
  <si>
    <t>FORMER_NAME</t>
  </si>
  <si>
    <t>VBM0014</t>
  </si>
  <si>
    <t>HOUSEHOLD_TYPE</t>
  </si>
  <si>
    <t>户别</t>
  </si>
  <si>
    <t>VBM0015</t>
  </si>
  <si>
    <t>HOUSEHOLD_ID</t>
  </si>
  <si>
    <t>户号</t>
  </si>
  <si>
    <t>VBM0016</t>
  </si>
  <si>
    <t>HOUSEHOLD_RELATIONSHIP</t>
  </si>
  <si>
    <t>与户主关系</t>
  </si>
  <si>
    <t>VBM0017</t>
  </si>
  <si>
    <t>VBM0018</t>
  </si>
  <si>
    <t>VBM0019</t>
  </si>
  <si>
    <t>BIRTH_ADDRESS</t>
  </si>
  <si>
    <t>出生地省市县（区）</t>
  </si>
  <si>
    <t>VBM0020</t>
  </si>
  <si>
    <t>VBM0021</t>
  </si>
  <si>
    <t>POLICE_STATION</t>
  </si>
  <si>
    <t>派出所</t>
  </si>
  <si>
    <t>VBM0022</t>
  </si>
  <si>
    <t>STREET_LANE</t>
  </si>
  <si>
    <t>街路巷</t>
  </si>
  <si>
    <t>12</t>
  </si>
  <si>
    <t>VBM0023</t>
  </si>
  <si>
    <t>BUILDING_NO</t>
  </si>
  <si>
    <t>门楼牌号</t>
  </si>
  <si>
    <t>VBM0024</t>
  </si>
  <si>
    <t>籍贯省市县区</t>
  </si>
  <si>
    <t>VBM0025</t>
  </si>
  <si>
    <t>BIRTH_PLACE_COUNTRY</t>
  </si>
  <si>
    <t>籍贯国家（地区）</t>
  </si>
  <si>
    <t>VBM0026</t>
  </si>
  <si>
    <t>DEAD_TIME</t>
  </si>
  <si>
    <t>VBM0027</t>
  </si>
  <si>
    <t>MIGRATION_TIME</t>
  </si>
  <si>
    <t>迁出时间</t>
  </si>
  <si>
    <t>VBM0028</t>
  </si>
  <si>
    <t>REGISTERED_COUNTY</t>
  </si>
  <si>
    <t>户口所在区，县</t>
  </si>
  <si>
    <t>VBM0029</t>
  </si>
  <si>
    <t>TOWNSHIP_INFO</t>
  </si>
  <si>
    <t>乡镇（街道）</t>
  </si>
  <si>
    <t>VBM0030</t>
  </si>
  <si>
    <t>NEIGH_COMM</t>
  </si>
  <si>
    <t>居（村）委会</t>
  </si>
  <si>
    <t>VBM0031</t>
  </si>
  <si>
    <t>VBM0032</t>
  </si>
  <si>
    <t>VBM0033</t>
  </si>
  <si>
    <t>VBM0034</t>
  </si>
  <si>
    <t>VBM0035</t>
  </si>
  <si>
    <t>VBM0036</t>
  </si>
  <si>
    <t>SC_PERSON_STATUS</t>
  </si>
  <si>
    <t>人员状态编码</t>
  </si>
  <si>
    <t>VBM0037</t>
  </si>
  <si>
    <t>ST_PERSON_STATUS</t>
  </si>
  <si>
    <t>人员状态名称</t>
  </si>
  <si>
    <t>VBM0038</t>
  </si>
  <si>
    <t>RECENTMODIFYTIME</t>
  </si>
  <si>
    <t>最近更新时间</t>
  </si>
  <si>
    <t>VBM0039</t>
  </si>
  <si>
    <t>VBM0040</t>
  </si>
  <si>
    <t>SC_REVIEW_FLAG</t>
  </si>
  <si>
    <t>审核标志</t>
  </si>
  <si>
    <t>VBM0041</t>
  </si>
  <si>
    <t>NEIGH_COMM_NUM</t>
  </si>
  <si>
    <t>居委编号</t>
  </si>
  <si>
    <t>VBM0042</t>
  </si>
  <si>
    <t>VBM0043</t>
  </si>
  <si>
    <t>VBM0044</t>
  </si>
  <si>
    <t>VBM0045</t>
  </si>
  <si>
    <t>VBM0046</t>
  </si>
  <si>
    <t>VBM0047</t>
  </si>
  <si>
    <t>VBM0048</t>
  </si>
  <si>
    <t>VBM0049</t>
  </si>
  <si>
    <t>VBM0050</t>
  </si>
  <si>
    <t>VBM0051</t>
  </si>
  <si>
    <t>VBM0052</t>
  </si>
  <si>
    <t>JH_RHHV_CHRONIC_EXEC_MARK</t>
  </si>
  <si>
    <t>VBN0001</t>
  </si>
  <si>
    <t>CHRONIC_EXEC_MARK_SN</t>
  </si>
  <si>
    <t>VBN0002</t>
  </si>
  <si>
    <t>VBN0003</t>
  </si>
  <si>
    <t>VBN0004</t>
  </si>
  <si>
    <t>VBN0005</t>
  </si>
  <si>
    <t>CGCHRONIC_TYPE</t>
  </si>
  <si>
    <t>慢病类型</t>
  </si>
  <si>
    <t>VBN0006</t>
  </si>
  <si>
    <t>SC_IS_EXCELLENT_FLAG</t>
  </si>
  <si>
    <t>优良标记</t>
  </si>
  <si>
    <t>VBN0007</t>
  </si>
  <si>
    <t>VBN0008</t>
  </si>
  <si>
    <t>VBN0009</t>
  </si>
  <si>
    <t>VBN0010</t>
  </si>
  <si>
    <t>VBN0011</t>
  </si>
  <si>
    <t>VBN0012</t>
  </si>
  <si>
    <t>VBN0013</t>
  </si>
  <si>
    <t>VBN0014</t>
  </si>
  <si>
    <t>VBN0015</t>
  </si>
  <si>
    <t>VBN0016</t>
  </si>
  <si>
    <t>VBN0017</t>
  </si>
  <si>
    <t>JH_RHHV_CHRONIC_EDU_TEMP</t>
  </si>
  <si>
    <t>VBO0001</t>
  </si>
  <si>
    <t>CHRONIC_EDU_TEMP_SN</t>
  </si>
  <si>
    <t>VBO0002</t>
  </si>
  <si>
    <t>VBO0003</t>
  </si>
  <si>
    <t>VBO0004</t>
  </si>
  <si>
    <t>VBO0005</t>
  </si>
  <si>
    <t>所属区域编码</t>
  </si>
  <si>
    <t>VBO0006</t>
  </si>
  <si>
    <t>所属区域名称</t>
  </si>
  <si>
    <t>VBO0007</t>
  </si>
  <si>
    <t>VBO0008</t>
  </si>
  <si>
    <t>TITLE_INFO</t>
  </si>
  <si>
    <t>标题</t>
  </si>
  <si>
    <t>VBO0009</t>
  </si>
  <si>
    <t>CONTENT_INFO</t>
  </si>
  <si>
    <t>内容</t>
  </si>
  <si>
    <t>VBO0010</t>
  </si>
  <si>
    <t>AREA_YPE</t>
  </si>
  <si>
    <t>区域类别</t>
  </si>
  <si>
    <t>VBO0011</t>
  </si>
  <si>
    <t>VBO0012</t>
  </si>
  <si>
    <t>VBO0013</t>
  </si>
  <si>
    <t>VBO0014</t>
  </si>
  <si>
    <t>VBO0015</t>
  </si>
  <si>
    <t>VBO0016</t>
  </si>
  <si>
    <t>VBO0017</t>
  </si>
  <si>
    <t>VBO0018</t>
  </si>
  <si>
    <t>VBO0019</t>
  </si>
  <si>
    <t>VBO0020</t>
  </si>
  <si>
    <t>VBO0021</t>
  </si>
  <si>
    <t>JH_RHHV_CHRONIC_YEAR_ASSESS</t>
  </si>
  <si>
    <t>VBP0001</t>
  </si>
  <si>
    <t>CHRONIC_YEAR_ASSESS_SN</t>
  </si>
  <si>
    <t>VBP0002</t>
  </si>
  <si>
    <t>VBP0003</t>
  </si>
  <si>
    <t>VBP0004</t>
  </si>
  <si>
    <t>VBP0005</t>
  </si>
  <si>
    <t>VBP0006</t>
  </si>
  <si>
    <t>ASSESS_TIME</t>
  </si>
  <si>
    <t>评估时间</t>
  </si>
  <si>
    <t>VBP0007</t>
  </si>
  <si>
    <t>PATIENT_COMPLIANCE</t>
  </si>
  <si>
    <t>患者依从性</t>
  </si>
  <si>
    <t>VBP0008</t>
  </si>
  <si>
    <t>VBP0009</t>
  </si>
  <si>
    <t>CGNON_DRUG</t>
  </si>
  <si>
    <t>非药物干预</t>
  </si>
  <si>
    <t>VBP0010</t>
  </si>
  <si>
    <t>VBP0011</t>
  </si>
  <si>
    <t>VBP0012</t>
  </si>
  <si>
    <t>FASTING_BLOOD_GLUCOSE</t>
  </si>
  <si>
    <t>空腹血糖值(MMOL/L)</t>
  </si>
  <si>
    <t>VBP0013</t>
  </si>
  <si>
    <t>HEMOGLOBIN_CONVERSION</t>
  </si>
  <si>
    <t>化血红蛋白%</t>
  </si>
  <si>
    <t>VBP0014</t>
  </si>
  <si>
    <t>TARGET_WEIGHT</t>
  </si>
  <si>
    <t>目标体重(KG)</t>
  </si>
  <si>
    <t>VBP0015</t>
  </si>
  <si>
    <t>BEFORE_INTERVENTION_WEIGHT</t>
  </si>
  <si>
    <t>干预前体重(KG)</t>
  </si>
  <si>
    <t>VBP0016</t>
  </si>
  <si>
    <t>AFTER_INTERVENTION_WEIGHT</t>
  </si>
  <si>
    <t>干预后体重(KG)</t>
  </si>
  <si>
    <t>VBP0017</t>
  </si>
  <si>
    <t>TARGET_WAISTLINE</t>
  </si>
  <si>
    <t>目标腰围(CM)</t>
  </si>
  <si>
    <t>VBP0018</t>
  </si>
  <si>
    <t>BEFORE_INTERVENTION_WAISTLINE</t>
  </si>
  <si>
    <t>干预前腰围</t>
  </si>
  <si>
    <t>VBP0019</t>
  </si>
  <si>
    <t>AFTER_INTERVENTION_WAISTLINE</t>
  </si>
  <si>
    <t>干预后腰围</t>
  </si>
  <si>
    <t>VBP0020</t>
  </si>
  <si>
    <t>VBP0021</t>
  </si>
  <si>
    <t>BEFORE_INTERVENTION_BMI</t>
  </si>
  <si>
    <t>干预前BMI</t>
  </si>
  <si>
    <t>VBP0022</t>
  </si>
  <si>
    <t>AFTER_INTERVENTION_BMI</t>
  </si>
  <si>
    <t>干预后BMI</t>
  </si>
  <si>
    <t>VBP0023</t>
  </si>
  <si>
    <t>BEFORE_INTERVENTION_EATE_HABIT</t>
  </si>
  <si>
    <t>干预前饮食偏好</t>
  </si>
  <si>
    <t>VBP0024</t>
  </si>
  <si>
    <t>AFTER_INTERVENTION_EATE_HABIT</t>
  </si>
  <si>
    <t>干预R后饮食偏好</t>
  </si>
  <si>
    <t>VBP0025</t>
  </si>
  <si>
    <t>BEFORE_INTERVENTION_TRAIN_TIMES_WEEK</t>
  </si>
  <si>
    <t>周运动次数干预前</t>
  </si>
  <si>
    <t>VBP0026</t>
  </si>
  <si>
    <t>AFTER_INTERVENTION_TRAIN_TIMES_WEEK</t>
  </si>
  <si>
    <t>周运动次数干预后</t>
  </si>
  <si>
    <t>VBP0027</t>
  </si>
  <si>
    <t>BEFORE_INTERVENTION_TRAIN_MINUTE</t>
  </si>
  <si>
    <t>每次时长(分)干预前</t>
  </si>
  <si>
    <t>VBP0028</t>
  </si>
  <si>
    <t>AFTER_INTERVENTION_TRAIN_MINUTE</t>
  </si>
  <si>
    <t>每次时长(分)干预后</t>
  </si>
  <si>
    <t>VBP0029</t>
  </si>
  <si>
    <t>BEFORE_INTERVENTION_SMOKE_COUNT</t>
  </si>
  <si>
    <t>干预前日吸烟量(支)</t>
  </si>
  <si>
    <t>VBP0030</t>
  </si>
  <si>
    <t>AFTER_INTERVENTION_SMOKE_COUNT</t>
  </si>
  <si>
    <t>干预后日吸烟量(支)</t>
  </si>
  <si>
    <t>VBP0031</t>
  </si>
  <si>
    <t>BEFORE_INTERVENTION_DRINK_COUNT</t>
  </si>
  <si>
    <t>干预前日饮酒量(两)</t>
  </si>
  <si>
    <t>VBP0032</t>
  </si>
  <si>
    <t>AFTER_INTERVENTION_DRINK_COUNT</t>
  </si>
  <si>
    <t>干预后日饮酒量(两)</t>
  </si>
  <si>
    <t>VBP0033</t>
  </si>
  <si>
    <t>TARGET_HURT</t>
  </si>
  <si>
    <t>年度靶器官损害</t>
  </si>
  <si>
    <t>VBP0034</t>
  </si>
  <si>
    <t>HAPPEN_TIME</t>
  </si>
  <si>
    <t>靶器官发生时间</t>
  </si>
  <si>
    <t>VBP0035</t>
  </si>
  <si>
    <t>HEART_DISEASE</t>
  </si>
  <si>
    <t>心脏疾病</t>
  </si>
  <si>
    <t>VBP0036</t>
  </si>
  <si>
    <t>BLOOD_DISEASE</t>
  </si>
  <si>
    <t>血管疾病</t>
  </si>
  <si>
    <t>VBP0037</t>
  </si>
  <si>
    <t>KIDNEY_DISEASE</t>
  </si>
  <si>
    <t>肾病疾病</t>
  </si>
  <si>
    <t>VBP0038</t>
  </si>
  <si>
    <t>EYE_DISEASE</t>
  </si>
  <si>
    <t>眼部疾病</t>
  </si>
  <si>
    <t>VBP0039</t>
  </si>
  <si>
    <t>BRAIN_DISEASE</t>
  </si>
  <si>
    <t>脑血管病</t>
  </si>
  <si>
    <t>VBP0040</t>
  </si>
  <si>
    <t>NERVOUS_SYSTEM</t>
  </si>
  <si>
    <t>神经系统</t>
  </si>
  <si>
    <t>VBP0041</t>
  </si>
  <si>
    <t>OTHER_SYSTEM</t>
  </si>
  <si>
    <t>其它系统</t>
  </si>
  <si>
    <t>VBP0042</t>
  </si>
  <si>
    <t>RISKINESS_INFO</t>
  </si>
  <si>
    <t>危险因素</t>
  </si>
  <si>
    <t>VBP0043</t>
  </si>
  <si>
    <t>MANAGEMENT_EFFECT</t>
  </si>
  <si>
    <t>管理效果</t>
  </si>
  <si>
    <t>VBP0044</t>
  </si>
  <si>
    <t>其它疾病</t>
  </si>
  <si>
    <t>VBP0045</t>
  </si>
  <si>
    <t>DEFORMITY_LEVEL</t>
  </si>
  <si>
    <t>肢残程序</t>
  </si>
  <si>
    <t>VBP0046</t>
  </si>
  <si>
    <t>COGNIZE_INFO</t>
  </si>
  <si>
    <t>认知功能 障碍评分</t>
  </si>
  <si>
    <t>VBP0047</t>
  </si>
  <si>
    <t>辅助检查计划周</t>
  </si>
  <si>
    <t>VBP0048</t>
  </si>
  <si>
    <t>CHECK_TWO_WEEK</t>
  </si>
  <si>
    <t>辅助检查计划2周</t>
  </si>
  <si>
    <t>VBP0049</t>
  </si>
  <si>
    <t>CHECK_MONTH</t>
  </si>
  <si>
    <t>辅助检查计划月</t>
  </si>
  <si>
    <t>VBP0050</t>
  </si>
  <si>
    <t>CHECK_TWO_MONTH</t>
  </si>
  <si>
    <t>辅助检查计划2月</t>
  </si>
  <si>
    <t>VBP0051</t>
  </si>
  <si>
    <t>CHECK_THREE_MONTH</t>
  </si>
  <si>
    <t>辅助检查计划3月</t>
  </si>
  <si>
    <t>VBP0052</t>
  </si>
  <si>
    <t>CHECK_SIX_MONTH</t>
  </si>
  <si>
    <t>辅助检查计划6月</t>
  </si>
  <si>
    <t>VBP0053</t>
  </si>
  <si>
    <t>NON_DRUG_PLAN</t>
  </si>
  <si>
    <t>非药物干预方案</t>
  </si>
  <si>
    <t>VBP0054</t>
  </si>
  <si>
    <t>FACE_FOLLOW_CYCLE</t>
  </si>
  <si>
    <t>面对面随诊周期</t>
  </si>
  <si>
    <t>VBP0055</t>
  </si>
  <si>
    <t>DIRECTION_ONE</t>
  </si>
  <si>
    <t>其它健康指导1</t>
  </si>
  <si>
    <t>VBP0056</t>
  </si>
  <si>
    <t>DIRECTION_TWO</t>
  </si>
  <si>
    <t>其它健康指导2</t>
  </si>
  <si>
    <t>VBP0057</t>
  </si>
  <si>
    <t>DIRECTION_THREE</t>
  </si>
  <si>
    <t>其它健康指导3</t>
  </si>
  <si>
    <t>VBP0058</t>
  </si>
  <si>
    <t>DIRECTION_FOUR</t>
  </si>
  <si>
    <t>其它健康指导4</t>
  </si>
  <si>
    <t>VBP0059</t>
  </si>
  <si>
    <t>CGTREATMENT_INFO</t>
  </si>
  <si>
    <t>康复治疗方案</t>
  </si>
  <si>
    <t>VBP0060</t>
  </si>
  <si>
    <t>CGTREATMENT_THREE</t>
  </si>
  <si>
    <t>康复治疗方案3</t>
  </si>
  <si>
    <t>VBP0061</t>
  </si>
  <si>
    <t>CGTREATMENT_TWO</t>
  </si>
  <si>
    <t>康复治疗方案2</t>
  </si>
  <si>
    <t>VBP0062</t>
  </si>
  <si>
    <t>HYPERTENSION_LEVEL</t>
  </si>
  <si>
    <t>高血压级别</t>
  </si>
  <si>
    <t>VBP0063</t>
  </si>
  <si>
    <t>HYPERTENSION_GROUP</t>
  </si>
  <si>
    <t>高血压分层</t>
  </si>
  <si>
    <t>VBP0064</t>
  </si>
  <si>
    <t>糖尿病类型</t>
  </si>
  <si>
    <t>VBP0065</t>
  </si>
  <si>
    <t>PBS_INFO</t>
  </si>
  <si>
    <t>餐后血糖</t>
  </si>
  <si>
    <t>VBP0066</t>
  </si>
  <si>
    <t>HEART_HAPPEN_TIME</t>
  </si>
  <si>
    <t>心脏发生时间</t>
  </si>
  <si>
    <t>VBP0067</t>
  </si>
  <si>
    <t>BLOOD_HAPPEN_TIME</t>
  </si>
  <si>
    <t>血管发生时间</t>
  </si>
  <si>
    <t>VBP0068</t>
  </si>
  <si>
    <t>KIDNEY_HAPPEN_TIME</t>
  </si>
  <si>
    <t>肾脏发生时间</t>
  </si>
  <si>
    <t>VBP0069</t>
  </si>
  <si>
    <t>EYE_HAPPEN_TIME</t>
  </si>
  <si>
    <t>眼底发生时间</t>
  </si>
  <si>
    <t>VBP0070</t>
  </si>
  <si>
    <t>BRAIN_HAPPEN_TIME</t>
  </si>
  <si>
    <t>脑发生时间</t>
  </si>
  <si>
    <t>VBP0071</t>
  </si>
  <si>
    <t>CORONARY_INFO</t>
  </si>
  <si>
    <t>冠心病</t>
  </si>
  <si>
    <t>VBP0072</t>
  </si>
  <si>
    <t>VBP0073</t>
  </si>
  <si>
    <t>VBP0074</t>
  </si>
  <si>
    <t>VBP0075</t>
  </si>
  <si>
    <t>VBP0076</t>
  </si>
  <si>
    <t>VBP0077</t>
  </si>
  <si>
    <t>VBP0078</t>
  </si>
  <si>
    <t>VBP0079</t>
  </si>
  <si>
    <t>VBP0080</t>
  </si>
  <si>
    <t>VBP0081</t>
  </si>
  <si>
    <t>VBP0082</t>
  </si>
  <si>
    <t>JH_RHHV_CHRONIC_YEAR_TAKMED</t>
  </si>
  <si>
    <t>VBQ0001</t>
  </si>
  <si>
    <t>CHRONIC_YEAR_TAKMED_SN</t>
  </si>
  <si>
    <t>VBQ0002</t>
  </si>
  <si>
    <t>VBQ0003</t>
  </si>
  <si>
    <t>VBQ0004</t>
  </si>
  <si>
    <t>高血压档案号</t>
  </si>
  <si>
    <t>VBQ0005</t>
  </si>
  <si>
    <t>VBQ0006</t>
  </si>
  <si>
    <t>DRUG_ID</t>
  </si>
  <si>
    <t>药物ID</t>
  </si>
  <si>
    <t>VBQ0007</t>
  </si>
  <si>
    <t>VBQ0008</t>
  </si>
  <si>
    <t>MEDICINE_FREQUENCY</t>
  </si>
  <si>
    <t>次数</t>
  </si>
  <si>
    <t>VBQ0009</t>
  </si>
  <si>
    <t>MEDICINE_UNIT</t>
  </si>
  <si>
    <t>VBQ0010</t>
  </si>
  <si>
    <t>MEDICIN_EDOSAGE</t>
  </si>
  <si>
    <t>VBQ0011</t>
  </si>
  <si>
    <t>MEDICINE_TOTAL_DOSAGE</t>
  </si>
  <si>
    <t>总剂量</t>
  </si>
  <si>
    <t>VBQ0012</t>
  </si>
  <si>
    <t>MEDICINE_WAY</t>
  </si>
  <si>
    <t>使用途径</t>
  </si>
  <si>
    <t>VBQ0013</t>
  </si>
  <si>
    <t>SIDEEFFECTS_FLAG</t>
  </si>
  <si>
    <t>副作用</t>
  </si>
  <si>
    <t>VBQ0014</t>
  </si>
  <si>
    <t>SIDE_EFFECTS</t>
  </si>
  <si>
    <t>副作用描述</t>
  </si>
  <si>
    <t>VBQ0015</t>
  </si>
  <si>
    <t>MEDICINE_DATE</t>
  </si>
  <si>
    <t>开药时间</t>
  </si>
  <si>
    <t>VBQ0016</t>
  </si>
  <si>
    <t>USE_UNITS</t>
  </si>
  <si>
    <t>用药剂量单位</t>
  </si>
  <si>
    <t>VBQ0017</t>
  </si>
  <si>
    <t>MORNING_INFO</t>
  </si>
  <si>
    <t>早</t>
  </si>
  <si>
    <t>VBQ0018</t>
  </si>
  <si>
    <t>MIDDAY_INFO</t>
  </si>
  <si>
    <t>中</t>
  </si>
  <si>
    <t>VBQ0019</t>
  </si>
  <si>
    <t>NIGHT_INFO</t>
  </si>
  <si>
    <t>晚</t>
  </si>
  <si>
    <t>VBQ0020</t>
  </si>
  <si>
    <t>OTHER_MEDICINE_DESC</t>
  </si>
  <si>
    <t>其他用药描述</t>
  </si>
  <si>
    <t>VBQ0021</t>
  </si>
  <si>
    <t>OTHER_TOTAL_COUNT</t>
  </si>
  <si>
    <t>其他用药总剂量</t>
  </si>
  <si>
    <t>VBQ0022</t>
  </si>
  <si>
    <t>DAYS_INFO</t>
  </si>
  <si>
    <t>/天数</t>
  </si>
  <si>
    <t>VBQ0023</t>
  </si>
  <si>
    <t>VBQ0024</t>
  </si>
  <si>
    <t>VBQ0025</t>
  </si>
  <si>
    <t>VBQ0026</t>
  </si>
  <si>
    <t>VBQ0027</t>
  </si>
  <si>
    <t>VBQ0028</t>
  </si>
  <si>
    <t>VBQ0029</t>
  </si>
  <si>
    <t>VBQ0030</t>
  </si>
  <si>
    <t>VBQ0031</t>
  </si>
  <si>
    <t>VBQ0032</t>
  </si>
  <si>
    <t>VBQ0033</t>
  </si>
  <si>
    <t>JH_RHHV_CHRONIC_ARCHIVES_TRANS</t>
  </si>
  <si>
    <t>VBR0001</t>
  </si>
  <si>
    <t>CHRONIC_ARCHIVES_TRANS_SN</t>
  </si>
  <si>
    <t>VBR0002</t>
  </si>
  <si>
    <t>VBR0003</t>
  </si>
  <si>
    <t>VBR0004</t>
  </si>
  <si>
    <t>VBR0005</t>
  </si>
  <si>
    <t>VBR0006</t>
  </si>
  <si>
    <t>VBR0007</t>
  </si>
  <si>
    <t>VBR0008</t>
  </si>
  <si>
    <t>VBR0009</t>
  </si>
  <si>
    <t>VBR0010</t>
  </si>
  <si>
    <t>VBR0011</t>
  </si>
  <si>
    <t>VBR0012</t>
  </si>
  <si>
    <t>VBR0013</t>
  </si>
  <si>
    <t>VBR0014</t>
  </si>
  <si>
    <t>VBR0015</t>
  </si>
  <si>
    <t>VBR0016</t>
  </si>
  <si>
    <t>VBR0017</t>
  </si>
  <si>
    <t>VBR0018</t>
  </si>
  <si>
    <t>VBR0019</t>
  </si>
  <si>
    <t>VBR0020</t>
  </si>
  <si>
    <t>VBR0021</t>
  </si>
  <si>
    <t>VBR0022</t>
  </si>
  <si>
    <t>VBR0023</t>
  </si>
  <si>
    <t>VBR0024</t>
  </si>
  <si>
    <t>REJECTION_REASON</t>
  </si>
  <si>
    <t>驳回原因</t>
  </si>
  <si>
    <t>VBR0025</t>
  </si>
  <si>
    <t>SC_TARGET_DOCTOR</t>
  </si>
  <si>
    <t>转入医生编码</t>
  </si>
  <si>
    <t>VBR0026</t>
  </si>
  <si>
    <t>ST_TARGET_DOCTOR</t>
  </si>
  <si>
    <t>转入医生名称</t>
  </si>
  <si>
    <t>VBR0027</t>
  </si>
  <si>
    <t>ROLE_INFO</t>
  </si>
  <si>
    <t>角色</t>
  </si>
  <si>
    <t>VBR0028</t>
  </si>
  <si>
    <t>转入机构编码</t>
  </si>
  <si>
    <t>VBR0029</t>
  </si>
  <si>
    <t>转入机构名称</t>
  </si>
  <si>
    <t>VBR0030</t>
  </si>
  <si>
    <t>VBR0031</t>
  </si>
  <si>
    <t>SC_HYPERTENSION_DOCTOR</t>
  </si>
  <si>
    <t>高血压责任医生编码</t>
  </si>
  <si>
    <t>VBR0032</t>
  </si>
  <si>
    <t>ST_HYPERTENSION_DOCTOR</t>
  </si>
  <si>
    <t>高血压责任医生名称</t>
  </si>
  <si>
    <t>VBR0033</t>
  </si>
  <si>
    <t>SC_DIABETES_DOCTOR</t>
  </si>
  <si>
    <t>糖尿病责任医生编码</t>
  </si>
  <si>
    <t>VBR0034</t>
  </si>
  <si>
    <t>ST_DIABETES_DOCTOR</t>
  </si>
  <si>
    <t>糖尿病责任医生名称</t>
  </si>
  <si>
    <t>VBR0035</t>
  </si>
  <si>
    <t>VBR0036</t>
  </si>
  <si>
    <t>VBR0037</t>
  </si>
  <si>
    <t>VBR0038</t>
  </si>
  <si>
    <t>VBR0039</t>
  </si>
  <si>
    <t>VBR0040</t>
  </si>
  <si>
    <t>VBR0041</t>
  </si>
  <si>
    <t>VBR0042</t>
  </si>
  <si>
    <t>VBR0043</t>
  </si>
  <si>
    <t>VBR0044</t>
  </si>
  <si>
    <t>VBR0045</t>
  </si>
  <si>
    <t>JH_RHHV_REGIST_TRANS_RECORD</t>
  </si>
  <si>
    <t>VBS0001</t>
  </si>
  <si>
    <t>REGIST_TRANS_RECORD_SN</t>
  </si>
  <si>
    <t>VBS0002</t>
  </si>
  <si>
    <t>VBS0003</t>
  </si>
  <si>
    <t>VBS0004</t>
  </si>
  <si>
    <t>VBS0005</t>
  </si>
  <si>
    <t>VBS0006</t>
  </si>
  <si>
    <t>PRE_FAMILY_ADDRESS</t>
  </si>
  <si>
    <t>原地址</t>
  </si>
  <si>
    <t>VBS0007</t>
  </si>
  <si>
    <t>NOW_FAMILY_ADDRESS</t>
  </si>
  <si>
    <t>迁移到</t>
  </si>
  <si>
    <t>VBS0008</t>
  </si>
  <si>
    <t>MOVE_REASON</t>
  </si>
  <si>
    <t>迁移原因</t>
  </si>
  <si>
    <t>VBS0009</t>
  </si>
  <si>
    <t>SC_RECORD_USER</t>
  </si>
  <si>
    <t>VBS0010</t>
  </si>
  <si>
    <t>VBS0011</t>
  </si>
  <si>
    <t>SC_RECORD_ORG</t>
  </si>
  <si>
    <t>VBS0012</t>
  </si>
  <si>
    <t>ST_RECORD_ORG</t>
  </si>
  <si>
    <t>VBS0013</t>
  </si>
  <si>
    <t>VBS0014</t>
  </si>
  <si>
    <t>VBS0015</t>
  </si>
  <si>
    <t>VBS0016</t>
  </si>
  <si>
    <t>VBS0017</t>
  </si>
  <si>
    <t>VBS0018</t>
  </si>
  <si>
    <t>VBS0019</t>
  </si>
  <si>
    <t>VBS0020</t>
  </si>
  <si>
    <t>VBS0021</t>
  </si>
  <si>
    <t>VBS0022</t>
  </si>
  <si>
    <t>VBS0023</t>
  </si>
  <si>
    <t>VBS0024</t>
  </si>
  <si>
    <t>JH_RHHV_BATCH_ARCHIVES_TRANS_RECORD_DETAIL</t>
  </si>
  <si>
    <t>JH_RHHV_BATCH_ARCHIVES_TRANS_RECORD</t>
  </si>
  <si>
    <t>JH_RHHV_VACC_RECORD</t>
  </si>
  <si>
    <t>VBV0001</t>
  </si>
  <si>
    <t>VACC_RECORD_SN</t>
  </si>
  <si>
    <t>VBV0002</t>
  </si>
  <si>
    <t>VBV0003</t>
  </si>
  <si>
    <t>VBV0004</t>
  </si>
  <si>
    <t>VBV0005</t>
  </si>
  <si>
    <t>VBV0006</t>
  </si>
  <si>
    <t>SC_IMMUNE_TYPE</t>
  </si>
  <si>
    <t>免疫类型编码</t>
  </si>
  <si>
    <t>VBV0007</t>
  </si>
  <si>
    <t>ST_IMMUNE_TYPE</t>
  </si>
  <si>
    <t>免疫类型名称</t>
  </si>
  <si>
    <t>VBV0008</t>
  </si>
  <si>
    <t>SC_VACCINE</t>
  </si>
  <si>
    <t>疫苗名称代码</t>
  </si>
  <si>
    <t>VBV0009</t>
  </si>
  <si>
    <t>ST_VACCINE</t>
  </si>
  <si>
    <t>疫苗名称</t>
  </si>
  <si>
    <t>VBV0010</t>
  </si>
  <si>
    <t>TIMES_INFO</t>
  </si>
  <si>
    <t>针次</t>
  </si>
  <si>
    <t>VBV0011</t>
  </si>
  <si>
    <t>PLAN_DATE</t>
  </si>
  <si>
    <t>应接日期</t>
  </si>
  <si>
    <t>VBV0012</t>
  </si>
  <si>
    <t>VBV0013</t>
  </si>
  <si>
    <t>VACCINE_BN</t>
  </si>
  <si>
    <t>疫苗-批号</t>
  </si>
  <si>
    <t>VBV0014</t>
  </si>
  <si>
    <t>SC_VACCINE_MANU</t>
  </si>
  <si>
    <t>疫苗生产厂家代码</t>
  </si>
  <si>
    <t>VBV0015</t>
  </si>
  <si>
    <t>ST_VACCINE_MANU</t>
  </si>
  <si>
    <t>疫苗生产厂家</t>
  </si>
  <si>
    <t>VBV0016</t>
  </si>
  <si>
    <t>VACCINATE_USER</t>
  </si>
  <si>
    <t>疫苗接种者姓名</t>
  </si>
  <si>
    <t>VBV0017</t>
  </si>
  <si>
    <t>VACCINATE_UNIT</t>
  </si>
  <si>
    <t>疫苗接种单位名称</t>
  </si>
  <si>
    <t>VBV0018</t>
  </si>
  <si>
    <t>SC_REACTION</t>
  </si>
  <si>
    <t>预防接种后不良反应症状编码</t>
  </si>
  <si>
    <t>VBV0019</t>
  </si>
  <si>
    <t>ST_REACTION</t>
  </si>
  <si>
    <t>预防接种后不良反应症状名称</t>
  </si>
  <si>
    <t>VBV0020</t>
  </si>
  <si>
    <t>预防接种后不良反应发生日期</t>
  </si>
  <si>
    <t>VBV0021</t>
  </si>
  <si>
    <t>REACTION_TREAT</t>
  </si>
  <si>
    <t>预防接种后不良反应处理结果</t>
  </si>
  <si>
    <t>VBV0022</t>
  </si>
  <si>
    <t>VACCINATE_PLACE</t>
  </si>
  <si>
    <t>接种地点</t>
  </si>
  <si>
    <t>VBV0023</t>
  </si>
  <si>
    <t>VBV0024</t>
  </si>
  <si>
    <t>VBV0025</t>
  </si>
  <si>
    <t>VBV0026</t>
  </si>
  <si>
    <t>VBV0027</t>
  </si>
  <si>
    <t>VBV0028</t>
  </si>
  <si>
    <t>VBV0029</t>
  </si>
  <si>
    <t>VBV0030</t>
  </si>
  <si>
    <t>VBV0031</t>
  </si>
  <si>
    <t>VBV0032</t>
  </si>
  <si>
    <t>VBV0033</t>
  </si>
  <si>
    <t>JH_RHHV_NEW_BORN_VISIT_BASE</t>
  </si>
  <si>
    <t>VBW0001</t>
  </si>
  <si>
    <t>NEW_BORN_VISIT_BASE_SN</t>
  </si>
  <si>
    <t>VBW0002</t>
  </si>
  <si>
    <t>VBW0003</t>
  </si>
  <si>
    <t>VBW0004</t>
  </si>
  <si>
    <t>VBW0005</t>
  </si>
  <si>
    <t>BABY_ID</t>
  </si>
  <si>
    <t>新生儿编号</t>
  </si>
  <si>
    <t>VBW0006</t>
  </si>
  <si>
    <t>BABY_NAME</t>
  </si>
  <si>
    <t>婴儿姓名</t>
  </si>
  <si>
    <t>VBW0007</t>
  </si>
  <si>
    <t>BABY_NO</t>
  </si>
  <si>
    <t>婴儿编号</t>
  </si>
  <si>
    <t>VBW0008</t>
  </si>
  <si>
    <t>SC_BABY_SEX</t>
  </si>
  <si>
    <t>婴儿性别编码</t>
  </si>
  <si>
    <t>VBW0009</t>
  </si>
  <si>
    <t>ST_BABY_SEX</t>
  </si>
  <si>
    <t>婴儿性别名称</t>
  </si>
  <si>
    <t>VBW0010</t>
  </si>
  <si>
    <t>BABY_BIRTH</t>
  </si>
  <si>
    <t>婴儿出生日期</t>
  </si>
  <si>
    <t>VBW0011</t>
  </si>
  <si>
    <t>婴儿出生证号</t>
  </si>
  <si>
    <t>VBW0012</t>
  </si>
  <si>
    <t>BABY_ADDRESS</t>
  </si>
  <si>
    <t>婴儿家庭住址</t>
  </si>
  <si>
    <t>VBW0013</t>
  </si>
  <si>
    <t>FATHER_NAME</t>
  </si>
  <si>
    <t>父亲姓名</t>
  </si>
  <si>
    <t>VBW0014</t>
  </si>
  <si>
    <t>FATHER_JOB</t>
  </si>
  <si>
    <t>父亲职业</t>
  </si>
  <si>
    <t>VBW0015</t>
  </si>
  <si>
    <t>FATHER_PHONE</t>
  </si>
  <si>
    <t>父亲联系电话</t>
  </si>
  <si>
    <t>VBW0016</t>
  </si>
  <si>
    <t>FATHER_BIRTH</t>
  </si>
  <si>
    <t>父亲出生日期</t>
  </si>
  <si>
    <t>VBW0017</t>
  </si>
  <si>
    <t>FOTHER_CARD_NO</t>
  </si>
  <si>
    <t>父亲身份证号</t>
  </si>
  <si>
    <t>VBW0018</t>
  </si>
  <si>
    <t>MOTHER_NAME</t>
  </si>
  <si>
    <t>母亲姓名</t>
  </si>
  <si>
    <t>VBW0019</t>
  </si>
  <si>
    <t>MOTHER_JOB</t>
  </si>
  <si>
    <t>母亲职业</t>
  </si>
  <si>
    <t>VBW0020</t>
  </si>
  <si>
    <t>MOTHER_PHONE</t>
  </si>
  <si>
    <t>母亲联系电话</t>
  </si>
  <si>
    <t>VBW0021</t>
  </si>
  <si>
    <t>MOTHER_BIRTH</t>
  </si>
  <si>
    <t>母亲出生日期</t>
  </si>
  <si>
    <t>VBW0022</t>
  </si>
  <si>
    <t>MOTHER_CARD_NO</t>
  </si>
  <si>
    <t>母亲身份证号</t>
  </si>
  <si>
    <t>VBW0023</t>
  </si>
  <si>
    <t>GESTATION_INFO</t>
  </si>
  <si>
    <t>出生孕周</t>
  </si>
  <si>
    <t>VBW0024</t>
  </si>
  <si>
    <t>SC_PREGNANCY_DISEASE</t>
  </si>
  <si>
    <t>妊娠期疾病编码</t>
  </si>
  <si>
    <t>母亲妊娠期患病情况 【jhcv_pregnancy_ill】</t>
  </si>
  <si>
    <t>VBW0025</t>
  </si>
  <si>
    <t>ST_ST_PREGNANCY_DISEASE</t>
  </si>
  <si>
    <t>妊娠期疾病名称</t>
  </si>
  <si>
    <t>VBW0026</t>
  </si>
  <si>
    <t>PREGNANCY_DISEASE_DESC</t>
  </si>
  <si>
    <t>妊娠期疾病描述</t>
  </si>
  <si>
    <t>VBW0027</t>
  </si>
  <si>
    <t>VBW0028</t>
  </si>
  <si>
    <t>SC_DELIVERY_ORG</t>
  </si>
  <si>
    <t>助产机构编码</t>
  </si>
  <si>
    <t>VBW0029</t>
  </si>
  <si>
    <t>ST_DELIVERY_ORG</t>
  </si>
  <si>
    <t>助产机构名称</t>
  </si>
  <si>
    <t>VBW0030</t>
  </si>
  <si>
    <t>SC_BIRTH_DISTRICT</t>
  </si>
  <si>
    <t>出生情况编码</t>
  </si>
  <si>
    <t>分娩方式代码 【CV02.10.003】</t>
  </si>
  <si>
    <t>VBW0031</t>
  </si>
  <si>
    <t>ST_BIRTH_DISTRICT</t>
  </si>
  <si>
    <t>出生情况名称</t>
  </si>
  <si>
    <t>VBW0032</t>
  </si>
  <si>
    <t>OTHER_STATUS</t>
  </si>
  <si>
    <t>其它出生情况</t>
  </si>
  <si>
    <t>VBW0033</t>
  </si>
  <si>
    <t>ASPHYXIA_INFO</t>
  </si>
  <si>
    <t>新生儿窒息</t>
  </si>
  <si>
    <t>有无 【jhcv_yes_no】</t>
  </si>
  <si>
    <t>VBW0034</t>
  </si>
  <si>
    <t>SC_IS_MALFORMATION</t>
  </si>
  <si>
    <t>是否有畸型</t>
  </si>
  <si>
    <t>VBW0035</t>
  </si>
  <si>
    <t>MALFORMATION_DESCRIPTION</t>
  </si>
  <si>
    <t>畸形描述</t>
  </si>
  <si>
    <t>VBW0036</t>
  </si>
  <si>
    <t>HEARING_TEST</t>
  </si>
  <si>
    <t>新生儿听力筛查</t>
  </si>
  <si>
    <t>新生儿听力筛査 【jhcv_hear_screen】</t>
  </si>
  <si>
    <t>VBW0037</t>
  </si>
  <si>
    <t>新生儿疾病筛查编码</t>
  </si>
  <si>
    <t>新生儿疾病筛查项目代码 【cv04.50.008】</t>
  </si>
  <si>
    <t>VBW0038</t>
  </si>
  <si>
    <t>新生儿疾病筛查名称</t>
  </si>
  <si>
    <t>VBW0039</t>
  </si>
  <si>
    <t>DISEASE_DESC</t>
  </si>
  <si>
    <t>新生儿疾病筛查描述</t>
  </si>
  <si>
    <t>VBW0040</t>
  </si>
  <si>
    <t>新生儿体重(KG)</t>
  </si>
  <si>
    <t>VBW0041</t>
  </si>
  <si>
    <t>LENGTH_INFO</t>
  </si>
  <si>
    <t>新生儿身长(CM)</t>
  </si>
  <si>
    <t>VBW0042</t>
  </si>
  <si>
    <t>喂养方式【jhcv_feed_way】</t>
  </si>
  <si>
    <t>VBW0043</t>
  </si>
  <si>
    <t>VBW0044</t>
  </si>
  <si>
    <t>FATHER_PERSON_BASE_ID</t>
  </si>
  <si>
    <t>父亲个人基本档案号</t>
  </si>
  <si>
    <t>VBW0045</t>
  </si>
  <si>
    <t>MOTHER_PERSON_BASE_ID</t>
  </si>
  <si>
    <t>母亲个人基本档案号</t>
  </si>
  <si>
    <t>VBW0046</t>
  </si>
  <si>
    <t>VBW0047</t>
  </si>
  <si>
    <t>VBW0048</t>
  </si>
  <si>
    <t>VBW0049</t>
  </si>
  <si>
    <t>VBW0050</t>
  </si>
  <si>
    <t>VBW0051</t>
  </si>
  <si>
    <t>VBW0052</t>
  </si>
  <si>
    <t>VBW0053</t>
  </si>
  <si>
    <t>VBW0054</t>
  </si>
  <si>
    <t>VBW0055</t>
  </si>
  <si>
    <t>VBW0056</t>
  </si>
  <si>
    <t>JH_RHHV_NEW_BORN_VISIT_RECORD</t>
  </si>
  <si>
    <t>VBX0001</t>
  </si>
  <si>
    <t>NEW_BORN_VISIT_RECORD_SN</t>
  </si>
  <si>
    <t>VBX0002</t>
  </si>
  <si>
    <t>VBX0003</t>
  </si>
  <si>
    <t>VBX0004</t>
  </si>
  <si>
    <t>VBX0005</t>
  </si>
  <si>
    <t>VBX0006</t>
  </si>
  <si>
    <t>VBX0007</t>
  </si>
  <si>
    <t>VBX0008</t>
  </si>
  <si>
    <t>访视类型编码</t>
  </si>
  <si>
    <t>访视类型【jhcv_visit_type】</t>
  </si>
  <si>
    <t>VBX0009</t>
  </si>
  <si>
    <t>访视类型名称</t>
  </si>
  <si>
    <t>VBX0010</t>
  </si>
  <si>
    <t>VBX0011</t>
  </si>
  <si>
    <t>VBX0012</t>
  </si>
  <si>
    <t>随访单位编码</t>
  </si>
  <si>
    <t>VBX0013</t>
  </si>
  <si>
    <t>随访单位名称</t>
  </si>
  <si>
    <t>VBX0014</t>
  </si>
  <si>
    <t>MONTH_AGE</t>
  </si>
  <si>
    <t>月龄</t>
  </si>
  <si>
    <t>VBX0015</t>
  </si>
  <si>
    <t>SUCK_INFO</t>
  </si>
  <si>
    <t>吃奶量</t>
  </si>
  <si>
    <t>VBX0016</t>
  </si>
  <si>
    <t>SUCK_NUM</t>
  </si>
  <si>
    <t>吃奶次数</t>
  </si>
  <si>
    <t>VBX0017</t>
  </si>
  <si>
    <t>SC_IS_VOMIT</t>
  </si>
  <si>
    <t>有无呕吐</t>
  </si>
  <si>
    <t>VBX0018</t>
  </si>
  <si>
    <t>VBX0019</t>
  </si>
  <si>
    <t>VBX0020</t>
  </si>
  <si>
    <t>WEIGHT_STANDARD</t>
  </si>
  <si>
    <t>体重标准</t>
  </si>
  <si>
    <t>取值范围为（上、中、下）</t>
  </si>
  <si>
    <t>VBX0021</t>
  </si>
  <si>
    <t>身长(CM)</t>
  </si>
  <si>
    <t>VBX0022</t>
  </si>
  <si>
    <t>LENGTH_STANDARD</t>
  </si>
  <si>
    <t>身长标准</t>
  </si>
  <si>
    <t>VBX0023</t>
  </si>
  <si>
    <t>HEAD_LENGTH</t>
  </si>
  <si>
    <t>头围(CM)</t>
  </si>
  <si>
    <t>VBX0024</t>
  </si>
  <si>
    <t>OUTDOOR_ACTIVE</t>
  </si>
  <si>
    <t>户外活动(小时/日)</t>
  </si>
  <si>
    <t>VBX0025</t>
  </si>
  <si>
    <t>VITAMIND</t>
  </si>
  <si>
    <t>服用维生素D(IU/日)</t>
  </si>
  <si>
    <t>VBX0026</t>
  </si>
  <si>
    <t>患病情况编码</t>
  </si>
  <si>
    <t>两次随访间患病情况【jhcv_followup_disease】</t>
  </si>
  <si>
    <t>VBX0027</t>
  </si>
  <si>
    <t>患病情况名称</t>
  </si>
  <si>
    <t>VBX0028</t>
  </si>
  <si>
    <t>患病情况描述</t>
  </si>
  <si>
    <t>VBX0029</t>
  </si>
  <si>
    <t>SC_MEDICINE</t>
  </si>
  <si>
    <t>中医药健康管理编码</t>
  </si>
  <si>
    <t>中医药健康管理服务【jhcv_medicine_manage】</t>
  </si>
  <si>
    <t>VBX0030</t>
  </si>
  <si>
    <t>ST_MEDICINE</t>
  </si>
  <si>
    <t>中医药健康管理名称</t>
  </si>
  <si>
    <t>VBX0031</t>
  </si>
  <si>
    <t>MEDICINE_DESC</t>
  </si>
  <si>
    <t>中医药健康管理描述</t>
  </si>
  <si>
    <t>VBX0032</t>
  </si>
  <si>
    <t>呼吸频率(次/分)</t>
  </si>
  <si>
    <t>VBX0033</t>
  </si>
  <si>
    <t>VBX0034</t>
  </si>
  <si>
    <t>SC_FACE</t>
  </si>
  <si>
    <t>面色编码</t>
  </si>
  <si>
    <t>儿童面色代码【cv04.10.008】</t>
  </si>
  <si>
    <t>VBX0035</t>
  </si>
  <si>
    <t>ST_FACE</t>
  </si>
  <si>
    <t>面色名称</t>
  </si>
  <si>
    <t>VBX0036</t>
  </si>
  <si>
    <t>FACE_OTHER</t>
  </si>
  <si>
    <t>其它面色</t>
  </si>
  <si>
    <t>VBX0037</t>
  </si>
  <si>
    <t>BREGMA_TRANSVERSE</t>
  </si>
  <si>
    <t>前囟长度1(CM)</t>
  </si>
  <si>
    <t>VBX0038</t>
  </si>
  <si>
    <t>BREGMA_LONGITUDINAL</t>
  </si>
  <si>
    <t>前囟长度2(CM)</t>
  </si>
  <si>
    <t>VBX0039</t>
  </si>
  <si>
    <t>SC_BREGMA_STATUS</t>
  </si>
  <si>
    <t>前囟状态编码</t>
  </si>
  <si>
    <t>前囟张力代码【cv04.10.018】</t>
  </si>
  <si>
    <t>VBX0040</t>
  </si>
  <si>
    <t>ST_BREGMA_STATUS</t>
  </si>
  <si>
    <t>前囟状态名称</t>
  </si>
  <si>
    <t>VBX0041</t>
  </si>
  <si>
    <t>SC_BREGMA_CLOSE_STATUS</t>
  </si>
  <si>
    <t>前囟闭合状态编码</t>
  </si>
  <si>
    <t>前囟闭合标志【jhcv_fontanel】</t>
  </si>
  <si>
    <t>VBX0042</t>
  </si>
  <si>
    <t>ST_BREGMA_CLOSE_STATUS</t>
  </si>
  <si>
    <t>前囟闭合状态名称</t>
  </si>
  <si>
    <t>VBX0043</t>
  </si>
  <si>
    <t>其它前囟状态</t>
  </si>
  <si>
    <t>VBX0044</t>
  </si>
  <si>
    <t>SC_EYE</t>
  </si>
  <si>
    <t>眼编码</t>
  </si>
  <si>
    <t>是否异常【jhcv_abnormal】</t>
  </si>
  <si>
    <t>VBX0045</t>
  </si>
  <si>
    <t>ST_EYE</t>
  </si>
  <si>
    <t>眼名称</t>
  </si>
  <si>
    <t>VBX0046</t>
  </si>
  <si>
    <t>SC_EAR</t>
  </si>
  <si>
    <t>耳编码</t>
  </si>
  <si>
    <t>VBX0047</t>
  </si>
  <si>
    <t>ST_EAR</t>
  </si>
  <si>
    <t>耳名称</t>
  </si>
  <si>
    <t>VBX0048</t>
  </si>
  <si>
    <t>EAR_ABNORMAL</t>
  </si>
  <si>
    <t>耳其他异常</t>
  </si>
  <si>
    <t>VBX0049</t>
  </si>
  <si>
    <t>SC_NOSE</t>
  </si>
  <si>
    <t>鼻编码</t>
  </si>
  <si>
    <t>VBX0050</t>
  </si>
  <si>
    <t>ST_NOSE</t>
  </si>
  <si>
    <t>鼻名称</t>
  </si>
  <si>
    <t>VBX0051</t>
  </si>
  <si>
    <t>NOSE_ABNORMAL</t>
  </si>
  <si>
    <t>鼻异常</t>
  </si>
  <si>
    <t>VBX0052</t>
  </si>
  <si>
    <t>SC_MOUSE</t>
  </si>
  <si>
    <t>口腔编码</t>
  </si>
  <si>
    <t>VBX0053</t>
  </si>
  <si>
    <t>ST_MOUSE</t>
  </si>
  <si>
    <t>口腔名称</t>
  </si>
  <si>
    <t>VBX0054</t>
  </si>
  <si>
    <t>MOUSE_ABNORMAL</t>
  </si>
  <si>
    <t>口腔其他异常</t>
  </si>
  <si>
    <t>VBX0055</t>
  </si>
  <si>
    <t>SC_THRUSH</t>
  </si>
  <si>
    <t>鹅口疮编码</t>
  </si>
  <si>
    <t>VBX0056</t>
  </si>
  <si>
    <t>ST_THRUSH</t>
  </si>
  <si>
    <t>鹅口疮名称</t>
  </si>
  <si>
    <t>VBX0057</t>
  </si>
  <si>
    <t>SC_HEART_LUNG</t>
  </si>
  <si>
    <t>心肺编码</t>
  </si>
  <si>
    <t>VBX0058</t>
  </si>
  <si>
    <t>ST_HEART_LUNG</t>
  </si>
  <si>
    <t>心肺名称</t>
  </si>
  <si>
    <t>VBX0059</t>
  </si>
  <si>
    <t>HEART_LUNG_ABNORMAL</t>
  </si>
  <si>
    <t>心肺异常</t>
  </si>
  <si>
    <t>VBX0060</t>
  </si>
  <si>
    <t>SC_CHEST</t>
  </si>
  <si>
    <t>胸部编码</t>
  </si>
  <si>
    <t>VBX0061</t>
  </si>
  <si>
    <t>ST_CHEST</t>
  </si>
  <si>
    <t>胸部名称</t>
  </si>
  <si>
    <t>VBX0062</t>
  </si>
  <si>
    <t>CHEST_ABNORMAL</t>
  </si>
  <si>
    <t>胸部异常</t>
  </si>
  <si>
    <t>VBX0063</t>
  </si>
  <si>
    <t>SC_ABDOMINAL</t>
  </si>
  <si>
    <t>腹部编码</t>
  </si>
  <si>
    <t>VBX0064</t>
  </si>
  <si>
    <t>ST_ABDOMINAL</t>
  </si>
  <si>
    <t>腹部名称</t>
  </si>
  <si>
    <t>VBX0065</t>
  </si>
  <si>
    <t>ABDOMINAL_ABNORMAL</t>
  </si>
  <si>
    <t>腹部其他异常</t>
  </si>
  <si>
    <t>VBX0066</t>
  </si>
  <si>
    <t>SC_LIMBS</t>
  </si>
  <si>
    <t>四肢活动编码</t>
  </si>
  <si>
    <t>VBX0067</t>
  </si>
  <si>
    <t>ST_LIMBS</t>
  </si>
  <si>
    <t>四肢活动名称</t>
  </si>
  <si>
    <t>VBX0068</t>
  </si>
  <si>
    <t>LIMBS_ABNORMAL</t>
  </si>
  <si>
    <t>四肢活动异常</t>
  </si>
  <si>
    <t>VBX0069</t>
  </si>
  <si>
    <t>SC_NECK</t>
  </si>
  <si>
    <t>颈部包块编码</t>
  </si>
  <si>
    <t>VBX0070</t>
  </si>
  <si>
    <t>ST_NECK</t>
  </si>
  <si>
    <t>颈部包块名称</t>
  </si>
  <si>
    <t>VBX0071</t>
  </si>
  <si>
    <t>NECK_ESC</t>
  </si>
  <si>
    <t>颈部包块描述</t>
  </si>
  <si>
    <t>VBX0072</t>
  </si>
  <si>
    <t>SC_SKIN_INFO</t>
  </si>
  <si>
    <t>皮肤编码</t>
  </si>
  <si>
    <t>VBX0073</t>
  </si>
  <si>
    <t>ST_SKIN_INFO</t>
  </si>
  <si>
    <t>皮肤名称</t>
  </si>
  <si>
    <t>VBX0074</t>
  </si>
  <si>
    <t>SKIN_ABNORMAL</t>
  </si>
  <si>
    <t>皮肤其它症状</t>
  </si>
  <si>
    <t>VBX0075</t>
  </si>
  <si>
    <t>SC_ANAL</t>
  </si>
  <si>
    <t>肛门编码</t>
  </si>
  <si>
    <t>VBX0076</t>
  </si>
  <si>
    <t>ST_ANAL</t>
  </si>
  <si>
    <t>肛门名称</t>
  </si>
  <si>
    <t>VBX0077</t>
  </si>
  <si>
    <t>ANAL_ABNORMAL</t>
  </si>
  <si>
    <t>肛门异常</t>
  </si>
  <si>
    <t>VBX0078</t>
  </si>
  <si>
    <t>SC_GENITALIA</t>
  </si>
  <si>
    <t>外生殖器编码</t>
  </si>
  <si>
    <t>VBX0079</t>
  </si>
  <si>
    <t>ST_GENITALIA</t>
  </si>
  <si>
    <t>外生殖器名称</t>
  </si>
  <si>
    <t>VBX0080</t>
  </si>
  <si>
    <t>GENITALIA_ABNORMAL</t>
  </si>
  <si>
    <t>外生殖器异常</t>
  </si>
  <si>
    <t>VBX0081</t>
  </si>
  <si>
    <t>SC_SPINE</t>
  </si>
  <si>
    <t>脊柱编码</t>
  </si>
  <si>
    <t>VBX0082</t>
  </si>
  <si>
    <t>ST_SPINE</t>
  </si>
  <si>
    <t>脊柱名称</t>
  </si>
  <si>
    <t>VBX0083</t>
  </si>
  <si>
    <t>SPINE_ABNORMAL</t>
  </si>
  <si>
    <t>脊柱异常</t>
  </si>
  <si>
    <t>VBX0084</t>
  </si>
  <si>
    <t>SC_UMBILICAL</t>
  </si>
  <si>
    <t>脐带编码</t>
  </si>
  <si>
    <t>脐带检查结果代码【cv04.10.019】</t>
  </si>
  <si>
    <t>VBX0085</t>
  </si>
  <si>
    <t>ST_UMBILICAL</t>
  </si>
  <si>
    <t>脐带名称</t>
  </si>
  <si>
    <t>VBX0086</t>
  </si>
  <si>
    <t>UMBILICAL_OTHER</t>
  </si>
  <si>
    <t>脐带其它</t>
  </si>
  <si>
    <t>VBX0087</t>
  </si>
  <si>
    <t>DEFECATE_TIMES</t>
  </si>
  <si>
    <t>大便次数</t>
  </si>
  <si>
    <t>VBX0088</t>
  </si>
  <si>
    <t>STOOL_COLOR</t>
  </si>
  <si>
    <t>大便颜色</t>
  </si>
  <si>
    <t>VBX0089</t>
  </si>
  <si>
    <t>SC_STOOL</t>
  </si>
  <si>
    <t>大便性状编码</t>
  </si>
  <si>
    <t>儿童大便性状代码【cv04.01.012】</t>
  </si>
  <si>
    <t>VBX0090</t>
  </si>
  <si>
    <t>ST_STOOL</t>
  </si>
  <si>
    <t>大便性状名称</t>
  </si>
  <si>
    <t>VBX0091</t>
  </si>
  <si>
    <t>STOOL_DESC</t>
  </si>
  <si>
    <t>大便性状描述</t>
  </si>
  <si>
    <t>VBX0092</t>
  </si>
  <si>
    <t>SC_ICTERUS</t>
  </si>
  <si>
    <t>黄疸部位编码</t>
  </si>
  <si>
    <t>黄疸部位代码【cv04.10.009】</t>
  </si>
  <si>
    <t>VBX0093</t>
  </si>
  <si>
    <t>ST_ICTERUS</t>
  </si>
  <si>
    <t>黄疸部位名称</t>
  </si>
  <si>
    <t>VBX0094</t>
  </si>
  <si>
    <t>转诊</t>
  </si>
  <si>
    <t>VBX0095</t>
  </si>
  <si>
    <t>REFERRAL_REASON</t>
  </si>
  <si>
    <t>转诊原因</t>
  </si>
  <si>
    <t>VBX0096</t>
  </si>
  <si>
    <t>SC_REFERRAL_ORG</t>
  </si>
  <si>
    <t>转诊机构及科室编码</t>
  </si>
  <si>
    <t>VBX0097</t>
  </si>
  <si>
    <t>ST_REFERRAL_ORG</t>
  </si>
  <si>
    <t>转诊机构及科室名称</t>
  </si>
  <si>
    <t>VBX0098</t>
  </si>
  <si>
    <t>SC_GUIDE</t>
  </si>
  <si>
    <t>儿童健康指导类别代码【cv06.00.217】</t>
  </si>
  <si>
    <t>VBX0099</t>
  </si>
  <si>
    <t>ST_GUIDE</t>
  </si>
  <si>
    <t>VBX0100</t>
  </si>
  <si>
    <t>GUIDE_DESC</t>
  </si>
  <si>
    <t>指导描述</t>
  </si>
  <si>
    <t>VBX0101</t>
  </si>
  <si>
    <t>VBX0102</t>
  </si>
  <si>
    <t>NEXT_VISIT_ADDRESS</t>
  </si>
  <si>
    <t>下次随访地点</t>
  </si>
  <si>
    <t>VBX0103</t>
  </si>
  <si>
    <t>VBX0104</t>
  </si>
  <si>
    <t>VBX0105</t>
  </si>
  <si>
    <t>VBX0106</t>
  </si>
  <si>
    <t>VBX0107</t>
  </si>
  <si>
    <t>VBX0108</t>
  </si>
  <si>
    <t>VBX0109</t>
  </si>
  <si>
    <t>VBX0110</t>
  </si>
  <si>
    <t>VBX0111</t>
  </si>
  <si>
    <t>VBX0112</t>
  </si>
  <si>
    <t>VBX0113</t>
  </si>
  <si>
    <t>VBX0114</t>
  </si>
  <si>
    <t>JH_RHHV_ARCHIVES_TRANS_RECORD</t>
  </si>
  <si>
    <t>VBY0001</t>
  </si>
  <si>
    <t>ARCHIVES_TRANS_RECORD_SN</t>
  </si>
  <si>
    <t>VBY0002</t>
  </si>
  <si>
    <t>VBY0003</t>
  </si>
  <si>
    <t>VBY0004</t>
  </si>
  <si>
    <t>VBY0005</t>
  </si>
  <si>
    <t>VBY0006</t>
  </si>
  <si>
    <t>VBY0007</t>
  </si>
  <si>
    <t>VBY0008</t>
  </si>
  <si>
    <t>SC_MOVE_TYPE</t>
  </si>
  <si>
    <t>迁移类别编码</t>
  </si>
  <si>
    <t>VBY0009</t>
  </si>
  <si>
    <t>ST_MOVE_TYPE</t>
  </si>
  <si>
    <t>迁移类别名称</t>
  </si>
  <si>
    <t>VBY0010</t>
  </si>
  <si>
    <t>SOURCE_AREA</t>
  </si>
  <si>
    <t>原网格地址</t>
  </si>
  <si>
    <t>VBY0011</t>
  </si>
  <si>
    <t>VBY0012</t>
  </si>
  <si>
    <t>VBY0013</t>
  </si>
  <si>
    <t>SC_SOURCE_DOCTOR</t>
  </si>
  <si>
    <t>原责任医生编码</t>
  </si>
  <si>
    <t>VBY0014</t>
  </si>
  <si>
    <t>ST_SOURCE_DOCTOR</t>
  </si>
  <si>
    <t>原责任医生名称</t>
  </si>
  <si>
    <t>VBY0015</t>
  </si>
  <si>
    <t>TARGET_AREA</t>
  </si>
  <si>
    <t>现网格地址</t>
  </si>
  <si>
    <t>VBY0016</t>
  </si>
  <si>
    <t>VBY0017</t>
  </si>
  <si>
    <t>VBY0018</t>
  </si>
  <si>
    <t>现责任医生编码</t>
  </si>
  <si>
    <t>VBY0019</t>
  </si>
  <si>
    <t>现责任医生名称</t>
  </si>
  <si>
    <t>VBY0020</t>
  </si>
  <si>
    <t>VBY0021</t>
  </si>
  <si>
    <t>VBY0022</t>
  </si>
  <si>
    <t>VBY0023</t>
  </si>
  <si>
    <t>VBY0024</t>
  </si>
  <si>
    <t>VBY0025</t>
  </si>
  <si>
    <t>VBY0026</t>
  </si>
  <si>
    <t>VBY0027</t>
  </si>
  <si>
    <t>VBY0028</t>
  </si>
  <si>
    <t>SC_AFFIRM_TYPE</t>
  </si>
  <si>
    <t>确认类别编码</t>
  </si>
  <si>
    <t>VBY0029</t>
  </si>
  <si>
    <t>ST_AFFIRM_TYPE</t>
  </si>
  <si>
    <t>确认类别名称</t>
  </si>
  <si>
    <t>VBY0030</t>
  </si>
  <si>
    <t>VBY0031</t>
  </si>
  <si>
    <t>VBY0032</t>
  </si>
  <si>
    <t>VBY0033</t>
  </si>
  <si>
    <t>VBY0034</t>
  </si>
  <si>
    <t>VBY0035</t>
  </si>
  <si>
    <t>迁移状态编码</t>
  </si>
  <si>
    <t>VBY0036</t>
  </si>
  <si>
    <t>迁移状态名称</t>
  </si>
  <si>
    <t>VBY0037</t>
  </si>
  <si>
    <t>DOCTOR_VIEW</t>
  </si>
  <si>
    <t>责任医生确认</t>
  </si>
  <si>
    <t>VBY0038</t>
  </si>
  <si>
    <t>VBY0039</t>
  </si>
  <si>
    <t>VBY0040</t>
  </si>
  <si>
    <t>VBY0041</t>
  </si>
  <si>
    <t>VBY0042</t>
  </si>
  <si>
    <t>VBY0043</t>
  </si>
  <si>
    <t>VBY0044</t>
  </si>
  <si>
    <t>VBY0045</t>
  </si>
  <si>
    <t>VBY0046</t>
  </si>
  <si>
    <t>VBY0047</t>
  </si>
  <si>
    <t>VBY0048</t>
  </si>
  <si>
    <t>JH_RHHV_DIABETES_CHDOCTOR_TRAND</t>
  </si>
  <si>
    <t>VBZ0001</t>
  </si>
  <si>
    <t>DIABETES_CHDOCTOR_TRAND_SN</t>
  </si>
  <si>
    <t>VBZ0002</t>
  </si>
  <si>
    <t>VBZ0003</t>
  </si>
  <si>
    <t>VBZ0004</t>
  </si>
  <si>
    <t>VBZ0005</t>
  </si>
  <si>
    <t>VBZ0006</t>
  </si>
  <si>
    <t>VBZ0007</t>
  </si>
  <si>
    <t>VBZ0008</t>
  </si>
  <si>
    <t>VBZ0009</t>
  </si>
  <si>
    <t>VBZ0010</t>
  </si>
  <si>
    <t>VBZ0011</t>
  </si>
  <si>
    <t>VBZ0012</t>
  </si>
  <si>
    <t>VBZ0013</t>
  </si>
  <si>
    <t>VBZ0014</t>
  </si>
  <si>
    <t>VBZ0015</t>
  </si>
  <si>
    <t>VBZ0016</t>
  </si>
  <si>
    <t>VBZ0017</t>
  </si>
  <si>
    <t>VBZ0018</t>
  </si>
  <si>
    <t>JH_RHHV_DIABETES_HEALTH_EDU</t>
  </si>
  <si>
    <t>VCA0001</t>
  </si>
  <si>
    <t>DIABETES_HEALTH_EDU_SN</t>
  </si>
  <si>
    <t>VCA0002</t>
  </si>
  <si>
    <t>VCA0003</t>
  </si>
  <si>
    <t>VCA0004</t>
  </si>
  <si>
    <t>VCA0005</t>
  </si>
  <si>
    <t>VCA0006</t>
  </si>
  <si>
    <t>VCA0007</t>
  </si>
  <si>
    <t>HEALTH_TEACH</t>
  </si>
  <si>
    <t>健康教育描述</t>
  </si>
  <si>
    <t>VCA0008</t>
  </si>
  <si>
    <t>VCA0009</t>
  </si>
  <si>
    <t>VCA0010</t>
  </si>
  <si>
    <t>VCA0011</t>
  </si>
  <si>
    <t>VCA0012</t>
  </si>
  <si>
    <t>VCA0013</t>
  </si>
  <si>
    <t>VCA0014</t>
  </si>
  <si>
    <t>VCA0015</t>
  </si>
  <si>
    <t>VCA0016</t>
  </si>
  <si>
    <t>VCA0017</t>
  </si>
  <si>
    <t>VCA0018</t>
  </si>
  <si>
    <t>JH_RHHV_DIABETES_HEALTH_MANAGE</t>
  </si>
  <si>
    <t>VCB0001</t>
  </si>
  <si>
    <t>DIABETES_HEALTH_MANAGE_SN</t>
  </si>
  <si>
    <t>VCB0002</t>
  </si>
  <si>
    <t>VCB0003</t>
  </si>
  <si>
    <t>VCB0004</t>
  </si>
  <si>
    <t>VCB0005</t>
  </si>
  <si>
    <t>VCB0006</t>
  </si>
  <si>
    <t>VCB0007</t>
  </si>
  <si>
    <t>PERSON_NAME</t>
  </si>
  <si>
    <t>VCB0008</t>
  </si>
  <si>
    <t>VCB0009</t>
  </si>
  <si>
    <t>VCB0010</t>
  </si>
  <si>
    <t>VCB0011</t>
  </si>
  <si>
    <t>VCB0012</t>
  </si>
  <si>
    <t>VCB0013</t>
  </si>
  <si>
    <t>VCB0014</t>
  </si>
  <si>
    <t>VCB0015</t>
  </si>
  <si>
    <t>VCB0016</t>
  </si>
  <si>
    <t>VCB0017</t>
  </si>
  <si>
    <t>VCB0018</t>
  </si>
  <si>
    <t>VCB0019</t>
  </si>
  <si>
    <t>VCB0020</t>
  </si>
  <si>
    <t>VCB0021</t>
  </si>
  <si>
    <t>VCB0022</t>
  </si>
  <si>
    <t>VCB0023</t>
  </si>
  <si>
    <t>VCB0024</t>
  </si>
  <si>
    <t>VCB0025</t>
  </si>
  <si>
    <t>VCB0026</t>
  </si>
  <si>
    <t>VCB0027</t>
  </si>
  <si>
    <t>VCB0028</t>
  </si>
  <si>
    <t>VCB0029</t>
  </si>
  <si>
    <t>JH_RHHV_DIABETES_HEALTH_TRANS</t>
  </si>
  <si>
    <t>VCC0001</t>
  </si>
  <si>
    <t>DIABETES_HEALTH_TRANS_SN</t>
  </si>
  <si>
    <t>VCC0002</t>
  </si>
  <si>
    <t>VCC0003</t>
  </si>
  <si>
    <t>VCC0004</t>
  </si>
  <si>
    <t>VCC0005</t>
  </si>
  <si>
    <t>ASSESST_IME</t>
  </si>
  <si>
    <t>VCC0006</t>
  </si>
  <si>
    <t>VCC0007</t>
  </si>
  <si>
    <t>HEALTH_GUIDE_ONE</t>
  </si>
  <si>
    <t>其他健康指导1</t>
  </si>
  <si>
    <t>VCC0008</t>
  </si>
  <si>
    <t>HEALTH_GUIDE_TWO</t>
  </si>
  <si>
    <t>其他健康指导2</t>
  </si>
  <si>
    <t>VCC0009</t>
  </si>
  <si>
    <t>HEALTH_GUIDE_THREE</t>
  </si>
  <si>
    <t>其他健康指导3</t>
  </si>
  <si>
    <t>VCC0010</t>
  </si>
  <si>
    <t>SC_FIX_TYPE</t>
  </si>
  <si>
    <t>定转级类型编码</t>
  </si>
  <si>
    <t>VCC0011</t>
  </si>
  <si>
    <t>ST_FIX_TYPE</t>
  </si>
  <si>
    <t>定转级类型名称</t>
  </si>
  <si>
    <t>VCC0012</t>
  </si>
  <si>
    <t>FIX_DATE</t>
  </si>
  <si>
    <t>定转级日期</t>
  </si>
  <si>
    <t>VCC0013</t>
  </si>
  <si>
    <t>FBS_INFO</t>
  </si>
  <si>
    <t>建卡空腹血糖</t>
  </si>
  <si>
    <t>VCC0014</t>
  </si>
  <si>
    <t>建卡餐后血糖</t>
  </si>
  <si>
    <t>VCC0015</t>
  </si>
  <si>
    <t>SC_CONTROL_RESULT</t>
  </si>
  <si>
    <t>控制情况编码</t>
  </si>
  <si>
    <t>VCC0016</t>
  </si>
  <si>
    <t>ST_CONTROL_RESULT</t>
  </si>
  <si>
    <t>控制情况名称</t>
  </si>
  <si>
    <t>VCC0017</t>
  </si>
  <si>
    <t>SC_DIABETES_GROUP</t>
  </si>
  <si>
    <t>管理分级编码</t>
  </si>
  <si>
    <t>VCC0018</t>
  </si>
  <si>
    <t>ST_DIABETES_GROUP</t>
  </si>
  <si>
    <t>管理分级名称</t>
  </si>
  <si>
    <t>VCC0019</t>
  </si>
  <si>
    <t>SC_BLOOD</t>
  </si>
  <si>
    <t>采血类型编码</t>
  </si>
  <si>
    <t>VCC0020</t>
  </si>
  <si>
    <t>ST_BLOOD</t>
  </si>
  <si>
    <t>采血类型名称</t>
  </si>
  <si>
    <t>VCC0021</t>
  </si>
  <si>
    <t>OLD_GROUP</t>
  </si>
  <si>
    <t>原定分级</t>
  </si>
  <si>
    <t>VCC0022</t>
  </si>
  <si>
    <t>INITIAL_ASSESS</t>
  </si>
  <si>
    <t>初始评估</t>
  </si>
  <si>
    <t>VCC0023</t>
  </si>
  <si>
    <t>VCC0024</t>
  </si>
  <si>
    <t>VCC0025</t>
  </si>
  <si>
    <t>BLOOD_FAT</t>
  </si>
  <si>
    <t>血脂</t>
  </si>
  <si>
    <t>VCC0026</t>
  </si>
  <si>
    <t>RENAL_INFO</t>
  </si>
  <si>
    <t>肾功能</t>
  </si>
  <si>
    <t>VCC0027</t>
  </si>
  <si>
    <t>ROUTINE_URINE</t>
  </si>
  <si>
    <t>尿常规</t>
  </si>
  <si>
    <t>VCC0028</t>
  </si>
  <si>
    <t>ECG_INFO</t>
  </si>
  <si>
    <t>心电图</t>
  </si>
  <si>
    <t>VCC0029</t>
  </si>
  <si>
    <t>EYE_GROUND</t>
  </si>
  <si>
    <t>眼底</t>
  </si>
  <si>
    <t>VCC0030</t>
  </si>
  <si>
    <t>辅助检查计划-其他</t>
  </si>
  <si>
    <t>VCC0031</t>
  </si>
  <si>
    <t>NPI_INFO</t>
  </si>
  <si>
    <t>非药物干涉计划</t>
  </si>
  <si>
    <t>VCC0032</t>
  </si>
  <si>
    <t>DOCTOR_SIGN</t>
  </si>
  <si>
    <t>医生签名</t>
  </si>
  <si>
    <t>VCC0033</t>
  </si>
  <si>
    <t>OTHER_NPI</t>
  </si>
  <si>
    <t>其他非药物干预计划</t>
  </si>
  <si>
    <t>VCC0034</t>
  </si>
  <si>
    <t>OTHER_INFO_ONE</t>
  </si>
  <si>
    <t>辅助检查计划-其他1</t>
  </si>
  <si>
    <t>VCC0035</t>
  </si>
  <si>
    <t>VCC0036</t>
  </si>
  <si>
    <t>VCC0037</t>
  </si>
  <si>
    <t>VCC0038</t>
  </si>
  <si>
    <t>VCC0039</t>
  </si>
  <si>
    <t>VCC0040</t>
  </si>
  <si>
    <t>VCC0041</t>
  </si>
  <si>
    <t>VCC0042</t>
  </si>
  <si>
    <t>VCC0043</t>
  </si>
  <si>
    <t>VCC0044</t>
  </si>
  <si>
    <t>VCC0045</t>
  </si>
  <si>
    <t>VCC0046</t>
  </si>
  <si>
    <t>JH_RHHV_DIABETES_COMPLICATIONS</t>
  </si>
  <si>
    <t>VCD0001</t>
  </si>
  <si>
    <t>DIABETES_COMPLICATIONS_SN</t>
  </si>
  <si>
    <t>VCD0002</t>
  </si>
  <si>
    <t>VCD0003</t>
  </si>
  <si>
    <t>VCD0004</t>
  </si>
  <si>
    <t>VCD0005</t>
  </si>
  <si>
    <t>COMPLICATION_ID</t>
  </si>
  <si>
    <t>并发症识别</t>
  </si>
  <si>
    <t>VCD0006</t>
  </si>
  <si>
    <t>VCD0007</t>
  </si>
  <si>
    <t>VCD0008</t>
  </si>
  <si>
    <t>SC_COMPLICATION</t>
  </si>
  <si>
    <t>并发症编码</t>
  </si>
  <si>
    <t>VCD0009</t>
  </si>
  <si>
    <t>ST_COMPLICATION</t>
  </si>
  <si>
    <t>并发症名称</t>
  </si>
  <si>
    <t>VCD0010</t>
  </si>
  <si>
    <t>VCD0011</t>
  </si>
  <si>
    <t>VCD0012</t>
  </si>
  <si>
    <t>VCD0013</t>
  </si>
  <si>
    <t>VCD0014</t>
  </si>
  <si>
    <t>VCD0015</t>
  </si>
  <si>
    <t>VCD0016</t>
  </si>
  <si>
    <t>VCD0017</t>
  </si>
  <si>
    <t>VCD0018</t>
  </si>
  <si>
    <t>VCD0019</t>
  </si>
  <si>
    <t>VCD0020</t>
  </si>
  <si>
    <t>VCD0021</t>
  </si>
  <si>
    <t>JH_RHHV_DIABETES_CONTROL_OBJ</t>
  </si>
  <si>
    <t>VCE0001</t>
  </si>
  <si>
    <t>DIABETES_CONTROL_OBJ_SN</t>
  </si>
  <si>
    <t>VCE0002</t>
  </si>
  <si>
    <t>VCE0003</t>
  </si>
  <si>
    <t>VCE0004</t>
  </si>
  <si>
    <t>VCE0005</t>
  </si>
  <si>
    <t>VCE0006</t>
  </si>
  <si>
    <t>VCE0007</t>
  </si>
  <si>
    <t>VCE0008</t>
  </si>
  <si>
    <t>PBS_LOW</t>
  </si>
  <si>
    <t>餐前血糖低值</t>
  </si>
  <si>
    <t>VCE0009</t>
  </si>
  <si>
    <t>PBS_HIGH</t>
  </si>
  <si>
    <t>餐前血糖高值</t>
  </si>
  <si>
    <t>VCE0010</t>
  </si>
  <si>
    <t>DIABETES_CONTROL</t>
  </si>
  <si>
    <t>控制目标</t>
  </si>
  <si>
    <t>VCE0011</t>
  </si>
  <si>
    <t>VCE0012</t>
  </si>
  <si>
    <t>VCE0013</t>
  </si>
  <si>
    <t>VCE0014</t>
  </si>
  <si>
    <t>VCE0015</t>
  </si>
  <si>
    <t>VCE0016</t>
  </si>
  <si>
    <t>VCE0017</t>
  </si>
  <si>
    <t>VCE0018</t>
  </si>
  <si>
    <t>VCE0019</t>
  </si>
  <si>
    <t>VCE0020</t>
  </si>
  <si>
    <t>VCE0021</t>
  </si>
  <si>
    <t>JH_RHHV_DIABETES_INQUIRT_RECORD</t>
  </si>
  <si>
    <t>VCF0001</t>
  </si>
  <si>
    <t>DIABETES_INQUIRT_RECORD_SN</t>
  </si>
  <si>
    <t>VCF0002</t>
  </si>
  <si>
    <t>VCF0003</t>
  </si>
  <si>
    <t>VCF0004</t>
  </si>
  <si>
    <t>VCF0005</t>
  </si>
  <si>
    <t>SIMILARITY_ID</t>
  </si>
  <si>
    <t>标识列</t>
  </si>
  <si>
    <t>VCF0006</t>
  </si>
  <si>
    <t>INQUIRE_DATE</t>
  </si>
  <si>
    <t>询问日期</t>
  </si>
  <si>
    <t>VCF0007</t>
  </si>
  <si>
    <t>SC_INQUIRE_USER</t>
  </si>
  <si>
    <t>询问人员编码</t>
  </si>
  <si>
    <t>VCF0008</t>
  </si>
  <si>
    <t>ST_INQUIRE_USER</t>
  </si>
  <si>
    <t>询问人员名称</t>
  </si>
  <si>
    <t>VCF0009</t>
  </si>
  <si>
    <t>SC_INQUIRE_ORG</t>
  </si>
  <si>
    <t>询问机构编码</t>
  </si>
  <si>
    <t>VCF0010</t>
  </si>
  <si>
    <t>ST_INQUIRE_ORG</t>
  </si>
  <si>
    <t>询问机构名称</t>
  </si>
  <si>
    <t>VCF0011</t>
  </si>
  <si>
    <t>VCF0012</t>
  </si>
  <si>
    <t>SC_AGENCY_AND_DEPT</t>
  </si>
  <si>
    <t>机构及科别编码</t>
  </si>
  <si>
    <t>VCF0013</t>
  </si>
  <si>
    <t>ST_AGENCY_AND_DEPT</t>
  </si>
  <si>
    <t>机构及科别名称</t>
  </si>
  <si>
    <t>VCF0014</t>
  </si>
  <si>
    <t>APPRAISE_INFO</t>
  </si>
  <si>
    <t>评估</t>
  </si>
  <si>
    <t>VCF0015</t>
  </si>
  <si>
    <t>VCF0016</t>
  </si>
  <si>
    <t>VCF0017</t>
  </si>
  <si>
    <t>SC_INQUIRE_WAY</t>
  </si>
  <si>
    <t>询问方式编码</t>
  </si>
  <si>
    <t>VCF0018</t>
  </si>
  <si>
    <t>ST_INQUIRE_WAY</t>
  </si>
  <si>
    <t>询问方式名称</t>
  </si>
  <si>
    <t>VCF0019</t>
  </si>
  <si>
    <t>空腹血糖</t>
  </si>
  <si>
    <t>VCF0020</t>
  </si>
  <si>
    <t>VCF0021</t>
  </si>
  <si>
    <t>措施描述</t>
  </si>
  <si>
    <t>VCF0022</t>
  </si>
  <si>
    <t>是否已转诊</t>
  </si>
  <si>
    <t>VCF0023</t>
  </si>
  <si>
    <t>VCF0024</t>
  </si>
  <si>
    <t>VCF0025</t>
  </si>
  <si>
    <t>VCF0026</t>
  </si>
  <si>
    <t>VCF0027</t>
  </si>
  <si>
    <t>VCF0028</t>
  </si>
  <si>
    <t>VCF0029</t>
  </si>
  <si>
    <t>VCF0030</t>
  </si>
  <si>
    <t>VCF0031</t>
  </si>
  <si>
    <t>VCF0032</t>
  </si>
  <si>
    <t>VCF0033</t>
  </si>
  <si>
    <t>JH_RHHV_OLD_PHYSICAL_EXAM</t>
  </si>
  <si>
    <t>VCG0001</t>
  </si>
  <si>
    <t>OLD_PHYSICAL_EXAM_SN</t>
  </si>
  <si>
    <t>VCG0002</t>
  </si>
  <si>
    <t>VCG0003</t>
  </si>
  <si>
    <t>VCG0004</t>
  </si>
  <si>
    <t>VCG0005</t>
  </si>
  <si>
    <t>CHECKUP_ID</t>
  </si>
  <si>
    <t>体检编号</t>
  </si>
  <si>
    <t>VCG0006</t>
  </si>
  <si>
    <t>VCG0007</t>
  </si>
  <si>
    <t>VCG0008</t>
  </si>
  <si>
    <t>VCG0009</t>
  </si>
  <si>
    <t>VCG0010</t>
  </si>
  <si>
    <t>VCG0011</t>
  </si>
  <si>
    <t>VCG0012</t>
  </si>
  <si>
    <t>VCG0013</t>
  </si>
  <si>
    <t>VCG0014</t>
  </si>
  <si>
    <t>VCG0015</t>
  </si>
  <si>
    <t>VCG0016</t>
  </si>
  <si>
    <t>VCG0017</t>
  </si>
  <si>
    <t>VCG0018</t>
  </si>
  <si>
    <t>VCG0019</t>
  </si>
  <si>
    <t>VCG0020</t>
  </si>
  <si>
    <t>VCG0021</t>
  </si>
  <si>
    <t>JH_RHHV_OLD_ARCHIVES</t>
  </si>
  <si>
    <t>VCH0001</t>
  </si>
  <si>
    <t>OLD_ARCHIVES_SN</t>
  </si>
  <si>
    <t>VCH0002</t>
  </si>
  <si>
    <t>VCH0003</t>
  </si>
  <si>
    <t>VCH0004</t>
  </si>
  <si>
    <t>VCH0005</t>
  </si>
  <si>
    <t>VCH0006</t>
  </si>
  <si>
    <t>责任医生姓名</t>
  </si>
  <si>
    <t>VCH0007</t>
  </si>
  <si>
    <t>VCH0008</t>
  </si>
  <si>
    <t>VCH0009</t>
  </si>
  <si>
    <t>LIFE_SUPPORT</t>
  </si>
  <si>
    <t>生活赡养</t>
  </si>
  <si>
    <t>VCH0010</t>
  </si>
  <si>
    <t>ABILITY_GRADE</t>
  </si>
  <si>
    <t>能力评定</t>
  </si>
  <si>
    <t>VCH0011</t>
  </si>
  <si>
    <t>NURSE_STATUS</t>
  </si>
  <si>
    <t>护理情况</t>
  </si>
  <si>
    <t>VCH0012</t>
  </si>
  <si>
    <t>SIGHT_STATUS</t>
  </si>
  <si>
    <t>视力情况</t>
  </si>
  <si>
    <t>VCH0013</t>
  </si>
  <si>
    <t>TOOTH_STATUS</t>
  </si>
  <si>
    <t>牙齿状况</t>
  </si>
  <si>
    <t>VCH0014</t>
  </si>
  <si>
    <t>SC_SYMPTOMS</t>
  </si>
  <si>
    <t>健康检查症状编码</t>
  </si>
  <si>
    <t>VCH0015</t>
  </si>
  <si>
    <t>ST_SYMPTOMS</t>
  </si>
  <si>
    <t>健康检查症状名称</t>
  </si>
  <si>
    <t>VCH0016</t>
  </si>
  <si>
    <t>SC_DRUG_COMPLIANCE</t>
  </si>
  <si>
    <t>服药依从性编码</t>
  </si>
  <si>
    <t>VCH0017</t>
  </si>
  <si>
    <t>ST_DRUG_COMPLIANCE</t>
  </si>
  <si>
    <t>服药依从性名称</t>
  </si>
  <si>
    <t>VCH0018</t>
  </si>
  <si>
    <t>SC_PSYCHOLOGY_STATUS</t>
  </si>
  <si>
    <t>心理状态编码</t>
  </si>
  <si>
    <t>VCH0019</t>
  </si>
  <si>
    <t>ST_PSYCHOLOGY_STATUS</t>
  </si>
  <si>
    <t>心理状态名称</t>
  </si>
  <si>
    <t>VCH0020</t>
  </si>
  <si>
    <t>SC_OBEY_DOCTOR</t>
  </si>
  <si>
    <t>遵医行为编码</t>
  </si>
  <si>
    <t>VCH0021</t>
  </si>
  <si>
    <t>ST_OBEY_DOCTOR</t>
  </si>
  <si>
    <t>遵医行为名称</t>
  </si>
  <si>
    <t>VCH0022</t>
  </si>
  <si>
    <t>SC_WORK_EXPOSE_FLAG</t>
  </si>
  <si>
    <t>职业暴露标志编码</t>
  </si>
  <si>
    <t>VCH0023</t>
  </si>
  <si>
    <t>ST_WORK_EXPOSE_FLAG</t>
  </si>
  <si>
    <t>职业暴露标志名称</t>
  </si>
  <si>
    <t>VCH0024</t>
  </si>
  <si>
    <t>WORK_EXPOSE_RISK</t>
  </si>
  <si>
    <t>职业暴露因素</t>
  </si>
  <si>
    <t>VCH0025</t>
  </si>
  <si>
    <t>SC_WORK_EXPOSE_RISK_TYPE</t>
  </si>
  <si>
    <t>职业暴露种类编码</t>
  </si>
  <si>
    <t>VCH0026</t>
  </si>
  <si>
    <t>ST_WORK_EXPOSE_RISK_TYPE</t>
  </si>
  <si>
    <t>职业暴露种类名称</t>
  </si>
  <si>
    <t>VCH0027</t>
  </si>
  <si>
    <t>WORK_NAME</t>
  </si>
  <si>
    <t>有危害职业</t>
  </si>
  <si>
    <t>VCH0028</t>
  </si>
  <si>
    <t>从事年限</t>
  </si>
  <si>
    <t>VCH0029</t>
  </si>
  <si>
    <t>SC_IS_PROTECT</t>
  </si>
  <si>
    <t>是否防护</t>
  </si>
  <si>
    <t>VCH0030</t>
  </si>
  <si>
    <t>SC_FAMILY_SMOKE_FLAG</t>
  </si>
  <si>
    <t>成员吸烟标志编码</t>
  </si>
  <si>
    <t>VCH0031</t>
  </si>
  <si>
    <t>ST_FAMILY_SMOKE_FLAG</t>
  </si>
  <si>
    <t>成员吸烟标志名称</t>
  </si>
  <si>
    <t>VCH0032</t>
  </si>
  <si>
    <t>SC_FAMILY_COLEWARM_FLAG</t>
  </si>
  <si>
    <t>煤火取暖标志编码</t>
  </si>
  <si>
    <t>VCH0033</t>
  </si>
  <si>
    <t>ST_FAMILY_COLEWARM_FLAG</t>
  </si>
  <si>
    <t>煤火取暖标志名称</t>
  </si>
  <si>
    <t>VCH0034</t>
  </si>
  <si>
    <t>FAMILY_COLEWARM_YEAR</t>
  </si>
  <si>
    <t>取暖年限</t>
  </si>
  <si>
    <t>VCH0035</t>
  </si>
  <si>
    <t>SC_CURRENT_ADDRESS</t>
  </si>
  <si>
    <t>常住地址类别编码</t>
  </si>
  <si>
    <t>VCH0036</t>
  </si>
  <si>
    <t>ST_CURRENT_ADDRESS</t>
  </si>
  <si>
    <t>常住地址类别名称</t>
  </si>
  <si>
    <t>VCH0037</t>
  </si>
  <si>
    <t>CURRENT_PROBLEM</t>
  </si>
  <si>
    <t>主要健康问题</t>
  </si>
  <si>
    <t>VCH0038</t>
  </si>
  <si>
    <t>VCH0039</t>
  </si>
  <si>
    <t>VCH0040</t>
  </si>
  <si>
    <t>VCH0041</t>
  </si>
  <si>
    <t>VCH0042</t>
  </si>
  <si>
    <t>VCH0043</t>
  </si>
  <si>
    <t>VCH0044</t>
  </si>
  <si>
    <t>VCH0045</t>
  </si>
  <si>
    <t>VCH0046</t>
  </si>
  <si>
    <t>VCH0047</t>
  </si>
  <si>
    <t>VCH0048</t>
  </si>
  <si>
    <t>VCH0049</t>
  </si>
  <si>
    <t>VCH0050</t>
  </si>
  <si>
    <t>CANCELLATION_UNIT</t>
  </si>
  <si>
    <t>注销单位</t>
  </si>
  <si>
    <t>VCH0051</t>
  </si>
  <si>
    <t>VCH0052</t>
  </si>
  <si>
    <t>VCH0053</t>
  </si>
  <si>
    <t>VCH0054</t>
  </si>
  <si>
    <t>VCH0055</t>
  </si>
  <si>
    <t>VCH0056</t>
  </si>
  <si>
    <t>TOILET_INFO</t>
  </si>
  <si>
    <t>VCH0057</t>
  </si>
  <si>
    <t>VCH0058</t>
  </si>
  <si>
    <t>VCH0059</t>
  </si>
  <si>
    <t>EVALUATE_SCORE</t>
  </si>
  <si>
    <t>评估总分</t>
  </si>
  <si>
    <t>VCH0060</t>
  </si>
  <si>
    <t>VCH0061</t>
  </si>
  <si>
    <t>VCH0062</t>
  </si>
  <si>
    <t>VCH0063</t>
  </si>
  <si>
    <t>VCH0064</t>
  </si>
  <si>
    <t>VCH0065</t>
  </si>
  <si>
    <t>VCH0066</t>
  </si>
  <si>
    <t>VCH0067</t>
  </si>
  <si>
    <t>VCH0068</t>
  </si>
  <si>
    <t>VCH0069</t>
  </si>
  <si>
    <t>VCH0070</t>
  </si>
  <si>
    <t>JH_RHHV_OLD_FOLLOW_CHDOCTOR</t>
  </si>
  <si>
    <t>VCI0001</t>
  </si>
  <si>
    <t>OLD_FOLLOW_CHDOCTOR_SN</t>
  </si>
  <si>
    <t>VCI0002</t>
  </si>
  <si>
    <t>VCI0003</t>
  </si>
  <si>
    <t>VCI0004</t>
  </si>
  <si>
    <t>VCI0005</t>
  </si>
  <si>
    <t>VCI0006</t>
  </si>
  <si>
    <t>VCI0007</t>
  </si>
  <si>
    <t>VCI0008</t>
  </si>
  <si>
    <t>VCI0009</t>
  </si>
  <si>
    <t>VCI0010</t>
  </si>
  <si>
    <t>VCI0011</t>
  </si>
  <si>
    <t>VCI0012</t>
  </si>
  <si>
    <t>VCI0013</t>
  </si>
  <si>
    <t>VCI0014</t>
  </si>
  <si>
    <t>VCI0015</t>
  </si>
  <si>
    <t>VCI0016</t>
  </si>
  <si>
    <t>VCI0017</t>
  </si>
  <si>
    <t>JH_RHHV_OLD_FOLLOW_RECORD</t>
  </si>
  <si>
    <t>VCJ0001</t>
  </si>
  <si>
    <t>OLD_FOLLOW_RECORD_SN</t>
  </si>
  <si>
    <t>VCJ0002</t>
  </si>
  <si>
    <t>VCJ0003</t>
  </si>
  <si>
    <t>VCJ0004</t>
  </si>
  <si>
    <t>VCJ0005</t>
  </si>
  <si>
    <t>VCJ0006</t>
  </si>
  <si>
    <t>VCJ0007</t>
  </si>
  <si>
    <t>VCJ0008</t>
  </si>
  <si>
    <t>VCJ0009</t>
  </si>
  <si>
    <t>VCJ0010</t>
  </si>
  <si>
    <t>NO_VISIT_REASON</t>
  </si>
  <si>
    <t>VCJ0011</t>
  </si>
  <si>
    <t>NEW_SYMPTOMS</t>
  </si>
  <si>
    <t>新症状描述</t>
  </si>
  <si>
    <t>VCJ0012</t>
  </si>
  <si>
    <t>日吸烟量(支)</t>
  </si>
  <si>
    <t>VCJ0013</t>
  </si>
  <si>
    <t>VCJ0014</t>
  </si>
  <si>
    <t>TRAIN_TIMES_WEEK</t>
  </si>
  <si>
    <t>周运动次数</t>
  </si>
  <si>
    <t>VCJ0015</t>
  </si>
  <si>
    <t>VCJ0016</t>
  </si>
  <si>
    <t>EATE_SITU</t>
  </si>
  <si>
    <t>饮食情况</t>
  </si>
  <si>
    <t>VCJ0017</t>
  </si>
  <si>
    <t>PSYCHOLOGY_CHANGE</t>
  </si>
  <si>
    <t>心理调整</t>
  </si>
  <si>
    <t>VCJ0018</t>
  </si>
  <si>
    <t>OBEY_DOCTOR</t>
  </si>
  <si>
    <t>遵医行为</t>
  </si>
  <si>
    <t>VCJ0019</t>
  </si>
  <si>
    <t>VCJ0020</t>
  </si>
  <si>
    <t>VCJ0021</t>
  </si>
  <si>
    <t>随访日期</t>
  </si>
  <si>
    <t>VCJ0022</t>
  </si>
  <si>
    <t>VCJ0023</t>
  </si>
  <si>
    <t>VCJ0024</t>
  </si>
  <si>
    <t>VCJ0025</t>
  </si>
  <si>
    <t>VCJ0026</t>
  </si>
  <si>
    <t>VCJ0027</t>
  </si>
  <si>
    <t>VCJ0028</t>
  </si>
  <si>
    <t>NOW_SYMPTOMS</t>
  </si>
  <si>
    <t>目前症状</t>
  </si>
  <si>
    <t>VCJ0029</t>
  </si>
  <si>
    <t>SC_MOVE_TREAT</t>
  </si>
  <si>
    <t>治疗转诊编码</t>
  </si>
  <si>
    <t>VCJ0030</t>
  </si>
  <si>
    <t>ST_MOVE_TREAT</t>
  </si>
  <si>
    <t>治疗转诊名称</t>
  </si>
  <si>
    <t>VCJ0031</t>
  </si>
  <si>
    <t>VCJ0032</t>
  </si>
  <si>
    <t>VCJ0033</t>
  </si>
  <si>
    <t>VCJ0034</t>
  </si>
  <si>
    <t>VCJ0035</t>
  </si>
  <si>
    <t>VCJ0036</t>
  </si>
  <si>
    <t>体育锻炼编码</t>
  </si>
  <si>
    <t>VCJ0037</t>
  </si>
  <si>
    <t>体育锻炼名称</t>
  </si>
  <si>
    <t>VCJ0038</t>
  </si>
  <si>
    <t>VCJ0039</t>
  </si>
  <si>
    <t>VCJ0040</t>
  </si>
  <si>
    <t>SC_IS_DRINK</t>
  </si>
  <si>
    <t>VCJ0041</t>
  </si>
  <si>
    <t>VCJ0042</t>
  </si>
  <si>
    <t>TREATMENT_INFO</t>
  </si>
  <si>
    <t>治疗情况</t>
  </si>
  <si>
    <t>VCJ0043</t>
  </si>
  <si>
    <t>MEDICATION_INFO</t>
  </si>
  <si>
    <t>用药情况</t>
  </si>
  <si>
    <t>VCJ0044</t>
  </si>
  <si>
    <t>VCJ0045</t>
  </si>
  <si>
    <t>VCJ0046</t>
  </si>
  <si>
    <t>HEALTH_EXCEPTION</t>
  </si>
  <si>
    <t>健康异常</t>
  </si>
  <si>
    <t>VCJ0047</t>
  </si>
  <si>
    <t>HEALTH_GUIDANCE</t>
  </si>
  <si>
    <t>健康指导</t>
  </si>
  <si>
    <t>VCJ0048</t>
  </si>
  <si>
    <t>RISK_CONTROLL</t>
  </si>
  <si>
    <t>危险因素控制</t>
  </si>
  <si>
    <t>VCJ0049</t>
  </si>
  <si>
    <t>VCJ0050</t>
  </si>
  <si>
    <t>VCJ0051</t>
  </si>
  <si>
    <t>VCJ0052</t>
  </si>
  <si>
    <t>VCJ0053</t>
  </si>
  <si>
    <t>VCJ0054</t>
  </si>
  <si>
    <t>VCJ0055</t>
  </si>
  <si>
    <t>VCJ0056</t>
  </si>
  <si>
    <t>VCJ0057</t>
  </si>
  <si>
    <t>VCJ0058</t>
  </si>
  <si>
    <t>VCJ0059</t>
  </si>
  <si>
    <t>VCJ0060</t>
  </si>
  <si>
    <t>JH_RHHV_INSP_OLD_HEALTH</t>
  </si>
  <si>
    <t>VCK0001</t>
  </si>
  <si>
    <t>INSP_OLD_HEALTH_SN</t>
  </si>
  <si>
    <t>VCK0002</t>
  </si>
  <si>
    <t>VCK0003</t>
  </si>
  <si>
    <t>VCK0004</t>
  </si>
  <si>
    <t>VCK0005</t>
  </si>
  <si>
    <t>VCK0006</t>
  </si>
  <si>
    <t>VCK0007</t>
  </si>
  <si>
    <t>VCK0008</t>
  </si>
  <si>
    <t>VCK0009</t>
  </si>
  <si>
    <t>VCK0010</t>
  </si>
  <si>
    <t>VCK0011</t>
  </si>
  <si>
    <t>VCK0012</t>
  </si>
  <si>
    <t>VCK0013</t>
  </si>
  <si>
    <t>SC_SIGN_FLAG</t>
  </si>
  <si>
    <t>标志编码</t>
  </si>
  <si>
    <t>VCK0014</t>
  </si>
  <si>
    <t>ST_SIGN_FLAG</t>
  </si>
  <si>
    <t>标志名称</t>
  </si>
  <si>
    <t>VCK0015</t>
  </si>
  <si>
    <t>VCK0016</t>
  </si>
  <si>
    <t>VCK0017</t>
  </si>
  <si>
    <t>SC_MASTER</t>
  </si>
  <si>
    <t>主标识编码</t>
  </si>
  <si>
    <t>VCK0018</t>
  </si>
  <si>
    <t>ST_MASTER</t>
  </si>
  <si>
    <t>主标识名称</t>
  </si>
  <si>
    <t>VCK0019</t>
  </si>
  <si>
    <t>VCK0020</t>
  </si>
  <si>
    <t>VCK0021</t>
  </si>
  <si>
    <t>VCK0022</t>
  </si>
  <si>
    <t>VCK0023</t>
  </si>
  <si>
    <t>VCK0024</t>
  </si>
  <si>
    <t>VCK0025</t>
  </si>
  <si>
    <t>VCK0026</t>
  </si>
  <si>
    <t>VCK0027</t>
  </si>
  <si>
    <t>VCK0028</t>
  </si>
  <si>
    <t>VCK0029</t>
  </si>
  <si>
    <t>VCK0030</t>
  </si>
  <si>
    <t>VCK0031</t>
  </si>
  <si>
    <t>VCK0032</t>
  </si>
  <si>
    <t>VCK0033</t>
  </si>
  <si>
    <t>VCK0034</t>
  </si>
  <si>
    <t>VCK0035</t>
  </si>
  <si>
    <t>VCK0036</t>
  </si>
  <si>
    <t>JH_RHHV_FOLLOW_UP</t>
  </si>
  <si>
    <t>VCL0001</t>
  </si>
  <si>
    <t>VCL0002</t>
  </si>
  <si>
    <t>VCL0003</t>
  </si>
  <si>
    <t>VCL0004</t>
  </si>
  <si>
    <t>VCL0005</t>
  </si>
  <si>
    <t>PLAN_ID</t>
  </si>
  <si>
    <t>计划识别</t>
  </si>
  <si>
    <t>VCL0006</t>
  </si>
  <si>
    <t>计划类型编码</t>
  </si>
  <si>
    <t>VCL0007</t>
  </si>
  <si>
    <t>计划类型名称</t>
  </si>
  <si>
    <t>VCL0008</t>
  </si>
  <si>
    <t>分组组别</t>
  </si>
  <si>
    <t>VCL0009</t>
  </si>
  <si>
    <t>FIXGROUP_DATE</t>
  </si>
  <si>
    <t>转组日期</t>
  </si>
  <si>
    <t>VCL0010</t>
  </si>
  <si>
    <t>BEGIN_DATE</t>
  </si>
  <si>
    <t>开始日期</t>
  </si>
  <si>
    <t>VCL0011</t>
  </si>
  <si>
    <t>结束日期</t>
  </si>
  <si>
    <t>VCL0012</t>
  </si>
  <si>
    <t>BEGIN_VISIT_DATE</t>
  </si>
  <si>
    <t>提醒日期</t>
  </si>
  <si>
    <t>VCL0013</t>
  </si>
  <si>
    <t>VCL0014</t>
  </si>
  <si>
    <t>SC_PLAN_STATUS</t>
  </si>
  <si>
    <t>计划状态编码</t>
  </si>
  <si>
    <t>VCL0015</t>
  </si>
  <si>
    <t>ST_PLAN_STATUS</t>
  </si>
  <si>
    <t>计划状态名称</t>
  </si>
  <si>
    <t>VCL0016</t>
  </si>
  <si>
    <t>TRANSACT_DATE</t>
  </si>
  <si>
    <t>处理日期</t>
  </si>
  <si>
    <t>VCL0017</t>
  </si>
  <si>
    <t>VCL0018</t>
  </si>
  <si>
    <t>VCL0019</t>
  </si>
  <si>
    <t>VCL0020</t>
  </si>
  <si>
    <t>EXTEND_ONE</t>
  </si>
  <si>
    <t>扩展字段1</t>
  </si>
  <si>
    <t>VCL0021</t>
  </si>
  <si>
    <t>EXTEND_TWO</t>
  </si>
  <si>
    <t>扩展字段2</t>
  </si>
  <si>
    <t>VCL0022</t>
  </si>
  <si>
    <t>VCL0023</t>
  </si>
  <si>
    <t>VCL0024</t>
  </si>
  <si>
    <t>VCL0025</t>
  </si>
  <si>
    <t>VCL0026</t>
  </si>
  <si>
    <t>VCL0027</t>
  </si>
  <si>
    <t>VCL0028</t>
  </si>
  <si>
    <t>VCL0029</t>
  </si>
  <si>
    <t>VCL0030</t>
  </si>
  <si>
    <t>VCL0031</t>
  </si>
  <si>
    <t>VCL0032</t>
  </si>
  <si>
    <t>JH_RHHV_HYPERTENSION_CHDOCTOR</t>
  </si>
  <si>
    <t>VCM0001</t>
  </si>
  <si>
    <t>HYPERTENSION_CHDOCTOR_SN</t>
  </si>
  <si>
    <t>VCM0002</t>
  </si>
  <si>
    <t>VCM0003</t>
  </si>
  <si>
    <t>VCM0004</t>
  </si>
  <si>
    <t>VCM0005</t>
  </si>
  <si>
    <t>VCM0006</t>
  </si>
  <si>
    <t>VCM0007</t>
  </si>
  <si>
    <t>VCM0008</t>
  </si>
  <si>
    <t>VCM0009</t>
  </si>
  <si>
    <t>VCM0010</t>
  </si>
  <si>
    <t>VCM0011</t>
  </si>
  <si>
    <t>VCM0012</t>
  </si>
  <si>
    <t>VCM0013</t>
  </si>
  <si>
    <t>VCM0014</t>
  </si>
  <si>
    <t>VCM0015</t>
  </si>
  <si>
    <t>VCM0016</t>
  </si>
  <si>
    <t>VCM0017</t>
  </si>
  <si>
    <t>JH_RHHV_HYPERTENSION_HEALTH_EDU</t>
  </si>
  <si>
    <t>VCN0001</t>
  </si>
  <si>
    <t>HYPERTENSION_HEALTH_EDU_SN</t>
  </si>
  <si>
    <t>VCN0002</t>
  </si>
  <si>
    <t>VCN0003</t>
  </si>
  <si>
    <t>VCN0004</t>
  </si>
  <si>
    <t>VCN0005</t>
  </si>
  <si>
    <t>VCN0006</t>
  </si>
  <si>
    <t>VCN0007</t>
  </si>
  <si>
    <t>VCN0008</t>
  </si>
  <si>
    <t>VCN0009</t>
  </si>
  <si>
    <t>VCN0010</t>
  </si>
  <si>
    <t>VCN0011</t>
  </si>
  <si>
    <t>VCN0012</t>
  </si>
  <si>
    <t>VCN0013</t>
  </si>
  <si>
    <t>VCN0014</t>
  </si>
  <si>
    <t>VCN0015</t>
  </si>
  <si>
    <t>VCN0016</t>
  </si>
  <si>
    <t>VCN0017</t>
  </si>
  <si>
    <t>VCN0018</t>
  </si>
  <si>
    <t>JH_RHHV_HYPERTENSION_HEALTH_MANAGE</t>
  </si>
  <si>
    <t>VCO0001</t>
  </si>
  <si>
    <t>HYPERTENSION_HEALTH_MANAGE_SN</t>
  </si>
  <si>
    <t>VCO0002</t>
  </si>
  <si>
    <t>VCO0003</t>
  </si>
  <si>
    <t>VCO0004</t>
  </si>
  <si>
    <t>VCO0005</t>
  </si>
  <si>
    <t>VCO0006</t>
  </si>
  <si>
    <t>VCO0007</t>
  </si>
  <si>
    <t>VCO0008</t>
  </si>
  <si>
    <t>VCO0009</t>
  </si>
  <si>
    <t>VCO0010</t>
  </si>
  <si>
    <t>VCO0011</t>
  </si>
  <si>
    <t>VCO0012</t>
  </si>
  <si>
    <t>MOBILE_NUMBER</t>
  </si>
  <si>
    <t>手机号码</t>
  </si>
  <si>
    <t>VCO0013</t>
  </si>
  <si>
    <t>VCO0014</t>
  </si>
  <si>
    <t>VCO0015</t>
  </si>
  <si>
    <t>VCO0016</t>
  </si>
  <si>
    <t>VCO0017</t>
  </si>
  <si>
    <t>VCO0018</t>
  </si>
  <si>
    <t>VCO0019</t>
  </si>
  <si>
    <t>VCO0020</t>
  </si>
  <si>
    <t>VCO0021</t>
  </si>
  <si>
    <t>VCO0022</t>
  </si>
  <si>
    <t>VCO0023</t>
  </si>
  <si>
    <t>VCO0024</t>
  </si>
  <si>
    <t>VCO0025</t>
  </si>
  <si>
    <t>VCO0026</t>
  </si>
  <si>
    <t>VCO0027</t>
  </si>
  <si>
    <t>VCO0028</t>
  </si>
  <si>
    <t>VCO0029</t>
  </si>
  <si>
    <t>VCO0030</t>
  </si>
  <si>
    <t>JH_RHHV_HYPERTENSION_TRANS</t>
  </si>
  <si>
    <t>VCP0001</t>
  </si>
  <si>
    <t>HYPERTENSION_TRANS_SN</t>
  </si>
  <si>
    <t>VCP0002</t>
  </si>
  <si>
    <t>VCP0003</t>
  </si>
  <si>
    <t>VCP0004</t>
  </si>
  <si>
    <t>VCP0005</t>
  </si>
  <si>
    <t>VCP0006</t>
  </si>
  <si>
    <t>VCP0007</t>
  </si>
  <si>
    <t>VCP0008</t>
  </si>
  <si>
    <t>VCP0009</t>
  </si>
  <si>
    <t>VCP0010</t>
  </si>
  <si>
    <t>VCP0011</t>
  </si>
  <si>
    <t>VCP0012</t>
  </si>
  <si>
    <t>靶器官损害</t>
  </si>
  <si>
    <t>VCP0013</t>
  </si>
  <si>
    <t>COMPLICATION_INFO</t>
  </si>
  <si>
    <t>并存临床疾患</t>
  </si>
  <si>
    <t>VCP0014</t>
  </si>
  <si>
    <t>PRIMARY_HYPERTEN</t>
  </si>
  <si>
    <t>原发性高血压</t>
  </si>
  <si>
    <t>VCP0015</t>
  </si>
  <si>
    <t>VCP0016</t>
  </si>
  <si>
    <t>VCP0017</t>
  </si>
  <si>
    <t>VCP0018</t>
  </si>
  <si>
    <t>VCP0019</t>
  </si>
  <si>
    <t>VCP0020</t>
  </si>
  <si>
    <t>VCP0021</t>
  </si>
  <si>
    <t>EEG_INFO</t>
  </si>
  <si>
    <t>VCP0022</t>
  </si>
  <si>
    <t>VCP0023</t>
  </si>
  <si>
    <t>其它</t>
  </si>
  <si>
    <t>VCP0024</t>
  </si>
  <si>
    <t>VCP0025</t>
  </si>
  <si>
    <t>NON_DRUG</t>
  </si>
  <si>
    <t>非药物干预计划</t>
  </si>
  <si>
    <t>VCP0026</t>
  </si>
  <si>
    <t>OTHERNON_DRUG</t>
  </si>
  <si>
    <t>其他非药物干预</t>
  </si>
  <si>
    <t>VCP0027</t>
  </si>
  <si>
    <t>OTHER_HEALTH_ONE</t>
  </si>
  <si>
    <t>VCP0028</t>
  </si>
  <si>
    <t>OTHER_HEALTH_TWO</t>
  </si>
  <si>
    <t>VCP0029</t>
  </si>
  <si>
    <t>OTHER_HEALTH_THREE</t>
  </si>
  <si>
    <t>VCP0030</t>
  </si>
  <si>
    <t>VCP0031</t>
  </si>
  <si>
    <t>RISK_LEVEL</t>
  </si>
  <si>
    <t>危险分层</t>
  </si>
  <si>
    <t>VCP0032</t>
  </si>
  <si>
    <t>CONTROL_RESULT</t>
  </si>
  <si>
    <t>控制情况</t>
  </si>
  <si>
    <t>VCP0033</t>
  </si>
  <si>
    <t>DIABETES_GROUP</t>
  </si>
  <si>
    <t>管理分级</t>
  </si>
  <si>
    <t>VCP0034</t>
  </si>
  <si>
    <t>VCP0035</t>
  </si>
  <si>
    <t>VCP0036</t>
  </si>
  <si>
    <t>SC_FIX_ORG</t>
  </si>
  <si>
    <t>转组机构编码</t>
  </si>
  <si>
    <t>VCP0037</t>
  </si>
  <si>
    <t>ST_FIX_ORG</t>
  </si>
  <si>
    <t>转组机构名称</t>
  </si>
  <si>
    <t>VCP0038</t>
  </si>
  <si>
    <t>VCP0039</t>
  </si>
  <si>
    <t>VCP0040</t>
  </si>
  <si>
    <t>TC_INFO</t>
  </si>
  <si>
    <t>TC(MMOL/L)</t>
  </si>
  <si>
    <t>VCP0041</t>
  </si>
  <si>
    <t>LDL_INFO</t>
  </si>
  <si>
    <t>LDL(MMOL/L)</t>
  </si>
  <si>
    <t>VCP0042</t>
  </si>
  <si>
    <t>HDL_INFO</t>
  </si>
  <si>
    <t>HDL(MMOL/L)</t>
  </si>
  <si>
    <t>VCP0043</t>
  </si>
  <si>
    <t>腰围(CM)</t>
  </si>
  <si>
    <t>VCP0044</t>
  </si>
  <si>
    <t>HSCRP_INFO</t>
  </si>
  <si>
    <t>高敏C反应蛋白(MG/L)</t>
  </si>
  <si>
    <t>VCP0045</t>
  </si>
  <si>
    <t>CRP_INFO</t>
  </si>
  <si>
    <t>C反应蛋白(MG/L)</t>
  </si>
  <si>
    <t>VCP0046</t>
  </si>
  <si>
    <t>PHYSICAL_ACTIVITY</t>
  </si>
  <si>
    <t>体力活动</t>
  </si>
  <si>
    <t>VCP0047</t>
  </si>
  <si>
    <t>FAMILY_HISTORY_CARDIOVASCULAR</t>
  </si>
  <si>
    <t>心血管家族史</t>
  </si>
  <si>
    <t>VCP0048</t>
  </si>
  <si>
    <t>LEFT_VENTRICULARHYPERTROPHY</t>
  </si>
  <si>
    <t>左心室肥厚</t>
  </si>
  <si>
    <t>VCP0049</t>
  </si>
  <si>
    <t>DETECTION_SOURCE_ONE</t>
  </si>
  <si>
    <t>检出途径1</t>
  </si>
  <si>
    <t>VCP0050</t>
  </si>
  <si>
    <t>ARTERYWALLTHICKENING_INFO</t>
  </si>
  <si>
    <t>动脉壁增厚</t>
  </si>
  <si>
    <t>VCP0051</t>
  </si>
  <si>
    <t>DETECTION_SOURCE_TWO</t>
  </si>
  <si>
    <t>检出途径2</t>
  </si>
  <si>
    <t>VCP0052</t>
  </si>
  <si>
    <t>SERUMCREATININE_INFO</t>
  </si>
  <si>
    <t>血清肌酐(ΜMOL/L)</t>
  </si>
  <si>
    <t>VCP0053</t>
  </si>
  <si>
    <t>MICROAL_BUMINURIA</t>
  </si>
  <si>
    <t>微量尿白蛋白(MG/DL)</t>
  </si>
  <si>
    <t>VCP0054</t>
  </si>
  <si>
    <t>DIABETES_INFO</t>
  </si>
  <si>
    <t>糖尿病</t>
  </si>
  <si>
    <t>VCP0055</t>
  </si>
  <si>
    <t>VCP0056</t>
  </si>
  <si>
    <t>VCP0057</t>
  </si>
  <si>
    <t>BUMINURIA_SERUM</t>
  </si>
  <si>
    <t>白蛋白/肌酐比(MG/G)</t>
  </si>
  <si>
    <t>VCP0058</t>
  </si>
  <si>
    <t>VCP0059</t>
  </si>
  <si>
    <t>VCP0060</t>
  </si>
  <si>
    <t>SC_HYPERTENSION_LEVEL</t>
  </si>
  <si>
    <t>血压级别编码</t>
  </si>
  <si>
    <t>VCP0061</t>
  </si>
  <si>
    <t>ST_HYPERTENSION_LEVEL</t>
  </si>
  <si>
    <t>血压级别名称</t>
  </si>
  <si>
    <t>VCP0062</t>
  </si>
  <si>
    <t>SERUM_INFO</t>
  </si>
  <si>
    <t>尿肌酐（MG/DL）</t>
  </si>
  <si>
    <t>VCP0063</t>
  </si>
  <si>
    <t>ISPRECARDIS_INFO</t>
  </si>
  <si>
    <t>早发心血管病家族史</t>
  </si>
  <si>
    <t>VCP0064</t>
  </si>
  <si>
    <t>TOLERANCE_INFO</t>
  </si>
  <si>
    <t>糖耐量减低</t>
  </si>
  <si>
    <t>VCP0065</t>
  </si>
  <si>
    <t>FBS_FLAG</t>
  </si>
  <si>
    <t>空腹血糖异常</t>
  </si>
  <si>
    <t>VCP0066</t>
  </si>
  <si>
    <t>VCP0067</t>
  </si>
  <si>
    <t>VCP0068</t>
  </si>
  <si>
    <t>VCP0069</t>
  </si>
  <si>
    <t>VCP0070</t>
  </si>
  <si>
    <t>VCP0071</t>
  </si>
  <si>
    <t>VCP0072</t>
  </si>
  <si>
    <t>VCP0073</t>
  </si>
  <si>
    <t>VCP0074</t>
  </si>
  <si>
    <t>VCP0075</t>
  </si>
  <si>
    <t>VCP0076</t>
  </si>
  <si>
    <t>JH_RHHV_HYPERTENSION_BLOOD</t>
  </si>
  <si>
    <t>VCQ0001</t>
  </si>
  <si>
    <t>HYPERTENSION_BLOOD_SN</t>
  </si>
  <si>
    <t>VCQ0002</t>
  </si>
  <si>
    <t>VCQ0003</t>
  </si>
  <si>
    <t>VCQ0004</t>
  </si>
  <si>
    <t>VCQ0005</t>
  </si>
  <si>
    <t>VCQ0006</t>
  </si>
  <si>
    <t>METER_DATE</t>
  </si>
  <si>
    <t>测量日期</t>
  </si>
  <si>
    <t>VCQ0007</t>
  </si>
  <si>
    <t>VCQ0008</t>
  </si>
  <si>
    <t>VCQ0009</t>
  </si>
  <si>
    <t>VCQ0010</t>
  </si>
  <si>
    <t>VCQ0011</t>
  </si>
  <si>
    <t>心率(次/分）</t>
  </si>
  <si>
    <t>VCQ0012</t>
  </si>
  <si>
    <t>VCQ0013</t>
  </si>
  <si>
    <t>VCQ0014</t>
  </si>
  <si>
    <t>VCQ0015</t>
  </si>
  <si>
    <t>VCQ0016</t>
  </si>
  <si>
    <t>VCQ0017</t>
  </si>
  <si>
    <t>VCQ0018</t>
  </si>
  <si>
    <t>VCQ0019</t>
  </si>
  <si>
    <t>SC_MECHANISM_ORG</t>
  </si>
  <si>
    <t>测量机构编码</t>
  </si>
  <si>
    <t>VCQ0020</t>
  </si>
  <si>
    <t>ST_MECHANISM_ORG</t>
  </si>
  <si>
    <t>测量机构名称</t>
  </si>
  <si>
    <t>VCQ0021</t>
  </si>
  <si>
    <t>SC_MEASUREMENT</t>
  </si>
  <si>
    <t>测量人员编码</t>
  </si>
  <si>
    <t>VCQ0022</t>
  </si>
  <si>
    <t>ST_MEASUREMENT</t>
  </si>
  <si>
    <t>测量人员名称</t>
  </si>
  <si>
    <t>VCQ0023</t>
  </si>
  <si>
    <t>VCQ0024</t>
  </si>
  <si>
    <t>VCQ0025</t>
  </si>
  <si>
    <t>VCQ0026</t>
  </si>
  <si>
    <t>VCQ0027</t>
  </si>
  <si>
    <t>VCQ0028</t>
  </si>
  <si>
    <t>VCQ0029</t>
  </si>
  <si>
    <t>VCQ0030</t>
  </si>
  <si>
    <t>VCQ0031</t>
  </si>
  <si>
    <t>VCQ0032</t>
  </si>
  <si>
    <t>VCQ0033</t>
  </si>
  <si>
    <t>JH_RHHV_SIGNING_INFO</t>
  </si>
  <si>
    <t>VCR0001</t>
  </si>
  <si>
    <t>SIGNING_INFO_SN</t>
  </si>
  <si>
    <t>VCR0002</t>
  </si>
  <si>
    <t>VCR0003</t>
  </si>
  <si>
    <t>VCR0004</t>
  </si>
  <si>
    <t>ST_FAMILY_DOCTOR</t>
  </si>
  <si>
    <t>签约人姓名</t>
  </si>
  <si>
    <t>签约的家庭医生的姓名</t>
  </si>
  <si>
    <t>VCR0005</t>
  </si>
  <si>
    <t>签约人性别编码</t>
  </si>
  <si>
    <t>签约的家庭医生的性别识别码</t>
  </si>
  <si>
    <t>VCR0006</t>
  </si>
  <si>
    <t>VCR0007</t>
  </si>
  <si>
    <t>签约证件类型编码</t>
  </si>
  <si>
    <t>VCR0008</t>
  </si>
  <si>
    <t>签约证件类型名称</t>
  </si>
  <si>
    <t>能够有证明意义的签约文件类型</t>
  </si>
  <si>
    <t>VCR0009</t>
  </si>
  <si>
    <t>居民的身份证号码</t>
  </si>
  <si>
    <t>VCR0010</t>
  </si>
  <si>
    <t>SC_IS_GUARDIAN</t>
  </si>
  <si>
    <t>是否使用监护人身份证号码</t>
  </si>
  <si>
    <t>是否使用负有监护责任的人的身份证号码</t>
  </si>
  <si>
    <t>VCR0011</t>
  </si>
  <si>
    <t>GUARDIAN_ID_CARD</t>
  </si>
  <si>
    <t>监护人身份证号</t>
  </si>
  <si>
    <t>负有监护责任的人的身份证号码</t>
  </si>
  <si>
    <t>VCR0012</t>
  </si>
  <si>
    <t>FAMILY_DOCTOR_PHONE</t>
  </si>
  <si>
    <t>签约人联系电话</t>
  </si>
  <si>
    <t>签约的家庭医生的联系电话</t>
  </si>
  <si>
    <t>VCR0013</t>
  </si>
  <si>
    <t>SC_IS_FILE</t>
  </si>
  <si>
    <t>是否建档</t>
  </si>
  <si>
    <t>是否创建健康档案</t>
  </si>
  <si>
    <t>VCR0014</t>
  </si>
  <si>
    <t>SC_IS_RELATED_HEALTH_RECORDS</t>
  </si>
  <si>
    <t>是否关联健康档案</t>
  </si>
  <si>
    <t>VCR0015</t>
  </si>
  <si>
    <t>SC_IS_HOUSEHOLD</t>
  </si>
  <si>
    <t>是否是户主</t>
  </si>
  <si>
    <t>是否是户籍上的一家之主</t>
  </si>
  <si>
    <t>VCR0016</t>
  </si>
  <si>
    <t>HOUSEHOLD_PATIENT_ID</t>
  </si>
  <si>
    <t>户主编号</t>
  </si>
  <si>
    <t>户籍上的一家之主的编定的号码</t>
  </si>
  <si>
    <t>VCR0017</t>
  </si>
  <si>
    <t>AGR_COOPERATION_FAMILY_CODE</t>
  </si>
  <si>
    <t>农合家庭编码</t>
  </si>
  <si>
    <t>农村合作医疗家庭的编码</t>
  </si>
  <si>
    <t>VCR0018</t>
  </si>
  <si>
    <t>AGR_COOPERATION_SELF_CODE</t>
  </si>
  <si>
    <t>农合人员编码</t>
  </si>
  <si>
    <t>农村合作医疗人员的编码</t>
  </si>
  <si>
    <t>VCR0019</t>
  </si>
  <si>
    <t>SC_CHILDREN_FLAG</t>
  </si>
  <si>
    <t>儿童标识</t>
  </si>
  <si>
    <t>用来识别儿童的标志</t>
  </si>
  <si>
    <t>VCR0020</t>
  </si>
  <si>
    <t>SC_MATERNAL_FLAG</t>
  </si>
  <si>
    <t>孕产妇标识</t>
  </si>
  <si>
    <t>用来识别刚怀孕到孩子刚出生一个月的妇女的标识</t>
  </si>
  <si>
    <t>VCR0021</t>
  </si>
  <si>
    <t>SC_ELDER_FLAG</t>
  </si>
  <si>
    <t>老年人标识</t>
  </si>
  <si>
    <t>用来识别是否是老年人的标识</t>
  </si>
  <si>
    <t>VCR0022</t>
  </si>
  <si>
    <t>SC_HYPERTENSION_FLAG</t>
  </si>
  <si>
    <t>高血压标识</t>
  </si>
  <si>
    <t>用来识别是否是高血压的标识</t>
  </si>
  <si>
    <t>VCR0023</t>
  </si>
  <si>
    <t>SC_DIABETES_FLAG</t>
  </si>
  <si>
    <t>糖尿病标识</t>
  </si>
  <si>
    <t>用来识别是否是糖尿病的标识</t>
  </si>
  <si>
    <t>VCR0024</t>
  </si>
  <si>
    <t>SC_SMI_FLAG</t>
  </si>
  <si>
    <t>重性精神病标识</t>
  </si>
  <si>
    <t>用来识别是否是重性精神病患者的标识</t>
  </si>
  <si>
    <t>VCR0025</t>
  </si>
  <si>
    <t>SC_PHTHISIS_FLAG</t>
  </si>
  <si>
    <t>肺结核标识</t>
  </si>
  <si>
    <t>用来识别是否是肺结核患者的标识</t>
  </si>
  <si>
    <t>VCR0026</t>
  </si>
  <si>
    <t>SC_DISTRESS_FLAG</t>
  </si>
  <si>
    <t>贫困标识</t>
  </si>
  <si>
    <t>用来识别经济上贫乏的标识</t>
  </si>
  <si>
    <t>VCR0027</t>
  </si>
  <si>
    <t>其他的一些标识项说明</t>
  </si>
  <si>
    <t>VCR0028</t>
  </si>
  <si>
    <t>SC_DEATH_STATUS</t>
  </si>
  <si>
    <t>死亡状态编码</t>
  </si>
  <si>
    <t>VCR0029</t>
  </si>
  <si>
    <t>ST_DEATH_STATUS</t>
  </si>
  <si>
    <t>死亡状态名称</t>
  </si>
  <si>
    <t>丧失生命体征的状态</t>
  </si>
  <si>
    <t>VCR0030</t>
  </si>
  <si>
    <t>SC_INPUT_MODE</t>
  </si>
  <si>
    <t>录入方式编码</t>
  </si>
  <si>
    <t>VCR0031</t>
  </si>
  <si>
    <t>ST_INPUT_MODE</t>
  </si>
  <si>
    <t>录入方式名称</t>
  </si>
  <si>
    <t>指以什么证明方式存录进健康档案</t>
  </si>
  <si>
    <t>VCR0032</t>
  </si>
  <si>
    <t>SC_IS_STATUS</t>
  </si>
  <si>
    <t>是否签约状态代码</t>
  </si>
  <si>
    <t>家庭医生是否签约代码</t>
  </si>
  <si>
    <t>VCR0033</t>
  </si>
  <si>
    <t>SC_SERVICE_PACK_TYPE</t>
  </si>
  <si>
    <t>服务包类型编码</t>
  </si>
  <si>
    <t>VCR0034</t>
  </si>
  <si>
    <t>ST_SERVICE_PACK_TYPE</t>
  </si>
  <si>
    <t>服务包类型名称</t>
  </si>
  <si>
    <t>家庭签约医生服务提供的一系列产品和服务的组合</t>
  </si>
  <si>
    <t>VCR0035</t>
  </si>
  <si>
    <t>SC_SERVICE_PACK_CODE</t>
  </si>
  <si>
    <t>服务包编码</t>
  </si>
  <si>
    <t>VCR0036</t>
  </si>
  <si>
    <t>ST_SERVICE_PACK_NAME</t>
  </si>
  <si>
    <t>服务包名称</t>
  </si>
  <si>
    <t>家庭签约医生服务提供的一系列产品和服务的组合名称</t>
  </si>
  <si>
    <t>VCR0037</t>
  </si>
  <si>
    <t>SERVICE_PACK_CONTENT</t>
  </si>
  <si>
    <t>服务包服务内容</t>
  </si>
  <si>
    <t>家庭签约医生服务提供的一系列产品和服务的具体内容事项</t>
  </si>
  <si>
    <t>VCR0038</t>
  </si>
  <si>
    <t>SC_IS_SERVICE_PACK_REIM</t>
  </si>
  <si>
    <t>服务包是否有偿</t>
  </si>
  <si>
    <t>提供的一系列产品和服务的一方是否可从被服务方获取补偿</t>
  </si>
  <si>
    <t>VCR0039</t>
  </si>
  <si>
    <t>SC_IS_SERVICE_PACK_EXECUTE</t>
  </si>
  <si>
    <t>服务包项目执行是否完成</t>
  </si>
  <si>
    <t>服务包项目是否已经执行完毕</t>
  </si>
  <si>
    <t>VCR0040</t>
  </si>
  <si>
    <t>SIGNING_MODE</t>
  </si>
  <si>
    <t>签约模式</t>
  </si>
  <si>
    <t>家庭医生签约标准样式，“1+1”或“1+1+1”</t>
  </si>
  <si>
    <t>VCR0041</t>
  </si>
  <si>
    <t>SC_EXECUTE_STATUS</t>
  </si>
  <si>
    <t>签约执行状态</t>
  </si>
  <si>
    <t>家庭医生签约是否已提交或审核</t>
  </si>
  <si>
    <t>VCR0042</t>
  </si>
  <si>
    <t>SIGNING_TIME</t>
  </si>
  <si>
    <t>签约时间</t>
  </si>
  <si>
    <t>家庭医生签约的日期</t>
  </si>
  <si>
    <t>VCR0043</t>
  </si>
  <si>
    <t>DISSOLUTION_TIME</t>
  </si>
  <si>
    <t>解约时间</t>
  </si>
  <si>
    <t>家庭医生解除合约的日期</t>
  </si>
  <si>
    <t>VCR0044</t>
  </si>
  <si>
    <t>地区编码</t>
  </si>
  <si>
    <t>行政划分单位编码</t>
  </si>
  <si>
    <t>VCR0045</t>
  </si>
  <si>
    <t>地区名称</t>
  </si>
  <si>
    <t>行政化分单位名称</t>
  </si>
  <si>
    <t>VCR0046</t>
  </si>
  <si>
    <t>SC_SIGNING_FORM</t>
  </si>
  <si>
    <t>签约形式编码</t>
  </si>
  <si>
    <t>VCR0047</t>
  </si>
  <si>
    <t>ST_SIGNING_FORM</t>
  </si>
  <si>
    <t>签约形式名称</t>
  </si>
  <si>
    <t>以什么为单位进行签约</t>
  </si>
  <si>
    <t>VCR0048</t>
  </si>
  <si>
    <t>SC_IS_SERVICE_PACK_FINISH</t>
  </si>
  <si>
    <t>服务包是否完成</t>
  </si>
  <si>
    <t>提供一系列产品和服务的措施是否已完成</t>
  </si>
  <si>
    <t>VCR0049</t>
  </si>
  <si>
    <t>VCR0050</t>
  </si>
  <si>
    <t>VCR0051</t>
  </si>
  <si>
    <t>VCR0052</t>
  </si>
  <si>
    <t>VCR0053</t>
  </si>
  <si>
    <t>VCR0054</t>
  </si>
  <si>
    <t>VCR0055</t>
  </si>
  <si>
    <t>VCR0056</t>
  </si>
  <si>
    <t>VCR0057</t>
  </si>
  <si>
    <t>VCR0058</t>
  </si>
  <si>
    <t>VCR0059</t>
  </si>
  <si>
    <t>JH_RHHV_REPORT_INFO</t>
  </si>
  <si>
    <t>VCS0001</t>
  </si>
  <si>
    <t>KPI_CODE</t>
  </si>
  <si>
    <t>VCS0002</t>
  </si>
  <si>
    <t>VCS0003</t>
  </si>
  <si>
    <t>KPI_NAME</t>
  </si>
  <si>
    <t>VCS0004</t>
  </si>
  <si>
    <t>指标数值</t>
  </si>
  <si>
    <t>VCS0005</t>
  </si>
  <si>
    <t>DATE</t>
  </si>
  <si>
    <t>填报日期</t>
  </si>
  <si>
    <t>VCS0006</t>
  </si>
  <si>
    <t>VCS0007</t>
  </si>
  <si>
    <t>数据中台系统内部记录的最</t>
  </si>
  <si>
    <t>JH_RHHV_REGION_INFO</t>
  </si>
  <si>
    <t>VCT0001</t>
  </si>
  <si>
    <t>REGION_INFO_SN</t>
  </si>
  <si>
    <t>VCT0002</t>
  </si>
  <si>
    <t>VCT0003</t>
  </si>
  <si>
    <t>VCT0004</t>
  </si>
  <si>
    <t>REGION_NO</t>
  </si>
  <si>
    <t>网格地址编号</t>
  </si>
  <si>
    <t>VCT0005</t>
  </si>
  <si>
    <t>VCT0006</t>
  </si>
  <si>
    <t>PY_CODE</t>
  </si>
  <si>
    <t>拼音检索码</t>
  </si>
  <si>
    <t>VCT0007</t>
  </si>
  <si>
    <t>LEVEL_PROP</t>
  </si>
  <si>
    <t>层次属性</t>
  </si>
  <si>
    <t>VCT0008</t>
  </si>
  <si>
    <t>MAP_SIGN</t>
  </si>
  <si>
    <t>地图物理标识</t>
  </si>
  <si>
    <t>VCT0009</t>
  </si>
  <si>
    <t>MANA_DOCTOR</t>
  </si>
  <si>
    <t>责任人</t>
  </si>
  <si>
    <t>VCT0010</t>
  </si>
  <si>
    <t>MANA_NURSE</t>
  </si>
  <si>
    <t>VCT0011</t>
  </si>
  <si>
    <t>HEALTH_DOCTOR</t>
  </si>
  <si>
    <t>公卫医生</t>
  </si>
  <si>
    <t>VCT0012</t>
  </si>
  <si>
    <t>REGION_ALIAS</t>
  </si>
  <si>
    <t>网格地址简称</t>
  </si>
  <si>
    <t>VCT0013</t>
  </si>
  <si>
    <t>CDH_DOCTOR</t>
  </si>
  <si>
    <t>儿保医生</t>
  </si>
  <si>
    <t>VCT0014</t>
  </si>
  <si>
    <t>MHC_DOCTOR</t>
  </si>
  <si>
    <t>妇保医生</t>
  </si>
  <si>
    <t>VCT0015</t>
  </si>
  <si>
    <t>排列序号</t>
  </si>
  <si>
    <t>VCT0016</t>
  </si>
  <si>
    <t>IS_BOTTOM</t>
  </si>
  <si>
    <t>是否底层</t>
  </si>
  <si>
    <t>VCT0017</t>
  </si>
  <si>
    <t>IS_FAMILY</t>
  </si>
  <si>
    <t>是否为户</t>
  </si>
  <si>
    <t>VCT0018</t>
  </si>
  <si>
    <t>CY_LAST_MODIFY</t>
  </si>
  <si>
    <t>VCT0019</t>
  </si>
  <si>
    <t>CY_FULL_NAME</t>
  </si>
  <si>
    <t>全名</t>
  </si>
  <si>
    <t>600</t>
  </si>
  <si>
    <t>VCT0020</t>
  </si>
  <si>
    <t>CY_FULL_PY</t>
  </si>
  <si>
    <t>全拼音</t>
  </si>
  <si>
    <t>VCT0021</t>
  </si>
  <si>
    <t>CY_FULL_DIRTY</t>
  </si>
  <si>
    <t>全名是否失效</t>
  </si>
  <si>
    <t>VCT0022</t>
  </si>
  <si>
    <t>KETTLE_LAST_MODIFY</t>
  </si>
  <si>
    <t>KETTLE_LASTMODIFY</t>
  </si>
  <si>
    <t>VCT0023</t>
  </si>
  <si>
    <t>PARENT_CODE</t>
  </si>
  <si>
    <t>PARENTCODE</t>
  </si>
  <si>
    <t>VCT0024</t>
  </si>
  <si>
    <t>VCT0025</t>
  </si>
  <si>
    <t>JH_RHHV_HYPERTENSION_FOLLOW_RECORD</t>
  </si>
  <si>
    <t>VCU0001</t>
  </si>
  <si>
    <t>HYPERTENSION_FOLLOW_RECORD_SN</t>
  </si>
  <si>
    <t>VCU0002</t>
  </si>
  <si>
    <t>VCU0003</t>
  </si>
  <si>
    <t>VCU0004</t>
  </si>
  <si>
    <t>VCU0005</t>
  </si>
  <si>
    <t>FOLLOW_DATE</t>
  </si>
  <si>
    <t>VCU0006</t>
  </si>
  <si>
    <t>cv06_00_207</t>
  </si>
  <si>
    <t>VCU0007</t>
  </si>
  <si>
    <t>VCU0008</t>
  </si>
  <si>
    <t>SC_RETURN</t>
  </si>
  <si>
    <t>VCU0009</t>
  </si>
  <si>
    <t>ST_RETURN</t>
  </si>
  <si>
    <t>VCU0010</t>
  </si>
  <si>
    <t>SC_RETURN_REASON</t>
  </si>
  <si>
    <t>转归原因编码</t>
  </si>
  <si>
    <t>VCU0011</t>
  </si>
  <si>
    <t>ST_RETURN_REASON</t>
  </si>
  <si>
    <t>转归原因名称</t>
  </si>
  <si>
    <t>VCU0012</t>
  </si>
  <si>
    <t>SYMPTOM_INFO</t>
  </si>
  <si>
    <t>症状json</t>
  </si>
  <si>
    <t>VCU0013</t>
  </si>
  <si>
    <t>SYMPTOM_CONTENT</t>
  </si>
  <si>
    <t>症状内容</t>
  </si>
  <si>
    <t>jhcv_hypertension_symptom</t>
  </si>
  <si>
    <t>VCU0014</t>
  </si>
  <si>
    <t>症状其他</t>
  </si>
  <si>
    <t>VCU0015</t>
  </si>
  <si>
    <t>VCU0016</t>
  </si>
  <si>
    <t>VCU0017</t>
  </si>
  <si>
    <t>VCU0018</t>
  </si>
  <si>
    <t>CURRENT_WEIGHT</t>
  </si>
  <si>
    <t>当前体重</t>
  </si>
  <si>
    <t>VCU0019</t>
  </si>
  <si>
    <t>目标体重</t>
  </si>
  <si>
    <t>VCU0020</t>
  </si>
  <si>
    <t>CURRENT_BMI</t>
  </si>
  <si>
    <t>当前体质指数</t>
  </si>
  <si>
    <t>VCU0021</t>
  </si>
  <si>
    <t>TARGET_BMI</t>
  </si>
  <si>
    <t>目标体质指数</t>
  </si>
  <si>
    <t>VCU0022</t>
  </si>
  <si>
    <t>VCU0023</t>
  </si>
  <si>
    <t>VCU0024</t>
  </si>
  <si>
    <t>VCU0025</t>
  </si>
  <si>
    <t>DAY_CURRENT_SMOKE</t>
  </si>
  <si>
    <t>日吸烟数量</t>
  </si>
  <si>
    <t>VCU0026</t>
  </si>
  <si>
    <t>DAY_TARGET_SMOKE</t>
  </si>
  <si>
    <t>目标日吸烟数量</t>
  </si>
  <si>
    <t>VCU0027</t>
  </si>
  <si>
    <t>DAY_CURRENT_DRINK</t>
  </si>
  <si>
    <t>日饮酒数量</t>
  </si>
  <si>
    <t>VCU0028</t>
  </si>
  <si>
    <t>DAY_TARGET_DRINK</t>
  </si>
  <si>
    <t>日目标饮酒数量</t>
  </si>
  <si>
    <t>VCU0029</t>
  </si>
  <si>
    <t>CURRENT_ACT_TIME</t>
  </si>
  <si>
    <t>当前运动次/周</t>
  </si>
  <si>
    <t>VCU0030</t>
  </si>
  <si>
    <t>CURRENT_ACT_LONG</t>
  </si>
  <si>
    <t>当前时长分支/次</t>
  </si>
  <si>
    <t>VCU0031</t>
  </si>
  <si>
    <t>TARGET_ACT_TIME</t>
  </si>
  <si>
    <t>目标运动次/周</t>
  </si>
  <si>
    <t>VCU0032</t>
  </si>
  <si>
    <t>TARGET_ACT_LONG</t>
  </si>
  <si>
    <t>目标运动时长分钟/次</t>
  </si>
  <si>
    <t>VCU0033</t>
  </si>
  <si>
    <t>SC_SALT_INGESTION</t>
  </si>
  <si>
    <t>摄盐情况编码</t>
  </si>
  <si>
    <t>jhcv_salt_ingestion</t>
  </si>
  <si>
    <t>VCU0034</t>
  </si>
  <si>
    <t>ST_SALT_INGESTION</t>
  </si>
  <si>
    <t>摄盐情况名称</t>
  </si>
  <si>
    <t>VCU0035</t>
  </si>
  <si>
    <t>SC_TARGET_SALT_INGESTION</t>
  </si>
  <si>
    <t>摄盐目标值编码</t>
  </si>
  <si>
    <t>VCU0036</t>
  </si>
  <si>
    <t>ST_TARGET_SALT_INGESTION</t>
  </si>
  <si>
    <t>摄盐目标值名称</t>
  </si>
  <si>
    <t>VCU0037</t>
  </si>
  <si>
    <t>SC_PSYCHOLOGICAL_ADJUSTMENT</t>
  </si>
  <si>
    <t>心理调整编码</t>
  </si>
  <si>
    <t>jhcv_psy_adjust</t>
  </si>
  <si>
    <t>VCU0038</t>
  </si>
  <si>
    <t>ST_PSYCHOLOGICAL_ADJUSTMENT</t>
  </si>
  <si>
    <t>心理调整名称</t>
  </si>
  <si>
    <t>VCU0039</t>
  </si>
  <si>
    <t>SC_COMPLY_DOCTOR</t>
  </si>
  <si>
    <t>jhcv_compliance_medical</t>
  </si>
  <si>
    <t>VCU0040</t>
  </si>
  <si>
    <t>ST_COMPLY_DOCTOR</t>
  </si>
  <si>
    <t>VCU0041</t>
  </si>
  <si>
    <t>INVESTIGATIONS_INFO</t>
  </si>
  <si>
    <t>辅助检查</t>
  </si>
  <si>
    <t>VCU0042</t>
  </si>
  <si>
    <t>SC_MEDICATION_ADHERENCE</t>
  </si>
  <si>
    <t>jhcv_medication_adherence</t>
  </si>
  <si>
    <t>VCU0043</t>
  </si>
  <si>
    <t>ST_MEDICATION_ADHERENCE</t>
  </si>
  <si>
    <t>VCU0044</t>
  </si>
  <si>
    <t>SC_UNLAW_MEDICATION_REASON</t>
  </si>
  <si>
    <t>不规律服药原因编码</t>
  </si>
  <si>
    <t>VCU0045</t>
  </si>
  <si>
    <t>ST_UNLAW_MEDICATION_REASON</t>
  </si>
  <si>
    <t>不规律服药原因名称</t>
  </si>
  <si>
    <t>VCU0046</t>
  </si>
  <si>
    <t>UNLAW_MEDICATION_REASON_CONTENT</t>
  </si>
  <si>
    <t>不规律服药其他内容</t>
  </si>
  <si>
    <t>VCU0047</t>
  </si>
  <si>
    <t>SC_DRUG_ADVERSE</t>
  </si>
  <si>
    <t>药物不良反应编码</t>
  </si>
  <si>
    <t>VCU0048</t>
  </si>
  <si>
    <t>ST_DRUG_ADVERSE</t>
  </si>
  <si>
    <t>药物不良反应名称</t>
  </si>
  <si>
    <t>VCU0049</t>
  </si>
  <si>
    <t>DRUG_ADVERSE_CONTENT</t>
  </si>
  <si>
    <t>不良反应内容</t>
  </si>
  <si>
    <t>VCU0050</t>
  </si>
  <si>
    <t>FOLLOW_TYPE</t>
  </si>
  <si>
    <t>随访分类</t>
  </si>
  <si>
    <t>cv05_10_012</t>
  </si>
  <si>
    <t>VCU0051</t>
  </si>
  <si>
    <t>HEALTH_PRESCRIPTION</t>
  </si>
  <si>
    <t>健康处方建议json</t>
  </si>
  <si>
    <t>VCU0052</t>
  </si>
  <si>
    <t>VCU0053</t>
  </si>
  <si>
    <t>REFERRAL_ORG_DEPT</t>
  </si>
  <si>
    <t>转诊机构以及科别</t>
  </si>
  <si>
    <t>VCU0054</t>
  </si>
  <si>
    <t>REFERRAL_DATE</t>
  </si>
  <si>
    <t>转诊回访日期</t>
  </si>
  <si>
    <t>VCU0055</t>
  </si>
  <si>
    <t>TARGET_ORGAN_COMPLICATIONS</t>
  </si>
  <si>
    <t>转诊回访靶器官损害合并症</t>
  </si>
  <si>
    <t>VCU0056</t>
  </si>
  <si>
    <t>REFERRAL_OTHER_DISEASE</t>
  </si>
  <si>
    <t>转诊回访其他疾病</t>
  </si>
  <si>
    <t>VCU0057</t>
  </si>
  <si>
    <t>NOT_REFERRAL_REASON</t>
  </si>
  <si>
    <t>转诊回访未转诊原因</t>
  </si>
  <si>
    <t>VCU0058</t>
  </si>
  <si>
    <t>VCU0059</t>
  </si>
  <si>
    <t>SC_FOLLOW_DOCTOR</t>
  </si>
  <si>
    <t>VCU0060</t>
  </si>
  <si>
    <t>ST_FOLLOW_DOCTOR</t>
  </si>
  <si>
    <t>VCU0061</t>
  </si>
  <si>
    <t>PLAN_STATUS</t>
  </si>
  <si>
    <t>计划状态</t>
  </si>
  <si>
    <t>VCU0062</t>
  </si>
  <si>
    <t>VCU0063</t>
  </si>
  <si>
    <t>VCU0064</t>
  </si>
  <si>
    <t>VCU0065</t>
  </si>
  <si>
    <t>VCU0066</t>
  </si>
  <si>
    <t>VCU0067</t>
  </si>
  <si>
    <t>VCU0068</t>
  </si>
  <si>
    <t>VCU0069</t>
  </si>
  <si>
    <t>VCU0070</t>
  </si>
  <si>
    <t>VCU0071</t>
  </si>
  <si>
    <t>VCU0072</t>
  </si>
  <si>
    <t>JH_RHHV_CHRONIC_DRUG</t>
  </si>
  <si>
    <t>VCV0001</t>
  </si>
  <si>
    <t>RHHV_CHRONIC_DRUG_SN</t>
  </si>
  <si>
    <t>用药编号</t>
  </si>
  <si>
    <t>VCV0002</t>
  </si>
  <si>
    <t>VCV0003</t>
  </si>
  <si>
    <t>FOLLOW_RECORD_SN</t>
  </si>
  <si>
    <t>高血压/糖尿病患者随访服务记录表编号</t>
  </si>
  <si>
    <t>VCV0004</t>
  </si>
  <si>
    <t>SC_SC_CN_MEDICINE_TYPE</t>
  </si>
  <si>
    <t>中药类别代码</t>
  </si>
  <si>
    <t>VCV0005</t>
  </si>
  <si>
    <t>DRUG_NAME</t>
  </si>
  <si>
    <t>VCV0006</t>
  </si>
  <si>
    <t>DRUG_USING_FREQ</t>
  </si>
  <si>
    <t>药物使用频率</t>
  </si>
  <si>
    <t>VCV0007</t>
  </si>
  <si>
    <t>DRUG_DOSE_UNIT</t>
  </si>
  <si>
    <t>药物使用剂量单位</t>
  </si>
  <si>
    <t>VCV0008</t>
  </si>
  <si>
    <t>DRUG_PER_DOSE</t>
  </si>
  <si>
    <t>药物使用次剂量</t>
  </si>
  <si>
    <t>VCV0009</t>
  </si>
  <si>
    <t>DRUG_TOTAL_DOSE</t>
  </si>
  <si>
    <t>药物使用总剂量</t>
  </si>
  <si>
    <t>VCV0010</t>
  </si>
  <si>
    <t>SC_DRUG_ROUTE</t>
  </si>
  <si>
    <t>药物使用途径代码</t>
  </si>
  <si>
    <t>VCV0011</t>
  </si>
  <si>
    <t>ST_DRUG_ROUTE</t>
  </si>
  <si>
    <t>药物使用途径</t>
  </si>
  <si>
    <t>VCV0012</t>
  </si>
  <si>
    <t>DISPENSING_DTIME</t>
  </si>
  <si>
    <t>VCV0013</t>
  </si>
  <si>
    <t>PRESCRIPTION_FLAG</t>
  </si>
  <si>
    <t>处方药物标记</t>
  </si>
  <si>
    <t>VCV0014</t>
  </si>
  <si>
    <t>DRUG_TYPE</t>
  </si>
  <si>
    <t>用药类型</t>
  </si>
  <si>
    <t>1高血压2糖尿病</t>
  </si>
  <si>
    <t>VCV0015</t>
  </si>
  <si>
    <t>INSULIN_TYPE</t>
  </si>
  <si>
    <t>胰岛素种类</t>
  </si>
  <si>
    <t>VCV0016</t>
  </si>
  <si>
    <t>INSULIN_USE_WAY</t>
  </si>
  <si>
    <t>胰岛素用法</t>
  </si>
  <si>
    <t>VCV0017</t>
  </si>
  <si>
    <t>INSULIN_DOSE</t>
  </si>
  <si>
    <t>胰岛素用量</t>
  </si>
  <si>
    <t>VCV0018</t>
  </si>
  <si>
    <t>VCV0019</t>
  </si>
  <si>
    <t>VCV0020</t>
  </si>
  <si>
    <t>VCV0021</t>
  </si>
  <si>
    <t>VCV0022</t>
  </si>
  <si>
    <t>VCV0023</t>
  </si>
  <si>
    <t>VCV0024</t>
  </si>
  <si>
    <t>VCV0025</t>
  </si>
  <si>
    <t>VCV0026</t>
  </si>
  <si>
    <t>VCV0027</t>
  </si>
  <si>
    <t>VCV0028</t>
  </si>
  <si>
    <t>JH_RHHV_DIABETES_FOLLOW_RECORD</t>
  </si>
  <si>
    <t>VCW0001</t>
  </si>
  <si>
    <t>DIABETES_FOLLOW_RECORD_SN</t>
  </si>
  <si>
    <t>VCW0002</t>
  </si>
  <si>
    <t>VCW0003</t>
  </si>
  <si>
    <t>VCW0004</t>
  </si>
  <si>
    <t>VCW0005</t>
  </si>
  <si>
    <t>VCW0006</t>
  </si>
  <si>
    <t>VCW0007</t>
  </si>
  <si>
    <t>VCW0008</t>
  </si>
  <si>
    <t>VCW0009</t>
  </si>
  <si>
    <t>VCW0010</t>
  </si>
  <si>
    <t>SC_MEDICAL_RECORD_TYPE</t>
  </si>
  <si>
    <t>病历种类编码</t>
  </si>
  <si>
    <t>VCW0011</t>
  </si>
  <si>
    <t>ST_MEDICAL_RECORD_TYPE</t>
  </si>
  <si>
    <t>病历种类名称</t>
  </si>
  <si>
    <t>VCW0012</t>
  </si>
  <si>
    <t>SC_TRANSFORMATION</t>
  </si>
  <si>
    <t>发生转型编码</t>
  </si>
  <si>
    <t>VCW0013</t>
  </si>
  <si>
    <t>ST_TRANSFORMATION</t>
  </si>
  <si>
    <t>发生转型名称</t>
  </si>
  <si>
    <t>VCW0014</t>
  </si>
  <si>
    <t>SC_SYMPTOM</t>
  </si>
  <si>
    <t>症状编码</t>
  </si>
  <si>
    <t>jhcv_diabete_symptom</t>
  </si>
  <si>
    <t>VCW0015</t>
  </si>
  <si>
    <t>ST_SYMPTOM</t>
  </si>
  <si>
    <t>症状名称</t>
  </si>
  <si>
    <t>VCW0016</t>
  </si>
  <si>
    <t>VCW0017</t>
  </si>
  <si>
    <t>VCW0018</t>
  </si>
  <si>
    <t>VCW0019</t>
  </si>
  <si>
    <t>VCW0020</t>
  </si>
  <si>
    <t>VCW0021</t>
  </si>
  <si>
    <t>VCW0022</t>
  </si>
  <si>
    <t>VCW0023</t>
  </si>
  <si>
    <t>VCW0024</t>
  </si>
  <si>
    <t>VCW0025</t>
  </si>
  <si>
    <t>VCW0026</t>
  </si>
  <si>
    <t>VCW0027</t>
  </si>
  <si>
    <t>VCW0028</t>
  </si>
  <si>
    <t>VCW0029</t>
  </si>
  <si>
    <t>VCW0030</t>
  </si>
  <si>
    <t>VCW0031</t>
  </si>
  <si>
    <t>VCW0032</t>
  </si>
  <si>
    <t>当前运动时长分钟/次</t>
  </si>
  <si>
    <t>VCW0033</t>
  </si>
  <si>
    <t>VCW0034</t>
  </si>
  <si>
    <t>VCW0035</t>
  </si>
  <si>
    <t>CURRENT_STAPLE_FOOD</t>
  </si>
  <si>
    <t>当前主食 克/天</t>
  </si>
  <si>
    <t>VCW0036</t>
  </si>
  <si>
    <t>TARGET_STAPLE_FOOD</t>
  </si>
  <si>
    <t>目标主食 克/天</t>
  </si>
  <si>
    <t>VCW0037</t>
  </si>
  <si>
    <t>VCW0038</t>
  </si>
  <si>
    <t>VCW0039</t>
  </si>
  <si>
    <t>VCW0040</t>
  </si>
  <si>
    <t>VCW0041</t>
  </si>
  <si>
    <t>FASTING_GLYCEMIA</t>
  </si>
  <si>
    <t>空腹血糖值</t>
  </si>
  <si>
    <t>VCW0042</t>
  </si>
  <si>
    <t>SC_FASTING_METHOD</t>
  </si>
  <si>
    <t>空腹测量方式编码</t>
  </si>
  <si>
    <t>VCW0043</t>
  </si>
  <si>
    <t>ST_FASTING_METHOD</t>
  </si>
  <si>
    <t>空腹测量方式名称</t>
  </si>
  <si>
    <t>VCW0044</t>
  </si>
  <si>
    <t>MEALS_GLTCEMIA</t>
  </si>
  <si>
    <t>餐后血糖值</t>
  </si>
  <si>
    <t>VCW0045</t>
  </si>
  <si>
    <t>SC_MEALS_METHOD</t>
  </si>
  <si>
    <t>餐后测量方式编码</t>
  </si>
  <si>
    <t>VCW0046</t>
  </si>
  <si>
    <t>ST_MEALS_METHOD</t>
  </si>
  <si>
    <t>餐后测量方式名称</t>
  </si>
  <si>
    <t>VCW0047</t>
  </si>
  <si>
    <t>GLYCOSHEMOGLOBIN</t>
  </si>
  <si>
    <t>糖血红蛋白</t>
  </si>
  <si>
    <t>VCW0048</t>
  </si>
  <si>
    <t>GLYCOSHEMOGLOBIN_DATE</t>
  </si>
  <si>
    <t>糖血红蛋白检查日期</t>
  </si>
  <si>
    <t>VCW0049</t>
  </si>
  <si>
    <t>VCW0050</t>
  </si>
  <si>
    <t>f</t>
  </si>
  <si>
    <t>VCW0051</t>
  </si>
  <si>
    <t>VCW0052</t>
  </si>
  <si>
    <t>VCW0053</t>
  </si>
  <si>
    <t>VCW0054</t>
  </si>
  <si>
    <t>VCW0055</t>
  </si>
  <si>
    <t>VCW0056</t>
  </si>
  <si>
    <t>SC_HYPOGLYCEMIA</t>
  </si>
  <si>
    <t>低血糖反应编码</t>
  </si>
  <si>
    <t>jhcv_hypoglycemic_reactions</t>
  </si>
  <si>
    <t>VCW0057</t>
  </si>
  <si>
    <t>ST_HYPOGLYCEMIA</t>
  </si>
  <si>
    <t>低血糖反应名称</t>
  </si>
  <si>
    <t>VCW0058</t>
  </si>
  <si>
    <t>VCW0059</t>
  </si>
  <si>
    <t>VCW0060</t>
  </si>
  <si>
    <t>VCW0061</t>
  </si>
  <si>
    <t>联系人及电话</t>
  </si>
  <si>
    <t>VCW0062</t>
  </si>
  <si>
    <t>SC_RESULT</t>
  </si>
  <si>
    <t>jhcv_return_result</t>
  </si>
  <si>
    <t>VCW0063</t>
  </si>
  <si>
    <t>VCW0064</t>
  </si>
  <si>
    <t>VCW0065</t>
  </si>
  <si>
    <t>NEXT_MANAGE_WAY</t>
  </si>
  <si>
    <t>下一步管理措施</t>
  </si>
  <si>
    <t>jhcv_next_manage_measure</t>
  </si>
  <si>
    <t>VCW0066</t>
  </si>
  <si>
    <t>VCW0067</t>
  </si>
  <si>
    <t>VCW0068</t>
  </si>
  <si>
    <t>VCW0069</t>
  </si>
  <si>
    <t>VCW0070</t>
  </si>
  <si>
    <t>VCW0071</t>
  </si>
  <si>
    <t>VCW0072</t>
  </si>
  <si>
    <t>VCW0073</t>
  </si>
  <si>
    <t>VCW0074</t>
  </si>
  <si>
    <t>VCW0075</t>
  </si>
  <si>
    <t>VCW0076</t>
  </si>
  <si>
    <t>VCW0077</t>
  </si>
  <si>
    <t>VCW0078</t>
  </si>
  <si>
    <t>VCW0079</t>
  </si>
  <si>
    <t>VCW0080</t>
  </si>
  <si>
    <t>ST_SYMPTOM_CONTENT</t>
  </si>
  <si>
    <t>VCW0081</t>
  </si>
  <si>
    <t>随访分类描述</t>
  </si>
  <si>
    <t>JH_RHHV_WOMAN_PREFIRSTVISIT</t>
  </si>
  <si>
    <t>VCX0001</t>
  </si>
  <si>
    <t>WOMAN_PREFIRSTVISIT_SN</t>
  </si>
  <si>
    <t>VCX0002</t>
  </si>
  <si>
    <t>VCX0003</t>
  </si>
  <si>
    <t>VCX0004</t>
  </si>
  <si>
    <t>PREN_VISIT_FORM_NO</t>
  </si>
  <si>
    <t>产前随访记录表单编号</t>
  </si>
  <si>
    <t>VCX0005</t>
  </si>
  <si>
    <t>本人姓名</t>
  </si>
  <si>
    <t>VCX0006</t>
  </si>
  <si>
    <t>VCX0007</t>
  </si>
  <si>
    <t>FILL_IN_DATE</t>
  </si>
  <si>
    <t>填写日期</t>
  </si>
  <si>
    <t>VCX0008</t>
  </si>
  <si>
    <t>GEST_WEEKS</t>
  </si>
  <si>
    <t>孕周(周)</t>
  </si>
  <si>
    <t>VCX0009</t>
  </si>
  <si>
    <t>BIRTH_DATE</t>
  </si>
  <si>
    <t>VCX0010</t>
  </si>
  <si>
    <t>VCX0011</t>
  </si>
  <si>
    <t>HUSBAND_TEL_NO</t>
  </si>
  <si>
    <t>丈夫电话号码</t>
  </si>
  <si>
    <t>VCX0012</t>
  </si>
  <si>
    <t>HUSBAND_BIRTH_DATE</t>
  </si>
  <si>
    <t>丈夫出生日期</t>
  </si>
  <si>
    <t>VCX0013</t>
  </si>
  <si>
    <t>GRAVIDITY</t>
  </si>
  <si>
    <t>VCX0014</t>
  </si>
  <si>
    <t>PARITY</t>
  </si>
  <si>
    <t>VCX0015</t>
  </si>
  <si>
    <t>VAGINAL_DELIVERY_TIMES</t>
  </si>
  <si>
    <t>阴道分娩次数(次)</t>
  </si>
  <si>
    <t>VCX0016</t>
  </si>
  <si>
    <t>C_SECT_DELIVERY_TIMES</t>
  </si>
  <si>
    <t>剖宫产次数(次)</t>
  </si>
  <si>
    <t>VCX0017</t>
  </si>
  <si>
    <t>SC_LAST_MENSES</t>
  </si>
  <si>
    <t>末次月经日期明确编码</t>
  </si>
  <si>
    <t>jhcv_last_menses</t>
  </si>
  <si>
    <t>VCX0018</t>
  </si>
  <si>
    <t>ST_LAST_MENSES</t>
  </si>
  <si>
    <t>末次月经日期明确名称</t>
  </si>
  <si>
    <t>VCX0019</t>
  </si>
  <si>
    <t>MENSES_LAST_DATE</t>
  </si>
  <si>
    <t>末次月经日期</t>
  </si>
  <si>
    <t>VCX0020</t>
  </si>
  <si>
    <t>EXPECTED_CHILDBIRTH_DATE</t>
  </si>
  <si>
    <t>VCX0021</t>
  </si>
  <si>
    <t>SC_GYN_OP_HISTORY</t>
  </si>
  <si>
    <t>妇科手术史编码</t>
  </si>
  <si>
    <t>VCX0022</t>
  </si>
  <si>
    <t>ST_GYN_OP_HISTORY</t>
  </si>
  <si>
    <t>妇科手术史名称</t>
  </si>
  <si>
    <t>VCX0023</t>
  </si>
  <si>
    <t>GYN_OP_HISTORY</t>
  </si>
  <si>
    <t>妇科手术史描述</t>
  </si>
  <si>
    <t>VCX0024</t>
  </si>
  <si>
    <t>SC_FAMILY_HISTORY</t>
  </si>
  <si>
    <t>家族史编码</t>
  </si>
  <si>
    <t>jhcv_home_history</t>
  </si>
  <si>
    <t>VCX0025</t>
  </si>
  <si>
    <t>ST_FAMILY_HISTORY</t>
  </si>
  <si>
    <t>家族史名称</t>
  </si>
  <si>
    <t>VCX0026</t>
  </si>
  <si>
    <t>家族史描述</t>
  </si>
  <si>
    <t>VCX0027</t>
  </si>
  <si>
    <t>GEST_COMPLICATION</t>
  </si>
  <si>
    <t>妊娠合并症/并发症史</t>
  </si>
  <si>
    <t>VCX0028</t>
  </si>
  <si>
    <t>PERSON_ABORTION_TIMES</t>
  </si>
  <si>
    <t>VCX0029</t>
  </si>
  <si>
    <t>ABORTION_TIMES</t>
  </si>
  <si>
    <t>自然流产次数(次)</t>
  </si>
  <si>
    <t>VCX0030</t>
  </si>
  <si>
    <t>STILLBIRTH_NUM</t>
  </si>
  <si>
    <t>死产例数</t>
  </si>
  <si>
    <t>VCX0031</t>
  </si>
  <si>
    <t>死胎例数</t>
  </si>
  <si>
    <t>VCX0032</t>
  </si>
  <si>
    <t>NEWBORN_DEATH_NUM</t>
  </si>
  <si>
    <t>新生儿死亡例数</t>
  </si>
  <si>
    <t>VCX0033</t>
  </si>
  <si>
    <t>BIRTH_DEFECT_COUNT</t>
  </si>
  <si>
    <t>出生缺陷儿例数</t>
  </si>
  <si>
    <t>VCX0034</t>
  </si>
  <si>
    <t>身高(cm)</t>
  </si>
  <si>
    <t>VCX0035</t>
  </si>
  <si>
    <t>体重(kg)</t>
  </si>
  <si>
    <t>VCX0036</t>
  </si>
  <si>
    <t>VCX0037</t>
  </si>
  <si>
    <t>SBP</t>
  </si>
  <si>
    <t>收缩压(mmHg)</t>
  </si>
  <si>
    <t>VCX0038</t>
  </si>
  <si>
    <t>DBP</t>
  </si>
  <si>
    <t>舒张压(mmHg)</t>
  </si>
  <si>
    <t>VCX0039</t>
  </si>
  <si>
    <t>CHIEF_COMPLAINT</t>
  </si>
  <si>
    <t>VCX0040</t>
  </si>
  <si>
    <t>SC_LUNG_ABNORM_MARK</t>
  </si>
  <si>
    <t>肺部听诊异常编码</t>
  </si>
  <si>
    <t>VCX0041</t>
  </si>
  <si>
    <t>ST_LUNG_ABNORM_MARK</t>
  </si>
  <si>
    <t>肺部听诊异常名称</t>
  </si>
  <si>
    <t>VCX0042</t>
  </si>
  <si>
    <t>LUNG_ABNORM_DESCR</t>
  </si>
  <si>
    <t>肺部听诊异常结果描述</t>
  </si>
  <si>
    <t>VCX0043</t>
  </si>
  <si>
    <t>SC_HEART_ABNORM_MARK</t>
  </si>
  <si>
    <t>心脏听诊异常编码</t>
  </si>
  <si>
    <t>VCX0044</t>
  </si>
  <si>
    <t>ST_HEART_ABNORM_MARK</t>
  </si>
  <si>
    <t>心脏听诊异常名称</t>
  </si>
  <si>
    <t>VCX0045</t>
  </si>
  <si>
    <t>HEART_ABNORM_DESCR</t>
  </si>
  <si>
    <t>心脏听诊异常结果描述</t>
  </si>
  <si>
    <t>VCX0046</t>
  </si>
  <si>
    <t>SC_VULVA_ABNORM</t>
  </si>
  <si>
    <t>外阴异常编码</t>
  </si>
  <si>
    <t>VCX0047</t>
  </si>
  <si>
    <t>ST_VULVA_ABNORM</t>
  </si>
  <si>
    <t>外阴异常名称</t>
  </si>
  <si>
    <t>VCX0048</t>
  </si>
  <si>
    <t>VULVA_ABNORM_DESCR</t>
  </si>
  <si>
    <t>VCX0049</t>
  </si>
  <si>
    <t>SC_VAGINA_ABNORM</t>
  </si>
  <si>
    <t>阴道异常编码</t>
  </si>
  <si>
    <t>VCX0050</t>
  </si>
  <si>
    <t>ST_VAGINA_ABNORM</t>
  </si>
  <si>
    <t>阴道异常名称</t>
  </si>
  <si>
    <t>VCX0051</t>
  </si>
  <si>
    <t>VAGINA_ABNORM_DESCR</t>
  </si>
  <si>
    <t>VCX0052</t>
  </si>
  <si>
    <t>SC_CERVIX_ABNORM</t>
  </si>
  <si>
    <t>宫颈异常编码</t>
  </si>
  <si>
    <t>VCX0053</t>
  </si>
  <si>
    <t>ST_CERVIX_ABNORM</t>
  </si>
  <si>
    <t>宫颈异常名称</t>
  </si>
  <si>
    <t>VCX0054</t>
  </si>
  <si>
    <t>CERVIX_ABNORM_DESCR</t>
  </si>
  <si>
    <t>VCX0055</t>
  </si>
  <si>
    <t>SC_CORPUSUTERI_ABNORM</t>
  </si>
  <si>
    <t>宫体异常编码</t>
  </si>
  <si>
    <t>VCX0056</t>
  </si>
  <si>
    <t>ST_CORPUSUTERI_ABNORM</t>
  </si>
  <si>
    <t>宫体异常名称</t>
  </si>
  <si>
    <t>VCX0057</t>
  </si>
  <si>
    <t>CORPUSUTERI_ABNORM_DESCR</t>
  </si>
  <si>
    <t>宫体异常描述</t>
  </si>
  <si>
    <t>VCX0058</t>
  </si>
  <si>
    <t>SC_ADNEXA_ABNORM</t>
  </si>
  <si>
    <t>附件异常编码</t>
  </si>
  <si>
    <t>VCX0059</t>
  </si>
  <si>
    <t>ST_ADNEXA_ABNORM</t>
  </si>
  <si>
    <t>附件异常名称</t>
  </si>
  <si>
    <t>VCX0060</t>
  </si>
  <si>
    <t>ADNEXA_ABNORM_DESCR</t>
  </si>
  <si>
    <t>VCX0061</t>
  </si>
  <si>
    <t>血红蛋白值(g/L)</t>
  </si>
  <si>
    <t>VCX0062</t>
  </si>
  <si>
    <t>白细胞计数值(G/L)</t>
  </si>
  <si>
    <t>VCX0063</t>
  </si>
  <si>
    <t>血小板计数值(G/L)</t>
  </si>
  <si>
    <t>VCX0064</t>
  </si>
  <si>
    <t>PRO_QUAN_TEST_VALUE</t>
  </si>
  <si>
    <t>尿蛋白定量检测值(mg/24h)</t>
  </si>
  <si>
    <t>VCX0065</t>
  </si>
  <si>
    <t>SC_PRO_QUAL_RESULT</t>
  </si>
  <si>
    <t>尿蛋白定性检测结果代码</t>
  </si>
  <si>
    <t>VCX0066</t>
  </si>
  <si>
    <t>ST_PRO_QUAL_RESULT</t>
  </si>
  <si>
    <t>尿蛋白定性检测结果健名称</t>
  </si>
  <si>
    <t>VCX0067</t>
  </si>
  <si>
    <t>SC_GLU_QUAL_RESULT</t>
  </si>
  <si>
    <t>尿糖定性检测结果代码</t>
  </si>
  <si>
    <t>VCX0068</t>
  </si>
  <si>
    <t>ST_GLU_QUAL_RESULT</t>
  </si>
  <si>
    <t>尿糖定性检测结果名称</t>
  </si>
  <si>
    <t>VCX0069</t>
  </si>
  <si>
    <t>GLU_QUAN_TEST_VALUE</t>
  </si>
  <si>
    <t>尿糖定量检测(mmol/L)</t>
  </si>
  <si>
    <t>VCX0070</t>
  </si>
  <si>
    <t>SC_KET_QUAL_RESULT</t>
  </si>
  <si>
    <t>尿酮体定性检测结果代码</t>
  </si>
  <si>
    <t>VCX0071</t>
  </si>
  <si>
    <t>ST_KET_QUAL_RESULT</t>
  </si>
  <si>
    <t>尿酮体定性检测结果名称</t>
  </si>
  <si>
    <t>VCX0072</t>
  </si>
  <si>
    <t>SC_UOB_TEST_RESULT</t>
  </si>
  <si>
    <t>尿潜血检测结果代码</t>
  </si>
  <si>
    <t>VCX0073</t>
  </si>
  <si>
    <t>ST_UOB_TEST_RESULT</t>
  </si>
  <si>
    <t>尿潜血检测结果名称</t>
  </si>
  <si>
    <t>VCX0074</t>
  </si>
  <si>
    <t>SC_ABO</t>
  </si>
  <si>
    <t>ABO血型代码</t>
  </si>
  <si>
    <t>VCX0075</t>
  </si>
  <si>
    <t>ST_ABO</t>
  </si>
  <si>
    <t>ABO血型名称</t>
  </si>
  <si>
    <t>VCX0076</t>
  </si>
  <si>
    <t>SC_RH</t>
  </si>
  <si>
    <t>Rh血型代码</t>
  </si>
  <si>
    <t>VCX0077</t>
  </si>
  <si>
    <t>ST_RH</t>
  </si>
  <si>
    <t>Rh血型名称</t>
  </si>
  <si>
    <t>VCX0078</t>
  </si>
  <si>
    <t>血糖检测值(mmol/L)</t>
  </si>
  <si>
    <t>VCX0079</t>
  </si>
  <si>
    <t>SGPT</t>
  </si>
  <si>
    <t>血清谷丙转氨酶值(U/L)</t>
  </si>
  <si>
    <t>VCX0080</t>
  </si>
  <si>
    <t>AST</t>
  </si>
  <si>
    <t>血清谷草转氨酶值(U/L)</t>
  </si>
  <si>
    <t>VCX0081</t>
  </si>
  <si>
    <t>ALB</t>
  </si>
  <si>
    <t>白蛋白浓度(g/L)</t>
  </si>
  <si>
    <t>VCX0082</t>
  </si>
  <si>
    <t>TBI</t>
  </si>
  <si>
    <t>总胆红素值(μmol/L)</t>
  </si>
  <si>
    <t>VCX0083</t>
  </si>
  <si>
    <t>DBIL</t>
  </si>
  <si>
    <t>结合胆红素值(μmol/L)</t>
  </si>
  <si>
    <t>VCX0084</t>
  </si>
  <si>
    <t>血尿素氮检测值(mmol/L)</t>
  </si>
  <si>
    <t>VCX0085</t>
  </si>
  <si>
    <t>SCR</t>
  </si>
  <si>
    <t>血肌酐值(μmol/L)</t>
  </si>
  <si>
    <t>VCX0086</t>
  </si>
  <si>
    <t>SC_WVD_EXAM_RESULT</t>
  </si>
  <si>
    <t>阴道分泌物检查结果代码</t>
  </si>
  <si>
    <t>cv04_50_019</t>
  </si>
  <si>
    <t>VCX0087</t>
  </si>
  <si>
    <t>ST_WVD_EXAM_RESULT</t>
  </si>
  <si>
    <t>阴道分泌物检查结果名称</t>
  </si>
  <si>
    <t>VCX0088</t>
  </si>
  <si>
    <t>WVD_EXAM_DESC</t>
  </si>
  <si>
    <t>阴道分泌物检查结果描述</t>
  </si>
  <si>
    <t>VCX0089</t>
  </si>
  <si>
    <t>SC_WVD_CLEAN</t>
  </si>
  <si>
    <t>阴道分泌物淸洁度代码</t>
  </si>
  <si>
    <t>cv04_50_010</t>
  </si>
  <si>
    <t>VCX0090</t>
  </si>
  <si>
    <t>ST_WVD_CLEAN</t>
  </si>
  <si>
    <t>阴道分泌物淸洁度名称</t>
  </si>
  <si>
    <t>VCX0091</t>
  </si>
  <si>
    <t>SC_HBEAB_TEST_RESULT</t>
  </si>
  <si>
    <t>乙型肝炎病毒e抗体检测结果代码</t>
  </si>
  <si>
    <t>VCX0092</t>
  </si>
  <si>
    <t>SC_HBEAG_TEST_RESULT</t>
  </si>
  <si>
    <t>乙型肝炎病毒e抗原检测结果代码</t>
  </si>
  <si>
    <t>VCX0093</t>
  </si>
  <si>
    <t>SC_HBSAB_TEST_RESULT</t>
  </si>
  <si>
    <t>乙型肝炎病毒表面抗体检测结果代码</t>
  </si>
  <si>
    <t>VCX0094</t>
  </si>
  <si>
    <t>SC_HBSAG_TEST_RESULT</t>
  </si>
  <si>
    <t>乙型肝炎病毒表面抗原检测结果代码</t>
  </si>
  <si>
    <t>VCX0095</t>
  </si>
  <si>
    <t>SC_HBCAB_TEST_RESULT</t>
  </si>
  <si>
    <t>乙型肝炎病毒核心抗体检测结果代码</t>
  </si>
  <si>
    <t>VCX0096</t>
  </si>
  <si>
    <t>SC_STS_RESULT</t>
  </si>
  <si>
    <t>梅毒血清学试验结果代码</t>
  </si>
  <si>
    <t>VCX0097</t>
  </si>
  <si>
    <t>ST_STS_RESULT</t>
  </si>
  <si>
    <t>梅毒血清学试验结果名称</t>
  </si>
  <si>
    <t>VCX0098</t>
  </si>
  <si>
    <t>SC_HIV_ANTI_RESULT</t>
  </si>
  <si>
    <t>HIV抗体检测结果代码</t>
  </si>
  <si>
    <t>VCX0099</t>
  </si>
  <si>
    <t>ST_HIV_ANTI_RESULT</t>
  </si>
  <si>
    <t>HIV抗体检测结果名称</t>
  </si>
  <si>
    <t>VCX0100</t>
  </si>
  <si>
    <t>BSCAN_RESULT_DESCR</t>
  </si>
  <si>
    <t>B超检查结果</t>
  </si>
  <si>
    <t>VCX0101</t>
  </si>
  <si>
    <t>SC_PREG_HEALTH_ABNORM</t>
  </si>
  <si>
    <t>孕产妇健康评估异常编码</t>
  </si>
  <si>
    <t>VCX0102</t>
  </si>
  <si>
    <t>ST_PREG_HEALTH_ABNORM</t>
  </si>
  <si>
    <t>孕产妇健康评估异常名称</t>
  </si>
  <si>
    <t>VCX0103</t>
  </si>
  <si>
    <t>PREG_HEALTH_ABNORM_DESCR</t>
  </si>
  <si>
    <t>孕产妇健康评估异常结果描述</t>
  </si>
  <si>
    <t>VCX0104</t>
  </si>
  <si>
    <t>保健指导编码</t>
  </si>
  <si>
    <t>VCX0105</t>
  </si>
  <si>
    <t>保健指导名称</t>
  </si>
  <si>
    <t>VCX0106</t>
  </si>
  <si>
    <t>保健指导描述</t>
  </si>
  <si>
    <t>VCX0107</t>
  </si>
  <si>
    <t>SC_BUILD</t>
  </si>
  <si>
    <t>建册情况编码</t>
  </si>
  <si>
    <t>jhcv_create_document</t>
  </si>
  <si>
    <t>VCX0108</t>
  </si>
  <si>
    <t>ST_BUILD</t>
  </si>
  <si>
    <t>建册情况名称</t>
  </si>
  <si>
    <t>VCX0109</t>
  </si>
  <si>
    <t>SC_REFERRAL</t>
  </si>
  <si>
    <t>转诊编码</t>
  </si>
  <si>
    <t>VCX0110</t>
  </si>
  <si>
    <t>ST_REFERRAL</t>
  </si>
  <si>
    <t>转诊名称</t>
  </si>
  <si>
    <t>VCX0111</t>
  </si>
  <si>
    <t>REFERTO_ORG_NAME</t>
  </si>
  <si>
    <t>转入医疗机构名称</t>
  </si>
  <si>
    <t>VCX0112</t>
  </si>
  <si>
    <t>REFERTO_DEPT_NAME</t>
  </si>
  <si>
    <t>转入机构科室名称</t>
  </si>
  <si>
    <t>VCX0113</t>
  </si>
  <si>
    <t>VCX0114</t>
  </si>
  <si>
    <t>VISIT_DOCTOR_NAME</t>
  </si>
  <si>
    <t>访视医师姓名</t>
  </si>
  <si>
    <t>VCX0115</t>
  </si>
  <si>
    <t>VCX0116</t>
  </si>
  <si>
    <t>VCX0117</t>
  </si>
  <si>
    <t>THIS_VISIT_DATE</t>
  </si>
  <si>
    <t>本次访视日期</t>
  </si>
  <si>
    <t>VCX0118</t>
  </si>
  <si>
    <t>下次访视日期</t>
  </si>
  <si>
    <t>VCX0119</t>
  </si>
  <si>
    <t>NEXT_VISIT_PLACE</t>
  </si>
  <si>
    <t>下次访视地点</t>
  </si>
  <si>
    <t>VCX0120</t>
  </si>
  <si>
    <t>TEL_NO</t>
  </si>
  <si>
    <t>VCX0121</t>
  </si>
  <si>
    <t>VCX0122</t>
  </si>
  <si>
    <t>职业类别名称</t>
  </si>
  <si>
    <t>VCX0123</t>
  </si>
  <si>
    <t>HUSBAND_OCCUPATION</t>
  </si>
  <si>
    <t>丈夫职业类别代码</t>
  </si>
  <si>
    <t>VCX0124</t>
  </si>
  <si>
    <t>PROPERTY_CODE</t>
  </si>
  <si>
    <t>户别代码</t>
  </si>
  <si>
    <t>VCX0125</t>
  </si>
  <si>
    <t>PRESENT_ADDR_PROVINCE</t>
  </si>
  <si>
    <t>现住地址-省(自治区、直辖市)</t>
  </si>
  <si>
    <t>VCX0126</t>
  </si>
  <si>
    <t>PRESENT_ADDR_CITY</t>
  </si>
  <si>
    <t>现住地址-市(地区、州)</t>
  </si>
  <si>
    <t>VCX0127</t>
  </si>
  <si>
    <t>PRESENT_ADDR_COUNTY</t>
  </si>
  <si>
    <t>现住地址-县(市、区)</t>
  </si>
  <si>
    <t>VCX0128</t>
  </si>
  <si>
    <t>PRESENT_ADDR_TOWN</t>
  </si>
  <si>
    <t>现住地址-乡(镇、街道办事处)</t>
  </si>
  <si>
    <t>VCX0129</t>
  </si>
  <si>
    <t>PRESENT_ADDR_VILLAGE</t>
  </si>
  <si>
    <t>现住地址-村(街、路、弄等)</t>
  </si>
  <si>
    <t>VCX0130</t>
  </si>
  <si>
    <t>PRESENT_ADDR_HOUSE_NO</t>
  </si>
  <si>
    <t>现住地址-门牌号码</t>
  </si>
  <si>
    <t>VCX0131</t>
  </si>
  <si>
    <t>REGISTER_ADDR_PROVINCE</t>
  </si>
  <si>
    <t>户籍地址-省(自治区、直辖市)</t>
  </si>
  <si>
    <t>VCX0132</t>
  </si>
  <si>
    <t>REGISTER_ADDR_CITY</t>
  </si>
  <si>
    <t>户籍地址-市(地区、州)</t>
  </si>
  <si>
    <t>VCX0133</t>
  </si>
  <si>
    <t>REGISTER_ADDR_COUNTY</t>
  </si>
  <si>
    <t>户籍地址-县(市、区)</t>
  </si>
  <si>
    <t>VCX0134</t>
  </si>
  <si>
    <t>REGISTER_ADDR_TOWN</t>
  </si>
  <si>
    <t>户籍地址-乡(镇、街道办事处)</t>
  </si>
  <si>
    <t>VCX0135</t>
  </si>
  <si>
    <t>REGISTER_ADDR_VILLAGE</t>
  </si>
  <si>
    <t>户籍地址-村(街、路、弄等)</t>
  </si>
  <si>
    <t>VCX0136</t>
  </si>
  <si>
    <t>REGISTER_ADDR_HOUSE_NO</t>
  </si>
  <si>
    <t>户籍地址-门牌号码</t>
  </si>
  <si>
    <t>VCX0137</t>
  </si>
  <si>
    <t>POST_REST_ADDR_PROVINCE</t>
  </si>
  <si>
    <t>产后休养地址-省(自治区、直辖市)</t>
  </si>
  <si>
    <t>VCX0138</t>
  </si>
  <si>
    <t>POST_REST_ADDR_CITY</t>
  </si>
  <si>
    <t>产后休养地址-市(地区、州)</t>
  </si>
  <si>
    <t>VCX0139</t>
  </si>
  <si>
    <t>POST_REST_ADDR_COUNTY</t>
  </si>
  <si>
    <t>产后休养地址-县(市、区)</t>
  </si>
  <si>
    <t>VCX0140</t>
  </si>
  <si>
    <t>POST_REST_ADDR_TOWN</t>
  </si>
  <si>
    <t>产后休养地址-乡(镇、街道办事处)</t>
  </si>
  <si>
    <t>VCX0141</t>
  </si>
  <si>
    <t>POST_REST_ADDR_VILLAGE</t>
  </si>
  <si>
    <t>产后休养地址-村(街、路、弄等)</t>
  </si>
  <si>
    <t>VCX0142</t>
  </si>
  <si>
    <t>POST_REST_ADDR_HOUSE_NO</t>
  </si>
  <si>
    <t>产后休养地址-门牌号码</t>
  </si>
  <si>
    <t>VCX0143</t>
  </si>
  <si>
    <t>DANGER_MARK</t>
  </si>
  <si>
    <t>孕产期高危因素标志</t>
  </si>
  <si>
    <t>VCX0144</t>
  </si>
  <si>
    <t>VCX0145</t>
  </si>
  <si>
    <t>VCX0146</t>
  </si>
  <si>
    <t>VCX0147</t>
  </si>
  <si>
    <t>VCX0148</t>
  </si>
  <si>
    <t>VCX0149</t>
  </si>
  <si>
    <t>VCX0150</t>
  </si>
  <si>
    <t>VCX0151</t>
  </si>
  <si>
    <t>VCX0152</t>
  </si>
  <si>
    <t>VCX0153</t>
  </si>
  <si>
    <t>VCX0154</t>
  </si>
  <si>
    <t>JH_RHHV_WOMAN_PREFIRST_PERSONAL</t>
  </si>
  <si>
    <t>VCY0001</t>
  </si>
  <si>
    <t>WOMAN_PREFIRST_PERSONAL_SN</t>
  </si>
  <si>
    <t>VCY0002</t>
  </si>
  <si>
    <t>VCY0003</t>
  </si>
  <si>
    <t>VCY0004</t>
  </si>
  <si>
    <t>组织机构名称</t>
  </si>
  <si>
    <t>VCY0005</t>
  </si>
  <si>
    <t>VCY0006</t>
  </si>
  <si>
    <t>序列号</t>
  </si>
  <si>
    <t>VCY0007</t>
  </si>
  <si>
    <t>SC_HARM_FACTOR</t>
  </si>
  <si>
    <t>接触有害因素类别编码</t>
  </si>
  <si>
    <t>cv03_00_116</t>
  </si>
  <si>
    <t>VCY0008</t>
  </si>
  <si>
    <t>ST_HARM_FACTOR</t>
  </si>
  <si>
    <t>接触有害因素类别名称</t>
  </si>
  <si>
    <t>VCY0009</t>
  </si>
  <si>
    <t>HARM_FACTOR_DESC</t>
  </si>
  <si>
    <t>接触有害因素类别描述</t>
  </si>
  <si>
    <t>VCY0010</t>
  </si>
  <si>
    <t>VCY0011</t>
  </si>
  <si>
    <t>VCY0012</t>
  </si>
  <si>
    <t>VCY0013</t>
  </si>
  <si>
    <t>VCY0014</t>
  </si>
  <si>
    <t>VCY0015</t>
  </si>
  <si>
    <t>VCY0016</t>
  </si>
  <si>
    <t>VCY0017</t>
  </si>
  <si>
    <t>VCY0018</t>
  </si>
  <si>
    <t>VCY0019</t>
  </si>
  <si>
    <t>VCY0020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</si>
</sst>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宋体"/>
      <charset val="134"/>
      <scheme val="minor"/>
    </font>
    <font>
      <sz val="12"/>
      <color indexed="40"/>
      <name val="宋体"/>
      <family val="3"/>
      <charset val="134"/>
    </font>
    <font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theme" Target="theme/theme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sharedStrings" Target="sharedString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calcChain" Target="calcChain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48"/>
  <sheetViews>
    <sheetView workbookViewId="0">
      <selection activeCell="B7" sqref="B7"/>
    </sheetView>
  </sheetViews>
  <sheetFormatPr baseColWidth="10" defaultColWidth="9" defaultRowHeight="14"/>
  <cols>
    <col min="1" max="1" width="10" customWidth="1"/>
    <col min="2" max="2" width="54.1640625" customWidth="1"/>
    <col min="3" max="3" width="30.1640625" customWidth="1"/>
    <col min="4" max="4" width="25" customWidth="1"/>
    <col min="5" max="5" width="10" customWidth="1"/>
    <col min="6" max="6" width="20" customWidth="1"/>
    <col min="7" max="7" width="40" customWidth="1"/>
  </cols>
  <sheetData>
    <row r="1" spans="1:7" ht="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>
      <c r="A2" s="12">
        <v>1</v>
      </c>
      <c r="B2" s="12" t="str">
        <f>HYPERLINK("#JH_PAT_INFO!A1","JH_PAT_INFO")</f>
        <v>JH_PAT_INFO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</row>
    <row r="3" spans="1:7" ht="15">
      <c r="A3" s="12">
        <v>2</v>
      </c>
      <c r="B3" s="12" t="str">
        <f>HYPERLINK("#JH_IN_HOSP!A1","JH_IN_HOSP")</f>
        <v>JH_IN_HOSP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</row>
    <row r="4" spans="1:7" ht="15">
      <c r="A4" s="12">
        <v>3</v>
      </c>
      <c r="B4" s="12" t="str">
        <f>HYPERLINK("#JH_IN_ADT!A1","JH_IN_ADT")</f>
        <v>JH_IN_ADT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</row>
    <row r="5" spans="1:7" ht="15">
      <c r="A5" s="12">
        <v>4</v>
      </c>
      <c r="B5" s="12" t="str">
        <f>HYPERLINK("#JH_IN_ORDERS!A1","JH_IN_ORDERS")</f>
        <v>JH_IN_ORDERS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</row>
    <row r="6" spans="1:7" ht="15">
      <c r="A6" s="12">
        <v>5</v>
      </c>
      <c r="B6" s="12" t="str">
        <f>HYPERLINK("#JH_LAB_APPLY!A1","JH_LAB_APPLY")</f>
        <v>JH_LAB_APPLY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</row>
    <row r="7" spans="1:7" ht="15">
      <c r="A7" s="12">
        <v>6</v>
      </c>
      <c r="B7" s="12" t="str">
        <f>HYPERLINK("#JH_PAT_VISIT!A1","JH_PAT_VISIT")</f>
        <v>JH_PAT_VISIT</v>
      </c>
      <c r="C7" s="12" t="s">
        <v>32</v>
      </c>
      <c r="D7" s="12" t="s">
        <v>33</v>
      </c>
      <c r="E7" s="12" t="s">
        <v>34</v>
      </c>
      <c r="F7" s="12" t="s">
        <v>35</v>
      </c>
      <c r="G7" s="12" t="s">
        <v>36</v>
      </c>
    </row>
    <row r="8" spans="1:7" ht="15">
      <c r="A8" s="12">
        <v>7</v>
      </c>
      <c r="B8" s="12" t="str">
        <f>HYPERLINK("#JH_CU_HOSP!A1","JH_CU_HOSP")</f>
        <v>JH_CU_HOSP</v>
      </c>
      <c r="C8" s="12" t="s">
        <v>37</v>
      </c>
      <c r="D8" s="12" t="s">
        <v>38</v>
      </c>
      <c r="E8" s="12" t="s">
        <v>39</v>
      </c>
      <c r="F8" s="12" t="s">
        <v>40</v>
      </c>
      <c r="G8" s="12" t="s">
        <v>41</v>
      </c>
    </row>
    <row r="9" spans="1:7" ht="15">
      <c r="A9" s="10">
        <v>8</v>
      </c>
      <c r="B9" s="10" t="str">
        <f>HYPERLINK("#JH_EGY_HOSP!A1","JH_EGY_HOSP")</f>
        <v>JH_EGY_HOSP</v>
      </c>
      <c r="C9" s="10" t="s">
        <v>42</v>
      </c>
      <c r="D9" s="10" t="s">
        <v>18</v>
      </c>
      <c r="E9" s="10" t="s">
        <v>43</v>
      </c>
      <c r="F9" s="10" t="s">
        <v>44</v>
      </c>
      <c r="G9" s="10" t="s">
        <v>45</v>
      </c>
    </row>
    <row r="10" spans="1:7" ht="15">
      <c r="A10" s="10">
        <v>9</v>
      </c>
      <c r="B10" s="10" t="str">
        <f>HYPERLINK("#JH_SL_HOSP!A1","JH_SL_HOSP")</f>
        <v>JH_SL_HOSP</v>
      </c>
      <c r="C10" s="10" t="s">
        <v>46</v>
      </c>
      <c r="D10" s="10" t="s">
        <v>18</v>
      </c>
      <c r="E10" s="10" t="s">
        <v>47</v>
      </c>
      <c r="F10" s="10" t="s">
        <v>48</v>
      </c>
      <c r="G10" s="10" t="s">
        <v>49</v>
      </c>
    </row>
    <row r="11" spans="1:7" ht="15">
      <c r="A11" s="12">
        <v>10</v>
      </c>
      <c r="B11" s="12" t="str">
        <f>HYPERLINK("#JH_LAB_APY_DTL!A1","JH_LAB_APY_DTL")</f>
        <v>JH_LAB_APY_DTL</v>
      </c>
      <c r="C11" s="12" t="s">
        <v>50</v>
      </c>
      <c r="D11" s="12" t="s">
        <v>51</v>
      </c>
      <c r="E11" s="12" t="s">
        <v>52</v>
      </c>
      <c r="F11" s="12" t="s">
        <v>53</v>
      </c>
      <c r="G11" s="12" t="s">
        <v>54</v>
      </c>
    </row>
    <row r="12" spans="1:7" ht="15">
      <c r="A12" s="3">
        <v>11</v>
      </c>
      <c r="B12" s="3" t="str">
        <f>HYPERLINK("#JH_LAB_TRACE!A1","JH_LAB_TRACE")</f>
        <v>JH_LAB_TRACE</v>
      </c>
      <c r="C12" s="3" t="s">
        <v>55</v>
      </c>
      <c r="D12" s="3" t="s">
        <v>18</v>
      </c>
      <c r="E12" s="3" t="s">
        <v>56</v>
      </c>
      <c r="F12" s="3" t="s">
        <v>57</v>
      </c>
      <c r="G12" s="3" t="s">
        <v>58</v>
      </c>
    </row>
    <row r="13" spans="1:7" ht="15">
      <c r="A13" s="12">
        <v>12</v>
      </c>
      <c r="B13" s="12" t="str">
        <f>HYPERLINK("#JH_LAB_RESULT!A1","JH_LAB_RESULT")</f>
        <v>JH_LAB_RESULT</v>
      </c>
      <c r="C13" s="12" t="s">
        <v>59</v>
      </c>
      <c r="D13" s="12" t="s">
        <v>33</v>
      </c>
      <c r="E13" s="12" t="s">
        <v>60</v>
      </c>
      <c r="F13" s="12" t="s">
        <v>61</v>
      </c>
      <c r="G13" s="12" t="s">
        <v>62</v>
      </c>
    </row>
    <row r="14" spans="1:7" ht="15">
      <c r="A14" s="12">
        <v>13</v>
      </c>
      <c r="B14" s="12" t="str">
        <f>HYPERLINK("#JH_LAB_RES_DTL!A1","JH_LAB_RES_DTL")</f>
        <v>JH_LAB_RES_DTL</v>
      </c>
      <c r="C14" s="12" t="s">
        <v>63</v>
      </c>
      <c r="D14" s="12" t="s">
        <v>64</v>
      </c>
      <c r="E14" s="12" t="s">
        <v>65</v>
      </c>
      <c r="F14" s="12" t="s">
        <v>66</v>
      </c>
      <c r="G14" s="12" t="s">
        <v>67</v>
      </c>
    </row>
    <row r="15" spans="1:7" ht="15">
      <c r="A15" s="12">
        <v>14</v>
      </c>
      <c r="B15" s="12" t="str">
        <f>HYPERLINK("#JH_LAB_RES_VIS!A1","JH_LAB_RES_VIS")</f>
        <v>JH_LAB_RES_VIS</v>
      </c>
      <c r="C15" s="12" t="s">
        <v>68</v>
      </c>
      <c r="D15" s="12" t="s">
        <v>69</v>
      </c>
      <c r="E15" s="12" t="s">
        <v>70</v>
      </c>
      <c r="F15" s="12" t="s">
        <v>71</v>
      </c>
      <c r="G15" s="12" t="s">
        <v>72</v>
      </c>
    </row>
    <row r="16" spans="1:7" ht="15">
      <c r="A16" s="10">
        <v>15</v>
      </c>
      <c r="B16" s="10" t="str">
        <f>HYPERLINK("#JH_LAB_RES_CTL!A1","JH_LAB_RES_CTL")</f>
        <v>JH_LAB_RES_CTL</v>
      </c>
      <c r="C16" s="10" t="s">
        <v>73</v>
      </c>
      <c r="D16" s="10" t="s">
        <v>18</v>
      </c>
      <c r="E16" s="10" t="s">
        <v>74</v>
      </c>
      <c r="F16" s="10" t="s">
        <v>75</v>
      </c>
      <c r="G16" s="10" t="s">
        <v>76</v>
      </c>
    </row>
    <row r="17" spans="1:7" ht="15">
      <c r="A17" s="12">
        <v>16</v>
      </c>
      <c r="B17" s="12" t="str">
        <f>HYPERLINK("#JH_EXAM_APPLY!A1","JH_EXAM_APPLY")</f>
        <v>JH_EXAM_APPLY</v>
      </c>
      <c r="C17" s="12" t="s">
        <v>77</v>
      </c>
      <c r="D17" s="12" t="s">
        <v>18</v>
      </c>
      <c r="E17" s="12" t="s">
        <v>78</v>
      </c>
      <c r="F17" s="12" t="s">
        <v>79</v>
      </c>
      <c r="G17" s="12" t="s">
        <v>80</v>
      </c>
    </row>
    <row r="18" spans="1:7" ht="15">
      <c r="A18" s="12">
        <v>17</v>
      </c>
      <c r="B18" s="12" t="str">
        <f>HYPERLINK("#JH_EXAM_APY_DTL!A1","JH_EXAM_APY_DTL")</f>
        <v>JH_EXAM_APY_DTL</v>
      </c>
      <c r="C18" s="12" t="s">
        <v>81</v>
      </c>
      <c r="D18" s="12" t="s">
        <v>18</v>
      </c>
      <c r="E18" s="12" t="s">
        <v>82</v>
      </c>
      <c r="F18" s="12" t="s">
        <v>83</v>
      </c>
      <c r="G18" s="12" t="s">
        <v>84</v>
      </c>
    </row>
    <row r="19" spans="1:7" ht="15">
      <c r="A19" s="3">
        <v>18</v>
      </c>
      <c r="B19" s="3" t="str">
        <f>HYPERLINK("#JH_EXAM_APY_SCH!A1","JH_EXAM_APY_SCH")</f>
        <v>JH_EXAM_APY_SCH</v>
      </c>
      <c r="C19" s="3" t="s">
        <v>85</v>
      </c>
      <c r="D19" s="3" t="s">
        <v>18</v>
      </c>
      <c r="E19" s="3" t="s">
        <v>86</v>
      </c>
      <c r="F19" s="3" t="s">
        <v>87</v>
      </c>
      <c r="G19" s="3" t="s">
        <v>88</v>
      </c>
    </row>
    <row r="20" spans="1:7" ht="15">
      <c r="A20" s="12">
        <v>19</v>
      </c>
      <c r="B20" s="12" t="str">
        <f>HYPERLINK("#JH_EXAM_REPORT!A1","JH_EXAM_REPORT")</f>
        <v>JH_EXAM_REPORT</v>
      </c>
      <c r="C20" s="12" t="s">
        <v>89</v>
      </c>
      <c r="D20" s="12" t="s">
        <v>33</v>
      </c>
      <c r="E20" s="12" t="s">
        <v>90</v>
      </c>
      <c r="F20" s="12" t="s">
        <v>91</v>
      </c>
      <c r="G20" s="12" t="s">
        <v>92</v>
      </c>
    </row>
    <row r="21" spans="1:7" ht="15">
      <c r="A21" s="3">
        <v>20</v>
      </c>
      <c r="B21" s="3" t="str">
        <f>HYPERLINK("#JH_EXAM_REP_IMG!A1","JH_EXAM_REP_IMG")</f>
        <v>JH_EXAM_REP_IMG</v>
      </c>
      <c r="C21" s="3" t="s">
        <v>93</v>
      </c>
      <c r="D21" s="3" t="s">
        <v>18</v>
      </c>
      <c r="E21" s="3" t="s">
        <v>94</v>
      </c>
      <c r="F21" s="3" t="s">
        <v>95</v>
      </c>
      <c r="G21" s="3" t="s">
        <v>96</v>
      </c>
    </row>
    <row r="22" spans="1:7" ht="15">
      <c r="A22" s="12">
        <v>21</v>
      </c>
      <c r="B22" s="12" t="str">
        <f>HYPERLINK("#JH_OP_APPLY!A1","JH_OP_APPLY")</f>
        <v>JH_OP_APPLY</v>
      </c>
      <c r="C22" s="12" t="s">
        <v>97</v>
      </c>
      <c r="D22" s="12" t="s">
        <v>18</v>
      </c>
      <c r="E22" s="12" t="s">
        <v>98</v>
      </c>
      <c r="F22" s="12" t="s">
        <v>99</v>
      </c>
      <c r="G22" s="12" t="s">
        <v>100</v>
      </c>
    </row>
    <row r="23" spans="1:7" ht="15">
      <c r="A23" s="3">
        <v>22</v>
      </c>
      <c r="B23" s="3" t="str">
        <f>HYPERLINK("#JH_OP_SCH!A1","JH_OP_SCH")</f>
        <v>JH_OP_SCH</v>
      </c>
      <c r="C23" s="3" t="s">
        <v>101</v>
      </c>
      <c r="D23" s="3" t="s">
        <v>102</v>
      </c>
      <c r="E23" s="3" t="s">
        <v>103</v>
      </c>
      <c r="F23" s="3" t="s">
        <v>104</v>
      </c>
      <c r="G23" s="3" t="s">
        <v>105</v>
      </c>
    </row>
    <row r="24" spans="1:7" ht="15">
      <c r="A24" s="3">
        <v>23</v>
      </c>
      <c r="B24" s="3" t="str">
        <f>HYPERLINK("#JH_BLD_APPLY!A1","JH_BLD_APPLY")</f>
        <v>JH_BLD_APPLY</v>
      </c>
      <c r="C24" s="3" t="s">
        <v>106</v>
      </c>
      <c r="D24" s="3" t="s">
        <v>107</v>
      </c>
      <c r="E24" s="3" t="s">
        <v>108</v>
      </c>
      <c r="F24" s="3" t="s">
        <v>109</v>
      </c>
      <c r="G24" s="3" t="s">
        <v>110</v>
      </c>
    </row>
    <row r="25" spans="1:7" ht="15">
      <c r="A25" s="10">
        <v>24</v>
      </c>
      <c r="B25" s="10" t="str">
        <f>HYPERLINK("#JH_PHLY_APPLY!A1","JH_PHLY_APPLY")</f>
        <v>JH_PHLY_APPLY</v>
      </c>
      <c r="C25" s="10" t="s">
        <v>111</v>
      </c>
      <c r="D25" s="10" t="s">
        <v>112</v>
      </c>
      <c r="E25" s="10" t="s">
        <v>113</v>
      </c>
      <c r="F25" s="10" t="s">
        <v>114</v>
      </c>
      <c r="G25" s="10" t="s">
        <v>115</v>
      </c>
    </row>
    <row r="26" spans="1:7" ht="15">
      <c r="A26" s="12">
        <v>25</v>
      </c>
      <c r="B26" s="12" t="str">
        <f>HYPERLINK("#JH_IN_DIAG!A1","JH_IN_DIAG")</f>
        <v>JH_IN_DIAG</v>
      </c>
      <c r="C26" s="12" t="s">
        <v>116</v>
      </c>
      <c r="D26" s="12" t="s">
        <v>18</v>
      </c>
      <c r="E26" s="12" t="s">
        <v>117</v>
      </c>
      <c r="F26" s="12" t="s">
        <v>118</v>
      </c>
      <c r="G26" s="12" t="s">
        <v>119</v>
      </c>
    </row>
    <row r="27" spans="1:7" ht="15">
      <c r="A27" s="3">
        <v>26</v>
      </c>
      <c r="B27" s="3" t="str">
        <f>HYPERLINK("#JH_IN_OPER!A1","JH_IN_OPER")</f>
        <v>JH_IN_OPER</v>
      </c>
      <c r="C27" s="3" t="s">
        <v>120</v>
      </c>
      <c r="D27" s="3" t="s">
        <v>18</v>
      </c>
      <c r="E27" s="3" t="s">
        <v>121</v>
      </c>
      <c r="F27" s="3" t="s">
        <v>122</v>
      </c>
      <c r="G27" s="3" t="s">
        <v>123</v>
      </c>
    </row>
    <row r="28" spans="1:7" ht="15">
      <c r="A28" s="12">
        <v>27</v>
      </c>
      <c r="B28" s="12" t="str">
        <f>HYPERLINK("#JH_FIRST_PAGE!A1","JH_FIRST_PAGE")</f>
        <v>JH_FIRST_PAGE</v>
      </c>
      <c r="C28" s="12" t="s">
        <v>124</v>
      </c>
      <c r="D28" s="12" t="s">
        <v>125</v>
      </c>
      <c r="E28" s="12" t="s">
        <v>126</v>
      </c>
      <c r="F28" s="12" t="s">
        <v>127</v>
      </c>
      <c r="G28" s="12" t="s">
        <v>128</v>
      </c>
    </row>
    <row r="29" spans="1:7" ht="15">
      <c r="A29" s="12">
        <v>28</v>
      </c>
      <c r="B29" s="12" t="str">
        <f>HYPERLINK("#JH_FP_DIAG!A1","JH_FP_DIAG")</f>
        <v>JH_FP_DIAG</v>
      </c>
      <c r="C29" s="12" t="s">
        <v>129</v>
      </c>
      <c r="D29" s="12" t="s">
        <v>125</v>
      </c>
      <c r="E29" s="12" t="s">
        <v>130</v>
      </c>
      <c r="F29" s="12" t="s">
        <v>131</v>
      </c>
      <c r="G29" s="12" t="s">
        <v>132</v>
      </c>
    </row>
    <row r="30" spans="1:7" ht="15">
      <c r="A30" s="12">
        <v>29</v>
      </c>
      <c r="B30" s="12" t="str">
        <f>HYPERLINK("#JH_FP_OPER!A1","JH_FP_OPER")</f>
        <v>JH_FP_OPER</v>
      </c>
      <c r="C30" s="12" t="s">
        <v>133</v>
      </c>
      <c r="D30" s="12" t="s">
        <v>125</v>
      </c>
      <c r="E30" s="12" t="s">
        <v>134</v>
      </c>
      <c r="F30" s="12" t="s">
        <v>135</v>
      </c>
      <c r="G30" s="12" t="s">
        <v>136</v>
      </c>
    </row>
    <row r="31" spans="1:7" ht="15">
      <c r="A31" s="12">
        <v>30</v>
      </c>
      <c r="B31" s="12" t="str">
        <f>HYPERLINK("#JH_FP_SUB!A1","JH_FP_SUB")</f>
        <v>JH_FP_SUB</v>
      </c>
      <c r="C31" s="12" t="s">
        <v>137</v>
      </c>
      <c r="D31" s="12" t="s">
        <v>138</v>
      </c>
      <c r="E31" s="12" t="s">
        <v>139</v>
      </c>
      <c r="F31" s="12" t="s">
        <v>140</v>
      </c>
      <c r="G31" s="12" t="s">
        <v>141</v>
      </c>
    </row>
    <row r="32" spans="1:7" ht="15">
      <c r="A32" s="12">
        <v>31</v>
      </c>
      <c r="B32" s="12" t="str">
        <f>HYPERLINK("#JH_IN_MR!A1","JH_IN_MR")</f>
        <v>JH_IN_MR</v>
      </c>
      <c r="C32" s="12" t="s">
        <v>142</v>
      </c>
      <c r="D32" s="12" t="s">
        <v>18</v>
      </c>
      <c r="E32" s="12" t="s">
        <v>143</v>
      </c>
      <c r="F32" s="12" t="s">
        <v>144</v>
      </c>
      <c r="G32" s="12" t="s">
        <v>145</v>
      </c>
    </row>
    <row r="33" spans="1:7" ht="15">
      <c r="A33" s="12">
        <v>32</v>
      </c>
      <c r="B33" s="12" t="str">
        <f>HYPERLINK("#JH_IN_MRFILE!A1","JH_IN_MRFILE")</f>
        <v>JH_IN_MRFILE</v>
      </c>
      <c r="C33" s="12" t="s">
        <v>146</v>
      </c>
      <c r="D33" s="12" t="s">
        <v>18</v>
      </c>
      <c r="E33" s="12" t="s">
        <v>147</v>
      </c>
      <c r="F33" s="12" t="s">
        <v>148</v>
      </c>
      <c r="G33" s="12" t="s">
        <v>149</v>
      </c>
    </row>
    <row r="34" spans="1:7" ht="15">
      <c r="A34" s="12">
        <v>33</v>
      </c>
      <c r="B34" s="12" t="str">
        <f>HYPERLINK("#JH_VITAL_SIGNS!A1","JH_VITAL_SIGNS")</f>
        <v>JH_VITAL_SIGNS</v>
      </c>
      <c r="C34" s="12" t="s">
        <v>150</v>
      </c>
      <c r="D34" s="12" t="s">
        <v>18</v>
      </c>
      <c r="E34" s="12" t="s">
        <v>151</v>
      </c>
      <c r="F34" s="12" t="s">
        <v>152</v>
      </c>
      <c r="G34" s="12" t="s">
        <v>153</v>
      </c>
    </row>
    <row r="35" spans="1:7" ht="15">
      <c r="A35" s="3">
        <v>34</v>
      </c>
      <c r="B35" s="3" t="str">
        <f>HYPERLINK("#JH_FOLLOW_UP!A1","JH_FOLLOW_UP")</f>
        <v>JH_FOLLOW_UP</v>
      </c>
      <c r="C35" s="3" t="s">
        <v>154</v>
      </c>
      <c r="D35" s="3" t="s">
        <v>18</v>
      </c>
      <c r="E35" s="3" t="s">
        <v>155</v>
      </c>
      <c r="F35" s="3" t="s">
        <v>156</v>
      </c>
      <c r="G35" s="3" t="s">
        <v>157</v>
      </c>
    </row>
    <row r="36" spans="1:7" ht="15">
      <c r="A36" s="12">
        <v>35</v>
      </c>
      <c r="B36" s="12" t="str">
        <f>HYPERLINK("#JH_FEE_BILL!A1","JH_FEE_BILL")</f>
        <v>JH_FEE_BILL</v>
      </c>
      <c r="C36" s="12" t="s">
        <v>158</v>
      </c>
      <c r="D36" s="12" t="s">
        <v>18</v>
      </c>
      <c r="E36" s="12" t="s">
        <v>159</v>
      </c>
      <c r="F36" s="12" t="s">
        <v>160</v>
      </c>
      <c r="G36" s="12" t="s">
        <v>161</v>
      </c>
    </row>
    <row r="37" spans="1:7" ht="15">
      <c r="A37" s="12">
        <v>36</v>
      </c>
      <c r="B37" s="12" t="str">
        <f>HYPERLINK("#JH_FEE_BL_DTL!A1","JH_FEE_BL_DTL")</f>
        <v>JH_FEE_BL_DTL</v>
      </c>
      <c r="C37" s="12" t="s">
        <v>162</v>
      </c>
      <c r="D37" s="12" t="s">
        <v>18</v>
      </c>
      <c r="E37" s="12" t="s">
        <v>163</v>
      </c>
      <c r="F37" s="12" t="s">
        <v>164</v>
      </c>
      <c r="G37" s="12" t="s">
        <v>165</v>
      </c>
    </row>
    <row r="38" spans="1:7" ht="15">
      <c r="A38" s="3">
        <v>37</v>
      </c>
      <c r="B38" s="3" t="str">
        <f>HYPERLINK("#JH_FEE_PAY!A1","JH_FEE_PAY")</f>
        <v>JH_FEE_PAY</v>
      </c>
      <c r="C38" s="3" t="s">
        <v>166</v>
      </c>
      <c r="D38" s="3" t="s">
        <v>18</v>
      </c>
      <c r="E38" s="3" t="s">
        <v>167</v>
      </c>
      <c r="F38" s="3" t="s">
        <v>168</v>
      </c>
      <c r="G38" s="3" t="s">
        <v>169</v>
      </c>
    </row>
    <row r="39" spans="1:7" ht="15">
      <c r="A39" s="3">
        <v>38</v>
      </c>
      <c r="B39" s="3" t="str">
        <f>HYPERLINK("#JH_FEE_PAY_DTL!A1","JH_FEE_PAY_DTL")</f>
        <v>JH_FEE_PAY_DTL</v>
      </c>
      <c r="C39" s="3" t="s">
        <v>170</v>
      </c>
      <c r="D39" s="3" t="s">
        <v>18</v>
      </c>
      <c r="E39" s="3" t="s">
        <v>171</v>
      </c>
      <c r="F39" s="3" t="s">
        <v>172</v>
      </c>
      <c r="G39" s="3" t="s">
        <v>173</v>
      </c>
    </row>
    <row r="40" spans="1:7" ht="15">
      <c r="A40" s="12">
        <v>39</v>
      </c>
      <c r="B40" s="12" t="str">
        <f>HYPERLINK("#JH_OUT_HOSP!A1","JH_OUT_HOSP")</f>
        <v>JH_OUT_HOSP</v>
      </c>
      <c r="C40" s="12" t="s">
        <v>174</v>
      </c>
      <c r="D40" s="12" t="s">
        <v>175</v>
      </c>
      <c r="E40" s="12" t="s">
        <v>176</v>
      </c>
      <c r="F40" s="12" t="s">
        <v>177</v>
      </c>
      <c r="G40" s="12" t="s">
        <v>178</v>
      </c>
    </row>
    <row r="41" spans="1:7" ht="15">
      <c r="A41" s="12">
        <v>40</v>
      </c>
      <c r="B41" s="12" t="str">
        <f>HYPERLINK("#JH_OUT_MR!A1","JH_OUT_MR")</f>
        <v>JH_OUT_MR</v>
      </c>
      <c r="C41" s="12" t="s">
        <v>179</v>
      </c>
      <c r="D41" s="12" t="s">
        <v>18</v>
      </c>
      <c r="E41" s="12" t="s">
        <v>180</v>
      </c>
      <c r="F41" s="12" t="s">
        <v>181</v>
      </c>
      <c r="G41" s="12" t="s">
        <v>182</v>
      </c>
    </row>
    <row r="42" spans="1:7" ht="15">
      <c r="A42" s="12">
        <v>41</v>
      </c>
      <c r="B42" s="12" t="str">
        <f>HYPERLINK("#JH_OUT_ORDERS!A1","JH_OUT_ORDERS")</f>
        <v>JH_OUT_ORDERS</v>
      </c>
      <c r="C42" s="12" t="s">
        <v>183</v>
      </c>
      <c r="D42" s="12" t="s">
        <v>184</v>
      </c>
      <c r="E42" s="12" t="s">
        <v>185</v>
      </c>
      <c r="F42" s="12" t="s">
        <v>186</v>
      </c>
      <c r="G42" s="12" t="s">
        <v>187</v>
      </c>
    </row>
    <row r="43" spans="1:7" ht="15">
      <c r="A43" s="12">
        <v>42</v>
      </c>
      <c r="B43" s="12" t="str">
        <f>HYPERLINK("#JH_OUT_ORD_DTL!A1","JH_OUT_ORD_DTL")</f>
        <v>JH_OUT_ORD_DTL</v>
      </c>
      <c r="C43" s="12" t="s">
        <v>188</v>
      </c>
      <c r="D43" s="12" t="s">
        <v>23</v>
      </c>
      <c r="E43" s="12" t="s">
        <v>189</v>
      </c>
      <c r="F43" s="12" t="s">
        <v>190</v>
      </c>
      <c r="G43" s="12" t="s">
        <v>191</v>
      </c>
    </row>
    <row r="44" spans="1:7" ht="15">
      <c r="A44" s="3">
        <v>43</v>
      </c>
      <c r="B44" s="3" t="str">
        <f>HYPERLINK("#JH_OUT_SHUNT!A1","JH_OUT_SHUNT")</f>
        <v>JH_OUT_SHUNT</v>
      </c>
      <c r="C44" s="3" t="s">
        <v>192</v>
      </c>
      <c r="D44" s="3" t="s">
        <v>18</v>
      </c>
      <c r="E44" s="3" t="s">
        <v>193</v>
      </c>
      <c r="F44" s="3" t="s">
        <v>194</v>
      </c>
      <c r="G44" s="3" t="s">
        <v>195</v>
      </c>
    </row>
    <row r="45" spans="1:7" ht="15">
      <c r="A45" s="3">
        <v>44</v>
      </c>
      <c r="B45" s="3" t="str">
        <f>HYPERLINK("#JH_OUT_RVN!A1","JH_OUT_RVN")</f>
        <v>JH_OUT_RVN</v>
      </c>
      <c r="C45" s="3" t="s">
        <v>196</v>
      </c>
      <c r="D45" s="3" t="s">
        <v>18</v>
      </c>
      <c r="E45" s="3" t="s">
        <v>197</v>
      </c>
      <c r="F45" s="3" t="s">
        <v>198</v>
      </c>
      <c r="G45" s="3" t="s">
        <v>199</v>
      </c>
    </row>
    <row r="46" spans="1:7" ht="15">
      <c r="A46" s="12">
        <v>45</v>
      </c>
      <c r="B46" s="12" t="str">
        <f>HYPERLINK("#JH_CRISIS!A1","JH_CRISIS")</f>
        <v>JH_CRISIS</v>
      </c>
      <c r="C46" s="12" t="s">
        <v>200</v>
      </c>
      <c r="D46" s="12" t="s">
        <v>201</v>
      </c>
      <c r="E46" s="12" t="s">
        <v>202</v>
      </c>
      <c r="F46" s="12" t="s">
        <v>203</v>
      </c>
      <c r="G46" s="12" t="s">
        <v>204</v>
      </c>
    </row>
    <row r="47" spans="1:7" ht="15">
      <c r="A47" s="12">
        <v>46</v>
      </c>
      <c r="B47" s="12" t="str">
        <f>HYPERLINK("#JH_CRIS_DTL!A1","JH_CRIS_DTL")</f>
        <v>JH_CRIS_DTL</v>
      </c>
      <c r="C47" s="12" t="s">
        <v>205</v>
      </c>
      <c r="D47" s="12" t="s">
        <v>206</v>
      </c>
      <c r="E47" s="12" t="s">
        <v>207</v>
      </c>
      <c r="F47" s="12" t="s">
        <v>208</v>
      </c>
      <c r="G47" s="12" t="s">
        <v>209</v>
      </c>
    </row>
    <row r="48" spans="1:7" ht="15">
      <c r="A48" s="12">
        <v>47</v>
      </c>
      <c r="B48" s="12" t="str">
        <f>HYPERLINK("#JH_FILE_CONTENT!A1","JH_FILE_CONTENT")</f>
        <v>JH_FILE_CONTENT</v>
      </c>
      <c r="C48" s="12" t="s">
        <v>210</v>
      </c>
      <c r="D48" s="12" t="s">
        <v>211</v>
      </c>
      <c r="E48" s="12" t="s">
        <v>212</v>
      </c>
      <c r="F48" s="12" t="s">
        <v>213</v>
      </c>
      <c r="G48" s="12" t="s">
        <v>214</v>
      </c>
    </row>
    <row r="49" spans="1:7" ht="15">
      <c r="A49" s="3">
        <v>48</v>
      </c>
      <c r="B49" s="3" t="str">
        <f>HYPERLINK("#JH_MED_ORG!A1","JH_MED_ORG")</f>
        <v>JH_MED_ORG</v>
      </c>
      <c r="C49" s="3" t="s">
        <v>215</v>
      </c>
      <c r="D49" s="3" t="s">
        <v>33</v>
      </c>
      <c r="E49" s="3" t="s">
        <v>216</v>
      </c>
      <c r="F49" s="3" t="s">
        <v>217</v>
      </c>
      <c r="G49" s="3" t="s">
        <v>218</v>
      </c>
    </row>
    <row r="50" spans="1:7" ht="15">
      <c r="A50" s="3">
        <v>49</v>
      </c>
      <c r="B50" s="3" t="str">
        <f>HYPERLINK("#JH_OUT_MRFILE!A1","JH_OUT_MRFILE")</f>
        <v>JH_OUT_MRFILE</v>
      </c>
      <c r="C50" s="3" t="s">
        <v>219</v>
      </c>
      <c r="D50" s="3" t="s">
        <v>18</v>
      </c>
      <c r="E50" s="3" t="s">
        <v>220</v>
      </c>
      <c r="F50" s="3" t="s">
        <v>221</v>
      </c>
      <c r="G50" s="3" t="s">
        <v>222</v>
      </c>
    </row>
    <row r="51" spans="1:7" ht="15">
      <c r="A51" s="3">
        <v>50</v>
      </c>
      <c r="B51" s="3" t="str">
        <f>HYPERLINK("#JH_IN_ORD_EXEC!A1","JH_IN_ORD_EXEC")</f>
        <v>JH_IN_ORD_EXEC</v>
      </c>
      <c r="C51" s="3" t="s">
        <v>223</v>
      </c>
      <c r="D51" s="3" t="s">
        <v>33</v>
      </c>
      <c r="E51" s="3" t="s">
        <v>224</v>
      </c>
      <c r="F51" s="3" t="s">
        <v>225</v>
      </c>
      <c r="G51" s="3" t="s">
        <v>226</v>
      </c>
    </row>
    <row r="52" spans="1:7" ht="15">
      <c r="A52" s="3">
        <v>51</v>
      </c>
      <c r="B52" s="3" t="str">
        <f>HYPERLINK("#JH_LAB_RF_INX!A1","JH_LAB_RF_INX")</f>
        <v>JH_LAB_RF_INX</v>
      </c>
      <c r="C52" s="3" t="s">
        <v>227</v>
      </c>
      <c r="D52" s="3" t="s">
        <v>18</v>
      </c>
      <c r="E52" s="3" t="s">
        <v>228</v>
      </c>
      <c r="F52" s="3" t="s">
        <v>229</v>
      </c>
      <c r="G52" s="3" t="s">
        <v>230</v>
      </c>
    </row>
    <row r="53" spans="1:7" ht="15">
      <c r="A53" s="3">
        <v>52</v>
      </c>
      <c r="B53" s="3" t="str">
        <f>HYPERLINK("#JH_EXAM_RF_INX!A1","JH_EXAM_RF_INX")</f>
        <v>JH_EXAM_RF_INX</v>
      </c>
      <c r="C53" s="3" t="s">
        <v>231</v>
      </c>
      <c r="D53" s="3" t="s">
        <v>18</v>
      </c>
      <c r="E53" s="3" t="s">
        <v>232</v>
      </c>
      <c r="F53" s="3" t="s">
        <v>233</v>
      </c>
      <c r="G53" s="3" t="s">
        <v>234</v>
      </c>
    </row>
    <row r="54" spans="1:7" ht="15">
      <c r="A54" s="12">
        <v>53</v>
      </c>
      <c r="B54" s="12" t="str">
        <f>HYPERLINK("#JH_PRE_FP!A1","JH_PRE_FP")</f>
        <v>JH_PRE_FP</v>
      </c>
      <c r="C54" s="12" t="s">
        <v>235</v>
      </c>
      <c r="D54" s="12" t="s">
        <v>236</v>
      </c>
      <c r="E54" s="12" t="s">
        <v>237</v>
      </c>
      <c r="F54" s="12" t="s">
        <v>238</v>
      </c>
      <c r="G54" s="12" t="s">
        <v>239</v>
      </c>
    </row>
    <row r="55" spans="1:7" ht="15">
      <c r="A55" s="12">
        <v>54</v>
      </c>
      <c r="B55" s="12" t="str">
        <f>HYPERLINK("#JH_PRE_FP_DI!A1","JH_PRE_FP_DI")</f>
        <v>JH_PRE_FP_DI</v>
      </c>
      <c r="C55" s="12" t="s">
        <v>240</v>
      </c>
      <c r="D55" s="12" t="s">
        <v>241</v>
      </c>
      <c r="E55" s="12" t="s">
        <v>242</v>
      </c>
      <c r="F55" s="12" t="s">
        <v>243</v>
      </c>
      <c r="G55" s="12" t="s">
        <v>244</v>
      </c>
    </row>
    <row r="56" spans="1:7" ht="15">
      <c r="A56" s="3">
        <v>55</v>
      </c>
      <c r="B56" s="3" t="str">
        <f>HYPERLINK("#JH_PRE_FP_OP!A1","JH_PRE_FP_OP")</f>
        <v>JH_PRE_FP_OP</v>
      </c>
      <c r="C56" s="3" t="s">
        <v>245</v>
      </c>
      <c r="D56" s="3" t="s">
        <v>241</v>
      </c>
      <c r="E56" s="3" t="s">
        <v>246</v>
      </c>
      <c r="F56" s="3" t="s">
        <v>247</v>
      </c>
      <c r="G56" s="3" t="s">
        <v>248</v>
      </c>
    </row>
    <row r="57" spans="1:7" ht="15">
      <c r="A57" s="3">
        <v>56</v>
      </c>
      <c r="B57" s="3" t="str">
        <f>HYPERLINK("#JH_PRE_FP_SUB!A1","JH_PRE_FP_SUB")</f>
        <v>JH_PRE_FP_SUB</v>
      </c>
      <c r="C57" s="3" t="s">
        <v>249</v>
      </c>
      <c r="D57" s="3" t="s">
        <v>33</v>
      </c>
      <c r="E57" s="3" t="s">
        <v>250</v>
      </c>
      <c r="F57" s="3" t="s">
        <v>251</v>
      </c>
      <c r="G57" s="3" t="s">
        <v>252</v>
      </c>
    </row>
    <row r="58" spans="1:7" ht="15">
      <c r="A58" s="12">
        <v>57</v>
      </c>
      <c r="B58" s="12" t="str">
        <f>HYPERLINK("#JH_OP_RECORD!A1","JH_OP_RECORD")</f>
        <v>JH_OP_RECORD</v>
      </c>
      <c r="C58" s="12" t="s">
        <v>253</v>
      </c>
      <c r="D58" s="12" t="s">
        <v>201</v>
      </c>
      <c r="E58" s="12" t="s">
        <v>254</v>
      </c>
      <c r="F58" s="12" t="s">
        <v>255</v>
      </c>
      <c r="G58" s="12" t="s">
        <v>256</v>
      </c>
    </row>
    <row r="59" spans="1:7" ht="15">
      <c r="A59" s="12">
        <v>58</v>
      </c>
      <c r="B59" s="12" t="str">
        <f>HYPERLINK("#JH_OP_EVENT!A1","JH_OP_EVENT")</f>
        <v>JH_OP_EVENT</v>
      </c>
      <c r="C59" s="12" t="s">
        <v>257</v>
      </c>
      <c r="D59" s="12" t="s">
        <v>18</v>
      </c>
      <c r="E59" s="12" t="s">
        <v>258</v>
      </c>
      <c r="F59" s="12" t="s">
        <v>259</v>
      </c>
      <c r="G59" s="12" t="s">
        <v>260</v>
      </c>
    </row>
    <row r="60" spans="1:7" ht="15">
      <c r="A60" s="3">
        <v>59</v>
      </c>
      <c r="B60" s="3" t="str">
        <f>HYPERLINK("#JH_LAB_VIS_DTL!A1","JH_LAB_VIS_DTL")</f>
        <v>JH_LAB_VIS_DTL</v>
      </c>
      <c r="C60" s="3" t="s">
        <v>261</v>
      </c>
      <c r="D60" s="3" t="s">
        <v>18</v>
      </c>
      <c r="E60" s="3" t="s">
        <v>262</v>
      </c>
      <c r="F60" s="3" t="s">
        <v>263</v>
      </c>
      <c r="G60" s="3" t="s">
        <v>264</v>
      </c>
    </row>
    <row r="61" spans="1:7" ht="15">
      <c r="A61" s="3">
        <v>60</v>
      </c>
      <c r="B61" s="3" t="str">
        <f>HYPERLINK("#JH_BLD_RECORD!A1","JH_BLD_RECORD")</f>
        <v>JH_BLD_RECORD</v>
      </c>
      <c r="C61" s="3" t="s">
        <v>265</v>
      </c>
      <c r="D61" s="3" t="s">
        <v>18</v>
      </c>
      <c r="E61" s="3" t="s">
        <v>266</v>
      </c>
      <c r="F61" s="3" t="s">
        <v>267</v>
      </c>
      <c r="G61" s="3" t="s">
        <v>268</v>
      </c>
    </row>
    <row r="62" spans="1:7" ht="15">
      <c r="A62" s="3">
        <v>61</v>
      </c>
      <c r="B62" s="3" t="str">
        <f>HYPERLINK("#JH_BLD_TRACE!A1","JH_BLD_TRACE")</f>
        <v>JH_BLD_TRACE</v>
      </c>
      <c r="C62" s="3" t="s">
        <v>269</v>
      </c>
      <c r="D62" s="3" t="s">
        <v>18</v>
      </c>
      <c r="E62" s="3" t="s">
        <v>270</v>
      </c>
      <c r="F62" s="3" t="s">
        <v>271</v>
      </c>
      <c r="G62" s="3" t="s">
        <v>272</v>
      </c>
    </row>
    <row r="63" spans="1:7" ht="15">
      <c r="A63" s="12">
        <v>62</v>
      </c>
      <c r="B63" s="12" t="str">
        <f>HYPERLINK("#JH_ALLERGY!A1","JH_ALLERGY")</f>
        <v>JH_ALLERGY</v>
      </c>
      <c r="C63" s="12" t="s">
        <v>273</v>
      </c>
      <c r="D63" s="12" t="s">
        <v>18</v>
      </c>
      <c r="E63" s="12" t="s">
        <v>274</v>
      </c>
      <c r="F63" s="12" t="s">
        <v>275</v>
      </c>
      <c r="G63" s="12" t="s">
        <v>276</v>
      </c>
    </row>
    <row r="64" spans="1:7" ht="15">
      <c r="A64" s="3">
        <v>63</v>
      </c>
      <c r="B64" s="3" t="str">
        <f>HYPERLINK("#JH_OUT_DIAG!A1","JH_OUT_DIAG")</f>
        <v>JH_OUT_DIAG</v>
      </c>
      <c r="C64" s="3" t="s">
        <v>277</v>
      </c>
      <c r="D64" s="3" t="s">
        <v>18</v>
      </c>
      <c r="E64" s="3" t="s">
        <v>278</v>
      </c>
      <c r="F64" s="3" t="s">
        <v>279</v>
      </c>
      <c r="G64" s="3" t="s">
        <v>280</v>
      </c>
    </row>
    <row r="65" spans="1:7" ht="15">
      <c r="A65" s="12">
        <v>64</v>
      </c>
      <c r="B65" s="12" t="str">
        <f>HYPERLINK("#JH_NIS_MR!A1","JH_NIS_MR")</f>
        <v>JH_NIS_MR</v>
      </c>
      <c r="C65" s="12" t="s">
        <v>281</v>
      </c>
      <c r="D65" s="12" t="s">
        <v>18</v>
      </c>
      <c r="E65" s="12" t="s">
        <v>282</v>
      </c>
      <c r="F65" s="12" t="s">
        <v>283</v>
      </c>
      <c r="G65" s="12" t="s">
        <v>284</v>
      </c>
    </row>
    <row r="66" spans="1:7" ht="15">
      <c r="A66" s="12">
        <v>65</v>
      </c>
      <c r="B66" s="12" t="str">
        <f>HYPERLINK("#JH_NIS_MR_DTL!A1","JH_NIS_MR_DTL")</f>
        <v>JH_NIS_MR_DTL</v>
      </c>
      <c r="C66" s="12" t="s">
        <v>285</v>
      </c>
      <c r="D66" s="12" t="s">
        <v>18</v>
      </c>
      <c r="E66" s="12" t="s">
        <v>286</v>
      </c>
      <c r="F66" s="12" t="s">
        <v>287</v>
      </c>
      <c r="G66" s="12" t="s">
        <v>288</v>
      </c>
    </row>
    <row r="67" spans="1:7" ht="15">
      <c r="A67" s="3">
        <v>66</v>
      </c>
      <c r="B67" s="3" t="str">
        <f>HYPERLINK("#JH_CONS_APPLY!A1","JH_CONS_APPLY")</f>
        <v>JH_CONS_APPLY</v>
      </c>
      <c r="C67" s="3" t="s">
        <v>289</v>
      </c>
      <c r="D67" s="3" t="s">
        <v>18</v>
      </c>
      <c r="E67" s="3" t="s">
        <v>290</v>
      </c>
      <c r="F67" s="3" t="s">
        <v>291</v>
      </c>
      <c r="G67" s="3" t="s">
        <v>292</v>
      </c>
    </row>
    <row r="68" spans="1:7" ht="15">
      <c r="A68" s="3">
        <v>67</v>
      </c>
      <c r="B68" s="3" t="str">
        <f>HYPERLINK("#JH_CONS_RECORD!A1","JH_CONS_RECORD")</f>
        <v>JH_CONS_RECORD</v>
      </c>
      <c r="C68" s="3" t="s">
        <v>293</v>
      </c>
      <c r="D68" s="3" t="s">
        <v>18</v>
      </c>
      <c r="E68" s="3" t="s">
        <v>294</v>
      </c>
      <c r="F68" s="3" t="s">
        <v>295</v>
      </c>
      <c r="G68" s="3" t="s">
        <v>296</v>
      </c>
    </row>
    <row r="69" spans="1:7" ht="15">
      <c r="A69" s="3">
        <v>68</v>
      </c>
      <c r="B69" s="3" t="str">
        <f>HYPERLINK("#JH_STAFF_INFO!A1","JH_STAFF_INFO")</f>
        <v>JH_STAFF_INFO</v>
      </c>
      <c r="C69" s="3" t="s">
        <v>297</v>
      </c>
      <c r="D69" s="3" t="s">
        <v>298</v>
      </c>
      <c r="E69" s="3" t="s">
        <v>299</v>
      </c>
      <c r="F69" s="3" t="s">
        <v>44</v>
      </c>
      <c r="G69" s="3" t="s">
        <v>300</v>
      </c>
    </row>
    <row r="70" spans="1:7" ht="15">
      <c r="A70" s="3">
        <v>69</v>
      </c>
      <c r="B70" s="3" t="str">
        <f>HYPERLINK("#JH_JOB_LOG!A1","JH_JOB_LOG")</f>
        <v>JH_JOB_LOG</v>
      </c>
      <c r="C70" s="3" t="s">
        <v>301</v>
      </c>
      <c r="D70" s="3" t="s">
        <v>298</v>
      </c>
      <c r="E70" s="3" t="s">
        <v>302</v>
      </c>
      <c r="F70" s="3" t="s">
        <v>303</v>
      </c>
      <c r="G70" s="3" t="s">
        <v>304</v>
      </c>
    </row>
    <row r="71" spans="1:7" ht="15">
      <c r="A71" s="3">
        <v>70</v>
      </c>
      <c r="B71" s="3" t="str">
        <f>HYPERLINK("#JH_JOB_DOCTOR!A1","JH_JOB_DOCTOR")</f>
        <v>JH_JOB_DOCTOR</v>
      </c>
      <c r="C71" s="3" t="s">
        <v>305</v>
      </c>
      <c r="D71" s="3" t="s">
        <v>298</v>
      </c>
      <c r="E71" s="3" t="s">
        <v>306</v>
      </c>
      <c r="F71" s="3" t="s">
        <v>307</v>
      </c>
      <c r="G71" s="3" t="s">
        <v>308</v>
      </c>
    </row>
    <row r="72" spans="1:7" ht="15">
      <c r="A72" s="3">
        <v>71</v>
      </c>
      <c r="B72" s="3" t="str">
        <f>HYPERLINK("#JH_JOB_NURSE!A1","JH_JOB_NURSE")</f>
        <v>JH_JOB_NURSE</v>
      </c>
      <c r="C72" s="3" t="s">
        <v>309</v>
      </c>
      <c r="D72" s="3" t="s">
        <v>298</v>
      </c>
      <c r="E72" s="3" t="s">
        <v>310</v>
      </c>
      <c r="F72" s="3" t="s">
        <v>311</v>
      </c>
      <c r="G72" s="3" t="s">
        <v>312</v>
      </c>
    </row>
    <row r="73" spans="1:7" ht="15">
      <c r="A73" s="3">
        <v>72</v>
      </c>
      <c r="B73" s="3" t="str">
        <f>HYPERLINK("#JH_JOB_ADMIN!A1","JH_JOB_ADMIN")</f>
        <v>JH_JOB_ADMIN</v>
      </c>
      <c r="C73" s="3" t="s">
        <v>313</v>
      </c>
      <c r="D73" s="3" t="s">
        <v>298</v>
      </c>
      <c r="E73" s="3" t="s">
        <v>314</v>
      </c>
      <c r="F73" s="3" t="s">
        <v>315</v>
      </c>
      <c r="G73" s="3" t="s">
        <v>316</v>
      </c>
    </row>
    <row r="74" spans="1:7" ht="15">
      <c r="A74" s="3">
        <v>73</v>
      </c>
      <c r="B74" s="3" t="str">
        <f>HYPERLINK("#JH_PLAN_OUT!A1","JH_PLAN_OUT")</f>
        <v>JH_PLAN_OUT</v>
      </c>
      <c r="C74" s="3" t="s">
        <v>317</v>
      </c>
      <c r="D74" s="3" t="s">
        <v>18</v>
      </c>
      <c r="E74" s="3" t="s">
        <v>318</v>
      </c>
      <c r="F74" s="3" t="s">
        <v>319</v>
      </c>
      <c r="G74" s="3" t="s">
        <v>320</v>
      </c>
    </row>
    <row r="75" spans="1:7" ht="15">
      <c r="A75" s="3">
        <v>74</v>
      </c>
      <c r="B75" s="3" t="str">
        <f>HYPERLINK("#JH_PO_DETAIL!A1","JH_PO_DETAIL")</f>
        <v>JH_PO_DETAIL</v>
      </c>
      <c r="C75" s="3" t="s">
        <v>321</v>
      </c>
      <c r="D75" s="3" t="s">
        <v>18</v>
      </c>
      <c r="E75" s="3" t="s">
        <v>322</v>
      </c>
      <c r="F75" s="3" t="s">
        <v>323</v>
      </c>
      <c r="G75" s="3" t="s">
        <v>324</v>
      </c>
    </row>
    <row r="76" spans="1:7" ht="15">
      <c r="A76" s="3">
        <v>75</v>
      </c>
      <c r="B76" s="3" t="str">
        <f>HYPERLINK("#JH_DRUG_INFO!A1","JH_DRUG_INFO")</f>
        <v>JH_DRUG_INFO</v>
      </c>
      <c r="C76" s="3" t="s">
        <v>325</v>
      </c>
      <c r="D76" s="3" t="s">
        <v>18</v>
      </c>
      <c r="E76" s="3" t="s">
        <v>326</v>
      </c>
      <c r="F76" s="3" t="s">
        <v>327</v>
      </c>
      <c r="G76" s="3" t="s">
        <v>328</v>
      </c>
    </row>
    <row r="77" spans="1:7" ht="15">
      <c r="A77" s="3">
        <v>76</v>
      </c>
      <c r="B77" s="3" t="str">
        <f>HYPERLINK("#JH_DRUG_BATCH_DTL!A1","JH_DRUG_BATCH_DTL")</f>
        <v>JH_DRUG_BATCH_DTL</v>
      </c>
      <c r="C77" s="3" t="s">
        <v>329</v>
      </c>
      <c r="D77" s="3" t="s">
        <v>18</v>
      </c>
      <c r="E77" s="3" t="s">
        <v>330</v>
      </c>
      <c r="F77" s="3" t="s">
        <v>331</v>
      </c>
      <c r="G77" s="3" t="s">
        <v>332</v>
      </c>
    </row>
    <row r="78" spans="1:7" ht="15">
      <c r="A78" s="3">
        <v>77</v>
      </c>
      <c r="B78" s="3" t="str">
        <f>HYPERLINK("#JH_DRUG_IN!A1","JH_DRUG_IN")</f>
        <v>JH_DRUG_IN</v>
      </c>
      <c r="C78" s="3" t="s">
        <v>333</v>
      </c>
      <c r="D78" s="3" t="s">
        <v>18</v>
      </c>
      <c r="E78" s="3" t="s">
        <v>334</v>
      </c>
      <c r="F78" s="3" t="s">
        <v>335</v>
      </c>
      <c r="G78" s="3" t="s">
        <v>336</v>
      </c>
    </row>
    <row r="79" spans="1:7" ht="15">
      <c r="A79" s="3">
        <v>78</v>
      </c>
      <c r="B79" s="3" t="str">
        <f>HYPERLINK("#JH_DRUG_IN_DTL!A1","JH_DRUG_IN_DTL")</f>
        <v>JH_DRUG_IN_DTL</v>
      </c>
      <c r="C79" s="3" t="s">
        <v>337</v>
      </c>
      <c r="D79" s="3" t="s">
        <v>18</v>
      </c>
      <c r="E79" s="3" t="s">
        <v>338</v>
      </c>
      <c r="F79" s="3" t="s">
        <v>339</v>
      </c>
      <c r="G79" s="3" t="s">
        <v>340</v>
      </c>
    </row>
    <row r="80" spans="1:7" ht="15">
      <c r="A80" s="3">
        <v>79</v>
      </c>
      <c r="B80" s="3" t="str">
        <f>HYPERLINK("#JH_DRUG_OUT!A1","JH_DRUG_OUT")</f>
        <v>JH_DRUG_OUT</v>
      </c>
      <c r="C80" s="3" t="s">
        <v>341</v>
      </c>
      <c r="D80" s="3" t="s">
        <v>18</v>
      </c>
      <c r="E80" s="3" t="s">
        <v>342</v>
      </c>
      <c r="F80" s="3" t="s">
        <v>343</v>
      </c>
      <c r="G80" s="3" t="s">
        <v>344</v>
      </c>
    </row>
    <row r="81" spans="1:7" ht="15">
      <c r="A81" s="3">
        <v>80</v>
      </c>
      <c r="B81" s="3" t="str">
        <f>HYPERLINK("#JH_DRUG_OUT_DTL!A1","JH_DRUG_OUT_DTL")</f>
        <v>JH_DRUG_OUT_DTL</v>
      </c>
      <c r="C81" s="3" t="s">
        <v>345</v>
      </c>
      <c r="D81" s="3" t="s">
        <v>18</v>
      </c>
      <c r="E81" s="3" t="s">
        <v>346</v>
      </c>
      <c r="F81" s="3" t="s">
        <v>347</v>
      </c>
      <c r="G81" s="3" t="s">
        <v>348</v>
      </c>
    </row>
    <row r="82" spans="1:7" ht="15">
      <c r="A82" s="3">
        <v>81</v>
      </c>
      <c r="B82" s="3" t="str">
        <f>HYPERLINK("#JH_DRUG_RETURN!A1","JH_DRUG_RETURN")</f>
        <v>JH_DRUG_RETURN</v>
      </c>
      <c r="C82" s="3" t="s">
        <v>349</v>
      </c>
      <c r="D82" s="3" t="s">
        <v>18</v>
      </c>
      <c r="E82" s="3" t="s">
        <v>350</v>
      </c>
      <c r="F82" s="3" t="s">
        <v>351</v>
      </c>
      <c r="G82" s="3" t="s">
        <v>352</v>
      </c>
    </row>
    <row r="83" spans="1:7" ht="15">
      <c r="A83" s="3">
        <v>82</v>
      </c>
      <c r="B83" s="3" t="str">
        <f>HYPERLINK("#JH_DRUG_RET_DTL!A1","JH_DRUG_RET_DTL")</f>
        <v>JH_DRUG_RET_DTL</v>
      </c>
      <c r="C83" s="3" t="s">
        <v>353</v>
      </c>
      <c r="D83" s="3" t="s">
        <v>18</v>
      </c>
      <c r="E83" s="3" t="s">
        <v>354</v>
      </c>
      <c r="F83" s="3" t="s">
        <v>355</v>
      </c>
      <c r="G83" s="3" t="s">
        <v>356</v>
      </c>
    </row>
    <row r="84" spans="1:7" ht="15">
      <c r="A84" s="3">
        <v>83</v>
      </c>
      <c r="B84" s="3" t="str">
        <f>HYPERLINK("#JH_DRUG_CHECK!A1","JH_DRUG_CHECK")</f>
        <v>JH_DRUG_CHECK</v>
      </c>
      <c r="C84" s="3" t="s">
        <v>357</v>
      </c>
      <c r="D84" s="3" t="s">
        <v>18</v>
      </c>
      <c r="E84" s="3" t="s">
        <v>358</v>
      </c>
      <c r="F84" s="3" t="s">
        <v>359</v>
      </c>
      <c r="G84" s="3" t="s">
        <v>360</v>
      </c>
    </row>
    <row r="85" spans="1:7" ht="15">
      <c r="A85" s="3">
        <v>84</v>
      </c>
      <c r="B85" s="3" t="str">
        <f>HYPERLINK("#JH_DRUG_CHECK_DTL!A1","JH_DRUG_CHECK_DTL")</f>
        <v>JH_DRUG_CHECK_DTL</v>
      </c>
      <c r="C85" s="3" t="s">
        <v>361</v>
      </c>
      <c r="D85" s="3" t="s">
        <v>18</v>
      </c>
      <c r="E85" s="3" t="s">
        <v>362</v>
      </c>
      <c r="F85" s="3" t="s">
        <v>363</v>
      </c>
      <c r="G85" s="3" t="s">
        <v>364</v>
      </c>
    </row>
    <row r="86" spans="1:7" ht="15">
      <c r="A86" s="3">
        <v>85</v>
      </c>
      <c r="B86" s="3" t="str">
        <f>HYPERLINK("#JH_DRUG_GIVE_OUT!A1","JH_DRUG_GIVE_OUT")</f>
        <v>JH_DRUG_GIVE_OUT</v>
      </c>
      <c r="C86" s="3" t="s">
        <v>365</v>
      </c>
      <c r="D86" s="3" t="s">
        <v>18</v>
      </c>
      <c r="E86" s="3" t="s">
        <v>366</v>
      </c>
      <c r="F86" s="3" t="s">
        <v>367</v>
      </c>
      <c r="G86" s="3" t="s">
        <v>368</v>
      </c>
    </row>
    <row r="87" spans="1:7" ht="15">
      <c r="A87" s="3">
        <v>86</v>
      </c>
      <c r="B87" s="3" t="str">
        <f>HYPERLINK("#JH_DRUG_GI_O_DTL!A1","JH_DRUG_GI_O_DTL")</f>
        <v>JH_DRUG_GI_O_DTL</v>
      </c>
      <c r="C87" s="3" t="s">
        <v>369</v>
      </c>
      <c r="D87" s="3" t="s">
        <v>18</v>
      </c>
      <c r="E87" s="3" t="s">
        <v>370</v>
      </c>
      <c r="F87" s="3" t="s">
        <v>371</v>
      </c>
      <c r="G87" s="3" t="s">
        <v>372</v>
      </c>
    </row>
    <row r="88" spans="1:7" ht="15">
      <c r="A88" s="3">
        <v>87</v>
      </c>
      <c r="B88" s="3" t="str">
        <f>HYPERLINK("#JH_DRUG_GI_O_RET!A1","JH_DRUG_GI_O_RET")</f>
        <v>JH_DRUG_GI_O_RET</v>
      </c>
      <c r="C88" s="3" t="s">
        <v>373</v>
      </c>
      <c r="D88" s="3" t="s">
        <v>18</v>
      </c>
      <c r="E88" s="3" t="s">
        <v>374</v>
      </c>
      <c r="F88" s="3" t="s">
        <v>375</v>
      </c>
      <c r="G88" s="3" t="s">
        <v>376</v>
      </c>
    </row>
    <row r="89" spans="1:7" ht="15">
      <c r="A89" s="3">
        <v>88</v>
      </c>
      <c r="B89" s="3" t="str">
        <f>HYPERLINK("#JH_DRUG_GI_O_RET_DTL!A1","JH_DRUG_GI_O_RET_DTL")</f>
        <v>JH_DRUG_GI_O_RET_DTL</v>
      </c>
      <c r="C89" s="3" t="s">
        <v>377</v>
      </c>
      <c r="D89" s="3" t="s">
        <v>18</v>
      </c>
      <c r="E89" s="3" t="s">
        <v>378</v>
      </c>
      <c r="F89" s="3" t="s">
        <v>379</v>
      </c>
      <c r="G89" s="3" t="s">
        <v>380</v>
      </c>
    </row>
    <row r="90" spans="1:7" ht="15">
      <c r="A90" s="3">
        <v>89</v>
      </c>
      <c r="B90" s="3" t="str">
        <f>HYPERLINK("#JH_DRUG_GIVE_IN!A1","JH_DRUG_GIVE_IN")</f>
        <v>JH_DRUG_GIVE_IN</v>
      </c>
      <c r="C90" s="3" t="s">
        <v>381</v>
      </c>
      <c r="D90" s="3" t="s">
        <v>13</v>
      </c>
      <c r="E90" s="3" t="s">
        <v>382</v>
      </c>
      <c r="F90" s="3" t="s">
        <v>383</v>
      </c>
      <c r="G90" s="3" t="s">
        <v>384</v>
      </c>
    </row>
    <row r="91" spans="1:7" ht="15">
      <c r="A91" s="3">
        <v>90</v>
      </c>
      <c r="B91" s="3" t="str">
        <f>HYPERLINK("#JH_DRUG_GI_IN_DTL!A1","JH_DRUG_GI_IN_DTL")</f>
        <v>JH_DRUG_GI_IN_DTL</v>
      </c>
      <c r="C91" s="3" t="s">
        <v>385</v>
      </c>
      <c r="D91" s="3" t="s">
        <v>33</v>
      </c>
      <c r="E91" s="3" t="s">
        <v>386</v>
      </c>
      <c r="F91" s="3" t="s">
        <v>387</v>
      </c>
      <c r="G91" s="3" t="s">
        <v>388</v>
      </c>
    </row>
    <row r="92" spans="1:7" ht="15">
      <c r="A92" s="3">
        <v>91</v>
      </c>
      <c r="B92" s="3" t="str">
        <f>HYPERLINK("#JH_DRUG_GI_I_RET!A1","JH_DRUG_GI_I_RET")</f>
        <v>JH_DRUG_GI_I_RET</v>
      </c>
      <c r="C92" s="3" t="s">
        <v>389</v>
      </c>
      <c r="D92" s="3" t="s">
        <v>18</v>
      </c>
      <c r="E92" s="3" t="s">
        <v>390</v>
      </c>
      <c r="F92" s="3" t="s">
        <v>391</v>
      </c>
      <c r="G92" s="3" t="s">
        <v>392</v>
      </c>
    </row>
    <row r="93" spans="1:7" ht="15">
      <c r="A93" s="3">
        <v>92</v>
      </c>
      <c r="B93" s="3" t="str">
        <f>HYPERLINK("#JH_DRUG_GI_I_RET_DTL!A1","JH_DRUG_GI_I_RET_DTL")</f>
        <v>JH_DRUG_GI_I_RET_DTL</v>
      </c>
      <c r="C93" s="3" t="s">
        <v>393</v>
      </c>
      <c r="D93" s="3" t="s">
        <v>18</v>
      </c>
      <c r="E93" s="3" t="s">
        <v>394</v>
      </c>
      <c r="F93" s="3" t="s">
        <v>395</v>
      </c>
      <c r="G93" s="3" t="s">
        <v>396</v>
      </c>
    </row>
    <row r="94" spans="1:7" ht="15">
      <c r="A94" s="3">
        <v>93</v>
      </c>
      <c r="B94" s="3" t="str">
        <f>HYPERLINK("#JH_DRUG_CURR_STOCK!A1","JH_DRUG_CURR_STOCK")</f>
        <v>JH_DRUG_CURR_STOCK</v>
      </c>
      <c r="C94" s="3" t="s">
        <v>397</v>
      </c>
      <c r="D94" s="3" t="s">
        <v>18</v>
      </c>
      <c r="E94" s="3" t="s">
        <v>398</v>
      </c>
      <c r="F94" s="3" t="s">
        <v>399</v>
      </c>
      <c r="G94" s="3" t="s">
        <v>400</v>
      </c>
    </row>
    <row r="95" spans="1:7" ht="15">
      <c r="A95" s="3">
        <v>94</v>
      </c>
      <c r="B95" s="3" t="str">
        <f>HYPERLINK("#JH_DRUG_ADJ_PRICE!A1","JH_DRUG_ADJ_PRICE")</f>
        <v>JH_DRUG_ADJ_PRICE</v>
      </c>
      <c r="C95" s="3" t="s">
        <v>401</v>
      </c>
      <c r="D95" s="3" t="s">
        <v>18</v>
      </c>
      <c r="E95" s="3" t="s">
        <v>402</v>
      </c>
      <c r="F95" s="3" t="s">
        <v>403</v>
      </c>
      <c r="G95" s="3" t="s">
        <v>404</v>
      </c>
    </row>
    <row r="96" spans="1:7" ht="15">
      <c r="A96" s="3">
        <v>95</v>
      </c>
      <c r="B96" s="3" t="str">
        <f>HYPERLINK("#JH_DRUG_PUR_ORDER!A1","JH_DRUG_PUR_ORDER")</f>
        <v>JH_DRUG_PUR_ORDER</v>
      </c>
      <c r="C96" s="3" t="s">
        <v>405</v>
      </c>
      <c r="D96" s="3" t="s">
        <v>18</v>
      </c>
      <c r="E96" s="3" t="s">
        <v>406</v>
      </c>
      <c r="F96" s="3" t="s">
        <v>407</v>
      </c>
      <c r="G96" s="3" t="s">
        <v>408</v>
      </c>
    </row>
    <row r="97" spans="1:7" ht="15">
      <c r="A97" s="3">
        <v>96</v>
      </c>
      <c r="B97" s="3" t="str">
        <f>HYPERLINK("#JH_DRUG_PUR_ORD_DTL!A1","JH_DRUG_PUR_ORD_DTL")</f>
        <v>JH_DRUG_PUR_ORD_DTL</v>
      </c>
      <c r="C97" s="3" t="s">
        <v>409</v>
      </c>
      <c r="D97" s="3" t="s">
        <v>18</v>
      </c>
      <c r="E97" s="3" t="s">
        <v>410</v>
      </c>
      <c r="F97" s="3" t="s">
        <v>411</v>
      </c>
      <c r="G97" s="3" t="s">
        <v>412</v>
      </c>
    </row>
    <row r="98" spans="1:7" ht="15">
      <c r="A98" s="3">
        <v>97</v>
      </c>
      <c r="B98" s="3" t="str">
        <f>HYPERLINK("#JH_DRUG_PUR_PLAN!A1","JH_DRUG_PUR_PLAN")</f>
        <v>JH_DRUG_PUR_PLAN</v>
      </c>
      <c r="C98" s="3" t="s">
        <v>413</v>
      </c>
      <c r="D98" s="3" t="s">
        <v>18</v>
      </c>
      <c r="E98" s="3" t="s">
        <v>414</v>
      </c>
      <c r="F98" s="3" t="s">
        <v>415</v>
      </c>
      <c r="G98" s="3" t="s">
        <v>416</v>
      </c>
    </row>
    <row r="99" spans="1:7" ht="15">
      <c r="A99" s="3">
        <v>98</v>
      </c>
      <c r="B99" s="3" t="str">
        <f>HYPERLINK("#JH_DRUG_PUR_PL_DTL!A1","JH_DRUG_PUR_PL_DTL")</f>
        <v>JH_DRUG_PUR_PL_DTL</v>
      </c>
      <c r="C99" s="3" t="s">
        <v>417</v>
      </c>
      <c r="D99" s="3" t="s">
        <v>18</v>
      </c>
      <c r="E99" s="3" t="s">
        <v>418</v>
      </c>
      <c r="F99" s="3" t="s">
        <v>419</v>
      </c>
      <c r="G99" s="3" t="s">
        <v>420</v>
      </c>
    </row>
    <row r="100" spans="1:7" ht="15">
      <c r="A100" s="3">
        <v>99</v>
      </c>
      <c r="B100" s="3" t="str">
        <f>HYPERLINK("#JH_FP_ICU!A1","JH_FP_ICU")</f>
        <v>JH_FP_ICU</v>
      </c>
      <c r="C100" s="3" t="s">
        <v>421</v>
      </c>
      <c r="D100" s="3" t="s">
        <v>125</v>
      </c>
      <c r="E100" s="3" t="s">
        <v>422</v>
      </c>
      <c r="F100" s="3" t="s">
        <v>423</v>
      </c>
      <c r="G100" s="3" t="s">
        <v>424</v>
      </c>
    </row>
    <row r="101" spans="1:7" ht="15">
      <c r="A101" s="3">
        <v>100</v>
      </c>
      <c r="B101" s="3" t="str">
        <f>HYPERLINK("#JH_ICU_RECORD!A1","JH_ICU_RECORD")</f>
        <v>JH_ICU_RECORD</v>
      </c>
      <c r="C101" s="3" t="s">
        <v>425</v>
      </c>
      <c r="D101" s="3" t="s">
        <v>18</v>
      </c>
      <c r="E101" s="3" t="s">
        <v>426</v>
      </c>
      <c r="F101" s="3" t="s">
        <v>427</v>
      </c>
      <c r="G101" s="3" t="s">
        <v>428</v>
      </c>
    </row>
    <row r="102" spans="1:7" ht="15">
      <c r="A102" s="3">
        <v>101</v>
      </c>
      <c r="B102" s="3" t="str">
        <f>HYPERLINK("#JH_ICU_DEV_REC!A1","JH_ICU_DEV_REC")</f>
        <v>JH_ICU_DEV_REC</v>
      </c>
      <c r="C102" s="3" t="s">
        <v>429</v>
      </c>
      <c r="D102" s="3" t="s">
        <v>18</v>
      </c>
      <c r="E102" s="3" t="s">
        <v>430</v>
      </c>
      <c r="F102" s="3" t="s">
        <v>431</v>
      </c>
      <c r="G102" s="3" t="s">
        <v>432</v>
      </c>
    </row>
    <row r="103" spans="1:7" ht="15">
      <c r="A103" s="3">
        <v>102</v>
      </c>
      <c r="B103" s="3" t="str">
        <f>HYPERLINK("#JH_CU_APP_REC!A1","JH_CU_APP_REC")</f>
        <v>JH_CU_APP_REC</v>
      </c>
      <c r="C103" s="3" t="s">
        <v>433</v>
      </c>
      <c r="D103" s="3" t="s">
        <v>298</v>
      </c>
      <c r="E103" s="3" t="s">
        <v>434</v>
      </c>
      <c r="F103" s="3" t="s">
        <v>435</v>
      </c>
      <c r="G103" s="3" t="s">
        <v>436</v>
      </c>
    </row>
    <row r="104" spans="1:7" ht="15">
      <c r="A104" s="3">
        <v>103</v>
      </c>
      <c r="B104" s="3" t="str">
        <f>HYPERLINK("#JH_CU_ORDER!A1","JH_CU_ORDER")</f>
        <v>JH_CU_ORDER</v>
      </c>
      <c r="C104" s="3" t="s">
        <v>437</v>
      </c>
      <c r="D104" s="3" t="s">
        <v>18</v>
      </c>
      <c r="E104" s="3" t="s">
        <v>438</v>
      </c>
      <c r="F104" s="3" t="s">
        <v>439</v>
      </c>
      <c r="G104" s="3" t="s">
        <v>440</v>
      </c>
    </row>
    <row r="105" spans="1:7" ht="15">
      <c r="A105" s="3">
        <v>104</v>
      </c>
      <c r="B105" s="3" t="str">
        <f>HYPERLINK("#JH_CU_ORD_DTL!A1","JH_CU_ORD_DTL")</f>
        <v>JH_CU_ORD_DTL</v>
      </c>
      <c r="C105" s="3" t="s">
        <v>441</v>
      </c>
      <c r="D105" s="3" t="s">
        <v>18</v>
      </c>
      <c r="E105" s="3" t="s">
        <v>442</v>
      </c>
      <c r="F105" s="3" t="s">
        <v>443</v>
      </c>
      <c r="G105" s="3" t="s">
        <v>444</v>
      </c>
    </row>
    <row r="106" spans="1:7" ht="15">
      <c r="A106" s="12">
        <v>105</v>
      </c>
      <c r="B106" s="12" t="str">
        <f>HYPERLINK("#JH_CU_DEPT_SUM!A1","JH_CU_DEPT_SUM")</f>
        <v>JH_CU_DEPT_SUM</v>
      </c>
      <c r="C106" s="12" t="s">
        <v>445</v>
      </c>
      <c r="D106" s="12" t="s">
        <v>446</v>
      </c>
      <c r="E106" s="12" t="s">
        <v>447</v>
      </c>
      <c r="F106" s="12" t="s">
        <v>448</v>
      </c>
      <c r="G106" s="12" t="s">
        <v>449</v>
      </c>
    </row>
    <row r="107" spans="1:7" ht="15">
      <c r="A107" s="12">
        <v>106</v>
      </c>
      <c r="B107" s="12" t="str">
        <f>HYPERLINK("#JH_CU_DEPT_SIGNS!A1","JH_CU_DEPT_SIGNS")</f>
        <v>JH_CU_DEPT_SIGNS</v>
      </c>
      <c r="C107" s="12" t="s">
        <v>450</v>
      </c>
      <c r="D107" s="12" t="s">
        <v>446</v>
      </c>
      <c r="E107" s="12" t="s">
        <v>451</v>
      </c>
      <c r="F107" s="12" t="s">
        <v>452</v>
      </c>
      <c r="G107" s="12" t="s">
        <v>453</v>
      </c>
    </row>
    <row r="108" spans="1:7" ht="15">
      <c r="A108" s="3">
        <v>107</v>
      </c>
      <c r="B108" s="3" t="str">
        <f>HYPERLINK("#JH_CU_DEPT_DIAGS!A1","JH_CU_DEPT_DIAGS")</f>
        <v>JH_CU_DEPT_DIAGS</v>
      </c>
      <c r="C108" s="3" t="s">
        <v>454</v>
      </c>
      <c r="D108" s="3" t="s">
        <v>18</v>
      </c>
      <c r="E108" s="3" t="s">
        <v>455</v>
      </c>
      <c r="F108" s="3" t="s">
        <v>456</v>
      </c>
      <c r="G108" s="3" t="s">
        <v>457</v>
      </c>
    </row>
    <row r="109" spans="1:7" ht="15">
      <c r="A109" s="3">
        <v>108</v>
      </c>
      <c r="B109" s="3" t="str">
        <f>HYPERLINK("#JH_PAT_VIS_MANAGER!A1","JH_PAT_VIS_MANAGER")</f>
        <v>JH_PAT_VIS_MANAGER</v>
      </c>
      <c r="C109" s="3" t="s">
        <v>458</v>
      </c>
      <c r="D109" s="3" t="s">
        <v>18</v>
      </c>
      <c r="E109" s="3" t="s">
        <v>459</v>
      </c>
      <c r="F109" s="3" t="s">
        <v>460</v>
      </c>
      <c r="G109" s="3" t="s">
        <v>461</v>
      </c>
    </row>
    <row r="110" spans="1:7" ht="15">
      <c r="A110" s="3">
        <v>109</v>
      </c>
      <c r="B110" s="3" t="str">
        <f>HYPERLINK("#JH_LAB_QC_VALUE!A1","JH_LAB_QC_VALUE")</f>
        <v>JH_LAB_QC_VALUE</v>
      </c>
      <c r="C110" s="3" t="s">
        <v>462</v>
      </c>
      <c r="D110" s="3" t="s">
        <v>18</v>
      </c>
      <c r="E110" s="3" t="s">
        <v>463</v>
      </c>
      <c r="F110" s="3" t="s">
        <v>464</v>
      </c>
      <c r="G110" s="3" t="s">
        <v>465</v>
      </c>
    </row>
    <row r="111" spans="1:7" ht="15">
      <c r="A111" s="3">
        <v>110</v>
      </c>
      <c r="B111" s="3" t="str">
        <f>HYPERLINK("#JH_BLD_CROSS_MATCH!A1","JH_BLD_CROSS_MATCH")</f>
        <v>JH_BLD_CROSS_MATCH</v>
      </c>
      <c r="C111" s="3" t="s">
        <v>466</v>
      </c>
      <c r="D111" s="3" t="s">
        <v>107</v>
      </c>
      <c r="E111" s="3" t="s">
        <v>467</v>
      </c>
      <c r="F111" s="3" t="s">
        <v>468</v>
      </c>
      <c r="G111" s="3" t="s">
        <v>469</v>
      </c>
    </row>
    <row r="112" spans="1:7" ht="15">
      <c r="A112" s="3">
        <v>111</v>
      </c>
      <c r="B112" s="3" t="str">
        <f>HYPERLINK("#JH_BLD_ISSUING_RECORD!A1","JH_BLD_ISSUING_RECORD")</f>
        <v>JH_BLD_ISSUING_RECORD</v>
      </c>
      <c r="C112" s="3" t="s">
        <v>470</v>
      </c>
      <c r="D112" s="3" t="s">
        <v>107</v>
      </c>
      <c r="E112" s="3" t="s">
        <v>471</v>
      </c>
      <c r="F112" s="3" t="s">
        <v>472</v>
      </c>
      <c r="G112" s="3" t="s">
        <v>473</v>
      </c>
    </row>
    <row r="113" spans="1:7" ht="15">
      <c r="A113" s="3">
        <v>112</v>
      </c>
      <c r="B113" s="3" t="str">
        <f>HYPERLINK("#JH_BLD_REACTION!A1","JH_BLD_REACTION")</f>
        <v>JH_BLD_REACTION</v>
      </c>
      <c r="C113" s="3" t="s">
        <v>474</v>
      </c>
      <c r="D113" s="3" t="s">
        <v>18</v>
      </c>
      <c r="E113" s="3" t="s">
        <v>475</v>
      </c>
      <c r="F113" s="3" t="s">
        <v>476</v>
      </c>
      <c r="G113" s="3" t="s">
        <v>477</v>
      </c>
    </row>
    <row r="114" spans="1:7" ht="15">
      <c r="A114" s="3">
        <v>113</v>
      </c>
      <c r="B114" s="3" t="str">
        <f>HYPERLINK("#JH_BLD_BACK!A1","JH_BLD_BACK")</f>
        <v>JH_BLD_BACK</v>
      </c>
      <c r="C114" s="3" t="s">
        <v>478</v>
      </c>
      <c r="D114" s="3" t="s">
        <v>18</v>
      </c>
      <c r="E114" s="3" t="s">
        <v>479</v>
      </c>
      <c r="F114" s="3" t="s">
        <v>480</v>
      </c>
      <c r="G114" s="3" t="s">
        <v>481</v>
      </c>
    </row>
    <row r="115" spans="1:7" ht="15">
      <c r="A115" s="3">
        <v>114</v>
      </c>
      <c r="B115" s="3" t="str">
        <f>HYPERLINK("#JH_BLD_STOCK!A1","JH_BLD_STOCK")</f>
        <v>JH_BLD_STOCK</v>
      </c>
      <c r="C115" s="3" t="s">
        <v>482</v>
      </c>
      <c r="D115" s="3" t="s">
        <v>18</v>
      </c>
      <c r="E115" s="3" t="s">
        <v>483</v>
      </c>
      <c r="F115" s="3" t="s">
        <v>484</v>
      </c>
      <c r="G115" s="3" t="s">
        <v>485</v>
      </c>
    </row>
    <row r="116" spans="1:7" ht="15">
      <c r="A116" s="3">
        <v>115</v>
      </c>
      <c r="B116" s="3" t="str">
        <f>HYPERLINK("#JH_IN_MRQC!A1","JH_IN_MRQC")</f>
        <v>JH_IN_MRQC</v>
      </c>
      <c r="C116" s="3" t="s">
        <v>486</v>
      </c>
      <c r="D116" s="3" t="s">
        <v>18</v>
      </c>
      <c r="E116" s="3" t="s">
        <v>487</v>
      </c>
      <c r="F116" s="3" t="s">
        <v>488</v>
      </c>
      <c r="G116" s="3" t="s">
        <v>489</v>
      </c>
    </row>
    <row r="117" spans="1:7" ht="15">
      <c r="A117" s="3">
        <v>116</v>
      </c>
      <c r="B117" s="3" t="str">
        <f>HYPERLINK("#JH_IN_MRQC_TRACE!A1","JH_IN_MRQC_TRACE")</f>
        <v>JH_IN_MRQC_TRACE</v>
      </c>
      <c r="C117" s="3" t="s">
        <v>490</v>
      </c>
      <c r="D117" s="3" t="s">
        <v>18</v>
      </c>
      <c r="E117" s="3" t="s">
        <v>491</v>
      </c>
      <c r="F117" s="3" t="s">
        <v>492</v>
      </c>
      <c r="G117" s="3" t="s">
        <v>493</v>
      </c>
    </row>
    <row r="118" spans="1:7" ht="15">
      <c r="A118" s="3">
        <v>117</v>
      </c>
      <c r="B118" s="3" t="str">
        <f>HYPERLINK("#JH_CESAREAN_RECORD!A1","JH_CESAREAN_RECORD")</f>
        <v>JH_CESAREAN_RECORD</v>
      </c>
      <c r="C118" s="3" t="s">
        <v>494</v>
      </c>
      <c r="D118" s="3" t="s">
        <v>18</v>
      </c>
      <c r="E118" s="3" t="s">
        <v>495</v>
      </c>
      <c r="F118" s="3" t="s">
        <v>496</v>
      </c>
      <c r="G118" s="3" t="s">
        <v>497</v>
      </c>
    </row>
    <row r="119" spans="1:7" ht="15">
      <c r="A119" s="3">
        <v>118</v>
      </c>
      <c r="B119" s="3" t="str">
        <f>HYPERLINK("#JH_CLINIC_PATH!A1","JH_CLINIC_PATH")</f>
        <v>JH_CLINIC_PATH</v>
      </c>
      <c r="C119" s="3" t="s">
        <v>498</v>
      </c>
      <c r="D119" s="3" t="s">
        <v>18</v>
      </c>
      <c r="E119" s="3" t="s">
        <v>499</v>
      </c>
      <c r="F119" s="3" t="s">
        <v>500</v>
      </c>
      <c r="G119" s="3" t="s">
        <v>501</v>
      </c>
    </row>
    <row r="120" spans="1:7" ht="15">
      <c r="A120" s="3">
        <v>119</v>
      </c>
      <c r="B120" s="3" t="str">
        <f>HYPERLINK("#JH_ITEMS_IN!A1","JH_ITEMS_IN")</f>
        <v>JH_ITEMS_IN</v>
      </c>
      <c r="C120" s="3" t="s">
        <v>502</v>
      </c>
      <c r="D120" s="3" t="s">
        <v>18</v>
      </c>
      <c r="E120" s="3" t="s">
        <v>503</v>
      </c>
      <c r="F120" s="3" t="s">
        <v>504</v>
      </c>
      <c r="G120" s="3" t="s">
        <v>505</v>
      </c>
    </row>
    <row r="121" spans="1:7" ht="15">
      <c r="A121" s="3">
        <v>120</v>
      </c>
      <c r="B121" s="3" t="str">
        <f>HYPERLINK("#JH_ITEMS_OUT!A1","JH_ITEMS_OUT")</f>
        <v>JH_ITEMS_OUT</v>
      </c>
      <c r="C121" s="3" t="s">
        <v>506</v>
      </c>
      <c r="D121" s="3" t="s">
        <v>18</v>
      </c>
      <c r="E121" s="3" t="s">
        <v>507</v>
      </c>
      <c r="F121" s="3" t="s">
        <v>508</v>
      </c>
      <c r="G121" s="3" t="s">
        <v>509</v>
      </c>
    </row>
    <row r="122" spans="1:7" ht="15">
      <c r="A122" s="3">
        <v>121</v>
      </c>
      <c r="B122" s="3" t="str">
        <f>HYPERLINK("#JH_ITEMS_DTL!A1","JH_ITEMS_DTL")</f>
        <v>JH_ITEMS_DTL</v>
      </c>
      <c r="C122" s="3" t="s">
        <v>510</v>
      </c>
      <c r="D122" s="3" t="s">
        <v>18</v>
      </c>
      <c r="E122" s="3" t="s">
        <v>511</v>
      </c>
      <c r="F122" s="3" t="s">
        <v>512</v>
      </c>
      <c r="G122" s="3" t="s">
        <v>513</v>
      </c>
    </row>
    <row r="123" spans="1:7" ht="15">
      <c r="A123" s="3">
        <v>122</v>
      </c>
      <c r="B123" s="3" t="str">
        <f>HYPERLINK("#JH_OP_APPLY_SUB!A1","JH_OP_APPLY_SUB")</f>
        <v>JH_OP_APPLY_SUB</v>
      </c>
      <c r="C123" s="3" t="s">
        <v>514</v>
      </c>
      <c r="D123" s="3" t="s">
        <v>18</v>
      </c>
      <c r="E123" s="3" t="s">
        <v>515</v>
      </c>
      <c r="F123" s="3" t="s">
        <v>516</v>
      </c>
      <c r="G123" s="3" t="s">
        <v>517</v>
      </c>
    </row>
    <row r="124" spans="1:7" ht="15">
      <c r="A124" s="3">
        <v>123</v>
      </c>
      <c r="B124" s="3" t="str">
        <f>HYPERLINK("#JH_BLD_APPLY_SUB!A1","JH_BLD_APPLY_SUB")</f>
        <v>JH_BLD_APPLY_SUB</v>
      </c>
      <c r="C124" s="3" t="s">
        <v>518</v>
      </c>
      <c r="D124" s="3" t="s">
        <v>18</v>
      </c>
      <c r="E124" s="3" t="s">
        <v>519</v>
      </c>
      <c r="F124" s="3" t="s">
        <v>520</v>
      </c>
      <c r="G124" s="3" t="s">
        <v>521</v>
      </c>
    </row>
    <row r="125" spans="1:7" ht="15">
      <c r="A125" s="3">
        <v>124</v>
      </c>
      <c r="B125" s="3" t="str">
        <f>HYPERLINK("#JH_HEMODIALYSIS_APY!A1","JH_HEMODIALYSIS_APY")</f>
        <v>JH_HEMODIALYSIS_APY</v>
      </c>
      <c r="C125" s="3" t="s">
        <v>522</v>
      </c>
      <c r="D125" s="3" t="s">
        <v>18</v>
      </c>
      <c r="E125" s="3" t="s">
        <v>523</v>
      </c>
      <c r="F125" s="3" t="s">
        <v>114</v>
      </c>
      <c r="G125" s="3" t="s">
        <v>524</v>
      </c>
    </row>
    <row r="126" spans="1:7" ht="15">
      <c r="A126" s="3">
        <v>125</v>
      </c>
      <c r="B126" s="3" t="str">
        <f>HYPERLINK("#JH_HEMODIALYSIS_ORD!A1","JH_HEMODIALYSIS_ORD")</f>
        <v>JH_HEMODIALYSIS_ORD</v>
      </c>
      <c r="C126" s="3" t="s">
        <v>525</v>
      </c>
      <c r="D126" s="3" t="s">
        <v>18</v>
      </c>
      <c r="E126" s="3" t="s">
        <v>526</v>
      </c>
      <c r="F126" s="3" t="s">
        <v>527</v>
      </c>
      <c r="G126" s="3" t="s">
        <v>528</v>
      </c>
    </row>
    <row r="127" spans="1:7" ht="15">
      <c r="A127" s="3">
        <v>126</v>
      </c>
      <c r="B127" s="3" t="str">
        <f>HYPERLINK("#JH_HEMODIALYSIS_REC!A1","JH_HEMODIALYSIS_REC")</f>
        <v>JH_HEMODIALYSIS_REC</v>
      </c>
      <c r="C127" s="3" t="s">
        <v>529</v>
      </c>
      <c r="D127" s="3" t="s">
        <v>18</v>
      </c>
      <c r="E127" s="3" t="s">
        <v>530</v>
      </c>
      <c r="F127" s="3" t="s">
        <v>531</v>
      </c>
      <c r="G127" s="3" t="s">
        <v>532</v>
      </c>
    </row>
    <row r="128" spans="1:7" ht="15">
      <c r="A128" s="3">
        <v>127</v>
      </c>
      <c r="B128" s="3" t="str">
        <f>HYPERLINK("#JH_CLOSE_CYC!A1","JH_CLOSE_CYC")</f>
        <v>JH_CLOSE_CYC</v>
      </c>
      <c r="C128" s="3" t="s">
        <v>533</v>
      </c>
      <c r="D128" s="3" t="s">
        <v>534</v>
      </c>
      <c r="E128" s="3" t="s">
        <v>535</v>
      </c>
      <c r="F128" s="3" t="s">
        <v>536</v>
      </c>
      <c r="G128" s="3" t="s">
        <v>537</v>
      </c>
    </row>
    <row r="129" spans="1:7" ht="15">
      <c r="A129" s="3">
        <v>128</v>
      </c>
      <c r="B129" s="3" t="str">
        <f>HYPERLINK("#JH_HEMODIALYSIS_MOR!A1","JH_HEMODIALYSIS_MOR")</f>
        <v>JH_HEMODIALYSIS_MOR</v>
      </c>
      <c r="C129" s="3" t="s">
        <v>538</v>
      </c>
      <c r="D129" s="3" t="s">
        <v>18</v>
      </c>
      <c r="E129" s="3" t="s">
        <v>539</v>
      </c>
      <c r="F129" s="3" t="s">
        <v>540</v>
      </c>
      <c r="G129" s="3" t="s">
        <v>541</v>
      </c>
    </row>
    <row r="130" spans="1:7" ht="15">
      <c r="A130" s="3">
        <v>129</v>
      </c>
      <c r="B130" s="3" t="str">
        <f>HYPERLINK("#JH_PATH_TISS_PROC!A1","JH_PATH_TISS_PROC")</f>
        <v>JH_PATH_TISS_PROC</v>
      </c>
      <c r="C130" s="3" t="s">
        <v>542</v>
      </c>
      <c r="D130" s="3" t="s">
        <v>18</v>
      </c>
      <c r="E130" s="3" t="s">
        <v>543</v>
      </c>
      <c r="F130" s="3" t="s">
        <v>544</v>
      </c>
      <c r="G130" s="3" t="s">
        <v>545</v>
      </c>
    </row>
    <row r="131" spans="1:7" ht="15">
      <c r="A131" s="12">
        <v>130</v>
      </c>
      <c r="B131" s="12" t="str">
        <f>HYPERLINK("#JH_FEE_PAY_NEW!A1","JH_FEE_PAY_NEW")</f>
        <v>JH_FEE_PAY_NEW</v>
      </c>
      <c r="C131" s="12" t="s">
        <v>546</v>
      </c>
      <c r="D131" s="12" t="s">
        <v>18</v>
      </c>
      <c r="E131" s="12" t="s">
        <v>547</v>
      </c>
      <c r="F131" s="12" t="s">
        <v>548</v>
      </c>
      <c r="G131" s="12" t="s">
        <v>549</v>
      </c>
    </row>
    <row r="132" spans="1:7" ht="15">
      <c r="A132" s="12">
        <v>131</v>
      </c>
      <c r="B132" s="12" t="str">
        <f>HYPERLINK("#JH_FEE_PAY_DTL_NEW!A1","JH_FEE_PAY_DTL_NEW")</f>
        <v>JH_FEE_PAY_DTL_NEW</v>
      </c>
      <c r="C132" s="12" t="s">
        <v>550</v>
      </c>
      <c r="D132" s="12" t="s">
        <v>138</v>
      </c>
      <c r="E132" s="12" t="s">
        <v>551</v>
      </c>
      <c r="F132" s="12" t="s">
        <v>552</v>
      </c>
      <c r="G132" s="12" t="s">
        <v>553</v>
      </c>
    </row>
    <row r="133" spans="1:7" ht="15">
      <c r="A133" s="3">
        <v>132</v>
      </c>
      <c r="B133" s="3" t="str">
        <f>HYPERLINK("#JH_FOLLOW_UP_PLAN!A1","JH_FOLLOW_UP_PLAN")</f>
        <v>JH_FOLLOW_UP_PLAN</v>
      </c>
      <c r="C133" s="3" t="s">
        <v>554</v>
      </c>
      <c r="D133" s="3" t="s">
        <v>18</v>
      </c>
      <c r="E133" s="3" t="s">
        <v>555</v>
      </c>
      <c r="F133" s="3" t="s">
        <v>556</v>
      </c>
      <c r="G133" s="3" t="s">
        <v>557</v>
      </c>
    </row>
    <row r="134" spans="1:7" ht="15">
      <c r="A134" s="3">
        <v>133</v>
      </c>
      <c r="B134" s="3" t="str">
        <f>HYPERLINK("#JH_FOLLOW_UP_RPT!A1","JH_FOLLOW_UP_RPT")</f>
        <v>JH_FOLLOW_UP_RPT</v>
      </c>
      <c r="C134" s="3" t="s">
        <v>558</v>
      </c>
      <c r="D134" s="3" t="s">
        <v>18</v>
      </c>
      <c r="E134" s="3" t="s">
        <v>559</v>
      </c>
      <c r="F134" s="3" t="s">
        <v>560</v>
      </c>
      <c r="G134" s="3" t="s">
        <v>561</v>
      </c>
    </row>
    <row r="135" spans="1:7" ht="15">
      <c r="A135" s="3">
        <v>134</v>
      </c>
      <c r="B135" s="3" t="str">
        <f>HYPERLINK("#JH_RIS_APY!A1","JH_RIS_APY")</f>
        <v>JH_RIS_APY</v>
      </c>
      <c r="C135" s="3" t="s">
        <v>562</v>
      </c>
      <c r="D135" s="3" t="s">
        <v>18</v>
      </c>
      <c r="E135" s="3" t="s">
        <v>563</v>
      </c>
      <c r="F135" s="3" t="s">
        <v>564</v>
      </c>
      <c r="G135" s="3" t="s">
        <v>565</v>
      </c>
    </row>
    <row r="136" spans="1:7" ht="15">
      <c r="A136" s="3">
        <v>135</v>
      </c>
      <c r="B136" s="3" t="str">
        <f>HYPERLINK("#JH_RIS_REC!A1","JH_RIS_REC")</f>
        <v>JH_RIS_REC</v>
      </c>
      <c r="C136" s="3" t="s">
        <v>566</v>
      </c>
      <c r="D136" s="3" t="s">
        <v>18</v>
      </c>
      <c r="E136" s="3" t="s">
        <v>567</v>
      </c>
      <c r="F136" s="3" t="s">
        <v>568</v>
      </c>
      <c r="G136" s="3" t="s">
        <v>569</v>
      </c>
    </row>
    <row r="137" spans="1:7" ht="15">
      <c r="A137" s="3">
        <v>136</v>
      </c>
      <c r="B137" s="3" t="str">
        <f>HYPERLINK("#JH_RIS_REC_DETAIL!A1","JH_RIS_REC_DETAIL")</f>
        <v>JH_RIS_REC_DETAIL</v>
      </c>
      <c r="C137" s="3" t="s">
        <v>570</v>
      </c>
      <c r="D137" s="3" t="s">
        <v>18</v>
      </c>
      <c r="E137" s="3" t="s">
        <v>571</v>
      </c>
      <c r="F137" s="3" t="s">
        <v>572</v>
      </c>
      <c r="G137" s="3" t="s">
        <v>573</v>
      </c>
    </row>
    <row r="138" spans="1:7" ht="15">
      <c r="A138" s="3">
        <v>137</v>
      </c>
      <c r="B138" s="3" t="str">
        <f>HYPERLINK("#JH_TREAT_APY!A1","JH_TREAT_APY")</f>
        <v>JH_TREAT_APY</v>
      </c>
      <c r="C138" s="3" t="s">
        <v>574</v>
      </c>
      <c r="D138" s="3" t="s">
        <v>18</v>
      </c>
      <c r="E138" s="3" t="s">
        <v>575</v>
      </c>
      <c r="F138" s="3" t="s">
        <v>576</v>
      </c>
      <c r="G138" s="3" t="s">
        <v>577</v>
      </c>
    </row>
    <row r="139" spans="1:7" ht="15">
      <c r="A139" s="3">
        <v>138</v>
      </c>
      <c r="B139" s="3" t="str">
        <f>HYPERLINK("#JH_TREAT_REC!A1","JH_TREAT_REC")</f>
        <v>JH_TREAT_REC</v>
      </c>
      <c r="C139" s="3" t="s">
        <v>578</v>
      </c>
      <c r="D139" s="3" t="s">
        <v>18</v>
      </c>
      <c r="E139" s="3" t="s">
        <v>579</v>
      </c>
      <c r="F139" s="3" t="s">
        <v>580</v>
      </c>
      <c r="G139" s="3" t="s">
        <v>581</v>
      </c>
    </row>
    <row r="140" spans="1:7" ht="15">
      <c r="A140" s="3">
        <v>139</v>
      </c>
      <c r="B140" s="3" t="str">
        <f>HYPERLINK("#JH_TREAT_REC_COMENT!A1","JH_TREAT_REC_COMENT")</f>
        <v>JH_TREAT_REC_COMENT</v>
      </c>
      <c r="C140" s="3" t="s">
        <v>582</v>
      </c>
      <c r="D140" s="3" t="s">
        <v>18</v>
      </c>
      <c r="E140" s="3" t="s">
        <v>583</v>
      </c>
      <c r="F140" s="3" t="s">
        <v>584</v>
      </c>
      <c r="G140" s="3" t="s">
        <v>585</v>
      </c>
    </row>
    <row r="141" spans="1:7" ht="15">
      <c r="A141" s="3">
        <v>140</v>
      </c>
      <c r="B141" s="3" t="str">
        <f>HYPERLINK("#JH_TREAT_REC_DETAIL!A1","JH_TREAT_REC_DETAIL")</f>
        <v>JH_TREAT_REC_DETAIL</v>
      </c>
      <c r="C141" s="3" t="s">
        <v>586</v>
      </c>
      <c r="D141" s="3" t="s">
        <v>18</v>
      </c>
      <c r="E141" s="3" t="s">
        <v>587</v>
      </c>
      <c r="F141" s="3" t="s">
        <v>588</v>
      </c>
      <c r="G141" s="3" t="s">
        <v>589</v>
      </c>
    </row>
    <row r="142" spans="1:7" ht="15">
      <c r="A142" s="3">
        <v>141</v>
      </c>
      <c r="B142" s="3" t="str">
        <f>HYPERLINK("#JH_NURSE_SCHEDULE!A1","JH_NURSE_SCHEDULE")</f>
        <v>JH_NURSE_SCHEDULE</v>
      </c>
      <c r="C142" s="3" t="s">
        <v>590</v>
      </c>
      <c r="D142" s="3" t="s">
        <v>18</v>
      </c>
      <c r="E142" s="3" t="s">
        <v>591</v>
      </c>
      <c r="F142" s="3" t="s">
        <v>592</v>
      </c>
      <c r="G142" s="3" t="s">
        <v>593</v>
      </c>
    </row>
    <row r="143" spans="1:7" ht="15">
      <c r="A143" s="3">
        <v>142</v>
      </c>
      <c r="B143" s="3" t="str">
        <f>HYPERLINK("#JH_HOSP_INCOME!A1","JH_HOSP_INCOME")</f>
        <v>JH_HOSP_INCOME</v>
      </c>
      <c r="C143" s="3" t="s">
        <v>594</v>
      </c>
      <c r="D143" s="3" t="s">
        <v>18</v>
      </c>
      <c r="E143" s="3" t="s">
        <v>595</v>
      </c>
      <c r="F143" s="3" t="s">
        <v>596</v>
      </c>
      <c r="G143" s="3" t="s">
        <v>597</v>
      </c>
    </row>
    <row r="144" spans="1:7" ht="15">
      <c r="A144" s="3">
        <v>143</v>
      </c>
      <c r="B144" s="3" t="str">
        <f>HYPERLINK("#JH_HOSP_INCOME_DTL!A1","JH_HOSP_INCOME_DTL")</f>
        <v>JH_HOSP_INCOME_DTL</v>
      </c>
      <c r="C144" s="3" t="s">
        <v>598</v>
      </c>
      <c r="D144" s="3" t="s">
        <v>18</v>
      </c>
      <c r="E144" s="3" t="s">
        <v>599</v>
      </c>
      <c r="F144" s="3" t="s">
        <v>600</v>
      </c>
      <c r="G144" s="3" t="s">
        <v>597</v>
      </c>
    </row>
    <row r="145" spans="1:7" ht="15">
      <c r="A145" s="3">
        <v>144</v>
      </c>
      <c r="B145" s="3" t="str">
        <f>HYPERLINK("#JH_NURSE_DTL!A1","JH_NURSE_DTL")</f>
        <v>JH_NURSE_DTL</v>
      </c>
      <c r="C145" s="3" t="s">
        <v>601</v>
      </c>
      <c r="D145" s="3" t="s">
        <v>18</v>
      </c>
      <c r="E145" s="3" t="s">
        <v>602</v>
      </c>
      <c r="F145" s="3" t="s">
        <v>603</v>
      </c>
      <c r="G145" s="3" t="s">
        <v>604</v>
      </c>
    </row>
    <row r="146" spans="1:7" ht="15">
      <c r="A146" s="3">
        <v>145</v>
      </c>
      <c r="B146" s="3" t="str">
        <f>HYPERLINK("#JH_OUT_PHA_QUA_DTL!A1","JH_OUT_PHA_QUA_DTL")</f>
        <v>JH_OUT_PHA_QUA_DTL</v>
      </c>
      <c r="C146" s="3" t="s">
        <v>605</v>
      </c>
      <c r="D146" s="3" t="s">
        <v>18</v>
      </c>
      <c r="E146" s="3" t="s">
        <v>606</v>
      </c>
      <c r="F146" s="3" t="s">
        <v>607</v>
      </c>
      <c r="G146" s="3" t="s">
        <v>608</v>
      </c>
    </row>
    <row r="147" spans="1:7" ht="15">
      <c r="A147" s="3">
        <v>146</v>
      </c>
      <c r="B147" s="3" t="str">
        <f>HYPERLINK("#JH_R_IN_PHA_QUA!A1","JH_R_IN_PHA_QUA")</f>
        <v>JH_R_IN_PHA_QUA</v>
      </c>
      <c r="C147" s="3" t="s">
        <v>609</v>
      </c>
      <c r="D147" s="3" t="s">
        <v>610</v>
      </c>
      <c r="E147" s="3" t="s">
        <v>611</v>
      </c>
      <c r="F147" s="3" t="s">
        <v>612</v>
      </c>
      <c r="G147" s="3" t="s">
        <v>613</v>
      </c>
    </row>
    <row r="148" spans="1:7" ht="15">
      <c r="A148" s="3">
        <v>147</v>
      </c>
      <c r="B148" s="3" t="str">
        <f>HYPERLINK("#JH_R_BID_QUA!A1","JH_R_BID_QUA")</f>
        <v>JH_R_BID_QUA</v>
      </c>
      <c r="C148" s="3" t="s">
        <v>614</v>
      </c>
      <c r="D148" s="3" t="s">
        <v>610</v>
      </c>
      <c r="E148" s="3" t="s">
        <v>615</v>
      </c>
      <c r="F148" s="3" t="s">
        <v>616</v>
      </c>
      <c r="G148" s="3" t="s">
        <v>617</v>
      </c>
    </row>
    <row r="149" spans="1:7" ht="15">
      <c r="A149" s="3">
        <v>148</v>
      </c>
      <c r="B149" s="3" t="str">
        <f>HYPERLINK("#JH_IN_HOSP_SUB!A1","JH_IN_HOSP_SUB")</f>
        <v>JH_IN_HOSP_SUB</v>
      </c>
      <c r="C149" s="3" t="s">
        <v>618</v>
      </c>
      <c r="D149" s="3" t="s">
        <v>18</v>
      </c>
      <c r="E149" s="3" t="s">
        <v>619</v>
      </c>
      <c r="F149" s="3" t="s">
        <v>620</v>
      </c>
      <c r="G149" s="3" t="s">
        <v>621</v>
      </c>
    </row>
    <row r="150" spans="1:7" ht="15">
      <c r="A150" s="3">
        <v>149</v>
      </c>
      <c r="B150" s="3" t="str">
        <f>HYPERLINK("#JH_R_KIDNEY!A1","JH_R_KIDNEY")</f>
        <v>JH_R_KIDNEY</v>
      </c>
      <c r="C150" s="3" t="s">
        <v>622</v>
      </c>
      <c r="D150" s="3" t="s">
        <v>18</v>
      </c>
      <c r="E150" s="3" t="s">
        <v>623</v>
      </c>
      <c r="F150" s="3" t="s">
        <v>624</v>
      </c>
      <c r="G150" s="3" t="s">
        <v>625</v>
      </c>
    </row>
    <row r="151" spans="1:7" ht="15">
      <c r="A151" s="3">
        <v>150</v>
      </c>
      <c r="B151" s="3" t="str">
        <f>HYPERLINK("#JH_R_LAB_QUALITY!A1","JH_R_LAB_QUALITY")</f>
        <v>JH_R_LAB_QUALITY</v>
      </c>
      <c r="C151" s="3" t="s">
        <v>626</v>
      </c>
      <c r="D151" s="3" t="s">
        <v>18</v>
      </c>
      <c r="E151" s="3" t="s">
        <v>627</v>
      </c>
      <c r="F151" s="3" t="s">
        <v>628</v>
      </c>
      <c r="G151" s="3" t="s">
        <v>629</v>
      </c>
    </row>
    <row r="152" spans="1:7" ht="15">
      <c r="A152" s="3">
        <v>151</v>
      </c>
      <c r="B152" s="3" t="str">
        <f>HYPERLINK("#JH_R_ULTRA_DIAG!A1","JH_R_ULTRA_DIAG")</f>
        <v>JH_R_ULTRA_DIAG</v>
      </c>
      <c r="C152" s="3" t="s">
        <v>630</v>
      </c>
      <c r="D152" s="3" t="s">
        <v>18</v>
      </c>
      <c r="E152" s="3" t="s">
        <v>631</v>
      </c>
      <c r="F152" s="3" t="s">
        <v>632</v>
      </c>
      <c r="G152" s="3" t="s">
        <v>633</v>
      </c>
    </row>
    <row r="153" spans="1:7" ht="15">
      <c r="A153" s="3">
        <v>152</v>
      </c>
      <c r="B153" s="3" t="str">
        <f>HYPERLINK("#JH_LAB_APPLY_SUB!A1","JH_LAB_APPLY_SUB")</f>
        <v>JH_LAB_APPLY_SUB</v>
      </c>
      <c r="C153" s="3" t="s">
        <v>634</v>
      </c>
      <c r="D153" s="3" t="s">
        <v>18</v>
      </c>
      <c r="E153" s="3" t="s">
        <v>635</v>
      </c>
      <c r="F153" s="3" t="s">
        <v>636</v>
      </c>
      <c r="G153" s="3" t="s">
        <v>637</v>
      </c>
    </row>
    <row r="154" spans="1:7" ht="15">
      <c r="A154" s="3">
        <v>153</v>
      </c>
      <c r="B154" s="3" t="str">
        <f>HYPERLINK("#JH_PRE_FP_ICU!A1","JH_PRE_FP_ICU")</f>
        <v>JH_PRE_FP_ICU</v>
      </c>
      <c r="C154" s="3" t="s">
        <v>638</v>
      </c>
      <c r="D154" s="3" t="s">
        <v>18</v>
      </c>
      <c r="E154" s="3" t="s">
        <v>639</v>
      </c>
      <c r="F154" s="3" t="s">
        <v>640</v>
      </c>
      <c r="G154" s="3" t="s">
        <v>641</v>
      </c>
    </row>
    <row r="155" spans="1:7" ht="15">
      <c r="A155" s="3">
        <v>154</v>
      </c>
      <c r="B155" s="3" t="str">
        <f>HYPERLINK("#JH_R_BAN_COLLECT!A1","JH_R_BAN_COLLECT")</f>
        <v>JH_R_BAN_COLLECT</v>
      </c>
      <c r="C155" s="3" t="s">
        <v>642</v>
      </c>
      <c r="D155" s="3" t="s">
        <v>18</v>
      </c>
      <c r="E155" s="3" t="s">
        <v>643</v>
      </c>
      <c r="F155" s="3" t="s">
        <v>644</v>
      </c>
      <c r="G155" s="3" t="s">
        <v>645</v>
      </c>
    </row>
    <row r="156" spans="1:7" ht="15">
      <c r="A156" s="3">
        <v>155</v>
      </c>
      <c r="B156" s="3" t="str">
        <f>HYPERLINK("#JH_R_NUTRITION!A1","JH_R_NUTRITION")</f>
        <v>JH_R_NUTRITION</v>
      </c>
      <c r="C156" s="3" t="s">
        <v>646</v>
      </c>
      <c r="D156" s="3" t="s">
        <v>18</v>
      </c>
      <c r="E156" s="3" t="s">
        <v>647</v>
      </c>
      <c r="F156" s="3" t="s">
        <v>648</v>
      </c>
      <c r="G156" s="3" t="s">
        <v>649</v>
      </c>
    </row>
    <row r="157" spans="1:7" ht="15">
      <c r="A157" s="3">
        <v>156</v>
      </c>
      <c r="B157" s="3" t="str">
        <f>HYPERLINK("#JH_R_HR!A1","JH_R_HR")</f>
        <v>JH_R_HR</v>
      </c>
      <c r="C157" s="3" t="s">
        <v>650</v>
      </c>
      <c r="D157" s="3" t="s">
        <v>18</v>
      </c>
      <c r="E157" s="3" t="s">
        <v>651</v>
      </c>
      <c r="F157" s="3" t="s">
        <v>652</v>
      </c>
      <c r="G157" s="3" t="s">
        <v>653</v>
      </c>
    </row>
    <row r="158" spans="1:7" ht="15">
      <c r="A158" s="12">
        <v>157</v>
      </c>
      <c r="B158" s="12" t="str">
        <f>HYPERLINK("#JH_OP_PRE_INQUIRY!A1","JH_OP_PRE_INQUIRY")</f>
        <v>JH_OP_PRE_INQUIRY</v>
      </c>
      <c r="C158" s="12" t="s">
        <v>654</v>
      </c>
      <c r="D158" s="12" t="s">
        <v>655</v>
      </c>
      <c r="E158" s="12" t="s">
        <v>656</v>
      </c>
      <c r="F158" s="12" t="s">
        <v>657</v>
      </c>
      <c r="G158" s="12" t="s">
        <v>658</v>
      </c>
    </row>
    <row r="159" spans="1:7" ht="15">
      <c r="A159" s="3">
        <v>158</v>
      </c>
      <c r="B159" s="3" t="str">
        <f>HYPERLINK("#JH_OP_CARE!A1","JH_OP_CARE")</f>
        <v>JH_OP_CARE</v>
      </c>
      <c r="C159" s="3" t="s">
        <v>659</v>
      </c>
      <c r="D159" s="3" t="s">
        <v>18</v>
      </c>
      <c r="E159" s="3" t="s">
        <v>660</v>
      </c>
      <c r="F159" s="3" t="s">
        <v>661</v>
      </c>
      <c r="G159" s="3" t="s">
        <v>662</v>
      </c>
    </row>
    <row r="160" spans="1:7" ht="15">
      <c r="A160" s="12">
        <v>159</v>
      </c>
      <c r="B160" s="12" t="str">
        <f>HYPERLINK("#JH_OP_PACU!A1","JH_OP_PACU")</f>
        <v>JH_OP_PACU</v>
      </c>
      <c r="C160" s="12" t="s">
        <v>663</v>
      </c>
      <c r="D160" s="12" t="s">
        <v>18</v>
      </c>
      <c r="E160" s="12" t="s">
        <v>664</v>
      </c>
      <c r="F160" s="12" t="s">
        <v>665</v>
      </c>
      <c r="G160" s="12" t="s">
        <v>666</v>
      </c>
    </row>
    <row r="161" spans="1:7" ht="15">
      <c r="A161" s="3">
        <v>160</v>
      </c>
      <c r="B161" s="3" t="str">
        <f>HYPERLINK("#JH_OP_FIN_INQUIRY!A1","JH_OP_FIN_INQUIRY")</f>
        <v>JH_OP_FIN_INQUIRY</v>
      </c>
      <c r="C161" s="3" t="s">
        <v>667</v>
      </c>
      <c r="D161" s="3" t="s">
        <v>18</v>
      </c>
      <c r="E161" s="3" t="s">
        <v>668</v>
      </c>
      <c r="F161" s="3" t="s">
        <v>669</v>
      </c>
      <c r="G161" s="3" t="s">
        <v>670</v>
      </c>
    </row>
    <row r="162" spans="1:7" ht="15">
      <c r="A162" s="3">
        <v>161</v>
      </c>
      <c r="B162" s="3" t="str">
        <f>HYPERLINK("#JH_OP_ANALGESIA!A1","JH_OP_ANALGESIA")</f>
        <v>JH_OP_ANALGESIA</v>
      </c>
      <c r="C162" s="3" t="s">
        <v>671</v>
      </c>
      <c r="D162" s="3" t="s">
        <v>18</v>
      </c>
      <c r="E162" s="3" t="s">
        <v>672</v>
      </c>
      <c r="F162" s="3" t="s">
        <v>673</v>
      </c>
      <c r="G162" s="3" t="s">
        <v>674</v>
      </c>
    </row>
    <row r="163" spans="1:7" ht="15">
      <c r="A163" s="3">
        <v>162</v>
      </c>
      <c r="B163" s="3" t="str">
        <f>HYPERLINK("#JH_OP_CONTENT_MASTER!A1","JH_OP_CONTENT_MASTER")</f>
        <v>JH_OP_CONTENT_MASTER</v>
      </c>
      <c r="C163" s="3" t="s">
        <v>675</v>
      </c>
      <c r="D163" s="3" t="s">
        <v>18</v>
      </c>
      <c r="E163" s="3" t="s">
        <v>676</v>
      </c>
      <c r="F163" s="3" t="s">
        <v>677</v>
      </c>
      <c r="G163" s="3" t="s">
        <v>678</v>
      </c>
    </row>
    <row r="164" spans="1:7" ht="15">
      <c r="A164" s="3">
        <v>163</v>
      </c>
      <c r="B164" s="3" t="str">
        <f>HYPERLINK("#JH_OP_CONTENT_DETAIL!A1","JH_OP_CONTENT_DETAIL")</f>
        <v>JH_OP_CONTENT_DETAIL</v>
      </c>
      <c r="C164" s="3" t="s">
        <v>679</v>
      </c>
      <c r="D164" s="3" t="s">
        <v>18</v>
      </c>
      <c r="E164" s="3" t="s">
        <v>680</v>
      </c>
      <c r="F164" s="3" t="s">
        <v>681</v>
      </c>
      <c r="G164" s="3" t="s">
        <v>682</v>
      </c>
    </row>
    <row r="165" spans="1:7" ht="15">
      <c r="A165" s="3">
        <v>164</v>
      </c>
      <c r="B165" s="3" t="str">
        <f>HYPERLINK("#JH_IN_HOSP_SUB2!A1","JH_IN_HOSP_SUB2")</f>
        <v>JH_IN_HOSP_SUB2</v>
      </c>
      <c r="C165" s="3" t="s">
        <v>683</v>
      </c>
      <c r="D165" s="3" t="s">
        <v>18</v>
      </c>
      <c r="E165" s="3" t="s">
        <v>684</v>
      </c>
      <c r="F165" s="3" t="s">
        <v>685</v>
      </c>
      <c r="G165" s="3" t="s">
        <v>686</v>
      </c>
    </row>
    <row r="166" spans="1:7" ht="15">
      <c r="A166" s="3">
        <v>165</v>
      </c>
      <c r="B166" s="3" t="str">
        <f>HYPERLINK("#JH_OUT_HOSP_SUB!A1","JH_OUT_HOSP_SUB")</f>
        <v>JH_OUT_HOSP_SUB</v>
      </c>
      <c r="C166" s="3" t="s">
        <v>687</v>
      </c>
      <c r="D166" s="3" t="s">
        <v>18</v>
      </c>
      <c r="E166" s="3" t="s">
        <v>688</v>
      </c>
      <c r="F166" s="3" t="s">
        <v>689</v>
      </c>
      <c r="G166" s="3" t="s">
        <v>690</v>
      </c>
    </row>
    <row r="167" spans="1:7" ht="15">
      <c r="A167" s="3">
        <v>166</v>
      </c>
      <c r="B167" s="3" t="str">
        <f>HYPERLINK("#JH_R_A_CAVITARY_REPAIR!A1","JH_R_A_CAVITARY_REPAIR")</f>
        <v>JH_R_A_CAVITARY_REPAIR</v>
      </c>
      <c r="C167" s="3" t="s">
        <v>691</v>
      </c>
      <c r="D167" s="3" t="s">
        <v>18</v>
      </c>
      <c r="E167" s="3" t="s">
        <v>692</v>
      </c>
      <c r="F167" s="3" t="s">
        <v>693</v>
      </c>
      <c r="G167" s="3" t="s">
        <v>694</v>
      </c>
    </row>
    <row r="168" spans="1:7" ht="15">
      <c r="A168" s="3">
        <v>167</v>
      </c>
      <c r="B168" s="3" t="str">
        <f>HYPERLINK("#JH_UL_MEASURE!A1","JH_UL_MEASURE")</f>
        <v>JH_UL_MEASURE</v>
      </c>
      <c r="C168" s="3" t="s">
        <v>695</v>
      </c>
      <c r="D168" s="3" t="s">
        <v>18</v>
      </c>
      <c r="E168" s="3" t="s">
        <v>696</v>
      </c>
      <c r="F168" s="3" t="s">
        <v>697</v>
      </c>
      <c r="G168" s="3" t="s">
        <v>698</v>
      </c>
    </row>
    <row r="169" spans="1:7" ht="15">
      <c r="A169" s="3">
        <v>168</v>
      </c>
      <c r="B169" s="3" t="str">
        <f>HYPERLINK("#JH_IN_EVAL!A1","JH_IN_EVAL")</f>
        <v>JH_IN_EVAL</v>
      </c>
      <c r="C169" s="3" t="s">
        <v>699</v>
      </c>
      <c r="D169" s="3" t="s">
        <v>18</v>
      </c>
      <c r="E169" s="3" t="s">
        <v>700</v>
      </c>
      <c r="F169" s="3" t="s">
        <v>701</v>
      </c>
      <c r="G169" s="3" t="s">
        <v>702</v>
      </c>
    </row>
    <row r="170" spans="1:7" ht="15">
      <c r="A170" s="3">
        <v>169</v>
      </c>
      <c r="B170" s="3" t="str">
        <f>HYPERLINK("#JH_CLOSE_CYD!A1","JH_CLOSE_CYD")</f>
        <v>JH_CLOSE_CYD</v>
      </c>
      <c r="C170" s="3" t="s">
        <v>703</v>
      </c>
      <c r="D170" s="3" t="s">
        <v>534</v>
      </c>
      <c r="E170" s="3" t="s">
        <v>704</v>
      </c>
      <c r="F170" s="3" t="s">
        <v>208</v>
      </c>
      <c r="G170" s="3" t="s">
        <v>537</v>
      </c>
    </row>
    <row r="171" spans="1:7" ht="15">
      <c r="A171" s="3">
        <v>170</v>
      </c>
      <c r="B171" s="3" t="str">
        <f>HYPERLINK("#JH_CLOSE_CYE!A1","JH_CLOSE_CYE")</f>
        <v>JH_CLOSE_CYE</v>
      </c>
      <c r="C171" s="3" t="s">
        <v>705</v>
      </c>
      <c r="D171" s="3" t="s">
        <v>534</v>
      </c>
      <c r="E171" s="3" t="s">
        <v>706</v>
      </c>
      <c r="F171" s="3" t="s">
        <v>448</v>
      </c>
      <c r="G171" s="3" t="s">
        <v>537</v>
      </c>
    </row>
    <row r="172" spans="1:7" ht="15">
      <c r="A172" s="3">
        <v>171</v>
      </c>
      <c r="B172" s="3" t="str">
        <f>HYPERLINK("#JH_RHHV_PERSON_BASE!A1","JH_RHHV_PERSON_BASE")</f>
        <v>JH_RHHV_PERSON_BASE</v>
      </c>
      <c r="C172" s="3" t="s">
        <v>707</v>
      </c>
      <c r="D172" s="3" t="s">
        <v>708</v>
      </c>
      <c r="E172" s="3" t="s">
        <v>709</v>
      </c>
      <c r="F172" s="3" t="s">
        <v>710</v>
      </c>
      <c r="G172" s="3" t="s">
        <v>711</v>
      </c>
    </row>
    <row r="173" spans="1:7" ht="15">
      <c r="A173" s="3">
        <v>172</v>
      </c>
      <c r="B173" s="3" t="str">
        <f>HYPERLINK("#JH_RHHV_PERSON_BASE_ADDRESS!A1","JH_RHHV_PERSON_BASE_ADDRESS")</f>
        <v>JH_RHHV_PERSON_BASE_ADDRESS</v>
      </c>
      <c r="C173" s="3" t="s">
        <v>712</v>
      </c>
      <c r="D173" s="3" t="s">
        <v>708</v>
      </c>
      <c r="E173" s="3" t="s">
        <v>713</v>
      </c>
      <c r="F173" s="3" t="s">
        <v>714</v>
      </c>
      <c r="G173" s="3" t="s">
        <v>715</v>
      </c>
    </row>
    <row r="174" spans="1:7" ht="15">
      <c r="A174" s="3">
        <v>173</v>
      </c>
      <c r="B174" s="3" t="str">
        <f>HYPERLINK("#JH_RHHV_PERSON_BASE_PHONE!A1","JH_RHHV_PERSON_BASE_PHONE")</f>
        <v>JH_RHHV_PERSON_BASE_PHONE</v>
      </c>
      <c r="C174" s="3" t="s">
        <v>716</v>
      </c>
      <c r="D174" s="3" t="s">
        <v>708</v>
      </c>
      <c r="E174" s="3" t="s">
        <v>717</v>
      </c>
      <c r="F174" s="3" t="s">
        <v>718</v>
      </c>
      <c r="G174" s="3" t="s">
        <v>719</v>
      </c>
    </row>
    <row r="175" spans="1:7" ht="15">
      <c r="A175" s="3">
        <v>174</v>
      </c>
      <c r="B175" s="3" t="str">
        <f>HYPERLINK("#JH_RHHV_PERSON_BASE_CARD!A1","JH_RHHV_PERSON_BASE_CARD")</f>
        <v>JH_RHHV_PERSON_BASE_CARD</v>
      </c>
      <c r="C175" s="3" t="s">
        <v>720</v>
      </c>
      <c r="D175" s="3" t="s">
        <v>708</v>
      </c>
      <c r="E175" s="3" t="s">
        <v>721</v>
      </c>
      <c r="F175" s="3" t="s">
        <v>722</v>
      </c>
      <c r="G175" s="3" t="s">
        <v>723</v>
      </c>
    </row>
    <row r="176" spans="1:7" ht="15">
      <c r="A176" s="3">
        <v>175</v>
      </c>
      <c r="B176" s="3" t="str">
        <f>HYPERLINK("#JH_RHHV_PERSON_PAST_HISTORY!A1","JH_RHHV_PERSON_PAST_HISTORY")</f>
        <v>JH_RHHV_PERSON_PAST_HISTORY</v>
      </c>
      <c r="C176" s="3" t="s">
        <v>724</v>
      </c>
      <c r="D176" s="3" t="s">
        <v>708</v>
      </c>
      <c r="E176" s="3" t="s">
        <v>725</v>
      </c>
      <c r="F176" s="3" t="s">
        <v>726</v>
      </c>
      <c r="G176" s="3" t="s">
        <v>727</v>
      </c>
    </row>
    <row r="177" spans="1:7" ht="15">
      <c r="A177" s="3">
        <v>176</v>
      </c>
      <c r="B177" s="3" t="str">
        <f>HYPERLINK("#JH_RHHV_PERSON_ALLERGY_HISTORY!A1","JH_RHHV_PERSON_ALLERGY_HISTORY")</f>
        <v>JH_RHHV_PERSON_ALLERGY_HISTORY</v>
      </c>
      <c r="C177" s="3" t="s">
        <v>728</v>
      </c>
      <c r="D177" s="3" t="s">
        <v>708</v>
      </c>
      <c r="E177" s="3" t="s">
        <v>729</v>
      </c>
      <c r="F177" s="3" t="s">
        <v>730</v>
      </c>
      <c r="G177" s="3" t="s">
        <v>731</v>
      </c>
    </row>
    <row r="178" spans="1:7" ht="15">
      <c r="A178" s="3">
        <v>177</v>
      </c>
      <c r="B178" s="3" t="str">
        <f>HYPERLINK("#JH_RHHV_PERSON_FAMILY_HISTORY!A1","JH_RHHV_PERSON_FAMILY_HISTORY")</f>
        <v>JH_RHHV_PERSON_FAMILY_HISTORY</v>
      </c>
      <c r="C178" s="3" t="s">
        <v>732</v>
      </c>
      <c r="D178" s="3" t="s">
        <v>708</v>
      </c>
      <c r="E178" s="3" t="s">
        <v>733</v>
      </c>
      <c r="F178" s="3" t="s">
        <v>734</v>
      </c>
      <c r="G178" s="3" t="s">
        <v>735</v>
      </c>
    </row>
    <row r="179" spans="1:7" ht="15">
      <c r="A179" s="3">
        <v>178</v>
      </c>
      <c r="B179" s="3" t="str">
        <f>HYPERLINK("#JH_RHHV_PERSON_OPERATION_HISTORY!A1","JH_RHHV_PERSON_OPERATION_HISTORY")</f>
        <v>JH_RHHV_PERSON_OPERATION_HISTORY</v>
      </c>
      <c r="C179" s="3" t="s">
        <v>736</v>
      </c>
      <c r="D179" s="3" t="s">
        <v>708</v>
      </c>
      <c r="E179" s="3" t="s">
        <v>737</v>
      </c>
      <c r="F179" s="3" t="s">
        <v>738</v>
      </c>
      <c r="G179" s="3" t="s">
        <v>739</v>
      </c>
    </row>
    <row r="180" spans="1:7" ht="15">
      <c r="A180" s="3">
        <v>179</v>
      </c>
      <c r="B180" s="3" t="str">
        <f>HYPERLINK("#JH_RHHV_PERSON_DISABILITY!A1","JH_RHHV_PERSON_DISABILITY")</f>
        <v>JH_RHHV_PERSON_DISABILITY</v>
      </c>
      <c r="C180" s="3" t="s">
        <v>740</v>
      </c>
      <c r="D180" s="3" t="s">
        <v>708</v>
      </c>
      <c r="E180" s="3" t="s">
        <v>741</v>
      </c>
      <c r="F180" s="3" t="s">
        <v>742</v>
      </c>
      <c r="G180" s="3" t="s">
        <v>743</v>
      </c>
    </row>
    <row r="181" spans="1:7" ht="15">
      <c r="A181" s="3">
        <v>180</v>
      </c>
      <c r="B181" s="3" t="str">
        <f>HYPERLINK("#JH_RHHV_PERSON_PROBLEM!A1","JH_RHHV_PERSON_PROBLEM")</f>
        <v>JH_RHHV_PERSON_PROBLEM</v>
      </c>
      <c r="C181" s="3" t="s">
        <v>744</v>
      </c>
      <c r="D181" s="3" t="s">
        <v>708</v>
      </c>
      <c r="E181" s="3" t="s">
        <v>745</v>
      </c>
      <c r="F181" s="3" t="s">
        <v>746</v>
      </c>
      <c r="G181" s="3" t="s">
        <v>747</v>
      </c>
    </row>
    <row r="182" spans="1:7" ht="15">
      <c r="A182" s="3">
        <v>181</v>
      </c>
      <c r="B182" s="3" t="str">
        <f>HYPERLINK("#JH_RHHV_LIFESTYLE!A1","JH_RHHV_LIFESTYLE")</f>
        <v>JH_RHHV_LIFESTYLE</v>
      </c>
      <c r="C182" s="3" t="s">
        <v>748</v>
      </c>
      <c r="D182" s="3" t="s">
        <v>708</v>
      </c>
      <c r="E182" s="3" t="s">
        <v>749</v>
      </c>
      <c r="F182" s="3" t="s">
        <v>750</v>
      </c>
      <c r="G182" s="3" t="s">
        <v>751</v>
      </c>
    </row>
    <row r="183" spans="1:7" ht="15">
      <c r="A183" s="3">
        <v>182</v>
      </c>
      <c r="B183" s="3" t="str">
        <f>HYPERLINK("#JH_RHHV_CHINA_DOCTOR_RECORD!A1","JH_RHHV_CHINA_DOCTOR_RECORD")</f>
        <v>JH_RHHV_CHINA_DOCTOR_RECORD</v>
      </c>
      <c r="C183" s="3" t="s">
        <v>752</v>
      </c>
      <c r="D183" s="3" t="s">
        <v>708</v>
      </c>
      <c r="E183" s="3" t="s">
        <v>753</v>
      </c>
      <c r="F183" s="3" t="s">
        <v>754</v>
      </c>
      <c r="G183" s="3" t="s">
        <v>755</v>
      </c>
    </row>
    <row r="184" spans="1:7" ht="15">
      <c r="A184" s="3">
        <v>183</v>
      </c>
      <c r="B184" s="3" t="str">
        <f>HYPERLINK("#JH_RHHV_POSTNATAL_42DAY_RECORD!A1","JH_RHHV_POSTNATAL_42DAY_RECORD")</f>
        <v>JH_RHHV_POSTNATAL_42DAY_RECORD</v>
      </c>
      <c r="C184" s="3" t="s">
        <v>756</v>
      </c>
      <c r="D184" s="3" t="s">
        <v>708</v>
      </c>
      <c r="E184" s="3" t="s">
        <v>757</v>
      </c>
      <c r="F184" s="3" t="s">
        <v>758</v>
      </c>
      <c r="G184" s="3" t="s">
        <v>759</v>
      </c>
    </row>
    <row r="185" spans="1:7" ht="15">
      <c r="A185" s="3">
        <v>184</v>
      </c>
      <c r="B185" s="3" t="str">
        <f>HYPERLINK("#JH_RHHV_POSTNATAL_VISIT_INFO!A1","JH_RHHV_POSTNATAL_VISIT_INFO")</f>
        <v>JH_RHHV_POSTNATAL_VISIT_INFO</v>
      </c>
      <c r="C185" s="3" t="s">
        <v>760</v>
      </c>
      <c r="D185" s="3" t="s">
        <v>708</v>
      </c>
      <c r="E185" s="3" t="s">
        <v>761</v>
      </c>
      <c r="F185" s="3" t="s">
        <v>762</v>
      </c>
      <c r="G185" s="3" t="s">
        <v>763</v>
      </c>
    </row>
    <row r="186" spans="1:7" ht="15">
      <c r="A186" s="3">
        <v>185</v>
      </c>
      <c r="B186" s="3" t="str">
        <f>HYPERLINK("#JH_RHHV_INFECTION_CARD!A1","JH_RHHV_INFECTION_CARD")</f>
        <v>JH_RHHV_INFECTION_CARD</v>
      </c>
      <c r="C186" s="3" t="s">
        <v>764</v>
      </c>
      <c r="D186" s="3" t="s">
        <v>708</v>
      </c>
      <c r="E186" s="3" t="s">
        <v>765</v>
      </c>
      <c r="F186" s="3" t="s">
        <v>766</v>
      </c>
      <c r="G186" s="3" t="s">
        <v>767</v>
      </c>
    </row>
    <row r="187" spans="1:7" ht="15">
      <c r="A187" s="3">
        <v>186</v>
      </c>
      <c r="B187" s="3" t="str">
        <f>HYPERLINK("#JH_RHHV_INFECTION_SCREEN!A1","JH_RHHV_INFECTION_SCREEN")</f>
        <v>JH_RHHV_INFECTION_SCREEN</v>
      </c>
      <c r="C187" s="3" t="s">
        <v>768</v>
      </c>
      <c r="D187" s="3" t="s">
        <v>708</v>
      </c>
      <c r="E187" s="3" t="s">
        <v>769</v>
      </c>
      <c r="F187" s="3" t="s">
        <v>770</v>
      </c>
      <c r="G187" s="3" t="s">
        <v>771</v>
      </c>
    </row>
    <row r="188" spans="1:7" ht="15">
      <c r="A188" s="3">
        <v>187</v>
      </c>
      <c r="B188" s="3" t="str">
        <f>HYPERLINK("#JH_RHHV_DEBILITY_GUIDE!A1","JH_RHHV_DEBILITY_GUIDE")</f>
        <v>JH_RHHV_DEBILITY_GUIDE</v>
      </c>
      <c r="C188" s="3" t="s">
        <v>772</v>
      </c>
      <c r="D188" s="3" t="s">
        <v>708</v>
      </c>
      <c r="E188" s="3" t="s">
        <v>773</v>
      </c>
      <c r="F188" s="3" t="s">
        <v>774</v>
      </c>
      <c r="G188" s="3" t="s">
        <v>775</v>
      </c>
    </row>
    <row r="189" spans="1:7" ht="15">
      <c r="A189" s="3">
        <v>188</v>
      </c>
      <c r="B189" s="3" t="str">
        <f>HYPERLINK("#JH_RHHV_CHILD_ARCHIVES!A1","JH_RHHV_CHILD_ARCHIVES")</f>
        <v>JH_RHHV_CHILD_ARCHIVES</v>
      </c>
      <c r="C189" s="3" t="s">
        <v>776</v>
      </c>
      <c r="D189" s="3" t="s">
        <v>708</v>
      </c>
      <c r="E189" s="3" t="s">
        <v>777</v>
      </c>
      <c r="F189" s="3" t="s">
        <v>778</v>
      </c>
      <c r="G189" s="3" t="s">
        <v>779</v>
      </c>
    </row>
    <row r="190" spans="1:7" ht="15">
      <c r="A190" s="3">
        <v>189</v>
      </c>
      <c r="B190" s="3" t="str">
        <f>HYPERLINK("#JH_RHHV_CHILD_EXAM!A1","JH_RHHV_CHILD_EXAM")</f>
        <v>JH_RHHV_CHILD_EXAM</v>
      </c>
      <c r="C190" s="3" t="s">
        <v>780</v>
      </c>
      <c r="D190" s="3" t="s">
        <v>708</v>
      </c>
      <c r="E190" s="3" t="s">
        <v>781</v>
      </c>
      <c r="F190" s="3" t="s">
        <v>782</v>
      </c>
      <c r="G190" s="3" t="s">
        <v>783</v>
      </c>
    </row>
    <row r="191" spans="1:7" ht="15">
      <c r="A191" s="3">
        <v>190</v>
      </c>
      <c r="B191" s="3" t="str">
        <f>HYPERLINK("#JH_RHHV_CHILD_FOLLOW!A1","JH_RHHV_CHILD_FOLLOW")</f>
        <v>JH_RHHV_CHILD_FOLLOW</v>
      </c>
      <c r="C191" s="3" t="s">
        <v>784</v>
      </c>
      <c r="D191" s="3" t="s">
        <v>708</v>
      </c>
      <c r="E191" s="3" t="s">
        <v>785</v>
      </c>
      <c r="F191" s="3" t="s">
        <v>786</v>
      </c>
      <c r="G191" s="3" t="s">
        <v>787</v>
      </c>
    </row>
    <row r="192" spans="1:7" ht="15">
      <c r="A192" s="3">
        <v>191</v>
      </c>
      <c r="B192" s="3" t="str">
        <f>HYPERLINK("#JH_RHHV_PHYSICAL_RESULT!A1","JH_RHHV_PHYSICAL_RESULT")</f>
        <v>JH_RHHV_PHYSICAL_RESULT</v>
      </c>
      <c r="C192" s="3" t="s">
        <v>788</v>
      </c>
      <c r="D192" s="3" t="s">
        <v>708</v>
      </c>
      <c r="E192" s="3" t="s">
        <v>789</v>
      </c>
      <c r="F192" s="3" t="s">
        <v>790</v>
      </c>
      <c r="G192" s="3" t="s">
        <v>791</v>
      </c>
    </row>
    <row r="193" spans="1:7" ht="15">
      <c r="A193" s="3">
        <v>192</v>
      </c>
      <c r="B193" s="3" t="str">
        <f>HYPERLINK("#JH_RHHV_HEALTH_ABILITY_CALC!A1","JH_RHHV_HEALTH_ABILITY_CALC")</f>
        <v>JH_RHHV_HEALTH_ABILITY_CALC</v>
      </c>
      <c r="C193" s="3" t="s">
        <v>792</v>
      </c>
      <c r="D193" s="3" t="s">
        <v>708</v>
      </c>
      <c r="E193" s="3" t="s">
        <v>793</v>
      </c>
      <c r="F193" s="3" t="s">
        <v>794</v>
      </c>
      <c r="G193" s="3" t="s">
        <v>795</v>
      </c>
    </row>
    <row r="194" spans="1:7" ht="15">
      <c r="A194" s="3">
        <v>193</v>
      </c>
      <c r="B194" s="3" t="str">
        <f>HYPERLINK("#JH_RHHV_HEALTH_MAIN!A1","JH_RHHV_HEALTH_MAIN")</f>
        <v>JH_RHHV_HEALTH_MAIN</v>
      </c>
      <c r="C194" s="3" t="s">
        <v>796</v>
      </c>
      <c r="D194" s="3" t="s">
        <v>708</v>
      </c>
      <c r="E194" s="3" t="s">
        <v>797</v>
      </c>
      <c r="F194" s="3" t="s">
        <v>798</v>
      </c>
      <c r="G194" s="3" t="s">
        <v>799</v>
      </c>
    </row>
    <row r="195" spans="1:7" ht="15">
      <c r="A195" s="3">
        <v>194</v>
      </c>
      <c r="B195" s="3" t="str">
        <f>HYPERLINK("#JH_RHHV_HEALTH_MAIN_MEDI!A1","JH_RHHV_HEALTH_MAIN_MEDI")</f>
        <v>JH_RHHV_HEALTH_MAIN_MEDI</v>
      </c>
      <c r="C195" s="3" t="s">
        <v>800</v>
      </c>
      <c r="D195" s="3" t="s">
        <v>708</v>
      </c>
      <c r="E195" s="3" t="s">
        <v>801</v>
      </c>
      <c r="F195" s="3" t="s">
        <v>802</v>
      </c>
      <c r="G195" s="3" t="s">
        <v>803</v>
      </c>
    </row>
    <row r="196" spans="1:7" ht="15">
      <c r="A196" s="3">
        <v>195</v>
      </c>
      <c r="B196" s="3" t="str">
        <f>HYPERLINK("#JH_RHHV_HEALTH_MAIN_TREAT!A1","JH_RHHV_HEALTH_MAIN_TREAT")</f>
        <v>JH_RHHV_HEALTH_MAIN_TREAT</v>
      </c>
      <c r="C196" s="3" t="s">
        <v>804</v>
      </c>
      <c r="D196" s="3" t="s">
        <v>708</v>
      </c>
      <c r="E196" s="3" t="s">
        <v>805</v>
      </c>
      <c r="F196" s="3" t="s">
        <v>806</v>
      </c>
      <c r="G196" s="3" t="s">
        <v>807</v>
      </c>
    </row>
    <row r="197" spans="1:7" ht="15">
      <c r="A197" s="3">
        <v>196</v>
      </c>
      <c r="B197" s="3" t="str">
        <f>HYPERLINK("#JH_RHHV_HEALTH_CALC!A1","JH_RHHV_HEALTH_CALC")</f>
        <v>JH_RHHV_HEALTH_CALC</v>
      </c>
      <c r="C197" s="3" t="s">
        <v>808</v>
      </c>
      <c r="D197" s="3" t="s">
        <v>708</v>
      </c>
      <c r="E197" s="3" t="s">
        <v>809</v>
      </c>
      <c r="F197" s="3" t="s">
        <v>810</v>
      </c>
      <c r="G197" s="3" t="s">
        <v>811</v>
      </c>
    </row>
    <row r="198" spans="1:7" ht="15">
      <c r="A198" s="3">
        <v>197</v>
      </c>
      <c r="B198" s="3" t="str">
        <f>HYPERLINK("#JH_RHHV_HEALTH_VACC_HISTORY!A1","JH_RHHV_HEALTH_VACC_HISTORY")</f>
        <v>JH_RHHV_HEALTH_VACC_HISTORY</v>
      </c>
      <c r="C198" s="3" t="s">
        <v>812</v>
      </c>
      <c r="D198" s="3" t="s">
        <v>708</v>
      </c>
      <c r="E198" s="3" t="s">
        <v>813</v>
      </c>
      <c r="F198" s="3" t="s">
        <v>814</v>
      </c>
      <c r="G198" s="3" t="s">
        <v>815</v>
      </c>
    </row>
    <row r="199" spans="1:7" ht="15">
      <c r="A199" s="3">
        <v>198</v>
      </c>
      <c r="B199" s="3" t="str">
        <f>HYPERLINK("#JH_RHHV_PERINATAL_ARCHIVES!A1","JH_RHHV_PERINATAL_ARCHIVES")</f>
        <v>JH_RHHV_PERINATAL_ARCHIVES</v>
      </c>
      <c r="C199" s="3" t="s">
        <v>816</v>
      </c>
      <c r="D199" s="3" t="s">
        <v>708</v>
      </c>
      <c r="E199" s="3" t="s">
        <v>817</v>
      </c>
      <c r="F199" s="3" t="s">
        <v>818</v>
      </c>
      <c r="G199" s="3" t="s">
        <v>819</v>
      </c>
    </row>
    <row r="200" spans="1:7" ht="15">
      <c r="A200" s="3">
        <v>199</v>
      </c>
      <c r="B200" s="3" t="str">
        <f>HYPERLINK("#JH_RHHV_WOMEN_MIGRATION_RECORD!A1","JH_RHHV_WOMEN_MIGRATION_RECORD")</f>
        <v>JH_RHHV_WOMEN_MIGRATION_RECORD</v>
      </c>
      <c r="C200" s="3" t="s">
        <v>820</v>
      </c>
      <c r="D200" s="3" t="s">
        <v>708</v>
      </c>
      <c r="E200" s="3" t="s">
        <v>821</v>
      </c>
      <c r="F200" s="3" t="s">
        <v>822</v>
      </c>
      <c r="G200" s="3" t="s">
        <v>823</v>
      </c>
    </row>
    <row r="201" spans="1:7" ht="15">
      <c r="A201" s="3">
        <v>200</v>
      </c>
      <c r="B201" s="3" t="str">
        <f>HYPERLINK("#JH_RHHV_WOMEN_BASE!A1","JH_RHHV_WOMEN_BASE")</f>
        <v>JH_RHHV_WOMEN_BASE</v>
      </c>
      <c r="C201" s="3" t="s">
        <v>824</v>
      </c>
      <c r="D201" s="3" t="s">
        <v>708</v>
      </c>
      <c r="E201" s="3" t="s">
        <v>825</v>
      </c>
      <c r="F201" s="3" t="s">
        <v>826</v>
      </c>
      <c r="G201" s="3" t="s">
        <v>827</v>
      </c>
    </row>
    <row r="202" spans="1:7" ht="15">
      <c r="A202" s="3">
        <v>201</v>
      </c>
      <c r="B202" s="3" t="str">
        <f>HYPERLINK("#JH_RHHV_WOMEN_PRENATAL_SCREEN!A1","JH_RHHV_WOMEN_PRENATAL_SCREEN")</f>
        <v>JH_RHHV_WOMEN_PRENATAL_SCREEN</v>
      </c>
      <c r="C202" s="3" t="s">
        <v>828</v>
      </c>
      <c r="D202" s="3" t="s">
        <v>708</v>
      </c>
      <c r="E202" s="3" t="s">
        <v>829</v>
      </c>
      <c r="F202" s="3" t="s">
        <v>830</v>
      </c>
      <c r="G202" s="3" t="s">
        <v>831</v>
      </c>
    </row>
    <row r="203" spans="1:7" ht="15">
      <c r="A203" s="3">
        <v>202</v>
      </c>
      <c r="B203" s="3" t="str">
        <f>HYPERLINK("#JH_RHHV_WOMEN_QUOTA!A1","JH_RHHV_WOMEN_QUOTA")</f>
        <v>JH_RHHV_WOMEN_QUOTA</v>
      </c>
      <c r="C203" s="3" t="s">
        <v>832</v>
      </c>
      <c r="D203" s="3" t="s">
        <v>708</v>
      </c>
      <c r="E203" s="3" t="s">
        <v>833</v>
      </c>
      <c r="F203" s="3" t="s">
        <v>834</v>
      </c>
      <c r="G203" s="3" t="s">
        <v>835</v>
      </c>
    </row>
    <row r="204" spans="1:7" ht="15">
      <c r="A204" s="3">
        <v>203</v>
      </c>
      <c r="B204" s="3" t="str">
        <f>HYPERLINK("#JH_RHHV_WOMEN_ARCHIVES!A1","JH_RHHV_WOMEN_ARCHIVES")</f>
        <v>JH_RHHV_WOMEN_ARCHIVES</v>
      </c>
      <c r="C204" s="3" t="s">
        <v>836</v>
      </c>
      <c r="D204" s="3" t="s">
        <v>708</v>
      </c>
      <c r="E204" s="3" t="s">
        <v>837</v>
      </c>
      <c r="F204" s="3" t="s">
        <v>838</v>
      </c>
      <c r="G204" s="3" t="s">
        <v>839</v>
      </c>
    </row>
    <row r="205" spans="1:7" ht="15">
      <c r="A205" s="3">
        <v>204</v>
      </c>
      <c r="B205" s="3" t="str">
        <f>HYPERLINK("#JH_RHHV_WOMEN_BABY!A1","JH_RHHV_WOMEN_BABY")</f>
        <v>JH_RHHV_WOMEN_BABY</v>
      </c>
      <c r="C205" s="3" t="s">
        <v>840</v>
      </c>
      <c r="D205" s="3" t="s">
        <v>708</v>
      </c>
      <c r="E205" s="3" t="s">
        <v>841</v>
      </c>
      <c r="F205" s="3" t="s">
        <v>842</v>
      </c>
      <c r="G205" s="3" t="s">
        <v>843</v>
      </c>
    </row>
    <row r="206" spans="1:7" ht="15">
      <c r="A206" s="3">
        <v>205</v>
      </c>
      <c r="B206" s="3" t="str">
        <f>HYPERLINK("#JH_RHHV_WOMEN_FOLLOW_CHDOCTOR!A1","JH_RHHV_WOMEN_FOLLOW_CHDOCTOR")</f>
        <v>JH_RHHV_WOMEN_FOLLOW_CHDOCTOR</v>
      </c>
      <c r="C206" s="3" t="s">
        <v>844</v>
      </c>
      <c r="D206" s="3" t="s">
        <v>708</v>
      </c>
      <c r="E206" s="3" t="s">
        <v>845</v>
      </c>
      <c r="F206" s="3" t="s">
        <v>846</v>
      </c>
      <c r="G206" s="3" t="s">
        <v>847</v>
      </c>
    </row>
    <row r="207" spans="1:7" ht="15">
      <c r="A207" s="3">
        <v>206</v>
      </c>
      <c r="B207" s="3" t="str">
        <f>HYPERLINK("#JH_RHHV_WOMEN_FOLLOW_RECORD!A1","JH_RHHV_WOMEN_FOLLOW_RECORD")</f>
        <v>JH_RHHV_WOMEN_FOLLOW_RECORD</v>
      </c>
      <c r="C207" s="3" t="s">
        <v>848</v>
      </c>
      <c r="D207" s="3" t="s">
        <v>708</v>
      </c>
      <c r="E207" s="3" t="s">
        <v>849</v>
      </c>
      <c r="F207" s="3" t="s">
        <v>850</v>
      </c>
      <c r="G207" s="3" t="s">
        <v>851</v>
      </c>
    </row>
    <row r="208" spans="1:7" ht="15">
      <c r="A208" s="3">
        <v>207</v>
      </c>
      <c r="B208" s="3" t="str">
        <f>HYPERLINK("#JH_RHHV_WOMEN_FIRST_FOLLOW!A1","JH_RHHV_WOMEN_FIRST_FOLLOW")</f>
        <v>JH_RHHV_WOMEN_FIRST_FOLLOW</v>
      </c>
      <c r="C208" s="3" t="s">
        <v>852</v>
      </c>
      <c r="D208" s="3" t="s">
        <v>708</v>
      </c>
      <c r="E208" s="3" t="s">
        <v>853</v>
      </c>
      <c r="F208" s="3" t="s">
        <v>854</v>
      </c>
      <c r="G208" s="3" t="s">
        <v>855</v>
      </c>
    </row>
    <row r="209" spans="1:7" ht="15">
      <c r="A209" s="3">
        <v>208</v>
      </c>
      <c r="B209" s="3" t="str">
        <f>HYPERLINK("#JH_RHHV_CITIZEN_CARD!A1","JH_RHHV_CITIZEN_CARD")</f>
        <v>JH_RHHV_CITIZEN_CARD</v>
      </c>
      <c r="C209" s="3" t="s">
        <v>856</v>
      </c>
      <c r="D209" s="3" t="s">
        <v>708</v>
      </c>
      <c r="E209" s="3" t="s">
        <v>857</v>
      </c>
      <c r="F209" s="3" t="s">
        <v>858</v>
      </c>
      <c r="G209" s="3" t="s">
        <v>859</v>
      </c>
    </row>
    <row r="210" spans="1:7" ht="15">
      <c r="A210" s="3">
        <v>209</v>
      </c>
      <c r="B210" s="3" t="str">
        <f>HYPERLINK("#JH_RHHV_CITIZEN_CARD_OWN!A1","JH_RHHV_CITIZEN_CARD_OWN")</f>
        <v>JH_RHHV_CITIZEN_CARD_OWN</v>
      </c>
      <c r="C210" s="3" t="s">
        <v>860</v>
      </c>
      <c r="D210" s="3" t="s">
        <v>708</v>
      </c>
      <c r="E210" s="3" t="s">
        <v>861</v>
      </c>
      <c r="F210" s="3" t="s">
        <v>862</v>
      </c>
      <c r="G210" s="3" t="s">
        <v>863</v>
      </c>
    </row>
    <row r="211" spans="1:7" ht="15">
      <c r="A211" s="3">
        <v>210</v>
      </c>
      <c r="B211" s="3" t="str">
        <f>HYPERLINK("#JH_RHHV_CHRONIC_EXEC_MARK!A1","JH_RHHV_CHRONIC_EXEC_MARK")</f>
        <v>JH_RHHV_CHRONIC_EXEC_MARK</v>
      </c>
      <c r="C211" s="3" t="s">
        <v>864</v>
      </c>
      <c r="D211" s="3" t="s">
        <v>708</v>
      </c>
      <c r="E211" s="3" t="s">
        <v>865</v>
      </c>
      <c r="F211" s="3" t="s">
        <v>866</v>
      </c>
      <c r="G211" s="3" t="s">
        <v>867</v>
      </c>
    </row>
    <row r="212" spans="1:7" ht="15">
      <c r="A212" s="3">
        <v>211</v>
      </c>
      <c r="B212" s="3" t="str">
        <f>HYPERLINK("#JH_RHHV_CHRONIC_EDU_TEMP!A1","JH_RHHV_CHRONIC_EDU_TEMP")</f>
        <v>JH_RHHV_CHRONIC_EDU_TEMP</v>
      </c>
      <c r="C212" s="3" t="s">
        <v>868</v>
      </c>
      <c r="D212" s="3" t="s">
        <v>708</v>
      </c>
      <c r="E212" s="3" t="s">
        <v>869</v>
      </c>
      <c r="F212" s="3" t="s">
        <v>870</v>
      </c>
      <c r="G212" s="3" t="s">
        <v>871</v>
      </c>
    </row>
    <row r="213" spans="1:7" ht="15">
      <c r="A213" s="3">
        <v>212</v>
      </c>
      <c r="B213" s="3" t="str">
        <f>HYPERLINK("#JH_RHHV_CHRONIC_YEAR_ASSESS!A1","JH_RHHV_CHRONIC_YEAR_ASSESS")</f>
        <v>JH_RHHV_CHRONIC_YEAR_ASSESS</v>
      </c>
      <c r="C213" s="3" t="s">
        <v>872</v>
      </c>
      <c r="D213" s="3" t="s">
        <v>708</v>
      </c>
      <c r="E213" s="3" t="s">
        <v>873</v>
      </c>
      <c r="F213" s="3" t="s">
        <v>874</v>
      </c>
      <c r="G213" s="3" t="s">
        <v>875</v>
      </c>
    </row>
    <row r="214" spans="1:7" ht="15">
      <c r="A214" s="3">
        <v>213</v>
      </c>
      <c r="B214" s="3" t="str">
        <f>HYPERLINK("#JH_RHHV_CHRONIC_YEAR_TAKMED!A1","JH_RHHV_CHRONIC_YEAR_TAKMED")</f>
        <v>JH_RHHV_CHRONIC_YEAR_TAKMED</v>
      </c>
      <c r="C214" s="3" t="s">
        <v>876</v>
      </c>
      <c r="D214" s="3" t="s">
        <v>708</v>
      </c>
      <c r="E214" s="3" t="s">
        <v>877</v>
      </c>
      <c r="F214" s="3" t="s">
        <v>878</v>
      </c>
      <c r="G214" s="3" t="s">
        <v>879</v>
      </c>
    </row>
    <row r="215" spans="1:7" ht="15">
      <c r="A215" s="3">
        <v>214</v>
      </c>
      <c r="B215" s="3" t="str">
        <f>HYPERLINK("#JH_RHHV_CHRONIC_ARCHIVES_TRANS!A1","JH_RHHV_CHRONIC_ARCHIVES_TRANS")</f>
        <v>JH_RHHV_CHRONIC_ARCHIVES_TRANS</v>
      </c>
      <c r="C215" s="3" t="s">
        <v>880</v>
      </c>
      <c r="D215" s="3" t="s">
        <v>708</v>
      </c>
      <c r="E215" s="3" t="s">
        <v>881</v>
      </c>
      <c r="F215" s="3" t="s">
        <v>882</v>
      </c>
      <c r="G215" s="3" t="s">
        <v>883</v>
      </c>
    </row>
    <row r="216" spans="1:7" ht="15">
      <c r="A216" s="3">
        <v>215</v>
      </c>
      <c r="B216" s="3" t="str">
        <f>HYPERLINK("#JH_RHHV_REGIST_TRANS_RECORD!A1","JH_RHHV_REGIST_TRANS_RECORD")</f>
        <v>JH_RHHV_REGIST_TRANS_RECORD</v>
      </c>
      <c r="C216" s="3" t="s">
        <v>884</v>
      </c>
      <c r="D216" s="3" t="s">
        <v>708</v>
      </c>
      <c r="E216" s="3" t="s">
        <v>885</v>
      </c>
      <c r="F216" s="3" t="s">
        <v>886</v>
      </c>
      <c r="G216" s="3" t="s">
        <v>887</v>
      </c>
    </row>
    <row r="217" spans="1:7" ht="15">
      <c r="A217" s="3">
        <v>216</v>
      </c>
      <c r="B217" s="3" t="str">
        <f>HYPERLINK("#JH_RHHV_BATCH_ARCHIVES_TRANS_RECORD_DETAIL!A1","JH_RHHV_BATCH_ARCHIVES_TRANS_RECORD_DETAIL")</f>
        <v>JH_RHHV_BATCH_ARCHIVES_TRANS_RECORD_DETAIL</v>
      </c>
      <c r="C217" s="3" t="s">
        <v>888</v>
      </c>
      <c r="D217" s="3" t="s">
        <v>889</v>
      </c>
      <c r="E217" s="3" t="s">
        <v>890</v>
      </c>
      <c r="F217" s="3" t="s">
        <v>891</v>
      </c>
      <c r="G217" s="3" t="s">
        <v>892</v>
      </c>
    </row>
    <row r="218" spans="1:7" ht="15">
      <c r="A218" s="3">
        <v>217</v>
      </c>
      <c r="B218" s="3" t="str">
        <f>HYPERLINK("#JH_RHHV_BATCH_ARCHIVES_TRANS_RECORD!A1","JH_RHHV_BATCH_ARCHIVES_TRANS_RECORD")</f>
        <v>JH_RHHV_BATCH_ARCHIVES_TRANS_RECORD</v>
      </c>
      <c r="C218" s="3" t="s">
        <v>893</v>
      </c>
      <c r="D218" s="3" t="s">
        <v>889</v>
      </c>
      <c r="E218" s="3" t="s">
        <v>894</v>
      </c>
      <c r="F218" s="3" t="s">
        <v>895</v>
      </c>
      <c r="G218" s="3" t="s">
        <v>896</v>
      </c>
    </row>
    <row r="219" spans="1:7" ht="15">
      <c r="A219" s="3">
        <v>218</v>
      </c>
      <c r="B219" s="3" t="str">
        <f>HYPERLINK("#JH_RHHV_VACC_RECORD!A1","JH_RHHV_VACC_RECORD")</f>
        <v>JH_RHHV_VACC_RECORD</v>
      </c>
      <c r="C219" s="3" t="s">
        <v>897</v>
      </c>
      <c r="D219" s="3" t="s">
        <v>708</v>
      </c>
      <c r="E219" s="3" t="s">
        <v>898</v>
      </c>
      <c r="F219" s="3" t="s">
        <v>899</v>
      </c>
      <c r="G219" s="3" t="s">
        <v>900</v>
      </c>
    </row>
    <row r="220" spans="1:7" ht="15">
      <c r="A220" s="3">
        <v>219</v>
      </c>
      <c r="B220" s="3" t="str">
        <f>HYPERLINK("#JH_RHHV_NEW_BORN_VISIT_BASE!A1","JH_RHHV_NEW_BORN_VISIT_BASE")</f>
        <v>JH_RHHV_NEW_BORN_VISIT_BASE</v>
      </c>
      <c r="C220" s="3" t="s">
        <v>901</v>
      </c>
      <c r="D220" s="3" t="s">
        <v>708</v>
      </c>
      <c r="E220" s="3" t="s">
        <v>902</v>
      </c>
      <c r="F220" s="3" t="s">
        <v>903</v>
      </c>
      <c r="G220" s="3" t="s">
        <v>904</v>
      </c>
    </row>
    <row r="221" spans="1:7" ht="15">
      <c r="A221" s="3">
        <v>220</v>
      </c>
      <c r="B221" s="3" t="str">
        <f>HYPERLINK("#JH_RHHV_NEW_BORN_VISIT_RECORD!A1","JH_RHHV_NEW_BORN_VISIT_RECORD")</f>
        <v>JH_RHHV_NEW_BORN_VISIT_RECORD</v>
      </c>
      <c r="C221" s="3" t="s">
        <v>905</v>
      </c>
      <c r="D221" s="3" t="s">
        <v>708</v>
      </c>
      <c r="E221" s="3" t="s">
        <v>906</v>
      </c>
      <c r="F221" s="3" t="s">
        <v>907</v>
      </c>
      <c r="G221" s="3" t="s">
        <v>908</v>
      </c>
    </row>
    <row r="222" spans="1:7" ht="15">
      <c r="A222" s="3">
        <v>221</v>
      </c>
      <c r="B222" s="3" t="str">
        <f>HYPERLINK("#JH_RHHV_ARCHIVES_TRANS_RECORD!A1","JH_RHHV_ARCHIVES_TRANS_RECORD")</f>
        <v>JH_RHHV_ARCHIVES_TRANS_RECORD</v>
      </c>
      <c r="C222" s="3" t="s">
        <v>909</v>
      </c>
      <c r="D222" s="3" t="s">
        <v>708</v>
      </c>
      <c r="E222" s="3" t="s">
        <v>910</v>
      </c>
      <c r="F222" s="3" t="s">
        <v>911</v>
      </c>
      <c r="G222" s="3" t="s">
        <v>912</v>
      </c>
    </row>
    <row r="223" spans="1:7" ht="15">
      <c r="A223" s="3">
        <v>222</v>
      </c>
      <c r="B223" s="3" t="str">
        <f>HYPERLINK("#JH_RHHV_DIABETES_CHDOCTOR_TRAND!A1","JH_RHHV_DIABETES_CHDOCTOR_TRAND")</f>
        <v>JH_RHHV_DIABETES_CHDOCTOR_TRAND</v>
      </c>
      <c r="C223" s="3" t="s">
        <v>913</v>
      </c>
      <c r="D223" s="3" t="s">
        <v>708</v>
      </c>
      <c r="E223" s="3" t="s">
        <v>914</v>
      </c>
      <c r="F223" s="3" t="s">
        <v>915</v>
      </c>
      <c r="G223" s="3" t="s">
        <v>916</v>
      </c>
    </row>
    <row r="224" spans="1:7" ht="15">
      <c r="A224" s="3">
        <v>223</v>
      </c>
      <c r="B224" s="3" t="str">
        <f>HYPERLINK("#JH_RHHV_DIABETES_HEALTH_EDU!A1","JH_RHHV_DIABETES_HEALTH_EDU")</f>
        <v>JH_RHHV_DIABETES_HEALTH_EDU</v>
      </c>
      <c r="C224" s="3" t="s">
        <v>917</v>
      </c>
      <c r="D224" s="3" t="s">
        <v>708</v>
      </c>
      <c r="E224" s="3" t="s">
        <v>918</v>
      </c>
      <c r="F224" s="3" t="s">
        <v>919</v>
      </c>
      <c r="G224" s="3" t="s">
        <v>920</v>
      </c>
    </row>
    <row r="225" spans="1:7" ht="15">
      <c r="A225" s="3">
        <v>224</v>
      </c>
      <c r="B225" s="3" t="str">
        <f>HYPERLINK("#JH_RHHV_DIABETES_HEALTH_MANAGE!A1","JH_RHHV_DIABETES_HEALTH_MANAGE")</f>
        <v>JH_RHHV_DIABETES_HEALTH_MANAGE</v>
      </c>
      <c r="C225" s="3" t="s">
        <v>921</v>
      </c>
      <c r="D225" s="3" t="s">
        <v>708</v>
      </c>
      <c r="E225" s="3" t="s">
        <v>922</v>
      </c>
      <c r="F225" s="3" t="s">
        <v>923</v>
      </c>
      <c r="G225" s="3" t="s">
        <v>924</v>
      </c>
    </row>
    <row r="226" spans="1:7" ht="15">
      <c r="A226" s="3">
        <v>225</v>
      </c>
      <c r="B226" s="3" t="str">
        <f>HYPERLINK("#JH_RHHV_DIABETES_HEALTH_TRANS!A1","JH_RHHV_DIABETES_HEALTH_TRANS")</f>
        <v>JH_RHHV_DIABETES_HEALTH_TRANS</v>
      </c>
      <c r="C226" s="3" t="s">
        <v>925</v>
      </c>
      <c r="D226" s="3" t="s">
        <v>708</v>
      </c>
      <c r="E226" s="3" t="s">
        <v>926</v>
      </c>
      <c r="F226" s="3" t="s">
        <v>927</v>
      </c>
      <c r="G226" s="3" t="s">
        <v>928</v>
      </c>
    </row>
    <row r="227" spans="1:7" ht="15">
      <c r="A227" s="3">
        <v>226</v>
      </c>
      <c r="B227" s="3" t="str">
        <f>HYPERLINK("#JH_RHHV_DIABETES_COMPLICATIONS!A1","JH_RHHV_DIABETES_COMPLICATIONS")</f>
        <v>JH_RHHV_DIABETES_COMPLICATIONS</v>
      </c>
      <c r="C227" s="3" t="s">
        <v>929</v>
      </c>
      <c r="D227" s="3" t="s">
        <v>708</v>
      </c>
      <c r="E227" s="3" t="s">
        <v>930</v>
      </c>
      <c r="F227" s="3" t="s">
        <v>931</v>
      </c>
      <c r="G227" s="3" t="s">
        <v>932</v>
      </c>
    </row>
    <row r="228" spans="1:7" ht="15">
      <c r="A228" s="3">
        <v>227</v>
      </c>
      <c r="B228" s="3" t="str">
        <f>HYPERLINK("#JH_RHHV_DIABETES_CONTROL_OBJ!A1","JH_RHHV_DIABETES_CONTROL_OBJ")</f>
        <v>JH_RHHV_DIABETES_CONTROL_OBJ</v>
      </c>
      <c r="C228" s="3" t="s">
        <v>933</v>
      </c>
      <c r="D228" s="3" t="s">
        <v>708</v>
      </c>
      <c r="E228" s="3" t="s">
        <v>934</v>
      </c>
      <c r="F228" s="3" t="s">
        <v>935</v>
      </c>
      <c r="G228" s="3" t="s">
        <v>936</v>
      </c>
    </row>
    <row r="229" spans="1:7" ht="15">
      <c r="A229" s="3">
        <v>228</v>
      </c>
      <c r="B229" s="3" t="str">
        <f>HYPERLINK("#JH_RHHV_DIABETES_INQUIRT_RECORD!A1","JH_RHHV_DIABETES_INQUIRT_RECORD")</f>
        <v>JH_RHHV_DIABETES_INQUIRT_RECORD</v>
      </c>
      <c r="C229" s="3" t="s">
        <v>937</v>
      </c>
      <c r="D229" s="3" t="s">
        <v>708</v>
      </c>
      <c r="E229" s="3" t="s">
        <v>938</v>
      </c>
      <c r="F229" s="3" t="s">
        <v>939</v>
      </c>
      <c r="G229" s="3" t="s">
        <v>940</v>
      </c>
    </row>
    <row r="230" spans="1:7" ht="15">
      <c r="A230" s="3">
        <v>229</v>
      </c>
      <c r="B230" s="3" t="str">
        <f>HYPERLINK("#JH_RHHV_OLD_PHYSICAL_EXAM!A1","JH_RHHV_OLD_PHYSICAL_EXAM")</f>
        <v>JH_RHHV_OLD_PHYSICAL_EXAM</v>
      </c>
      <c r="C230" s="3" t="s">
        <v>941</v>
      </c>
      <c r="D230" s="3" t="s">
        <v>708</v>
      </c>
      <c r="E230" s="3" t="s">
        <v>942</v>
      </c>
      <c r="F230" s="3" t="s">
        <v>943</v>
      </c>
      <c r="G230" s="3" t="s">
        <v>944</v>
      </c>
    </row>
    <row r="231" spans="1:7" ht="15">
      <c r="A231" s="3">
        <v>230</v>
      </c>
      <c r="B231" s="3" t="str">
        <f>HYPERLINK("#JH_RHHV_OLD_ARCHIVES!A1","JH_RHHV_OLD_ARCHIVES")</f>
        <v>JH_RHHV_OLD_ARCHIVES</v>
      </c>
      <c r="C231" s="3" t="s">
        <v>945</v>
      </c>
      <c r="D231" s="3" t="s">
        <v>708</v>
      </c>
      <c r="E231" s="3" t="s">
        <v>946</v>
      </c>
      <c r="F231" s="3" t="s">
        <v>947</v>
      </c>
      <c r="G231" s="3" t="s">
        <v>948</v>
      </c>
    </row>
    <row r="232" spans="1:7" ht="15">
      <c r="A232" s="3">
        <v>231</v>
      </c>
      <c r="B232" s="3" t="str">
        <f>HYPERLINK("#JH_RHHV_OLD_FOLLOW_CHDOCTOR!A1","JH_RHHV_OLD_FOLLOW_CHDOCTOR")</f>
        <v>JH_RHHV_OLD_FOLLOW_CHDOCTOR</v>
      </c>
      <c r="C232" s="3" t="s">
        <v>949</v>
      </c>
      <c r="D232" s="3" t="s">
        <v>708</v>
      </c>
      <c r="E232" s="3" t="s">
        <v>950</v>
      </c>
      <c r="F232" s="3" t="s">
        <v>951</v>
      </c>
      <c r="G232" s="3" t="s">
        <v>952</v>
      </c>
    </row>
    <row r="233" spans="1:7" ht="15">
      <c r="A233" s="3">
        <v>232</v>
      </c>
      <c r="B233" s="3" t="str">
        <f>HYPERLINK("#JH_RHHV_OLD_FOLLOW_RECORD!A1","JH_RHHV_OLD_FOLLOW_RECORD")</f>
        <v>JH_RHHV_OLD_FOLLOW_RECORD</v>
      </c>
      <c r="C233" s="3" t="s">
        <v>953</v>
      </c>
      <c r="D233" s="3" t="s">
        <v>708</v>
      </c>
      <c r="E233" s="3" t="s">
        <v>954</v>
      </c>
      <c r="F233" s="3" t="s">
        <v>955</v>
      </c>
      <c r="G233" s="3" t="s">
        <v>956</v>
      </c>
    </row>
    <row r="234" spans="1:7" ht="15">
      <c r="A234" s="3">
        <v>233</v>
      </c>
      <c r="B234" s="3" t="str">
        <f>HYPERLINK("#JH_RHHV_INSP_OLD_HEALTH!A1","JH_RHHV_INSP_OLD_HEALTH")</f>
        <v>JH_RHHV_INSP_OLD_HEALTH</v>
      </c>
      <c r="C234" s="3" t="s">
        <v>957</v>
      </c>
      <c r="D234" s="3" t="s">
        <v>708</v>
      </c>
      <c r="E234" s="3" t="s">
        <v>958</v>
      </c>
      <c r="F234" s="3" t="s">
        <v>959</v>
      </c>
      <c r="G234" s="3" t="s">
        <v>960</v>
      </c>
    </row>
    <row r="235" spans="1:7" ht="15">
      <c r="A235" s="3">
        <v>234</v>
      </c>
      <c r="B235" s="3" t="str">
        <f>HYPERLINK("#JH_RHHV_FOLLOW_UP!A1","JH_RHHV_FOLLOW_UP")</f>
        <v>JH_RHHV_FOLLOW_UP</v>
      </c>
      <c r="C235" s="3" t="s">
        <v>961</v>
      </c>
      <c r="D235" s="3" t="s">
        <v>708</v>
      </c>
      <c r="E235" s="3" t="s">
        <v>962</v>
      </c>
      <c r="F235" s="3" t="s">
        <v>963</v>
      </c>
      <c r="G235" s="3" t="s">
        <v>557</v>
      </c>
    </row>
    <row r="236" spans="1:7" ht="15">
      <c r="A236" s="3">
        <v>235</v>
      </c>
      <c r="B236" s="3" t="str">
        <f>HYPERLINK("#JH_RHHV_HYPERTENSION_CHDOCTOR!A1","JH_RHHV_HYPERTENSION_CHDOCTOR")</f>
        <v>JH_RHHV_HYPERTENSION_CHDOCTOR</v>
      </c>
      <c r="C236" s="3" t="s">
        <v>964</v>
      </c>
      <c r="D236" s="3" t="s">
        <v>708</v>
      </c>
      <c r="E236" s="3" t="s">
        <v>965</v>
      </c>
      <c r="F236" s="3" t="s">
        <v>966</v>
      </c>
      <c r="G236" s="3" t="s">
        <v>967</v>
      </c>
    </row>
    <row r="237" spans="1:7" ht="15">
      <c r="A237" s="3">
        <v>236</v>
      </c>
      <c r="B237" s="3" t="str">
        <f>HYPERLINK("#JH_RHHV_HYPERTENSION_HEALTH_EDU!A1","JH_RHHV_HYPERTENSION_HEALTH_EDU")</f>
        <v>JH_RHHV_HYPERTENSION_HEALTH_EDU</v>
      </c>
      <c r="C237" s="3" t="s">
        <v>968</v>
      </c>
      <c r="D237" s="3" t="s">
        <v>708</v>
      </c>
      <c r="E237" s="3" t="s">
        <v>969</v>
      </c>
      <c r="F237" s="3" t="s">
        <v>970</v>
      </c>
      <c r="G237" s="3" t="s">
        <v>971</v>
      </c>
    </row>
    <row r="238" spans="1:7" ht="15">
      <c r="A238" s="3">
        <v>237</v>
      </c>
      <c r="B238" s="3" t="str">
        <f>HYPERLINK("#JH_RHHV_HYPERTENSION_HEALTH_MANAGE!A1","JH_RHHV_HYPERTENSION_HEALTH_MANAGE")</f>
        <v>JH_RHHV_HYPERTENSION_HEALTH_MANAGE</v>
      </c>
      <c r="C238" s="3" t="s">
        <v>972</v>
      </c>
      <c r="D238" s="3" t="s">
        <v>708</v>
      </c>
      <c r="E238" s="3" t="s">
        <v>973</v>
      </c>
      <c r="F238" s="3" t="s">
        <v>974</v>
      </c>
      <c r="G238" s="3" t="s">
        <v>975</v>
      </c>
    </row>
    <row r="239" spans="1:7" ht="15">
      <c r="A239" s="3">
        <v>238</v>
      </c>
      <c r="B239" s="3" t="str">
        <f>HYPERLINK("#JH_RHHV_HYPERTENSION_TRANS!A1","JH_RHHV_HYPERTENSION_TRANS")</f>
        <v>JH_RHHV_HYPERTENSION_TRANS</v>
      </c>
      <c r="C239" s="3" t="s">
        <v>976</v>
      </c>
      <c r="D239" s="3" t="s">
        <v>708</v>
      </c>
      <c r="E239" s="3" t="s">
        <v>977</v>
      </c>
      <c r="F239" s="3" t="s">
        <v>978</v>
      </c>
      <c r="G239" s="3" t="s">
        <v>979</v>
      </c>
    </row>
    <row r="240" spans="1:7" ht="15">
      <c r="A240" s="3">
        <v>239</v>
      </c>
      <c r="B240" s="3" t="str">
        <f>HYPERLINK("#JH_RHHV_HYPERTENSION_BLOOD!A1","JH_RHHV_HYPERTENSION_BLOOD")</f>
        <v>JH_RHHV_HYPERTENSION_BLOOD</v>
      </c>
      <c r="C240" s="3" t="s">
        <v>980</v>
      </c>
      <c r="D240" s="3" t="s">
        <v>708</v>
      </c>
      <c r="E240" s="3" t="s">
        <v>981</v>
      </c>
      <c r="F240" s="3" t="s">
        <v>982</v>
      </c>
      <c r="G240" s="3" t="s">
        <v>983</v>
      </c>
    </row>
    <row r="241" spans="1:7" ht="15">
      <c r="A241" s="3">
        <v>240</v>
      </c>
      <c r="B241" s="3" t="str">
        <f>HYPERLINK("#JH_RHHV_SIGNING_INFO!A1","JH_RHHV_SIGNING_INFO")</f>
        <v>JH_RHHV_SIGNING_INFO</v>
      </c>
      <c r="C241" s="3" t="s">
        <v>984</v>
      </c>
      <c r="D241" s="3" t="s">
        <v>708</v>
      </c>
      <c r="E241" s="3" t="s">
        <v>985</v>
      </c>
      <c r="F241" s="3" t="s">
        <v>986</v>
      </c>
      <c r="G241" s="3" t="s">
        <v>987</v>
      </c>
    </row>
    <row r="242" spans="1:7" ht="15">
      <c r="A242" s="3">
        <v>241</v>
      </c>
      <c r="B242" s="3" t="str">
        <f>HYPERLINK("#JH_RHHV_REPORT_INFO!A1","JH_RHHV_REPORT_INFO")</f>
        <v>JH_RHHV_REPORT_INFO</v>
      </c>
      <c r="C242" s="3" t="s">
        <v>988</v>
      </c>
      <c r="D242" s="3" t="s">
        <v>708</v>
      </c>
      <c r="E242" s="3" t="s">
        <v>989</v>
      </c>
      <c r="F242" s="3" t="s">
        <v>990</v>
      </c>
      <c r="G242" s="3" t="s">
        <v>991</v>
      </c>
    </row>
    <row r="243" spans="1:7" ht="15">
      <c r="A243" s="3">
        <v>242</v>
      </c>
      <c r="B243" s="3" t="str">
        <f>HYPERLINK("#JH_RHHV_REGION_INFO!A1","JH_RHHV_REGION_INFO")</f>
        <v>JH_RHHV_REGION_INFO</v>
      </c>
      <c r="C243" s="3" t="s">
        <v>992</v>
      </c>
      <c r="D243" s="3" t="s">
        <v>708</v>
      </c>
      <c r="E243" s="3" t="s">
        <v>993</v>
      </c>
      <c r="F243" s="3" t="s">
        <v>994</v>
      </c>
      <c r="G243" s="3" t="s">
        <v>995</v>
      </c>
    </row>
    <row r="244" spans="1:7" ht="15">
      <c r="A244" s="3">
        <v>243</v>
      </c>
      <c r="B244" s="3" t="str">
        <f>HYPERLINK("#JH_RHHV_HYPERTENSION_FOLLOW_RECORD!A1","JH_RHHV_HYPERTENSION_FOLLOW_RECORD")</f>
        <v>JH_RHHV_HYPERTENSION_FOLLOW_RECORD</v>
      </c>
      <c r="C244" s="3" t="s">
        <v>996</v>
      </c>
      <c r="D244" s="3" t="s">
        <v>708</v>
      </c>
      <c r="E244" s="3" t="s">
        <v>997</v>
      </c>
      <c r="F244" s="3" t="s">
        <v>998</v>
      </c>
      <c r="G244" s="3" t="s">
        <v>999</v>
      </c>
    </row>
    <row r="245" spans="1:7" ht="15">
      <c r="A245" s="3">
        <v>244</v>
      </c>
      <c r="B245" s="3" t="str">
        <f>HYPERLINK("#JH_RHHV_CHRONIC_DRUG!A1","JH_RHHV_CHRONIC_DRUG")</f>
        <v>JH_RHHV_CHRONIC_DRUG</v>
      </c>
      <c r="C245" s="3" t="s">
        <v>1000</v>
      </c>
      <c r="D245" s="3" t="s">
        <v>708</v>
      </c>
      <c r="E245" s="3" t="s">
        <v>1001</v>
      </c>
      <c r="F245" s="3" t="s">
        <v>1002</v>
      </c>
      <c r="G245" s="3" t="s">
        <v>1003</v>
      </c>
    </row>
    <row r="246" spans="1:7" ht="15">
      <c r="A246" s="3">
        <v>245</v>
      </c>
      <c r="B246" s="3" t="str">
        <f>HYPERLINK("#JH_RHHV_DIABETES_FOLLOW_RECORD!A1","JH_RHHV_DIABETES_FOLLOW_RECORD")</f>
        <v>JH_RHHV_DIABETES_FOLLOW_RECORD</v>
      </c>
      <c r="C246" s="3" t="s">
        <v>1004</v>
      </c>
      <c r="D246" s="3" t="s">
        <v>33</v>
      </c>
      <c r="E246" s="3" t="s">
        <v>1005</v>
      </c>
      <c r="F246" s="3" t="s">
        <v>1006</v>
      </c>
      <c r="G246" s="3" t="s">
        <v>1007</v>
      </c>
    </row>
    <row r="247" spans="1:7" ht="15">
      <c r="A247" s="3">
        <v>246</v>
      </c>
      <c r="B247" s="3" t="str">
        <f>HYPERLINK("#JH_RHHV_WOMAN_PREFIRSTVISIT!A1","JH_RHHV_WOMAN_PREFIRSTVISIT")</f>
        <v>JH_RHHV_WOMAN_PREFIRSTVISIT</v>
      </c>
      <c r="C247" s="3" t="s">
        <v>1008</v>
      </c>
      <c r="D247" s="3" t="s">
        <v>708</v>
      </c>
      <c r="E247" s="3" t="s">
        <v>1009</v>
      </c>
      <c r="F247" s="3" t="s">
        <v>1010</v>
      </c>
      <c r="G247" s="3" t="s">
        <v>1011</v>
      </c>
    </row>
    <row r="248" spans="1:7" ht="15">
      <c r="A248" s="3">
        <v>247</v>
      </c>
      <c r="B248" s="3" t="str">
        <f>HYPERLINK("#JH_RHHV_WOMAN_PREFIRST_PERSONAL!A1","JH_RHHV_WOMAN_PREFIRST_PERSONAL")</f>
        <v>JH_RHHV_WOMAN_PREFIRST_PERSONAL</v>
      </c>
      <c r="C248" s="3" t="s">
        <v>1012</v>
      </c>
      <c r="D248" s="3" t="s">
        <v>708</v>
      </c>
      <c r="E248" s="3" t="s">
        <v>1013</v>
      </c>
      <c r="F248" s="3" t="s">
        <v>1014</v>
      </c>
      <c r="G248" s="3" t="s">
        <v>1015</v>
      </c>
    </row>
  </sheetData>
  <autoFilter ref="A1:G1" xr:uid="{00000000-0001-0000-0000-000000000000}">
    <sortState xmlns:xlrd2="http://schemas.microsoft.com/office/spreadsheetml/2017/richdata2" ref="A2:G248">
      <sortCondition ref="A1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11"/>
  <sheetViews>
    <sheetView workbookViewId="0">
      <selection activeCell="B4" sqref="B4:K211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1018</v>
      </c>
      <c r="D4" s="4" t="s">
        <v>1019</v>
      </c>
      <c r="E4" s="3" t="s">
        <v>7</v>
      </c>
    </row>
    <row r="5" spans="1:11" ht="16">
      <c r="B5" s="4" t="s">
        <v>1020</v>
      </c>
      <c r="C5" s="13" t="s">
        <v>11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1037</v>
      </c>
      <c r="D9" s="3" t="s">
        <v>1038</v>
      </c>
      <c r="E9" s="7"/>
      <c r="F9" s="3" t="s">
        <v>1039</v>
      </c>
      <c r="G9" s="3" t="s">
        <v>1040</v>
      </c>
      <c r="H9" s="3" t="s">
        <v>1041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1045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1051</v>
      </c>
      <c r="D11" s="3" t="s">
        <v>1038</v>
      </c>
      <c r="E11" s="7"/>
      <c r="F11" s="3" t="s">
        <v>1052</v>
      </c>
      <c r="G11" s="3" t="s">
        <v>1053</v>
      </c>
      <c r="H11" s="3" t="s">
        <v>1053</v>
      </c>
      <c r="I11" s="7" t="s">
        <v>1054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1056</v>
      </c>
      <c r="D12" s="3" t="s">
        <v>1038</v>
      </c>
      <c r="E12" s="7"/>
      <c r="F12" s="3" t="s">
        <v>1057</v>
      </c>
      <c r="G12" s="3" t="s">
        <v>1058</v>
      </c>
      <c r="H12" s="3" t="s">
        <v>1058</v>
      </c>
      <c r="I12" s="7" t="s">
        <v>1049</v>
      </c>
      <c r="J12" s="3"/>
      <c r="K12" s="3"/>
    </row>
    <row r="13" spans="1:11" ht="15">
      <c r="B13" s="3" t="s">
        <v>1059</v>
      </c>
      <c r="C13" s="3" t="s">
        <v>1060</v>
      </c>
      <c r="D13" s="3" t="s">
        <v>1038</v>
      </c>
      <c r="E13" s="7"/>
      <c r="F13" s="3" t="s">
        <v>1061</v>
      </c>
      <c r="G13" s="3" t="s">
        <v>1062</v>
      </c>
      <c r="H13" s="3" t="s">
        <v>1063</v>
      </c>
      <c r="I13" s="7" t="s">
        <v>1049</v>
      </c>
      <c r="J13" s="3"/>
      <c r="K13" s="3"/>
    </row>
    <row r="14" spans="1:11" ht="15">
      <c r="B14" s="3" t="s">
        <v>1064</v>
      </c>
      <c r="C14" s="3" t="s">
        <v>1065</v>
      </c>
      <c r="D14" s="3" t="s">
        <v>1066</v>
      </c>
      <c r="E14" s="7" t="s">
        <v>1067</v>
      </c>
      <c r="F14" s="3" t="s">
        <v>1068</v>
      </c>
      <c r="G14" s="3" t="s">
        <v>1069</v>
      </c>
      <c r="H14" s="3" t="s">
        <v>1070</v>
      </c>
      <c r="I14" s="7" t="s">
        <v>1042</v>
      </c>
      <c r="J14" s="3"/>
      <c r="K14" s="3"/>
    </row>
    <row r="15" spans="1:11" ht="15">
      <c r="B15" s="3" t="s">
        <v>1071</v>
      </c>
      <c r="C15" s="3" t="s">
        <v>1072</v>
      </c>
      <c r="D15" s="3" t="s">
        <v>1038</v>
      </c>
      <c r="E15" s="7"/>
      <c r="F15" s="3" t="s">
        <v>1073</v>
      </c>
      <c r="G15" s="3" t="s">
        <v>1074</v>
      </c>
      <c r="H15" s="3" t="s">
        <v>1075</v>
      </c>
      <c r="I15" s="7" t="s">
        <v>1076</v>
      </c>
      <c r="J15" s="3"/>
      <c r="K15" s="3"/>
    </row>
    <row r="16" spans="1:11" ht="15">
      <c r="B16" s="3" t="s">
        <v>1077</v>
      </c>
      <c r="C16" s="3" t="s">
        <v>1078</v>
      </c>
      <c r="D16" s="3" t="s">
        <v>1038</v>
      </c>
      <c r="E16" s="7"/>
      <c r="F16" s="3" t="s">
        <v>1079</v>
      </c>
      <c r="G16" s="3" t="s">
        <v>1080</v>
      </c>
      <c r="H16" s="3" t="s">
        <v>1081</v>
      </c>
      <c r="I16" s="7" t="s">
        <v>1049</v>
      </c>
      <c r="J16" s="3"/>
      <c r="K16" s="3"/>
    </row>
    <row r="17" spans="2:11" ht="15">
      <c r="B17" s="3" t="s">
        <v>1082</v>
      </c>
      <c r="C17" s="3" t="s">
        <v>1083</v>
      </c>
      <c r="D17" s="3" t="s">
        <v>1066</v>
      </c>
      <c r="E17" s="7" t="s">
        <v>1084</v>
      </c>
      <c r="F17" s="3" t="s">
        <v>1085</v>
      </c>
      <c r="G17" s="3" t="s">
        <v>1086</v>
      </c>
      <c r="H17" s="3" t="s">
        <v>1087</v>
      </c>
      <c r="I17" s="7" t="s">
        <v>1042</v>
      </c>
      <c r="J17" s="3"/>
      <c r="K17" s="3"/>
    </row>
    <row r="18" spans="2:11" ht="15">
      <c r="B18" s="3" t="s">
        <v>1088</v>
      </c>
      <c r="C18" s="3" t="s">
        <v>1089</v>
      </c>
      <c r="D18" s="3" t="s">
        <v>1038</v>
      </c>
      <c r="E18" s="7"/>
      <c r="F18" s="3" t="s">
        <v>1090</v>
      </c>
      <c r="G18" s="3" t="s">
        <v>1091</v>
      </c>
      <c r="H18" s="3" t="s">
        <v>1092</v>
      </c>
      <c r="I18" s="7" t="s">
        <v>1076</v>
      </c>
      <c r="J18" s="3"/>
      <c r="K18" s="3"/>
    </row>
    <row r="19" spans="2:11" ht="15">
      <c r="B19" s="3" t="s">
        <v>1093</v>
      </c>
      <c r="C19" s="3" t="s">
        <v>1094</v>
      </c>
      <c r="D19" s="3" t="s">
        <v>1066</v>
      </c>
      <c r="E19" s="7" t="s">
        <v>1095</v>
      </c>
      <c r="F19" s="3" t="s">
        <v>1096</v>
      </c>
      <c r="G19" s="3" t="s">
        <v>1097</v>
      </c>
      <c r="H19" s="3" t="s">
        <v>1098</v>
      </c>
      <c r="I19" s="7" t="s">
        <v>1099</v>
      </c>
      <c r="J19" s="3"/>
      <c r="K19" s="3"/>
    </row>
    <row r="20" spans="2:11" ht="15">
      <c r="B20" s="3" t="s">
        <v>1100</v>
      </c>
      <c r="C20" s="3" t="s">
        <v>1101</v>
      </c>
      <c r="D20" s="3" t="s">
        <v>1038</v>
      </c>
      <c r="E20" s="7"/>
      <c r="F20" s="3" t="s">
        <v>1102</v>
      </c>
      <c r="G20" s="3" t="s">
        <v>1103</v>
      </c>
      <c r="H20" s="3" t="s">
        <v>1104</v>
      </c>
      <c r="I20" s="7" t="s">
        <v>1042</v>
      </c>
      <c r="J20" s="3"/>
      <c r="K20" s="3"/>
    </row>
    <row r="21" spans="2:11" ht="15">
      <c r="B21" s="3" t="s">
        <v>1105</v>
      </c>
      <c r="C21" s="3" t="s">
        <v>1106</v>
      </c>
      <c r="D21" s="3" t="s">
        <v>1038</v>
      </c>
      <c r="E21" s="7"/>
      <c r="F21" s="3" t="s">
        <v>1107</v>
      </c>
      <c r="G21" s="3" t="s">
        <v>1108</v>
      </c>
      <c r="H21" s="3" t="s">
        <v>1109</v>
      </c>
      <c r="I21" s="7" t="s">
        <v>1042</v>
      </c>
      <c r="J21" s="3"/>
      <c r="K21" s="3"/>
    </row>
    <row r="22" spans="2:11" ht="15">
      <c r="B22" s="3" t="s">
        <v>1110</v>
      </c>
      <c r="C22" s="3" t="s">
        <v>1111</v>
      </c>
      <c r="D22" s="3" t="s">
        <v>1066</v>
      </c>
      <c r="E22" s="7" t="s">
        <v>1112</v>
      </c>
      <c r="F22" s="3" t="s">
        <v>1113</v>
      </c>
      <c r="G22" s="3" t="s">
        <v>1114</v>
      </c>
      <c r="H22" s="3" t="s">
        <v>1115</v>
      </c>
      <c r="I22" s="7" t="s">
        <v>1042</v>
      </c>
      <c r="J22" s="3"/>
      <c r="K22" s="3"/>
    </row>
    <row r="23" spans="2:11" ht="15">
      <c r="B23" s="3" t="s">
        <v>1116</v>
      </c>
      <c r="C23" s="3" t="s">
        <v>1117</v>
      </c>
      <c r="D23" s="3" t="s">
        <v>1038</v>
      </c>
      <c r="E23" s="7"/>
      <c r="F23" s="3" t="s">
        <v>1118</v>
      </c>
      <c r="G23" s="3" t="s">
        <v>1119</v>
      </c>
      <c r="H23" s="3" t="s">
        <v>1120</v>
      </c>
      <c r="I23" s="7" t="s">
        <v>1049</v>
      </c>
      <c r="J23" s="3"/>
      <c r="K23" s="3"/>
    </row>
    <row r="24" spans="2:11" ht="15">
      <c r="B24" s="3" t="s">
        <v>1121</v>
      </c>
      <c r="C24" s="3" t="s">
        <v>1122</v>
      </c>
      <c r="D24" s="3" t="s">
        <v>1038</v>
      </c>
      <c r="E24" s="7"/>
      <c r="F24" s="3" t="s">
        <v>1123</v>
      </c>
      <c r="G24" s="3" t="s">
        <v>1124</v>
      </c>
      <c r="H24" s="3" t="s">
        <v>1125</v>
      </c>
      <c r="I24" s="7" t="s">
        <v>1049</v>
      </c>
      <c r="J24" s="3"/>
      <c r="K24" s="3"/>
    </row>
    <row r="25" spans="2:11" ht="15">
      <c r="B25" s="3" t="s">
        <v>1126</v>
      </c>
      <c r="C25" s="3" t="s">
        <v>1127</v>
      </c>
      <c r="D25" s="3" t="s">
        <v>1038</v>
      </c>
      <c r="E25" s="7"/>
      <c r="F25" s="3" t="s">
        <v>1128</v>
      </c>
      <c r="G25" s="3" t="s">
        <v>1129</v>
      </c>
      <c r="H25" s="3" t="s">
        <v>1130</v>
      </c>
      <c r="I25" s="7" t="s">
        <v>1099</v>
      </c>
      <c r="J25" s="3" t="s">
        <v>1043</v>
      </c>
      <c r="K25" s="3" t="s">
        <v>1043</v>
      </c>
    </row>
    <row r="26" spans="2:11" ht="15">
      <c r="B26" s="3" t="s">
        <v>1131</v>
      </c>
      <c r="C26" s="3" t="s">
        <v>1132</v>
      </c>
      <c r="D26" s="3" t="s">
        <v>1038</v>
      </c>
      <c r="E26" s="7"/>
      <c r="F26" s="3" t="s">
        <v>1133</v>
      </c>
      <c r="G26" s="3" t="s">
        <v>1134</v>
      </c>
      <c r="H26" s="3" t="s">
        <v>1135</v>
      </c>
      <c r="I26" s="7" t="s">
        <v>1099</v>
      </c>
      <c r="J26" s="3" t="s">
        <v>1043</v>
      </c>
      <c r="K26" s="3" t="s">
        <v>1043</v>
      </c>
    </row>
    <row r="27" spans="2:11" ht="15">
      <c r="B27" s="3" t="s">
        <v>1136</v>
      </c>
      <c r="C27" s="3" t="s">
        <v>1137</v>
      </c>
      <c r="D27" s="3" t="s">
        <v>1038</v>
      </c>
      <c r="E27" s="7"/>
      <c r="F27" s="3" t="s">
        <v>1138</v>
      </c>
      <c r="G27" s="3" t="s">
        <v>1139</v>
      </c>
      <c r="H27" s="3" t="s">
        <v>1098</v>
      </c>
      <c r="I27" s="7" t="s">
        <v>1076</v>
      </c>
      <c r="J27" s="3"/>
      <c r="K27" s="3"/>
    </row>
    <row r="28" spans="2:11" ht="15">
      <c r="B28" s="3" t="s">
        <v>1140</v>
      </c>
      <c r="C28" s="3" t="s">
        <v>1141</v>
      </c>
      <c r="D28" s="3" t="s">
        <v>1142</v>
      </c>
      <c r="E28" s="7"/>
      <c r="F28" s="3" t="s">
        <v>1143</v>
      </c>
      <c r="G28" s="3" t="s">
        <v>1144</v>
      </c>
      <c r="H28" s="3" t="s">
        <v>1144</v>
      </c>
      <c r="I28" s="7" t="s">
        <v>1145</v>
      </c>
      <c r="J28" s="3"/>
      <c r="K28" s="3"/>
    </row>
    <row r="29" spans="2:11" ht="15">
      <c r="B29" s="3" t="s">
        <v>1146</v>
      </c>
      <c r="C29" s="3" t="s">
        <v>1147</v>
      </c>
      <c r="D29" s="3" t="s">
        <v>1038</v>
      </c>
      <c r="E29" s="7"/>
      <c r="F29" s="3" t="s">
        <v>1148</v>
      </c>
      <c r="G29" s="3" t="s">
        <v>1149</v>
      </c>
      <c r="H29" s="3" t="s">
        <v>1149</v>
      </c>
      <c r="I29" s="7" t="s">
        <v>1099</v>
      </c>
      <c r="J29" s="3"/>
      <c r="K29" s="3"/>
    </row>
    <row r="30" spans="2:11" ht="15">
      <c r="B30" s="3" t="s">
        <v>1150</v>
      </c>
      <c r="C30" s="3" t="s">
        <v>1151</v>
      </c>
      <c r="D30" s="3" t="s">
        <v>1038</v>
      </c>
      <c r="E30" s="7"/>
      <c r="F30" s="3" t="s">
        <v>1152</v>
      </c>
      <c r="G30" s="3" t="s">
        <v>1149</v>
      </c>
      <c r="H30" s="3" t="s">
        <v>1098</v>
      </c>
      <c r="I30" s="7" t="s">
        <v>1099</v>
      </c>
      <c r="J30" s="3"/>
      <c r="K30" s="3"/>
    </row>
    <row r="31" spans="2:11" ht="15">
      <c r="B31" s="3" t="s">
        <v>1153</v>
      </c>
      <c r="C31" s="3" t="s">
        <v>1154</v>
      </c>
      <c r="D31" s="3" t="s">
        <v>1038</v>
      </c>
      <c r="E31" s="7"/>
      <c r="F31" s="3" t="s">
        <v>1155</v>
      </c>
      <c r="G31" s="3" t="s">
        <v>1156</v>
      </c>
      <c r="H31" s="3" t="s">
        <v>1098</v>
      </c>
      <c r="I31" s="7" t="s">
        <v>1054</v>
      </c>
      <c r="J31" s="3"/>
      <c r="K31" s="3"/>
    </row>
    <row r="32" spans="2:11" ht="15">
      <c r="B32" s="3" t="s">
        <v>1157</v>
      </c>
      <c r="C32" s="3" t="s">
        <v>1158</v>
      </c>
      <c r="D32" s="3" t="s">
        <v>1038</v>
      </c>
      <c r="E32" s="7"/>
      <c r="F32" s="3" t="s">
        <v>1159</v>
      </c>
      <c r="G32" s="3" t="s">
        <v>1160</v>
      </c>
      <c r="H32" s="3" t="s">
        <v>1160</v>
      </c>
      <c r="I32" s="7" t="s">
        <v>1049</v>
      </c>
      <c r="J32" s="3"/>
      <c r="K32" s="3"/>
    </row>
    <row r="33" spans="2:11" ht="15">
      <c r="B33" s="3" t="s">
        <v>1161</v>
      </c>
      <c r="C33" s="3" t="s">
        <v>1162</v>
      </c>
      <c r="D33" s="3" t="s">
        <v>1038</v>
      </c>
      <c r="E33" s="7"/>
      <c r="F33" s="3" t="s">
        <v>1163</v>
      </c>
      <c r="G33" s="3" t="s">
        <v>1164</v>
      </c>
      <c r="H33" s="3" t="s">
        <v>1164</v>
      </c>
      <c r="I33" s="7" t="s">
        <v>1049</v>
      </c>
      <c r="J33" s="3"/>
      <c r="K33" s="3"/>
    </row>
    <row r="34" spans="2:11" ht="15">
      <c r="B34" s="3" t="s">
        <v>1165</v>
      </c>
      <c r="C34" s="3" t="s">
        <v>1166</v>
      </c>
      <c r="D34" s="3" t="s">
        <v>1142</v>
      </c>
      <c r="E34" s="7"/>
      <c r="F34" s="3" t="s">
        <v>1167</v>
      </c>
      <c r="G34" s="3" t="s">
        <v>1168</v>
      </c>
      <c r="H34" s="3" t="s">
        <v>1168</v>
      </c>
      <c r="I34" s="7" t="s">
        <v>1099</v>
      </c>
      <c r="J34" s="3"/>
      <c r="K34" s="3"/>
    </row>
    <row r="35" spans="2:11" ht="15">
      <c r="B35" s="3" t="s">
        <v>1169</v>
      </c>
      <c r="C35" s="3" t="s">
        <v>1170</v>
      </c>
      <c r="D35" s="3" t="s">
        <v>1038</v>
      </c>
      <c r="E35" s="7"/>
      <c r="F35" s="3" t="s">
        <v>1171</v>
      </c>
      <c r="G35" s="3" t="s">
        <v>1172</v>
      </c>
      <c r="H35" s="3" t="s">
        <v>1172</v>
      </c>
      <c r="I35" s="7" t="s">
        <v>1049</v>
      </c>
      <c r="J35" s="3" t="s">
        <v>1043</v>
      </c>
      <c r="K35" s="3" t="s">
        <v>1043</v>
      </c>
    </row>
    <row r="36" spans="2:11" ht="15">
      <c r="B36" s="3" t="s">
        <v>1173</v>
      </c>
      <c r="C36" s="3" t="s">
        <v>1174</v>
      </c>
      <c r="D36" s="3" t="s">
        <v>1038</v>
      </c>
      <c r="E36" s="7"/>
      <c r="F36" s="3" t="s">
        <v>1175</v>
      </c>
      <c r="G36" s="3" t="s">
        <v>1176</v>
      </c>
      <c r="H36" s="3" t="s">
        <v>1177</v>
      </c>
      <c r="I36" s="7" t="s">
        <v>1099</v>
      </c>
      <c r="J36" s="3" t="s">
        <v>1043</v>
      </c>
      <c r="K36" s="3" t="s">
        <v>1043</v>
      </c>
    </row>
    <row r="37" spans="2:11" ht="15">
      <c r="B37" s="3" t="s">
        <v>1178</v>
      </c>
      <c r="C37" s="3" t="s">
        <v>1179</v>
      </c>
      <c r="D37" s="3" t="s">
        <v>1038</v>
      </c>
      <c r="E37" s="7"/>
      <c r="F37" s="3" t="s">
        <v>1180</v>
      </c>
      <c r="G37" s="3" t="s">
        <v>1181</v>
      </c>
      <c r="H37" s="3" t="s">
        <v>1098</v>
      </c>
      <c r="I37" s="7" t="s">
        <v>1049</v>
      </c>
      <c r="J37" s="3"/>
      <c r="K37" s="3"/>
    </row>
    <row r="38" spans="2:11" ht="15">
      <c r="B38" s="3" t="s">
        <v>1182</v>
      </c>
      <c r="C38" s="3" t="s">
        <v>1183</v>
      </c>
      <c r="D38" s="3" t="s">
        <v>1038</v>
      </c>
      <c r="E38" s="7"/>
      <c r="F38" s="3" t="s">
        <v>1184</v>
      </c>
      <c r="G38" s="3" t="s">
        <v>1185</v>
      </c>
      <c r="H38" s="3" t="s">
        <v>1186</v>
      </c>
      <c r="I38" s="7" t="s">
        <v>1099</v>
      </c>
      <c r="J38" s="3" t="s">
        <v>1043</v>
      </c>
      <c r="K38" s="3" t="s">
        <v>1043</v>
      </c>
    </row>
    <row r="39" spans="2:11" ht="15">
      <c r="B39" s="3" t="s">
        <v>1187</v>
      </c>
      <c r="C39" s="3" t="s">
        <v>1188</v>
      </c>
      <c r="D39" s="3" t="s">
        <v>1038</v>
      </c>
      <c r="E39" s="7"/>
      <c r="F39" s="3" t="s">
        <v>1189</v>
      </c>
      <c r="G39" s="3" t="s">
        <v>1190</v>
      </c>
      <c r="H39" s="3" t="s">
        <v>1190</v>
      </c>
      <c r="I39" s="7" t="s">
        <v>1049</v>
      </c>
      <c r="J39" s="3"/>
      <c r="K39" s="3"/>
    </row>
    <row r="40" spans="2:11" ht="15">
      <c r="B40" s="3" t="s">
        <v>1191</v>
      </c>
      <c r="C40" s="3" t="s">
        <v>1192</v>
      </c>
      <c r="D40" s="3" t="s">
        <v>1038</v>
      </c>
      <c r="E40" s="7"/>
      <c r="F40" s="3" t="s">
        <v>1193</v>
      </c>
      <c r="G40" s="3" t="s">
        <v>1194</v>
      </c>
      <c r="H40" s="3" t="s">
        <v>1194</v>
      </c>
      <c r="I40" s="7" t="s">
        <v>1049</v>
      </c>
      <c r="J40" s="3"/>
      <c r="K40" s="3"/>
    </row>
    <row r="41" spans="2:11" ht="15">
      <c r="B41" s="3" t="s">
        <v>1195</v>
      </c>
      <c r="C41" s="3" t="s">
        <v>1196</v>
      </c>
      <c r="D41" s="3" t="s">
        <v>1038</v>
      </c>
      <c r="E41" s="7"/>
      <c r="F41" s="3" t="s">
        <v>1197</v>
      </c>
      <c r="G41" s="3" t="s">
        <v>1198</v>
      </c>
      <c r="H41" s="3" t="s">
        <v>1198</v>
      </c>
      <c r="I41" s="7" t="s">
        <v>1049</v>
      </c>
      <c r="J41" s="3"/>
      <c r="K41" s="3"/>
    </row>
    <row r="42" spans="2:11" ht="15">
      <c r="B42" s="3" t="s">
        <v>1199</v>
      </c>
      <c r="C42" s="3" t="s">
        <v>1200</v>
      </c>
      <c r="D42" s="3" t="s">
        <v>1066</v>
      </c>
      <c r="E42" s="7"/>
      <c r="F42" s="3" t="s">
        <v>1201</v>
      </c>
      <c r="G42" s="3" t="s">
        <v>1202</v>
      </c>
      <c r="H42" s="3" t="s">
        <v>1203</v>
      </c>
      <c r="I42" s="7" t="s">
        <v>1204</v>
      </c>
      <c r="J42" s="3"/>
      <c r="K42" s="3"/>
    </row>
    <row r="43" spans="2:11" ht="15">
      <c r="B43" s="3" t="s">
        <v>1205</v>
      </c>
      <c r="C43" s="3" t="s">
        <v>1206</v>
      </c>
      <c r="D43" s="3" t="s">
        <v>1038</v>
      </c>
      <c r="E43" s="7" t="s">
        <v>1207</v>
      </c>
      <c r="F43" s="3" t="s">
        <v>1208</v>
      </c>
      <c r="G43" s="3" t="s">
        <v>1209</v>
      </c>
      <c r="H43" s="3" t="s">
        <v>1098</v>
      </c>
      <c r="I43" s="7" t="s">
        <v>1099</v>
      </c>
      <c r="J43" s="3"/>
      <c r="K43" s="3"/>
    </row>
    <row r="44" spans="2:11" ht="15">
      <c r="B44" s="3" t="s">
        <v>1210</v>
      </c>
      <c r="C44" s="3" t="s">
        <v>1211</v>
      </c>
      <c r="D44" s="3" t="s">
        <v>1038</v>
      </c>
      <c r="E44" s="7"/>
      <c r="F44" s="3" t="s">
        <v>1212</v>
      </c>
      <c r="G44" s="3" t="s">
        <v>1213</v>
      </c>
      <c r="H44" s="3" t="s">
        <v>1214</v>
      </c>
      <c r="I44" s="7" t="s">
        <v>1076</v>
      </c>
      <c r="J44" s="3"/>
      <c r="K44" s="3"/>
    </row>
    <row r="45" spans="2:11" ht="15">
      <c r="B45" s="3" t="s">
        <v>1215</v>
      </c>
      <c r="C45" s="3" t="s">
        <v>1216</v>
      </c>
      <c r="D45" s="3" t="s">
        <v>1038</v>
      </c>
      <c r="E45" s="7"/>
      <c r="F45" s="3" t="s">
        <v>1217</v>
      </c>
      <c r="G45" s="3" t="s">
        <v>1218</v>
      </c>
      <c r="H45" s="3" t="s">
        <v>1218</v>
      </c>
      <c r="I45" s="7" t="s">
        <v>1049</v>
      </c>
      <c r="J45" s="3"/>
      <c r="K45" s="3"/>
    </row>
    <row r="46" spans="2:11" ht="15">
      <c r="B46" s="3" t="s">
        <v>1219</v>
      </c>
      <c r="C46" s="3" t="s">
        <v>1220</v>
      </c>
      <c r="D46" s="3" t="s">
        <v>1038</v>
      </c>
      <c r="E46" s="7"/>
      <c r="F46" s="3" t="s">
        <v>1221</v>
      </c>
      <c r="G46" s="3" t="s">
        <v>1222</v>
      </c>
      <c r="H46" s="3" t="s">
        <v>1222</v>
      </c>
      <c r="I46" s="7" t="s">
        <v>1049</v>
      </c>
      <c r="J46" s="3"/>
      <c r="K46" s="3"/>
    </row>
    <row r="47" spans="2:11" ht="15">
      <c r="B47" s="3" t="s">
        <v>1223</v>
      </c>
      <c r="C47" s="3" t="s">
        <v>1224</v>
      </c>
      <c r="D47" s="3" t="s">
        <v>1038</v>
      </c>
      <c r="E47" s="7"/>
      <c r="F47" s="3" t="s">
        <v>1225</v>
      </c>
      <c r="G47" s="3" t="s">
        <v>1226</v>
      </c>
      <c r="H47" s="3" t="s">
        <v>1226</v>
      </c>
      <c r="I47" s="7" t="s">
        <v>1049</v>
      </c>
      <c r="J47" s="3"/>
      <c r="K47" s="3"/>
    </row>
    <row r="48" spans="2:11" ht="15">
      <c r="B48" s="3" t="s">
        <v>1227</v>
      </c>
      <c r="C48" s="3" t="s">
        <v>1228</v>
      </c>
      <c r="D48" s="3" t="s">
        <v>1038</v>
      </c>
      <c r="E48" s="7"/>
      <c r="F48" s="3" t="s">
        <v>1229</v>
      </c>
      <c r="G48" s="3" t="s">
        <v>1230</v>
      </c>
      <c r="H48" s="3" t="s">
        <v>1230</v>
      </c>
      <c r="I48" s="7" t="s">
        <v>1049</v>
      </c>
      <c r="J48" s="3"/>
      <c r="K48" s="3"/>
    </row>
    <row r="49" spans="2:11" ht="15">
      <c r="B49" s="3" t="s">
        <v>1231</v>
      </c>
      <c r="C49" s="3" t="s">
        <v>1232</v>
      </c>
      <c r="D49" s="3" t="s">
        <v>1038</v>
      </c>
      <c r="E49" s="7"/>
      <c r="F49" s="3" t="s">
        <v>1233</v>
      </c>
      <c r="G49" s="3" t="s">
        <v>1234</v>
      </c>
      <c r="H49" s="3" t="s">
        <v>1098</v>
      </c>
      <c r="I49" s="7" t="s">
        <v>1054</v>
      </c>
      <c r="J49" s="3"/>
      <c r="K49" s="3"/>
    </row>
    <row r="50" spans="2:11" ht="15">
      <c r="B50" s="3" t="s">
        <v>1235</v>
      </c>
      <c r="C50" s="3" t="s">
        <v>1236</v>
      </c>
      <c r="D50" s="3" t="s">
        <v>1038</v>
      </c>
      <c r="E50" s="7"/>
      <c r="F50" s="3" t="s">
        <v>1237</v>
      </c>
      <c r="G50" s="3" t="s">
        <v>1234</v>
      </c>
      <c r="H50" s="3" t="s">
        <v>1234</v>
      </c>
      <c r="I50" s="7" t="s">
        <v>1054</v>
      </c>
      <c r="J50" s="3"/>
      <c r="K50" s="3"/>
    </row>
    <row r="51" spans="2:11" ht="15">
      <c r="B51" s="3" t="s">
        <v>1238</v>
      </c>
      <c r="C51" s="3" t="s">
        <v>1239</v>
      </c>
      <c r="D51" s="3" t="s">
        <v>1038</v>
      </c>
      <c r="E51" s="7"/>
      <c r="F51" s="3" t="s">
        <v>1240</v>
      </c>
      <c r="G51" s="3" t="s">
        <v>1241</v>
      </c>
      <c r="H51" s="3" t="s">
        <v>1098</v>
      </c>
      <c r="I51" s="7" t="s">
        <v>1054</v>
      </c>
      <c r="J51" s="3"/>
      <c r="K51" s="3"/>
    </row>
    <row r="52" spans="2:11" ht="15">
      <c r="B52" s="3" t="s">
        <v>1242</v>
      </c>
      <c r="C52" s="3" t="s">
        <v>1243</v>
      </c>
      <c r="D52" s="3" t="s">
        <v>1038</v>
      </c>
      <c r="E52" s="7"/>
      <c r="F52" s="3" t="s">
        <v>1244</v>
      </c>
      <c r="G52" s="3" t="s">
        <v>1241</v>
      </c>
      <c r="H52" s="3" t="s">
        <v>1098</v>
      </c>
      <c r="I52" s="7" t="s">
        <v>1054</v>
      </c>
      <c r="J52" s="3"/>
      <c r="K52" s="3"/>
    </row>
    <row r="53" spans="2:11" ht="15">
      <c r="B53" s="3" t="s">
        <v>1245</v>
      </c>
      <c r="C53" s="3" t="s">
        <v>1246</v>
      </c>
      <c r="D53" s="3" t="s">
        <v>1038</v>
      </c>
      <c r="E53" s="7"/>
      <c r="F53" s="3" t="s">
        <v>1247</v>
      </c>
      <c r="G53" s="3" t="s">
        <v>1248</v>
      </c>
      <c r="H53" s="3" t="s">
        <v>1098</v>
      </c>
      <c r="I53" s="7" t="s">
        <v>1054</v>
      </c>
      <c r="J53" s="3"/>
      <c r="K53" s="3"/>
    </row>
    <row r="54" spans="2:11" ht="15">
      <c r="B54" s="3" t="s">
        <v>1249</v>
      </c>
      <c r="C54" s="3" t="s">
        <v>1250</v>
      </c>
      <c r="D54" s="3" t="s">
        <v>1038</v>
      </c>
      <c r="E54" s="7"/>
      <c r="F54" s="3" t="s">
        <v>1251</v>
      </c>
      <c r="G54" s="3" t="s">
        <v>1248</v>
      </c>
      <c r="H54" s="3" t="s">
        <v>1098</v>
      </c>
      <c r="I54" s="7" t="s">
        <v>1054</v>
      </c>
      <c r="J54" s="3"/>
      <c r="K54" s="3"/>
    </row>
    <row r="55" spans="2:11" ht="15">
      <c r="B55" s="3" t="s">
        <v>1252</v>
      </c>
      <c r="C55" s="3" t="s">
        <v>1253</v>
      </c>
      <c r="D55" s="3" t="s">
        <v>1038</v>
      </c>
      <c r="E55" s="7"/>
      <c r="F55" s="3" t="s">
        <v>1254</v>
      </c>
      <c r="G55" s="3" t="s">
        <v>1255</v>
      </c>
      <c r="H55" s="3" t="s">
        <v>1256</v>
      </c>
      <c r="I55" s="7" t="s">
        <v>1099</v>
      </c>
      <c r="J55" s="3" t="s">
        <v>1043</v>
      </c>
      <c r="K55" s="3" t="s">
        <v>1043</v>
      </c>
    </row>
    <row r="56" spans="2:11" ht="15">
      <c r="B56" s="3" t="s">
        <v>1257</v>
      </c>
      <c r="C56" s="3" t="s">
        <v>1258</v>
      </c>
      <c r="D56" s="3" t="s">
        <v>1038</v>
      </c>
      <c r="E56" s="7"/>
      <c r="F56" s="3" t="s">
        <v>1259</v>
      </c>
      <c r="G56" s="3" t="s">
        <v>1260</v>
      </c>
      <c r="H56" s="3" t="s">
        <v>1261</v>
      </c>
      <c r="I56" s="7" t="s">
        <v>1049</v>
      </c>
      <c r="J56" s="3"/>
      <c r="K56" s="3"/>
    </row>
    <row r="57" spans="2:11" ht="15">
      <c r="B57" s="3" t="s">
        <v>1262</v>
      </c>
      <c r="C57" s="3" t="s">
        <v>1263</v>
      </c>
      <c r="D57" s="3" t="s">
        <v>1066</v>
      </c>
      <c r="E57" s="7"/>
      <c r="F57" s="3" t="s">
        <v>1264</v>
      </c>
      <c r="G57" s="3" t="s">
        <v>1265</v>
      </c>
      <c r="H57" s="3" t="s">
        <v>1098</v>
      </c>
      <c r="I57" s="7" t="s">
        <v>1204</v>
      </c>
      <c r="J57" s="3"/>
      <c r="K57" s="3"/>
    </row>
    <row r="58" spans="2:11" ht="15">
      <c r="B58" s="3" t="s">
        <v>1266</v>
      </c>
      <c r="C58" s="3" t="s">
        <v>1267</v>
      </c>
      <c r="D58" s="3" t="s">
        <v>1038</v>
      </c>
      <c r="E58" s="7"/>
      <c r="F58" s="3" t="s">
        <v>1268</v>
      </c>
      <c r="G58" s="3" t="s">
        <v>1269</v>
      </c>
      <c r="H58" s="3" t="s">
        <v>1261</v>
      </c>
      <c r="I58" s="7" t="s">
        <v>1049</v>
      </c>
      <c r="J58" s="3"/>
      <c r="K58" s="3"/>
    </row>
    <row r="59" spans="2:11" ht="15">
      <c r="B59" s="3" t="s">
        <v>1270</v>
      </c>
      <c r="C59" s="3" t="s">
        <v>1271</v>
      </c>
      <c r="D59" s="3" t="s">
        <v>1038</v>
      </c>
      <c r="E59" s="7"/>
      <c r="F59" s="3" t="s">
        <v>1272</v>
      </c>
      <c r="G59" s="3" t="s">
        <v>1273</v>
      </c>
      <c r="H59" s="3" t="s">
        <v>1274</v>
      </c>
      <c r="I59" s="7" t="s">
        <v>1145</v>
      </c>
      <c r="J59" s="3"/>
      <c r="K59" s="3"/>
    </row>
    <row r="60" spans="2:11" ht="15">
      <c r="B60" s="3" t="s">
        <v>1275</v>
      </c>
      <c r="C60" s="3" t="s">
        <v>1276</v>
      </c>
      <c r="D60" s="3" t="s">
        <v>1038</v>
      </c>
      <c r="E60" s="7"/>
      <c r="F60" s="3" t="s">
        <v>1277</v>
      </c>
      <c r="G60" s="3" t="s">
        <v>1278</v>
      </c>
      <c r="H60" s="3" t="s">
        <v>1279</v>
      </c>
      <c r="I60" s="7" t="s">
        <v>1054</v>
      </c>
      <c r="J60" s="3" t="s">
        <v>1043</v>
      </c>
      <c r="K60" s="3" t="s">
        <v>1043</v>
      </c>
    </row>
    <row r="61" spans="2:11" ht="15">
      <c r="B61" s="3" t="s">
        <v>1280</v>
      </c>
      <c r="C61" s="3" t="s">
        <v>1281</v>
      </c>
      <c r="D61" s="3" t="s">
        <v>1038</v>
      </c>
      <c r="E61" s="7"/>
      <c r="F61" s="3" t="s">
        <v>1282</v>
      </c>
      <c r="G61" s="3" t="s">
        <v>1283</v>
      </c>
      <c r="H61" s="3" t="s">
        <v>1284</v>
      </c>
      <c r="I61" s="7" t="s">
        <v>1049</v>
      </c>
      <c r="J61" s="3"/>
      <c r="K61" s="3"/>
    </row>
    <row r="62" spans="2:11" ht="15">
      <c r="B62" s="3" t="s">
        <v>1285</v>
      </c>
      <c r="C62" s="3" t="s">
        <v>1286</v>
      </c>
      <c r="D62" s="3" t="s">
        <v>1066</v>
      </c>
      <c r="E62" s="7" t="s">
        <v>1287</v>
      </c>
      <c r="F62" s="3" t="s">
        <v>1288</v>
      </c>
      <c r="G62" s="3" t="s">
        <v>1289</v>
      </c>
      <c r="H62" s="3" t="s">
        <v>1290</v>
      </c>
      <c r="I62" s="7" t="s">
        <v>1042</v>
      </c>
      <c r="J62" s="3"/>
      <c r="K62" s="3"/>
    </row>
    <row r="63" spans="2:11" ht="15">
      <c r="B63" s="3" t="s">
        <v>1291</v>
      </c>
      <c r="C63" s="3" t="s">
        <v>1292</v>
      </c>
      <c r="D63" s="3" t="s">
        <v>1038</v>
      </c>
      <c r="E63" s="7"/>
      <c r="F63" s="3" t="s">
        <v>1293</v>
      </c>
      <c r="G63" s="3" t="s">
        <v>1294</v>
      </c>
      <c r="H63" s="3" t="s">
        <v>1295</v>
      </c>
      <c r="I63" s="7" t="s">
        <v>1049</v>
      </c>
      <c r="J63" s="3"/>
      <c r="K63" s="3"/>
    </row>
    <row r="64" spans="2:11" ht="15">
      <c r="B64" s="3" t="s">
        <v>1296</v>
      </c>
      <c r="C64" s="3" t="s">
        <v>1297</v>
      </c>
      <c r="D64" s="3" t="s">
        <v>1038</v>
      </c>
      <c r="E64" s="7"/>
      <c r="F64" s="3" t="s">
        <v>1298</v>
      </c>
      <c r="G64" s="3" t="s">
        <v>1299</v>
      </c>
      <c r="H64" s="3" t="s">
        <v>1300</v>
      </c>
      <c r="I64" s="7" t="s">
        <v>1049</v>
      </c>
      <c r="J64" s="3"/>
      <c r="K64" s="3"/>
    </row>
    <row r="65" spans="2:11" ht="15">
      <c r="B65" s="3" t="s">
        <v>1301</v>
      </c>
      <c r="C65" s="3" t="s">
        <v>1302</v>
      </c>
      <c r="D65" s="3" t="s">
        <v>1038</v>
      </c>
      <c r="E65" s="7"/>
      <c r="F65" s="3" t="s">
        <v>1303</v>
      </c>
      <c r="G65" s="3" t="s">
        <v>1304</v>
      </c>
      <c r="H65" s="3" t="s">
        <v>1304</v>
      </c>
      <c r="I65" s="7" t="s">
        <v>1049</v>
      </c>
      <c r="J65" s="3"/>
      <c r="K65" s="3"/>
    </row>
    <row r="66" spans="2:11" ht="15">
      <c r="B66" s="3" t="s">
        <v>1305</v>
      </c>
      <c r="C66" s="3" t="s">
        <v>1306</v>
      </c>
      <c r="D66" s="3" t="s">
        <v>1038</v>
      </c>
      <c r="E66" s="7"/>
      <c r="F66" s="3" t="s">
        <v>1307</v>
      </c>
      <c r="G66" s="3" t="s">
        <v>1304</v>
      </c>
      <c r="H66" s="3" t="s">
        <v>1098</v>
      </c>
      <c r="I66" s="7" t="s">
        <v>1054</v>
      </c>
      <c r="J66" s="3"/>
      <c r="K66" s="3"/>
    </row>
    <row r="67" spans="2:11" ht="15">
      <c r="B67" s="3" t="s">
        <v>1308</v>
      </c>
      <c r="C67" s="3" t="s">
        <v>1309</v>
      </c>
      <c r="D67" s="3" t="s">
        <v>1038</v>
      </c>
      <c r="E67" s="7"/>
      <c r="F67" s="3" t="s">
        <v>1310</v>
      </c>
      <c r="G67" s="3" t="s">
        <v>1304</v>
      </c>
      <c r="H67" s="3" t="s">
        <v>1098</v>
      </c>
      <c r="I67" s="7" t="s">
        <v>1054</v>
      </c>
      <c r="J67" s="3"/>
      <c r="K67" s="3"/>
    </row>
    <row r="68" spans="2:11" ht="15">
      <c r="B68" s="3" t="s">
        <v>1311</v>
      </c>
      <c r="C68" s="3" t="s">
        <v>1312</v>
      </c>
      <c r="D68" s="3" t="s">
        <v>1038</v>
      </c>
      <c r="E68" s="7"/>
      <c r="F68" s="3" t="s">
        <v>1313</v>
      </c>
      <c r="G68" s="3" t="s">
        <v>1314</v>
      </c>
      <c r="H68" s="3" t="s">
        <v>1314</v>
      </c>
      <c r="I68" s="7" t="s">
        <v>1049</v>
      </c>
      <c r="J68" s="3"/>
      <c r="K68" s="3"/>
    </row>
    <row r="69" spans="2:11" ht="15">
      <c r="B69" s="3" t="s">
        <v>1315</v>
      </c>
      <c r="C69" s="3" t="s">
        <v>1316</v>
      </c>
      <c r="D69" s="3" t="s">
        <v>1038</v>
      </c>
      <c r="E69" s="7"/>
      <c r="F69" s="3" t="s">
        <v>1317</v>
      </c>
      <c r="G69" s="3" t="s">
        <v>1318</v>
      </c>
      <c r="H69" s="3" t="s">
        <v>1318</v>
      </c>
      <c r="I69" s="7" t="s">
        <v>1049</v>
      </c>
      <c r="J69" s="3"/>
      <c r="K69" s="3"/>
    </row>
    <row r="70" spans="2:11" ht="15">
      <c r="B70" s="3" t="s">
        <v>1319</v>
      </c>
      <c r="C70" s="3" t="s">
        <v>1320</v>
      </c>
      <c r="D70" s="3" t="s">
        <v>1038</v>
      </c>
      <c r="E70" s="7"/>
      <c r="F70" s="3" t="s">
        <v>1321</v>
      </c>
      <c r="G70" s="3" t="s">
        <v>1322</v>
      </c>
      <c r="H70" s="3" t="s">
        <v>1322</v>
      </c>
      <c r="I70" s="7" t="s">
        <v>1049</v>
      </c>
      <c r="J70" s="3" t="s">
        <v>1043</v>
      </c>
      <c r="K70" s="3" t="s">
        <v>1043</v>
      </c>
    </row>
    <row r="71" spans="2:11" ht="15">
      <c r="B71" s="3" t="s">
        <v>1323</v>
      </c>
      <c r="C71" s="3" t="s">
        <v>1324</v>
      </c>
      <c r="D71" s="3" t="s">
        <v>1038</v>
      </c>
      <c r="E71" s="7"/>
      <c r="F71" s="3" t="s">
        <v>1325</v>
      </c>
      <c r="G71" s="3" t="s">
        <v>1326</v>
      </c>
      <c r="H71" s="3" t="s">
        <v>1326</v>
      </c>
      <c r="I71" s="7" t="s">
        <v>1049</v>
      </c>
      <c r="J71" s="3"/>
      <c r="K71" s="3"/>
    </row>
    <row r="72" spans="2:11" ht="15">
      <c r="B72" s="3" t="s">
        <v>1327</v>
      </c>
      <c r="C72" s="3" t="s">
        <v>1328</v>
      </c>
      <c r="D72" s="3" t="s">
        <v>1038</v>
      </c>
      <c r="E72" s="7"/>
      <c r="F72" s="3" t="s">
        <v>1329</v>
      </c>
      <c r="G72" s="3" t="s">
        <v>1330</v>
      </c>
      <c r="H72" s="3" t="s">
        <v>1330</v>
      </c>
      <c r="I72" s="7" t="s">
        <v>1049</v>
      </c>
      <c r="J72" s="3"/>
      <c r="K72" s="3"/>
    </row>
    <row r="73" spans="2:11" ht="15">
      <c r="B73" s="3" t="s">
        <v>1331</v>
      </c>
      <c r="C73" s="3" t="s">
        <v>1332</v>
      </c>
      <c r="D73" s="3" t="s">
        <v>1038</v>
      </c>
      <c r="E73" s="7"/>
      <c r="F73" s="3" t="s">
        <v>1333</v>
      </c>
      <c r="G73" s="3" t="s">
        <v>1334</v>
      </c>
      <c r="H73" s="3" t="s">
        <v>1334</v>
      </c>
      <c r="I73" s="7" t="s">
        <v>1049</v>
      </c>
      <c r="J73" s="3"/>
      <c r="K73" s="3"/>
    </row>
    <row r="74" spans="2:11" ht="15">
      <c r="B74" s="3" t="s">
        <v>1335</v>
      </c>
      <c r="C74" s="3" t="s">
        <v>1336</v>
      </c>
      <c r="D74" s="3" t="s">
        <v>1038</v>
      </c>
      <c r="E74" s="7"/>
      <c r="F74" s="3" t="s">
        <v>1337</v>
      </c>
      <c r="G74" s="3" t="s">
        <v>1338</v>
      </c>
      <c r="H74" s="3" t="s">
        <v>1338</v>
      </c>
      <c r="I74" s="7" t="s">
        <v>1049</v>
      </c>
      <c r="J74" s="3"/>
      <c r="K74" s="3"/>
    </row>
    <row r="75" spans="2:11" ht="15">
      <c r="B75" s="3" t="s">
        <v>1339</v>
      </c>
      <c r="C75" s="3" t="s">
        <v>1340</v>
      </c>
      <c r="D75" s="3" t="s">
        <v>1038</v>
      </c>
      <c r="E75" s="7"/>
      <c r="F75" s="3" t="s">
        <v>1341</v>
      </c>
      <c r="G75" s="3" t="s">
        <v>1342</v>
      </c>
      <c r="H75" s="3" t="s">
        <v>1342</v>
      </c>
      <c r="I75" s="7" t="s">
        <v>1049</v>
      </c>
      <c r="J75" s="3"/>
      <c r="K75" s="3"/>
    </row>
    <row r="76" spans="2:11" ht="15">
      <c r="B76" s="3" t="s">
        <v>1343</v>
      </c>
      <c r="C76" s="3" t="s">
        <v>1344</v>
      </c>
      <c r="D76" s="3" t="s">
        <v>1038</v>
      </c>
      <c r="E76" s="7"/>
      <c r="F76" s="3" t="s">
        <v>1345</v>
      </c>
      <c r="G76" s="3" t="s">
        <v>1346</v>
      </c>
      <c r="H76" s="3" t="s">
        <v>1346</v>
      </c>
      <c r="I76" s="7" t="s">
        <v>1049</v>
      </c>
      <c r="J76" s="3"/>
      <c r="K76" s="3"/>
    </row>
    <row r="77" spans="2:11" ht="15">
      <c r="B77" s="3" t="s">
        <v>1347</v>
      </c>
      <c r="C77" s="3" t="s">
        <v>1348</v>
      </c>
      <c r="D77" s="3" t="s">
        <v>1038</v>
      </c>
      <c r="E77" s="7"/>
      <c r="F77" s="3" t="s">
        <v>1349</v>
      </c>
      <c r="G77" s="3" t="s">
        <v>1350</v>
      </c>
      <c r="H77" s="3" t="s">
        <v>1351</v>
      </c>
      <c r="I77" s="7" t="s">
        <v>1054</v>
      </c>
      <c r="J77" s="3" t="s">
        <v>1043</v>
      </c>
      <c r="K77" s="3" t="s">
        <v>1043</v>
      </c>
    </row>
    <row r="78" spans="2:11" ht="15">
      <c r="B78" s="3" t="s">
        <v>1352</v>
      </c>
      <c r="C78" s="3" t="s">
        <v>1353</v>
      </c>
      <c r="D78" s="3" t="s">
        <v>1038</v>
      </c>
      <c r="E78" s="7"/>
      <c r="F78" s="3" t="s">
        <v>1354</v>
      </c>
      <c r="G78" s="3" t="s">
        <v>1355</v>
      </c>
      <c r="H78" s="3" t="s">
        <v>1356</v>
      </c>
      <c r="I78" s="7" t="s">
        <v>1049</v>
      </c>
      <c r="J78" s="3"/>
      <c r="K78" s="3"/>
    </row>
    <row r="79" spans="2:11" ht="15">
      <c r="B79" s="3" t="s">
        <v>1357</v>
      </c>
      <c r="C79" s="3" t="s">
        <v>1358</v>
      </c>
      <c r="D79" s="3" t="s">
        <v>1038</v>
      </c>
      <c r="E79" s="7"/>
      <c r="F79" s="3" t="s">
        <v>1359</v>
      </c>
      <c r="G79" s="3" t="s">
        <v>1360</v>
      </c>
      <c r="H79" s="3" t="s">
        <v>1361</v>
      </c>
      <c r="I79" s="7" t="s">
        <v>1042</v>
      </c>
      <c r="J79" s="3"/>
      <c r="K79" s="3"/>
    </row>
    <row r="80" spans="2:11" ht="15">
      <c r="B80" s="3" t="s">
        <v>1362</v>
      </c>
      <c r="C80" s="3" t="s">
        <v>1363</v>
      </c>
      <c r="D80" s="3" t="s">
        <v>1038</v>
      </c>
      <c r="E80" s="7"/>
      <c r="F80" s="3" t="s">
        <v>1364</v>
      </c>
      <c r="G80" s="3" t="s">
        <v>1365</v>
      </c>
      <c r="H80" s="3" t="s">
        <v>1366</v>
      </c>
      <c r="I80" s="7" t="s">
        <v>1099</v>
      </c>
      <c r="J80" s="3" t="s">
        <v>1043</v>
      </c>
      <c r="K80" s="3" t="s">
        <v>1043</v>
      </c>
    </row>
    <row r="81" spans="2:11" ht="15">
      <c r="B81" s="3" t="s">
        <v>1367</v>
      </c>
      <c r="C81" s="3" t="s">
        <v>1368</v>
      </c>
      <c r="D81" s="3" t="s">
        <v>1038</v>
      </c>
      <c r="E81" s="7"/>
      <c r="F81" s="3" t="s">
        <v>1369</v>
      </c>
      <c r="G81" s="3" t="s">
        <v>1370</v>
      </c>
      <c r="H81" s="3" t="s">
        <v>1371</v>
      </c>
      <c r="I81" s="7" t="s">
        <v>1054</v>
      </c>
      <c r="J81" s="3"/>
      <c r="K81" s="3"/>
    </row>
    <row r="82" spans="2:11" ht="15">
      <c r="B82" s="3" t="s">
        <v>1372</v>
      </c>
      <c r="C82" s="3" t="s">
        <v>1373</v>
      </c>
      <c r="D82" s="3" t="s">
        <v>1038</v>
      </c>
      <c r="E82" s="7"/>
      <c r="F82" s="3" t="s">
        <v>1374</v>
      </c>
      <c r="G82" s="3" t="s">
        <v>1370</v>
      </c>
      <c r="H82" s="3" t="s">
        <v>1370</v>
      </c>
      <c r="I82" s="7" t="s">
        <v>1049</v>
      </c>
      <c r="J82" s="3"/>
      <c r="K82" s="3"/>
    </row>
    <row r="83" spans="2:11" ht="15">
      <c r="B83" s="3" t="s">
        <v>1375</v>
      </c>
      <c r="C83" s="3" t="s">
        <v>1376</v>
      </c>
      <c r="D83" s="3" t="s">
        <v>1038</v>
      </c>
      <c r="E83" s="7"/>
      <c r="F83" s="3" t="s">
        <v>1377</v>
      </c>
      <c r="G83" s="3" t="s">
        <v>1378</v>
      </c>
      <c r="H83" s="3" t="s">
        <v>1379</v>
      </c>
      <c r="I83" s="7" t="s">
        <v>1099</v>
      </c>
      <c r="J83" s="3" t="s">
        <v>1043</v>
      </c>
      <c r="K83" s="3" t="s">
        <v>1043</v>
      </c>
    </row>
    <row r="84" spans="2:11" ht="15">
      <c r="B84" s="3" t="s">
        <v>1380</v>
      </c>
      <c r="C84" s="3" t="s">
        <v>1381</v>
      </c>
      <c r="D84" s="3" t="s">
        <v>1038</v>
      </c>
      <c r="E84" s="7"/>
      <c r="F84" s="3" t="s">
        <v>1382</v>
      </c>
      <c r="G84" s="3" t="s">
        <v>1383</v>
      </c>
      <c r="H84" s="3" t="s">
        <v>1383</v>
      </c>
      <c r="I84" s="7" t="s">
        <v>1049</v>
      </c>
      <c r="J84" s="3"/>
      <c r="K84" s="3"/>
    </row>
    <row r="85" spans="2:11" ht="15">
      <c r="B85" s="3" t="s">
        <v>1384</v>
      </c>
      <c r="C85" s="3" t="s">
        <v>1385</v>
      </c>
      <c r="D85" s="3" t="s">
        <v>1038</v>
      </c>
      <c r="E85" s="7"/>
      <c r="F85" s="3" t="s">
        <v>1386</v>
      </c>
      <c r="G85" s="3" t="s">
        <v>1387</v>
      </c>
      <c r="H85" s="3" t="s">
        <v>1387</v>
      </c>
      <c r="I85" s="7" t="s">
        <v>1049</v>
      </c>
      <c r="J85" s="3"/>
      <c r="K85" s="3"/>
    </row>
    <row r="86" spans="2:11" ht="15">
      <c r="B86" s="3" t="s">
        <v>1388</v>
      </c>
      <c r="C86" s="3" t="s">
        <v>1389</v>
      </c>
      <c r="D86" s="3" t="s">
        <v>1038</v>
      </c>
      <c r="E86" s="7"/>
      <c r="F86" s="3" t="s">
        <v>1390</v>
      </c>
      <c r="G86" s="3" t="s">
        <v>1391</v>
      </c>
      <c r="H86" s="3" t="s">
        <v>1391</v>
      </c>
      <c r="I86" s="7" t="s">
        <v>1049</v>
      </c>
      <c r="J86" s="3"/>
      <c r="K86" s="3"/>
    </row>
    <row r="87" spans="2:11" ht="15">
      <c r="B87" s="3" t="s">
        <v>1392</v>
      </c>
      <c r="C87" s="3" t="s">
        <v>1393</v>
      </c>
      <c r="D87" s="3" t="s">
        <v>1038</v>
      </c>
      <c r="E87" s="7"/>
      <c r="F87" s="3" t="s">
        <v>1394</v>
      </c>
      <c r="G87" s="3" t="s">
        <v>1395</v>
      </c>
      <c r="H87" s="3" t="s">
        <v>1395</v>
      </c>
      <c r="I87" s="7" t="s">
        <v>1049</v>
      </c>
      <c r="J87" s="3" t="s">
        <v>1043</v>
      </c>
      <c r="K87" s="3" t="s">
        <v>1043</v>
      </c>
    </row>
    <row r="88" spans="2:11" ht="15">
      <c r="B88" s="3" t="s">
        <v>1396</v>
      </c>
      <c r="C88" s="3" t="s">
        <v>1397</v>
      </c>
      <c r="D88" s="3" t="s">
        <v>1038</v>
      </c>
      <c r="E88" s="7"/>
      <c r="F88" s="3" t="s">
        <v>1398</v>
      </c>
      <c r="G88" s="3" t="s">
        <v>1395</v>
      </c>
      <c r="H88" s="3" t="s">
        <v>1098</v>
      </c>
      <c r="I88" s="7" t="s">
        <v>1054</v>
      </c>
      <c r="J88" s="3"/>
      <c r="K88" s="3"/>
    </row>
    <row r="89" spans="2:11" ht="15">
      <c r="B89" s="3" t="s">
        <v>1399</v>
      </c>
      <c r="C89" s="3" t="s">
        <v>1400</v>
      </c>
      <c r="D89" s="3" t="s">
        <v>1038</v>
      </c>
      <c r="E89" s="7"/>
      <c r="F89" s="3" t="s">
        <v>1401</v>
      </c>
      <c r="G89" s="3" t="s">
        <v>1395</v>
      </c>
      <c r="H89" s="3" t="s">
        <v>1098</v>
      </c>
      <c r="I89" s="7" t="s">
        <v>1054</v>
      </c>
      <c r="J89" s="3"/>
      <c r="K89" s="3"/>
    </row>
    <row r="90" spans="2:11" ht="15">
      <c r="B90" s="3" t="s">
        <v>1402</v>
      </c>
      <c r="C90" s="3" t="s">
        <v>1403</v>
      </c>
      <c r="D90" s="3" t="s">
        <v>1038</v>
      </c>
      <c r="E90" s="7"/>
      <c r="F90" s="3" t="s">
        <v>1404</v>
      </c>
      <c r="G90" s="3" t="s">
        <v>1405</v>
      </c>
      <c r="H90" s="3" t="s">
        <v>1098</v>
      </c>
      <c r="I90" s="7" t="s">
        <v>1054</v>
      </c>
      <c r="J90" s="3"/>
      <c r="K90" s="3"/>
    </row>
    <row r="91" spans="2:11" ht="15">
      <c r="B91" s="3" t="s">
        <v>1406</v>
      </c>
      <c r="C91" s="3" t="s">
        <v>1407</v>
      </c>
      <c r="D91" s="3" t="s">
        <v>1038</v>
      </c>
      <c r="E91" s="7"/>
      <c r="F91" s="3" t="s">
        <v>1408</v>
      </c>
      <c r="G91" s="3" t="s">
        <v>1405</v>
      </c>
      <c r="H91" s="3" t="s">
        <v>1098</v>
      </c>
      <c r="I91" s="7" t="s">
        <v>1054</v>
      </c>
      <c r="J91" s="3"/>
      <c r="K91" s="3"/>
    </row>
    <row r="92" spans="2:11" ht="15">
      <c r="B92" s="3" t="s">
        <v>1409</v>
      </c>
      <c r="C92" s="3" t="s">
        <v>1410</v>
      </c>
      <c r="D92" s="3" t="s">
        <v>1038</v>
      </c>
      <c r="E92" s="7"/>
      <c r="F92" s="3" t="s">
        <v>1411</v>
      </c>
      <c r="G92" s="3" t="s">
        <v>1412</v>
      </c>
      <c r="H92" s="3" t="s">
        <v>1098</v>
      </c>
      <c r="I92" s="7" t="s">
        <v>1054</v>
      </c>
      <c r="J92" s="3"/>
      <c r="K92" s="3"/>
    </row>
    <row r="93" spans="2:11" ht="15">
      <c r="B93" s="3" t="s">
        <v>1413</v>
      </c>
      <c r="C93" s="3" t="s">
        <v>1414</v>
      </c>
      <c r="D93" s="3" t="s">
        <v>1038</v>
      </c>
      <c r="E93" s="7"/>
      <c r="F93" s="3" t="s">
        <v>1415</v>
      </c>
      <c r="G93" s="3" t="s">
        <v>1412</v>
      </c>
      <c r="H93" s="3" t="s">
        <v>1098</v>
      </c>
      <c r="I93" s="7" t="s">
        <v>1054</v>
      </c>
      <c r="J93" s="3"/>
      <c r="K93" s="3"/>
    </row>
    <row r="94" spans="2:11" ht="15">
      <c r="B94" s="3" t="s">
        <v>1416</v>
      </c>
      <c r="C94" s="3" t="s">
        <v>1417</v>
      </c>
      <c r="D94" s="3" t="s">
        <v>1038</v>
      </c>
      <c r="E94" s="7"/>
      <c r="F94" s="3" t="s">
        <v>1418</v>
      </c>
      <c r="G94" s="3" t="s">
        <v>1419</v>
      </c>
      <c r="H94" s="3" t="s">
        <v>1419</v>
      </c>
      <c r="I94" s="7" t="s">
        <v>1049</v>
      </c>
      <c r="J94" s="3" t="s">
        <v>1043</v>
      </c>
      <c r="K94" s="3" t="s">
        <v>1043</v>
      </c>
    </row>
    <row r="95" spans="2:11" ht="15">
      <c r="B95" s="3" t="s">
        <v>1420</v>
      </c>
      <c r="C95" s="3" t="s">
        <v>1421</v>
      </c>
      <c r="D95" s="3" t="s">
        <v>1038</v>
      </c>
      <c r="E95" s="7"/>
      <c r="F95" s="3" t="s">
        <v>1422</v>
      </c>
      <c r="G95" s="3" t="s">
        <v>1423</v>
      </c>
      <c r="H95" s="3" t="s">
        <v>1423</v>
      </c>
      <c r="I95" s="7" t="s">
        <v>1049</v>
      </c>
      <c r="J95" s="3"/>
      <c r="K95" s="3"/>
    </row>
    <row r="96" spans="2:11" ht="15">
      <c r="B96" s="3" t="s">
        <v>1424</v>
      </c>
      <c r="C96" s="3" t="s">
        <v>1425</v>
      </c>
      <c r="D96" s="3" t="s">
        <v>1038</v>
      </c>
      <c r="E96" s="7"/>
      <c r="F96" s="3" t="s">
        <v>1426</v>
      </c>
      <c r="G96" s="3" t="s">
        <v>1427</v>
      </c>
      <c r="H96" s="3" t="s">
        <v>1427</v>
      </c>
      <c r="I96" s="7" t="s">
        <v>1076</v>
      </c>
      <c r="J96" s="3" t="s">
        <v>1043</v>
      </c>
      <c r="K96" s="3" t="s">
        <v>1043</v>
      </c>
    </row>
    <row r="97" spans="2:11" ht="15">
      <c r="B97" s="3" t="s">
        <v>1428</v>
      </c>
      <c r="C97" s="3" t="s">
        <v>1429</v>
      </c>
      <c r="D97" s="3" t="s">
        <v>1038</v>
      </c>
      <c r="E97" s="7"/>
      <c r="F97" s="3" t="s">
        <v>1430</v>
      </c>
      <c r="G97" s="3" t="s">
        <v>1431</v>
      </c>
      <c r="H97" s="3" t="s">
        <v>1431</v>
      </c>
      <c r="I97" s="7" t="s">
        <v>1049</v>
      </c>
      <c r="J97" s="3"/>
      <c r="K97" s="3"/>
    </row>
    <row r="98" spans="2:11" ht="15">
      <c r="B98" s="3" t="s">
        <v>1432</v>
      </c>
      <c r="C98" s="3" t="s">
        <v>1433</v>
      </c>
      <c r="D98" s="3" t="s">
        <v>1038</v>
      </c>
      <c r="E98" s="7"/>
      <c r="F98" s="3" t="s">
        <v>1434</v>
      </c>
      <c r="G98" s="3" t="s">
        <v>1435</v>
      </c>
      <c r="H98" s="3" t="s">
        <v>1436</v>
      </c>
      <c r="I98" s="7" t="s">
        <v>1049</v>
      </c>
      <c r="J98" s="3"/>
      <c r="K98" s="3"/>
    </row>
    <row r="99" spans="2:11" ht="15">
      <c r="B99" s="3" t="s">
        <v>1437</v>
      </c>
      <c r="C99" s="3" t="s">
        <v>1438</v>
      </c>
      <c r="D99" s="3" t="s">
        <v>1066</v>
      </c>
      <c r="E99" s="7" t="s">
        <v>1439</v>
      </c>
      <c r="F99" s="3" t="s">
        <v>1440</v>
      </c>
      <c r="G99" s="3" t="s">
        <v>1441</v>
      </c>
      <c r="H99" s="3" t="s">
        <v>1442</v>
      </c>
      <c r="I99" s="7" t="s">
        <v>1042</v>
      </c>
      <c r="J99" s="3"/>
      <c r="K99" s="3"/>
    </row>
    <row r="100" spans="2:11" ht="15">
      <c r="B100" s="3" t="s">
        <v>1443</v>
      </c>
      <c r="C100" s="3" t="s">
        <v>1444</v>
      </c>
      <c r="D100" s="3" t="s">
        <v>1038</v>
      </c>
      <c r="E100" s="7"/>
      <c r="F100" s="3" t="s">
        <v>1445</v>
      </c>
      <c r="G100" s="3" t="s">
        <v>1446</v>
      </c>
      <c r="H100" s="3" t="s">
        <v>1447</v>
      </c>
      <c r="I100" s="7" t="s">
        <v>1076</v>
      </c>
      <c r="J100" s="3"/>
      <c r="K100" s="3"/>
    </row>
    <row r="101" spans="2:11" ht="15">
      <c r="B101" s="3" t="s">
        <v>1448</v>
      </c>
      <c r="C101" s="3" t="s">
        <v>1449</v>
      </c>
      <c r="D101" s="3" t="s">
        <v>1038</v>
      </c>
      <c r="E101" s="7"/>
      <c r="F101" s="3" t="s">
        <v>1450</v>
      </c>
      <c r="G101" s="3" t="s">
        <v>1451</v>
      </c>
      <c r="H101" s="3" t="s">
        <v>1451</v>
      </c>
      <c r="I101" s="7" t="s">
        <v>1076</v>
      </c>
      <c r="J101" s="3"/>
      <c r="K101" s="3"/>
    </row>
    <row r="102" spans="2:11" ht="15">
      <c r="B102" s="3" t="s">
        <v>1452</v>
      </c>
      <c r="C102" s="3" t="s">
        <v>1453</v>
      </c>
      <c r="D102" s="3" t="s">
        <v>1038</v>
      </c>
      <c r="E102" s="7"/>
      <c r="F102" s="3" t="s">
        <v>1454</v>
      </c>
      <c r="G102" s="3" t="s">
        <v>1455</v>
      </c>
      <c r="H102" s="3" t="s">
        <v>1456</v>
      </c>
      <c r="I102" s="7" t="s">
        <v>1099</v>
      </c>
      <c r="J102" s="3" t="s">
        <v>1043</v>
      </c>
      <c r="K102" s="3" t="s">
        <v>1043</v>
      </c>
    </row>
    <row r="103" spans="2:11" ht="15">
      <c r="B103" s="3" t="s">
        <v>1457</v>
      </c>
      <c r="C103" s="3" t="s">
        <v>1458</v>
      </c>
      <c r="D103" s="3" t="s">
        <v>1066</v>
      </c>
      <c r="E103" s="7" t="s">
        <v>1459</v>
      </c>
      <c r="F103" s="3" t="s">
        <v>1460</v>
      </c>
      <c r="G103" s="3" t="s">
        <v>1461</v>
      </c>
      <c r="H103" s="3" t="s">
        <v>1462</v>
      </c>
      <c r="I103" s="7" t="s">
        <v>1204</v>
      </c>
      <c r="J103" s="3"/>
      <c r="K103" s="3"/>
    </row>
    <row r="104" spans="2:11" ht="15">
      <c r="B104" s="3" t="s">
        <v>1463</v>
      </c>
      <c r="C104" s="3" t="s">
        <v>1464</v>
      </c>
      <c r="D104" s="3" t="s">
        <v>1038</v>
      </c>
      <c r="E104" s="7" t="s">
        <v>1459</v>
      </c>
      <c r="F104" s="3" t="s">
        <v>1465</v>
      </c>
      <c r="G104" s="3" t="s">
        <v>1466</v>
      </c>
      <c r="H104" s="3" t="s">
        <v>1098</v>
      </c>
      <c r="I104" s="7" t="s">
        <v>1099</v>
      </c>
      <c r="J104" s="3"/>
      <c r="K104" s="3"/>
    </row>
    <row r="105" spans="2:11" ht="15">
      <c r="B105" s="3" t="s">
        <v>1467</v>
      </c>
      <c r="C105" s="3" t="s">
        <v>1468</v>
      </c>
      <c r="D105" s="3" t="s">
        <v>1038</v>
      </c>
      <c r="E105" s="7"/>
      <c r="F105" s="3" t="s">
        <v>1469</v>
      </c>
      <c r="G105" s="3" t="s">
        <v>1470</v>
      </c>
      <c r="H105" s="3" t="s">
        <v>1471</v>
      </c>
      <c r="I105" s="7" t="s">
        <v>1076</v>
      </c>
      <c r="J105" s="3"/>
      <c r="K105" s="3"/>
    </row>
    <row r="106" spans="2:11" ht="15">
      <c r="B106" s="3" t="s">
        <v>1472</v>
      </c>
      <c r="C106" s="3" t="s">
        <v>1473</v>
      </c>
      <c r="D106" s="3" t="s">
        <v>1038</v>
      </c>
      <c r="E106" s="7"/>
      <c r="F106" s="3" t="s">
        <v>1474</v>
      </c>
      <c r="G106" s="3" t="s">
        <v>1475</v>
      </c>
      <c r="H106" s="3" t="s">
        <v>1475</v>
      </c>
      <c r="I106" s="7" t="s">
        <v>1049</v>
      </c>
      <c r="J106" s="3"/>
      <c r="K106" s="3"/>
    </row>
    <row r="107" spans="2:11" ht="15">
      <c r="B107" s="3" t="s">
        <v>1476</v>
      </c>
      <c r="C107" s="3" t="s">
        <v>1477</v>
      </c>
      <c r="D107" s="3" t="s">
        <v>1038</v>
      </c>
      <c r="E107" s="7"/>
      <c r="F107" s="3" t="s">
        <v>1478</v>
      </c>
      <c r="G107" s="3" t="s">
        <v>1479</v>
      </c>
      <c r="H107" s="3" t="s">
        <v>1480</v>
      </c>
      <c r="I107" s="7" t="s">
        <v>1099</v>
      </c>
      <c r="J107" s="3" t="s">
        <v>1043</v>
      </c>
      <c r="K107" s="3" t="s">
        <v>1043</v>
      </c>
    </row>
    <row r="108" spans="2:11" ht="15">
      <c r="B108" s="3" t="s">
        <v>1481</v>
      </c>
      <c r="C108" s="3" t="s">
        <v>1482</v>
      </c>
      <c r="D108" s="3" t="s">
        <v>1038</v>
      </c>
      <c r="E108" s="7"/>
      <c r="F108" s="3" t="s">
        <v>1483</v>
      </c>
      <c r="G108" s="3" t="s">
        <v>1484</v>
      </c>
      <c r="H108" s="3" t="s">
        <v>1485</v>
      </c>
      <c r="I108" s="7" t="s">
        <v>1099</v>
      </c>
      <c r="J108" s="3" t="s">
        <v>1043</v>
      </c>
      <c r="K108" s="3" t="s">
        <v>1043</v>
      </c>
    </row>
    <row r="109" spans="2:11" ht="15">
      <c r="B109" s="3" t="s">
        <v>1486</v>
      </c>
      <c r="C109" s="3" t="s">
        <v>1487</v>
      </c>
      <c r="D109" s="3" t="s">
        <v>1038</v>
      </c>
      <c r="E109" s="7"/>
      <c r="F109" s="3" t="s">
        <v>1488</v>
      </c>
      <c r="G109" s="3" t="s">
        <v>1489</v>
      </c>
      <c r="H109" s="3" t="s">
        <v>1098</v>
      </c>
      <c r="I109" s="7" t="s">
        <v>1049</v>
      </c>
      <c r="J109" s="3"/>
      <c r="K109" s="3"/>
    </row>
    <row r="110" spans="2:11" ht="15">
      <c r="B110" s="3" t="s">
        <v>1490</v>
      </c>
      <c r="C110" s="3" t="s">
        <v>1491</v>
      </c>
      <c r="D110" s="3" t="s">
        <v>1038</v>
      </c>
      <c r="E110" s="7"/>
      <c r="F110" s="3" t="s">
        <v>1492</v>
      </c>
      <c r="G110" s="3" t="s">
        <v>1493</v>
      </c>
      <c r="H110" s="3" t="s">
        <v>1494</v>
      </c>
      <c r="I110" s="7" t="s">
        <v>1049</v>
      </c>
      <c r="J110" s="3"/>
      <c r="K110" s="3"/>
    </row>
    <row r="111" spans="2:11" ht="15">
      <c r="B111" s="3" t="s">
        <v>1495</v>
      </c>
      <c r="C111" s="3" t="s">
        <v>1496</v>
      </c>
      <c r="D111" s="3" t="s">
        <v>1038</v>
      </c>
      <c r="E111" s="7"/>
      <c r="F111" s="3" t="s">
        <v>1497</v>
      </c>
      <c r="G111" s="3" t="s">
        <v>1498</v>
      </c>
      <c r="H111" s="3" t="s">
        <v>1499</v>
      </c>
      <c r="I111" s="7" t="s">
        <v>1099</v>
      </c>
      <c r="J111" s="3" t="s">
        <v>1043</v>
      </c>
      <c r="K111" s="3" t="s">
        <v>1043</v>
      </c>
    </row>
    <row r="112" spans="2:11" ht="15">
      <c r="B112" s="3" t="s">
        <v>1500</v>
      </c>
      <c r="C112" s="3" t="s">
        <v>1501</v>
      </c>
      <c r="D112" s="3" t="s">
        <v>1038</v>
      </c>
      <c r="E112" s="7"/>
      <c r="F112" s="3" t="s">
        <v>1502</v>
      </c>
      <c r="G112" s="3" t="s">
        <v>1503</v>
      </c>
      <c r="H112" s="3" t="s">
        <v>1503</v>
      </c>
      <c r="I112" s="7" t="s">
        <v>1049</v>
      </c>
      <c r="J112" s="3"/>
      <c r="K112" s="3"/>
    </row>
    <row r="113" spans="2:11" ht="15">
      <c r="B113" s="3" t="s">
        <v>1504</v>
      </c>
      <c r="C113" s="3" t="s">
        <v>1505</v>
      </c>
      <c r="D113" s="3" t="s">
        <v>1038</v>
      </c>
      <c r="E113" s="7"/>
      <c r="F113" s="3" t="s">
        <v>1506</v>
      </c>
      <c r="G113" s="3" t="s">
        <v>1507</v>
      </c>
      <c r="H113" s="3" t="s">
        <v>1507</v>
      </c>
      <c r="I113" s="7" t="s">
        <v>1049</v>
      </c>
      <c r="J113" s="3"/>
      <c r="K113" s="3"/>
    </row>
    <row r="114" spans="2:11" ht="15">
      <c r="B114" s="3" t="s">
        <v>1508</v>
      </c>
      <c r="C114" s="3" t="s">
        <v>1509</v>
      </c>
      <c r="D114" s="3" t="s">
        <v>1066</v>
      </c>
      <c r="E114" s="7" t="s">
        <v>1095</v>
      </c>
      <c r="F114" s="3" t="s">
        <v>1510</v>
      </c>
      <c r="G114" s="3" t="s">
        <v>1511</v>
      </c>
      <c r="H114" s="3" t="s">
        <v>1512</v>
      </c>
      <c r="I114" s="7" t="s">
        <v>1042</v>
      </c>
      <c r="J114" s="3"/>
      <c r="K114" s="3"/>
    </row>
    <row r="115" spans="2:11" ht="15">
      <c r="B115" s="3" t="s">
        <v>1513</v>
      </c>
      <c r="C115" s="3" t="s">
        <v>1514</v>
      </c>
      <c r="D115" s="3" t="s">
        <v>1038</v>
      </c>
      <c r="E115" s="7"/>
      <c r="F115" s="3" t="s">
        <v>1515</v>
      </c>
      <c r="G115" s="3" t="s">
        <v>1511</v>
      </c>
      <c r="H115" s="3" t="s">
        <v>1516</v>
      </c>
      <c r="I115" s="7" t="s">
        <v>1042</v>
      </c>
      <c r="J115" s="3"/>
      <c r="K115" s="3"/>
    </row>
    <row r="116" spans="2:11" ht="15">
      <c r="B116" s="3" t="s">
        <v>1517</v>
      </c>
      <c r="C116" s="3" t="s">
        <v>1518</v>
      </c>
      <c r="D116" s="3" t="s">
        <v>1066</v>
      </c>
      <c r="E116" s="7" t="s">
        <v>1095</v>
      </c>
      <c r="F116" s="3" t="s">
        <v>1519</v>
      </c>
      <c r="G116" s="3" t="s">
        <v>1520</v>
      </c>
      <c r="H116" s="3" t="s">
        <v>1521</v>
      </c>
      <c r="I116" s="7" t="s">
        <v>1042</v>
      </c>
      <c r="J116" s="3"/>
      <c r="K116" s="3"/>
    </row>
    <row r="117" spans="2:11" ht="15">
      <c r="B117" s="3" t="s">
        <v>1522</v>
      </c>
      <c r="C117" s="3" t="s">
        <v>1523</v>
      </c>
      <c r="D117" s="3" t="s">
        <v>1066</v>
      </c>
      <c r="E117" s="7" t="s">
        <v>1095</v>
      </c>
      <c r="F117" s="3" t="s">
        <v>1524</v>
      </c>
      <c r="G117" s="3" t="s">
        <v>1525</v>
      </c>
      <c r="H117" s="3" t="s">
        <v>1526</v>
      </c>
      <c r="I117" s="7" t="s">
        <v>1042</v>
      </c>
      <c r="J117" s="3"/>
      <c r="K117" s="3"/>
    </row>
    <row r="118" spans="2:11" ht="15">
      <c r="B118" s="3" t="s">
        <v>1527</v>
      </c>
      <c r="C118" s="3" t="s">
        <v>1528</v>
      </c>
      <c r="D118" s="3" t="s">
        <v>1038</v>
      </c>
      <c r="E118" s="7"/>
      <c r="F118" s="3" t="s">
        <v>1529</v>
      </c>
      <c r="G118" s="3" t="s">
        <v>1530</v>
      </c>
      <c r="H118" s="3" t="s">
        <v>1531</v>
      </c>
      <c r="I118" s="7" t="s">
        <v>1042</v>
      </c>
      <c r="J118" s="3"/>
      <c r="K118" s="3"/>
    </row>
    <row r="119" spans="2:11" ht="15">
      <c r="B119" s="3" t="s">
        <v>1532</v>
      </c>
      <c r="C119" s="3" t="s">
        <v>1533</v>
      </c>
      <c r="D119" s="3" t="s">
        <v>1038</v>
      </c>
      <c r="E119" s="7"/>
      <c r="F119" s="3" t="s">
        <v>1534</v>
      </c>
      <c r="G119" s="3" t="s">
        <v>1535</v>
      </c>
      <c r="H119" s="3" t="s">
        <v>1536</v>
      </c>
      <c r="I119" s="7" t="s">
        <v>1042</v>
      </c>
      <c r="J119" s="3"/>
      <c r="K119" s="3"/>
    </row>
    <row r="120" spans="2:11" ht="15">
      <c r="B120" s="3" t="s">
        <v>1537</v>
      </c>
      <c r="C120" s="3" t="s">
        <v>1538</v>
      </c>
      <c r="D120" s="3" t="s">
        <v>1066</v>
      </c>
      <c r="E120" s="7" t="s">
        <v>1095</v>
      </c>
      <c r="F120" s="3" t="s">
        <v>1539</v>
      </c>
      <c r="G120" s="3" t="s">
        <v>1540</v>
      </c>
      <c r="H120" s="3" t="s">
        <v>1541</v>
      </c>
      <c r="I120" s="7" t="s">
        <v>1042</v>
      </c>
      <c r="J120" s="3"/>
      <c r="K120" s="3"/>
    </row>
    <row r="121" spans="2:11" ht="15">
      <c r="B121" s="3" t="s">
        <v>1542</v>
      </c>
      <c r="C121" s="3" t="s">
        <v>1543</v>
      </c>
      <c r="D121" s="3" t="s">
        <v>1038</v>
      </c>
      <c r="E121" s="7"/>
      <c r="F121" s="3" t="s">
        <v>1544</v>
      </c>
      <c r="G121" s="3" t="s">
        <v>1545</v>
      </c>
      <c r="H121" s="3" t="s">
        <v>1546</v>
      </c>
      <c r="I121" s="7" t="s">
        <v>1042</v>
      </c>
      <c r="J121" s="3"/>
      <c r="K121" s="3"/>
    </row>
    <row r="122" spans="2:11" ht="15">
      <c r="B122" s="3" t="s">
        <v>1547</v>
      </c>
      <c r="C122" s="3" t="s">
        <v>1548</v>
      </c>
      <c r="D122" s="3" t="s">
        <v>1038</v>
      </c>
      <c r="E122" s="7"/>
      <c r="F122" s="3" t="s">
        <v>1549</v>
      </c>
      <c r="G122" s="3" t="s">
        <v>1550</v>
      </c>
      <c r="H122" s="3" t="s">
        <v>1551</v>
      </c>
      <c r="I122" s="7" t="s">
        <v>1042</v>
      </c>
      <c r="J122" s="3"/>
      <c r="K122" s="3"/>
    </row>
    <row r="123" spans="2:11" ht="15">
      <c r="B123" s="3" t="s">
        <v>1552</v>
      </c>
      <c r="C123" s="3" t="s">
        <v>1553</v>
      </c>
      <c r="D123" s="3" t="s">
        <v>1066</v>
      </c>
      <c r="E123" s="7" t="s">
        <v>1095</v>
      </c>
      <c r="F123" s="3" t="s">
        <v>1554</v>
      </c>
      <c r="G123" s="3" t="s">
        <v>1555</v>
      </c>
      <c r="H123" s="3" t="s">
        <v>1556</v>
      </c>
      <c r="I123" s="7" t="s">
        <v>1042</v>
      </c>
      <c r="J123" s="3"/>
      <c r="K123" s="3"/>
    </row>
    <row r="124" spans="2:11" ht="15">
      <c r="B124" s="3" t="s">
        <v>1557</v>
      </c>
      <c r="C124" s="3" t="s">
        <v>1558</v>
      </c>
      <c r="D124" s="3" t="s">
        <v>1038</v>
      </c>
      <c r="E124" s="7"/>
      <c r="F124" s="3" t="s">
        <v>1559</v>
      </c>
      <c r="G124" s="3" t="s">
        <v>1560</v>
      </c>
      <c r="H124" s="3" t="s">
        <v>1561</v>
      </c>
      <c r="I124" s="7" t="s">
        <v>1042</v>
      </c>
      <c r="J124" s="3"/>
      <c r="K124" s="3"/>
    </row>
    <row r="125" spans="2:11" ht="15">
      <c r="B125" s="3" t="s">
        <v>1562</v>
      </c>
      <c r="C125" s="3" t="s">
        <v>1563</v>
      </c>
      <c r="D125" s="3" t="s">
        <v>1038</v>
      </c>
      <c r="E125" s="7"/>
      <c r="F125" s="3" t="s">
        <v>1564</v>
      </c>
      <c r="G125" s="3" t="s">
        <v>1565</v>
      </c>
      <c r="H125" s="3" t="s">
        <v>1566</v>
      </c>
      <c r="I125" s="7" t="s">
        <v>1042</v>
      </c>
      <c r="J125" s="3"/>
      <c r="K125" s="3"/>
    </row>
    <row r="126" spans="2:11" ht="15">
      <c r="B126" s="3" t="s">
        <v>1567</v>
      </c>
      <c r="C126" s="3" t="s">
        <v>1568</v>
      </c>
      <c r="D126" s="3" t="s">
        <v>1038</v>
      </c>
      <c r="E126" s="7"/>
      <c r="F126" s="3" t="s">
        <v>1569</v>
      </c>
      <c r="G126" s="3" t="s">
        <v>1570</v>
      </c>
      <c r="H126" s="3" t="s">
        <v>1570</v>
      </c>
      <c r="I126" s="7" t="s">
        <v>1049</v>
      </c>
      <c r="J126" s="3"/>
      <c r="K126" s="3"/>
    </row>
    <row r="127" spans="2:11" ht="15">
      <c r="B127" s="3" t="s">
        <v>1571</v>
      </c>
      <c r="C127" s="3" t="s">
        <v>1572</v>
      </c>
      <c r="D127" s="3" t="s">
        <v>1573</v>
      </c>
      <c r="E127" s="7"/>
      <c r="F127" s="3" t="s">
        <v>1574</v>
      </c>
      <c r="G127" s="3" t="s">
        <v>1575</v>
      </c>
      <c r="H127" s="3" t="s">
        <v>1575</v>
      </c>
      <c r="I127" s="7" t="s">
        <v>1576</v>
      </c>
      <c r="J127" s="3"/>
      <c r="K127" s="3"/>
    </row>
    <row r="128" spans="2:11" ht="15">
      <c r="B128" s="3" t="s">
        <v>1577</v>
      </c>
      <c r="C128" s="3" t="s">
        <v>1578</v>
      </c>
      <c r="D128" s="3" t="s">
        <v>1038</v>
      </c>
      <c r="E128" s="7"/>
      <c r="F128" s="3" t="s">
        <v>1579</v>
      </c>
      <c r="G128" s="3" t="s">
        <v>1580</v>
      </c>
      <c r="H128" s="3" t="s">
        <v>1581</v>
      </c>
      <c r="I128" s="7" t="s">
        <v>1042</v>
      </c>
      <c r="J128" s="3"/>
      <c r="K128" s="3"/>
    </row>
    <row r="129" spans="2:11" ht="15">
      <c r="B129" s="3" t="s">
        <v>1582</v>
      </c>
      <c r="C129" s="3" t="s">
        <v>1583</v>
      </c>
      <c r="D129" s="3" t="s">
        <v>1584</v>
      </c>
      <c r="E129" s="7"/>
      <c r="F129" s="3" t="s">
        <v>1585</v>
      </c>
      <c r="G129" s="3" t="s">
        <v>1586</v>
      </c>
      <c r="H129" s="3" t="s">
        <v>1586</v>
      </c>
      <c r="I129" s="7" t="s">
        <v>1587</v>
      </c>
      <c r="J129" s="3"/>
      <c r="K129" s="3"/>
    </row>
    <row r="130" spans="2:11" ht="15">
      <c r="B130" s="3" t="s">
        <v>1588</v>
      </c>
      <c r="C130" s="3" t="s">
        <v>1589</v>
      </c>
      <c r="D130" s="3" t="s">
        <v>1573</v>
      </c>
      <c r="E130" s="7"/>
      <c r="F130" s="3" t="s">
        <v>1590</v>
      </c>
      <c r="G130" s="3" t="s">
        <v>1591</v>
      </c>
      <c r="H130" s="3" t="s">
        <v>1591</v>
      </c>
      <c r="I130" s="7" t="s">
        <v>1576</v>
      </c>
      <c r="J130" s="3"/>
      <c r="K130" s="3"/>
    </row>
    <row r="131" spans="2:11" ht="15">
      <c r="B131" s="3" t="s">
        <v>1592</v>
      </c>
      <c r="C131" s="3" t="s">
        <v>1593</v>
      </c>
      <c r="D131" s="3" t="s">
        <v>1038</v>
      </c>
      <c r="E131" s="7"/>
      <c r="F131" s="3" t="s">
        <v>1594</v>
      </c>
      <c r="G131" s="3" t="s">
        <v>1595</v>
      </c>
      <c r="H131" s="3" t="s">
        <v>1596</v>
      </c>
      <c r="I131" s="7" t="s">
        <v>1099</v>
      </c>
      <c r="J131" s="3" t="s">
        <v>1043</v>
      </c>
      <c r="K131" s="3" t="s">
        <v>1043</v>
      </c>
    </row>
    <row r="132" spans="2:11" ht="15">
      <c r="B132" s="3" t="s">
        <v>1597</v>
      </c>
      <c r="C132" s="3" t="s">
        <v>1598</v>
      </c>
      <c r="D132" s="3" t="s">
        <v>1066</v>
      </c>
      <c r="E132" s="7" t="s">
        <v>1599</v>
      </c>
      <c r="F132" s="3" t="s">
        <v>1600</v>
      </c>
      <c r="G132" s="3" t="s">
        <v>1601</v>
      </c>
      <c r="H132" s="3" t="s">
        <v>1602</v>
      </c>
      <c r="I132" s="7" t="s">
        <v>1042</v>
      </c>
      <c r="J132" s="3"/>
      <c r="K132" s="3"/>
    </row>
    <row r="133" spans="2:11" ht="15">
      <c r="B133" s="3" t="s">
        <v>1603</v>
      </c>
      <c r="C133" s="3" t="s">
        <v>1604</v>
      </c>
      <c r="D133" s="3" t="s">
        <v>1038</v>
      </c>
      <c r="E133" s="7"/>
      <c r="F133" s="3" t="s">
        <v>1605</v>
      </c>
      <c r="G133" s="3" t="s">
        <v>1606</v>
      </c>
      <c r="H133" s="3" t="s">
        <v>1607</v>
      </c>
      <c r="I133" s="7" t="s">
        <v>1049</v>
      </c>
      <c r="J133" s="3"/>
      <c r="K133" s="3"/>
    </row>
    <row r="134" spans="2:11" ht="15">
      <c r="B134" s="3" t="s">
        <v>1608</v>
      </c>
      <c r="C134" s="3" t="s">
        <v>1609</v>
      </c>
      <c r="D134" s="3" t="s">
        <v>1038</v>
      </c>
      <c r="E134" s="7"/>
      <c r="F134" s="3" t="s">
        <v>1610</v>
      </c>
      <c r="G134" s="3" t="s">
        <v>1611</v>
      </c>
      <c r="H134" s="3" t="s">
        <v>1612</v>
      </c>
      <c r="I134" s="7" t="s">
        <v>1049</v>
      </c>
      <c r="J134" s="3"/>
      <c r="K134" s="3"/>
    </row>
    <row r="135" spans="2:11" ht="15">
      <c r="B135" s="3" t="s">
        <v>1613</v>
      </c>
      <c r="C135" s="3" t="s">
        <v>1614</v>
      </c>
      <c r="D135" s="3" t="s">
        <v>1573</v>
      </c>
      <c r="E135" s="7"/>
      <c r="F135" s="3" t="s">
        <v>1615</v>
      </c>
      <c r="G135" s="3" t="s">
        <v>1616</v>
      </c>
      <c r="H135" s="3" t="s">
        <v>1617</v>
      </c>
      <c r="I135" s="7" t="s">
        <v>1618</v>
      </c>
      <c r="J135" s="3" t="s">
        <v>1043</v>
      </c>
      <c r="K135" s="3" t="s">
        <v>1043</v>
      </c>
    </row>
    <row r="136" spans="2:11" ht="15">
      <c r="B136" s="3" t="s">
        <v>1619</v>
      </c>
      <c r="C136" s="3" t="s">
        <v>1620</v>
      </c>
      <c r="D136" s="3" t="s">
        <v>1584</v>
      </c>
      <c r="E136" s="7"/>
      <c r="F136" s="3" t="s">
        <v>1621</v>
      </c>
      <c r="G136" s="3" t="s">
        <v>1622</v>
      </c>
      <c r="H136" s="3" t="s">
        <v>1623</v>
      </c>
      <c r="I136" s="7" t="s">
        <v>1587</v>
      </c>
      <c r="J136" s="3"/>
      <c r="K136" s="3"/>
    </row>
    <row r="137" spans="2:11" ht="15">
      <c r="B137" s="3" t="s">
        <v>1624</v>
      </c>
      <c r="C137" s="3" t="s">
        <v>1625</v>
      </c>
      <c r="D137" s="3" t="s">
        <v>1066</v>
      </c>
      <c r="E137" s="7" t="s">
        <v>1626</v>
      </c>
      <c r="F137" s="3" t="s">
        <v>1627</v>
      </c>
      <c r="G137" s="3" t="s">
        <v>1628</v>
      </c>
      <c r="H137" s="3" t="s">
        <v>1629</v>
      </c>
      <c r="I137" s="7" t="s">
        <v>1042</v>
      </c>
      <c r="J137" s="3"/>
      <c r="K137" s="3"/>
    </row>
    <row r="138" spans="2:11" ht="15">
      <c r="B138" s="3" t="s">
        <v>1630</v>
      </c>
      <c r="C138" s="3" t="s">
        <v>1631</v>
      </c>
      <c r="D138" s="3" t="s">
        <v>1038</v>
      </c>
      <c r="E138" s="7"/>
      <c r="F138" s="3" t="s">
        <v>1632</v>
      </c>
      <c r="G138" s="3" t="s">
        <v>1633</v>
      </c>
      <c r="H138" s="3" t="s">
        <v>1634</v>
      </c>
      <c r="I138" s="7" t="s">
        <v>1049</v>
      </c>
      <c r="J138" s="3"/>
      <c r="K138" s="3"/>
    </row>
    <row r="139" spans="2:11" ht="15">
      <c r="B139" s="3" t="s">
        <v>1635</v>
      </c>
      <c r="C139" s="3" t="s">
        <v>1636</v>
      </c>
      <c r="D139" s="3" t="s">
        <v>1038</v>
      </c>
      <c r="E139" s="7"/>
      <c r="F139" s="3" t="s">
        <v>1637</v>
      </c>
      <c r="G139" s="3" t="s">
        <v>1638</v>
      </c>
      <c r="H139" s="3" t="s">
        <v>1639</v>
      </c>
      <c r="I139" s="7" t="s">
        <v>1076</v>
      </c>
      <c r="J139" s="3"/>
      <c r="K139" s="3"/>
    </row>
    <row r="140" spans="2:11" ht="15">
      <c r="B140" s="3" t="s">
        <v>1640</v>
      </c>
      <c r="C140" s="3" t="s">
        <v>1641</v>
      </c>
      <c r="D140" s="3" t="s">
        <v>1066</v>
      </c>
      <c r="E140" s="7" t="s">
        <v>1042</v>
      </c>
      <c r="F140" s="3" t="s">
        <v>1642</v>
      </c>
      <c r="G140" s="3" t="s">
        <v>1643</v>
      </c>
      <c r="H140" s="3" t="s">
        <v>1098</v>
      </c>
      <c r="I140" s="7" t="s">
        <v>1054</v>
      </c>
      <c r="J140" s="3"/>
      <c r="K140" s="3"/>
    </row>
    <row r="141" spans="2:11" ht="15">
      <c r="B141" s="3" t="s">
        <v>1644</v>
      </c>
      <c r="C141" s="3" t="s">
        <v>1645</v>
      </c>
      <c r="D141" s="3" t="s">
        <v>1038</v>
      </c>
      <c r="E141" s="7"/>
      <c r="F141" s="3" t="s">
        <v>1646</v>
      </c>
      <c r="G141" s="3" t="s">
        <v>1647</v>
      </c>
      <c r="H141" s="3" t="s">
        <v>1648</v>
      </c>
      <c r="I141" s="7" t="s">
        <v>1049</v>
      </c>
      <c r="J141" s="3"/>
      <c r="K141" s="3"/>
    </row>
    <row r="142" spans="2:11" ht="15">
      <c r="B142" s="3" t="s">
        <v>1649</v>
      </c>
      <c r="C142" s="3" t="s">
        <v>1650</v>
      </c>
      <c r="D142" s="3" t="s">
        <v>1066</v>
      </c>
      <c r="E142" s="7"/>
      <c r="F142" s="3" t="s">
        <v>1651</v>
      </c>
      <c r="G142" s="3" t="s">
        <v>1652</v>
      </c>
      <c r="H142" s="3" t="s">
        <v>1653</v>
      </c>
      <c r="I142" s="7" t="s">
        <v>1204</v>
      </c>
      <c r="J142" s="3"/>
      <c r="K142" s="3"/>
    </row>
    <row r="143" spans="2:11" ht="15">
      <c r="B143" s="3" t="s">
        <v>1654</v>
      </c>
      <c r="C143" s="3" t="s">
        <v>1655</v>
      </c>
      <c r="D143" s="3" t="s">
        <v>1038</v>
      </c>
      <c r="E143" s="7"/>
      <c r="F143" s="3" t="s">
        <v>1656</v>
      </c>
      <c r="G143" s="3" t="s">
        <v>1657</v>
      </c>
      <c r="H143" s="3" t="s">
        <v>1098</v>
      </c>
      <c r="I143" s="7" t="s">
        <v>1054</v>
      </c>
      <c r="J143" s="3"/>
      <c r="K143" s="3"/>
    </row>
    <row r="144" spans="2:11" ht="15">
      <c r="B144" s="3" t="s">
        <v>1658</v>
      </c>
      <c r="C144" s="3" t="s">
        <v>1659</v>
      </c>
      <c r="D144" s="3" t="s">
        <v>1038</v>
      </c>
      <c r="E144" s="7"/>
      <c r="F144" s="3" t="s">
        <v>1660</v>
      </c>
      <c r="G144" s="3" t="s">
        <v>1661</v>
      </c>
      <c r="H144" s="3" t="s">
        <v>1662</v>
      </c>
      <c r="I144" s="7" t="s">
        <v>1076</v>
      </c>
      <c r="J144" s="3"/>
      <c r="K144" s="3"/>
    </row>
    <row r="145" spans="2:11" ht="15">
      <c r="B145" s="3" t="s">
        <v>1663</v>
      </c>
      <c r="C145" s="3" t="s">
        <v>1664</v>
      </c>
      <c r="D145" s="3" t="s">
        <v>1038</v>
      </c>
      <c r="E145" s="7"/>
      <c r="F145" s="3" t="s">
        <v>1665</v>
      </c>
      <c r="G145" s="3" t="s">
        <v>1666</v>
      </c>
      <c r="H145" s="3" t="s">
        <v>1666</v>
      </c>
      <c r="I145" s="7" t="s">
        <v>1049</v>
      </c>
      <c r="J145" s="3"/>
      <c r="K145" s="3"/>
    </row>
    <row r="146" spans="2:11" ht="15">
      <c r="B146" s="3" t="s">
        <v>1667</v>
      </c>
      <c r="C146" s="3" t="s">
        <v>1668</v>
      </c>
      <c r="D146" s="3" t="s">
        <v>1038</v>
      </c>
      <c r="E146" s="7"/>
      <c r="F146" s="3" t="s">
        <v>1669</v>
      </c>
      <c r="G146" s="3" t="s">
        <v>1670</v>
      </c>
      <c r="H146" s="3" t="s">
        <v>1670</v>
      </c>
      <c r="I146" s="7" t="s">
        <v>1049</v>
      </c>
      <c r="J146" s="3"/>
      <c r="K146" s="3"/>
    </row>
    <row r="147" spans="2:11" ht="15">
      <c r="B147" s="3" t="s">
        <v>1671</v>
      </c>
      <c r="C147" s="3" t="s">
        <v>1672</v>
      </c>
      <c r="D147" s="3" t="s">
        <v>1038</v>
      </c>
      <c r="E147" s="7"/>
      <c r="F147" s="3" t="s">
        <v>1673</v>
      </c>
      <c r="G147" s="3" t="s">
        <v>1674</v>
      </c>
      <c r="H147" s="3" t="s">
        <v>1675</v>
      </c>
      <c r="I147" s="7" t="s">
        <v>1049</v>
      </c>
      <c r="J147" s="3" t="s">
        <v>1043</v>
      </c>
      <c r="K147" s="3" t="s">
        <v>1043</v>
      </c>
    </row>
    <row r="148" spans="2:11" ht="15">
      <c r="B148" s="3" t="s">
        <v>1676</v>
      </c>
      <c r="C148" s="3" t="s">
        <v>1677</v>
      </c>
      <c r="D148" s="3" t="s">
        <v>1038</v>
      </c>
      <c r="E148" s="7"/>
      <c r="F148" s="3" t="s">
        <v>1678</v>
      </c>
      <c r="G148" s="3" t="s">
        <v>1679</v>
      </c>
      <c r="H148" s="3" t="s">
        <v>1680</v>
      </c>
      <c r="I148" s="7" t="s">
        <v>1099</v>
      </c>
      <c r="J148" s="3" t="s">
        <v>1043</v>
      </c>
      <c r="K148" s="3" t="s">
        <v>1043</v>
      </c>
    </row>
    <row r="149" spans="2:11" ht="15">
      <c r="B149" s="3" t="s">
        <v>1681</v>
      </c>
      <c r="C149" s="3" t="s">
        <v>1682</v>
      </c>
      <c r="D149" s="3" t="s">
        <v>1038</v>
      </c>
      <c r="E149" s="7"/>
      <c r="F149" s="3" t="s">
        <v>1683</v>
      </c>
      <c r="G149" s="3" t="s">
        <v>1684</v>
      </c>
      <c r="H149" s="3" t="s">
        <v>1684</v>
      </c>
      <c r="I149" s="7" t="s">
        <v>1099</v>
      </c>
      <c r="J149" s="3"/>
      <c r="K149" s="3"/>
    </row>
    <row r="150" spans="2:11" ht="15">
      <c r="B150" s="3" t="s">
        <v>1685</v>
      </c>
      <c r="C150" s="3" t="s">
        <v>1686</v>
      </c>
      <c r="D150" s="3" t="s">
        <v>1066</v>
      </c>
      <c r="E150" s="7" t="s">
        <v>1687</v>
      </c>
      <c r="F150" s="3" t="s">
        <v>1688</v>
      </c>
      <c r="G150" s="3" t="s">
        <v>1689</v>
      </c>
      <c r="H150" s="3" t="s">
        <v>1098</v>
      </c>
      <c r="I150" s="7" t="s">
        <v>1099</v>
      </c>
      <c r="J150" s="3"/>
      <c r="K150" s="3"/>
    </row>
    <row r="151" spans="2:11" ht="15">
      <c r="B151" s="3" t="s">
        <v>1690</v>
      </c>
      <c r="C151" s="3" t="s">
        <v>1691</v>
      </c>
      <c r="D151" s="3" t="s">
        <v>1038</v>
      </c>
      <c r="E151" s="7"/>
      <c r="F151" s="3" t="s">
        <v>1692</v>
      </c>
      <c r="G151" s="3" t="s">
        <v>1689</v>
      </c>
      <c r="H151" s="3" t="s">
        <v>1693</v>
      </c>
      <c r="I151" s="7" t="s">
        <v>1042</v>
      </c>
      <c r="J151" s="3"/>
      <c r="K151" s="3"/>
    </row>
    <row r="152" spans="2:11" ht="15">
      <c r="B152" s="3" t="s">
        <v>1694</v>
      </c>
      <c r="C152" s="3" t="s">
        <v>1695</v>
      </c>
      <c r="D152" s="3" t="s">
        <v>1038</v>
      </c>
      <c r="E152" s="7"/>
      <c r="F152" s="3" t="s">
        <v>1696</v>
      </c>
      <c r="G152" s="3" t="s">
        <v>1697</v>
      </c>
      <c r="H152" s="3" t="s">
        <v>1098</v>
      </c>
      <c r="I152" s="7" t="s">
        <v>1054</v>
      </c>
      <c r="J152" s="3"/>
      <c r="K152" s="3"/>
    </row>
    <row r="153" spans="2:11" ht="15">
      <c r="B153" s="3" t="s">
        <v>1698</v>
      </c>
      <c r="C153" s="3" t="s">
        <v>1699</v>
      </c>
      <c r="D153" s="3" t="s">
        <v>1066</v>
      </c>
      <c r="E153" s="7"/>
      <c r="F153" s="3" t="s">
        <v>1700</v>
      </c>
      <c r="G153" s="3" t="s">
        <v>1701</v>
      </c>
      <c r="H153" s="3" t="s">
        <v>1702</v>
      </c>
      <c r="I153" s="7" t="s">
        <v>1204</v>
      </c>
      <c r="J153" s="3"/>
      <c r="K153" s="3"/>
    </row>
    <row r="154" spans="2:11" ht="15">
      <c r="B154" s="3" t="s">
        <v>1703</v>
      </c>
      <c r="C154" s="3" t="s">
        <v>1704</v>
      </c>
      <c r="D154" s="3" t="s">
        <v>1038</v>
      </c>
      <c r="E154" s="7"/>
      <c r="F154" s="3" t="s">
        <v>1705</v>
      </c>
      <c r="G154" s="3" t="s">
        <v>1706</v>
      </c>
      <c r="H154" s="3" t="s">
        <v>1098</v>
      </c>
      <c r="I154" s="7" t="s">
        <v>1099</v>
      </c>
      <c r="J154" s="3"/>
      <c r="K154" s="3"/>
    </row>
    <row r="155" spans="2:11" ht="15">
      <c r="B155" s="3" t="s">
        <v>1707</v>
      </c>
      <c r="C155" s="3" t="s">
        <v>1708</v>
      </c>
      <c r="D155" s="3" t="s">
        <v>1038</v>
      </c>
      <c r="E155" s="7"/>
      <c r="F155" s="3" t="s">
        <v>1709</v>
      </c>
      <c r="G155" s="3" t="s">
        <v>1710</v>
      </c>
      <c r="H155" s="3" t="s">
        <v>1098</v>
      </c>
      <c r="I155" s="7" t="s">
        <v>1099</v>
      </c>
      <c r="J155" s="3"/>
      <c r="K155" s="3"/>
    </row>
    <row r="156" spans="2:11" ht="15">
      <c r="B156" s="3" t="s">
        <v>1711</v>
      </c>
      <c r="C156" s="3" t="s">
        <v>1712</v>
      </c>
      <c r="D156" s="3" t="s">
        <v>1038</v>
      </c>
      <c r="E156" s="7"/>
      <c r="F156" s="3" t="s">
        <v>1713</v>
      </c>
      <c r="G156" s="3" t="s">
        <v>1714</v>
      </c>
      <c r="H156" s="3" t="s">
        <v>1715</v>
      </c>
      <c r="I156" s="7" t="s">
        <v>1099</v>
      </c>
      <c r="J156" s="3"/>
      <c r="K156" s="3"/>
    </row>
    <row r="157" spans="2:11" ht="15">
      <c r="B157" s="3" t="s">
        <v>1716</v>
      </c>
      <c r="C157" s="3" t="s">
        <v>1717</v>
      </c>
      <c r="D157" s="3" t="s">
        <v>1066</v>
      </c>
      <c r="E157" s="7" t="s">
        <v>1718</v>
      </c>
      <c r="F157" s="3" t="s">
        <v>1719</v>
      </c>
      <c r="G157" s="3" t="s">
        <v>1714</v>
      </c>
      <c r="H157" s="3" t="s">
        <v>1720</v>
      </c>
      <c r="I157" s="7" t="s">
        <v>1204</v>
      </c>
      <c r="J157" s="3"/>
      <c r="K157" s="3"/>
    </row>
    <row r="158" spans="2:11" ht="15">
      <c r="B158" s="3" t="s">
        <v>1721</v>
      </c>
      <c r="C158" s="3" t="s">
        <v>1722</v>
      </c>
      <c r="D158" s="3" t="s">
        <v>1038</v>
      </c>
      <c r="E158" s="7"/>
      <c r="F158" s="3" t="s">
        <v>1723</v>
      </c>
      <c r="G158" s="3" t="s">
        <v>1724</v>
      </c>
      <c r="H158" s="3" t="s">
        <v>1724</v>
      </c>
      <c r="I158" s="7" t="s">
        <v>1049</v>
      </c>
      <c r="J158" s="3"/>
      <c r="K158" s="3"/>
    </row>
    <row r="159" spans="2:11" ht="15">
      <c r="B159" s="3" t="s">
        <v>1725</v>
      </c>
      <c r="C159" s="3" t="s">
        <v>1726</v>
      </c>
      <c r="D159" s="3" t="s">
        <v>1038</v>
      </c>
      <c r="E159" s="7"/>
      <c r="F159" s="3" t="s">
        <v>1727</v>
      </c>
      <c r="G159" s="3" t="s">
        <v>1728</v>
      </c>
      <c r="H159" s="3" t="s">
        <v>1729</v>
      </c>
      <c r="I159" s="7" t="s">
        <v>1099</v>
      </c>
      <c r="J159" s="3" t="s">
        <v>1043</v>
      </c>
      <c r="K159" s="3" t="s">
        <v>1043</v>
      </c>
    </row>
    <row r="160" spans="2:11" ht="15">
      <c r="B160" s="3" t="s">
        <v>1730</v>
      </c>
      <c r="C160" s="3" t="s">
        <v>1731</v>
      </c>
      <c r="D160" s="3" t="s">
        <v>1038</v>
      </c>
      <c r="E160" s="7"/>
      <c r="F160" s="3" t="s">
        <v>1732</v>
      </c>
      <c r="G160" s="3" t="s">
        <v>1733</v>
      </c>
      <c r="H160" s="3" t="s">
        <v>1098</v>
      </c>
      <c r="I160" s="7" t="s">
        <v>1054</v>
      </c>
      <c r="J160" s="3"/>
      <c r="K160" s="3"/>
    </row>
    <row r="161" spans="2:11" ht="15">
      <c r="B161" s="3" t="s">
        <v>1734</v>
      </c>
      <c r="C161" s="3" t="s">
        <v>1735</v>
      </c>
      <c r="D161" s="3" t="s">
        <v>1038</v>
      </c>
      <c r="E161" s="7"/>
      <c r="F161" s="3" t="s">
        <v>1736</v>
      </c>
      <c r="G161" s="3" t="s">
        <v>1733</v>
      </c>
      <c r="H161" s="3" t="s">
        <v>1098</v>
      </c>
      <c r="I161" s="7"/>
      <c r="J161" s="3"/>
      <c r="K161" s="3"/>
    </row>
    <row r="162" spans="2:11" ht="15">
      <c r="B162" s="3" t="s">
        <v>1737</v>
      </c>
      <c r="C162" s="3" t="s">
        <v>1738</v>
      </c>
      <c r="D162" s="3" t="s">
        <v>1038</v>
      </c>
      <c r="E162" s="7"/>
      <c r="F162" s="3" t="s">
        <v>1739</v>
      </c>
      <c r="G162" s="3" t="s">
        <v>1740</v>
      </c>
      <c r="H162" s="3" t="s">
        <v>1098</v>
      </c>
      <c r="I162" s="7" t="s">
        <v>1054</v>
      </c>
      <c r="J162" s="3"/>
      <c r="K162" s="3"/>
    </row>
    <row r="163" spans="2:11" ht="15">
      <c r="B163" s="3" t="s">
        <v>1741</v>
      </c>
      <c r="C163" s="3" t="s">
        <v>1742</v>
      </c>
      <c r="D163" s="3" t="s">
        <v>1038</v>
      </c>
      <c r="E163" s="7"/>
      <c r="F163" s="3" t="s">
        <v>1743</v>
      </c>
      <c r="G163" s="3" t="s">
        <v>1744</v>
      </c>
      <c r="H163" s="3" t="s">
        <v>1745</v>
      </c>
      <c r="I163" s="7" t="s">
        <v>1099</v>
      </c>
      <c r="J163" s="3"/>
      <c r="K163" s="3"/>
    </row>
    <row r="164" spans="2:11" ht="15">
      <c r="B164" s="3" t="s">
        <v>1746</v>
      </c>
      <c r="C164" s="3" t="s">
        <v>1747</v>
      </c>
      <c r="D164" s="3" t="s">
        <v>1066</v>
      </c>
      <c r="E164" s="7"/>
      <c r="F164" s="3" t="s">
        <v>1748</v>
      </c>
      <c r="G164" s="3" t="s">
        <v>1744</v>
      </c>
      <c r="H164" s="3" t="s">
        <v>1749</v>
      </c>
      <c r="I164" s="7" t="s">
        <v>1204</v>
      </c>
      <c r="J164" s="3"/>
      <c r="K164" s="3"/>
    </row>
    <row r="165" spans="2:11" ht="15">
      <c r="B165" s="3" t="s">
        <v>1750</v>
      </c>
      <c r="C165" s="3" t="s">
        <v>1751</v>
      </c>
      <c r="D165" s="3" t="s">
        <v>1038</v>
      </c>
      <c r="E165" s="7"/>
      <c r="F165" s="3" t="s">
        <v>1752</v>
      </c>
      <c r="G165" s="3" t="s">
        <v>1753</v>
      </c>
      <c r="H165" s="3" t="s">
        <v>1754</v>
      </c>
      <c r="I165" s="7" t="s">
        <v>1042</v>
      </c>
      <c r="J165" s="3"/>
      <c r="K165" s="3"/>
    </row>
    <row r="166" spans="2:11" ht="15">
      <c r="B166" s="3" t="s">
        <v>1755</v>
      </c>
      <c r="C166" s="3" t="s">
        <v>1756</v>
      </c>
      <c r="D166" s="3" t="s">
        <v>1038</v>
      </c>
      <c r="E166" s="7"/>
      <c r="F166" s="3" t="s">
        <v>1757</v>
      </c>
      <c r="G166" s="3" t="s">
        <v>1758</v>
      </c>
      <c r="H166" s="3" t="s">
        <v>1759</v>
      </c>
      <c r="I166" s="7" t="s">
        <v>1099</v>
      </c>
      <c r="J166" s="3"/>
      <c r="K166" s="3"/>
    </row>
    <row r="167" spans="2:11" ht="15">
      <c r="B167" s="3" t="s">
        <v>1760</v>
      </c>
      <c r="C167" s="3" t="s">
        <v>1761</v>
      </c>
      <c r="D167" s="3" t="s">
        <v>1038</v>
      </c>
      <c r="E167" s="7"/>
      <c r="F167" s="3" t="s">
        <v>1762</v>
      </c>
      <c r="G167" s="3" t="s">
        <v>1763</v>
      </c>
      <c r="H167" s="3" t="s">
        <v>1764</v>
      </c>
      <c r="I167" s="7" t="s">
        <v>1042</v>
      </c>
      <c r="J167" s="3"/>
      <c r="K167" s="3"/>
    </row>
    <row r="168" spans="2:11" ht="15">
      <c r="B168" s="3" t="s">
        <v>1765</v>
      </c>
      <c r="C168" s="3" t="s">
        <v>1766</v>
      </c>
      <c r="D168" s="3" t="s">
        <v>1573</v>
      </c>
      <c r="E168" s="7"/>
      <c r="F168" s="3" t="s">
        <v>1767</v>
      </c>
      <c r="G168" s="3" t="s">
        <v>1768</v>
      </c>
      <c r="H168" s="3" t="s">
        <v>1768</v>
      </c>
      <c r="I168" s="7" t="s">
        <v>1618</v>
      </c>
      <c r="J168" s="3"/>
      <c r="K168" s="3"/>
    </row>
    <row r="169" spans="2:11" ht="15">
      <c r="B169" s="3" t="s">
        <v>1769</v>
      </c>
      <c r="C169" s="3" t="s">
        <v>1770</v>
      </c>
      <c r="D169" s="3" t="s">
        <v>1038</v>
      </c>
      <c r="E169" s="7"/>
      <c r="F169" s="3" t="s">
        <v>1771</v>
      </c>
      <c r="G169" s="3" t="s">
        <v>1772</v>
      </c>
      <c r="H169" s="3" t="s">
        <v>1098</v>
      </c>
      <c r="I169" s="7" t="s">
        <v>1049</v>
      </c>
      <c r="J169" s="3"/>
      <c r="K169" s="3"/>
    </row>
    <row r="170" spans="2:11" ht="15">
      <c r="B170" s="3" t="s">
        <v>1773</v>
      </c>
      <c r="C170" s="3" t="s">
        <v>1774</v>
      </c>
      <c r="D170" s="3" t="s">
        <v>1038</v>
      </c>
      <c r="E170" s="7"/>
      <c r="F170" s="3" t="s">
        <v>1775</v>
      </c>
      <c r="G170" s="3" t="s">
        <v>1776</v>
      </c>
      <c r="H170" s="3" t="s">
        <v>1098</v>
      </c>
      <c r="I170" s="7" t="s">
        <v>1049</v>
      </c>
      <c r="J170" s="3"/>
      <c r="K170" s="3"/>
    </row>
    <row r="171" spans="2:11" ht="15">
      <c r="B171" s="3" t="s">
        <v>1777</v>
      </c>
      <c r="C171" s="3" t="s">
        <v>1778</v>
      </c>
      <c r="D171" s="3" t="s">
        <v>1038</v>
      </c>
      <c r="E171" s="7"/>
      <c r="F171" s="3" t="s">
        <v>1779</v>
      </c>
      <c r="G171" s="3" t="s">
        <v>1780</v>
      </c>
      <c r="H171" s="3" t="s">
        <v>1098</v>
      </c>
      <c r="I171" s="7" t="s">
        <v>1099</v>
      </c>
      <c r="J171" s="3"/>
      <c r="K171" s="3"/>
    </row>
    <row r="172" spans="2:11" ht="15">
      <c r="B172" s="3" t="s">
        <v>1781</v>
      </c>
      <c r="C172" s="3" t="s">
        <v>1782</v>
      </c>
      <c r="D172" s="3" t="s">
        <v>1038</v>
      </c>
      <c r="E172" s="7"/>
      <c r="F172" s="3" t="s">
        <v>1783</v>
      </c>
      <c r="G172" s="3" t="s">
        <v>1032</v>
      </c>
      <c r="H172" s="3" t="s">
        <v>1098</v>
      </c>
      <c r="I172" s="7" t="s">
        <v>1054</v>
      </c>
      <c r="J172" s="3"/>
      <c r="K172" s="3"/>
    </row>
    <row r="173" spans="2:11" ht="15">
      <c r="B173" s="3" t="s">
        <v>1784</v>
      </c>
      <c r="C173" s="3" t="s">
        <v>1785</v>
      </c>
      <c r="D173" s="3" t="s">
        <v>1038</v>
      </c>
      <c r="E173" s="7"/>
      <c r="F173" s="3" t="s">
        <v>1786</v>
      </c>
      <c r="G173" s="3" t="s">
        <v>1787</v>
      </c>
      <c r="H173" s="3" t="s">
        <v>1098</v>
      </c>
      <c r="I173" s="7" t="s">
        <v>1145</v>
      </c>
      <c r="J173" s="3"/>
      <c r="K173" s="3"/>
    </row>
    <row r="174" spans="2:11" ht="15">
      <c r="B174" s="3" t="s">
        <v>1788</v>
      </c>
      <c r="C174" s="3" t="s">
        <v>1789</v>
      </c>
      <c r="D174" s="3" t="s">
        <v>1038</v>
      </c>
      <c r="E174" s="7"/>
      <c r="F174" s="3" t="s">
        <v>1790</v>
      </c>
      <c r="G174" s="3" t="s">
        <v>1791</v>
      </c>
      <c r="H174" s="3" t="s">
        <v>1098</v>
      </c>
      <c r="I174" s="7" t="s">
        <v>1042</v>
      </c>
      <c r="J174" s="3"/>
      <c r="K174" s="3"/>
    </row>
    <row r="175" spans="2:11" ht="15">
      <c r="B175" s="3" t="s">
        <v>1792</v>
      </c>
      <c r="C175" s="3" t="s">
        <v>1793</v>
      </c>
      <c r="D175" s="3" t="s">
        <v>1038</v>
      </c>
      <c r="E175" s="7"/>
      <c r="F175" s="3" t="s">
        <v>1794</v>
      </c>
      <c r="G175" s="3" t="s">
        <v>1795</v>
      </c>
      <c r="H175" s="3" t="s">
        <v>1098</v>
      </c>
      <c r="I175" s="7" t="s">
        <v>1054</v>
      </c>
      <c r="J175" s="3"/>
      <c r="K175" s="3"/>
    </row>
    <row r="176" spans="2:11" ht="15">
      <c r="B176" s="3" t="s">
        <v>1796</v>
      </c>
      <c r="C176" s="3" t="s">
        <v>1797</v>
      </c>
      <c r="D176" s="3" t="s">
        <v>1038</v>
      </c>
      <c r="E176" s="7"/>
      <c r="F176" s="3" t="s">
        <v>1798</v>
      </c>
      <c r="G176" s="3" t="s">
        <v>1799</v>
      </c>
      <c r="H176" s="3" t="s">
        <v>1098</v>
      </c>
      <c r="I176" s="7" t="s">
        <v>1054</v>
      </c>
      <c r="J176" s="3"/>
      <c r="K176" s="3"/>
    </row>
    <row r="177" spans="2:11" ht="15">
      <c r="B177" s="3" t="s">
        <v>1800</v>
      </c>
      <c r="C177" s="3" t="s">
        <v>1801</v>
      </c>
      <c r="D177" s="3" t="s">
        <v>1038</v>
      </c>
      <c r="E177" s="7"/>
      <c r="F177" s="3" t="s">
        <v>1802</v>
      </c>
      <c r="G177" s="3" t="s">
        <v>1803</v>
      </c>
      <c r="H177" s="3" t="s">
        <v>1098</v>
      </c>
      <c r="I177" s="7" t="s">
        <v>1626</v>
      </c>
      <c r="J177" s="3"/>
      <c r="K177" s="3"/>
    </row>
    <row r="178" spans="2:11" ht="15">
      <c r="B178" s="3" t="s">
        <v>1804</v>
      </c>
      <c r="C178" s="3" t="s">
        <v>1805</v>
      </c>
      <c r="D178" s="3" t="s">
        <v>1038</v>
      </c>
      <c r="E178" s="7"/>
      <c r="F178" s="3" t="s">
        <v>1806</v>
      </c>
      <c r="G178" s="3" t="s">
        <v>1807</v>
      </c>
      <c r="H178" s="3" t="s">
        <v>1098</v>
      </c>
      <c r="I178" s="7" t="s">
        <v>1042</v>
      </c>
      <c r="J178" s="3"/>
      <c r="K178" s="3"/>
    </row>
    <row r="179" spans="2:11" ht="15">
      <c r="B179" s="3" t="s">
        <v>1808</v>
      </c>
      <c r="C179" s="3" t="s">
        <v>1809</v>
      </c>
      <c r="D179" s="3" t="s">
        <v>1038</v>
      </c>
      <c r="E179" s="7"/>
      <c r="F179" s="3" t="s">
        <v>1810</v>
      </c>
      <c r="G179" s="3" t="s">
        <v>1811</v>
      </c>
      <c r="H179" s="3" t="s">
        <v>1098</v>
      </c>
      <c r="I179" s="7" t="s">
        <v>1049</v>
      </c>
      <c r="J179" s="3"/>
      <c r="K179" s="3"/>
    </row>
    <row r="180" spans="2:11" ht="15">
      <c r="B180" s="3" t="s">
        <v>1812</v>
      </c>
      <c r="C180" s="3" t="s">
        <v>1813</v>
      </c>
      <c r="D180" s="3" t="s">
        <v>1038</v>
      </c>
      <c r="E180" s="7"/>
      <c r="F180" s="3" t="s">
        <v>1814</v>
      </c>
      <c r="G180" s="3" t="s">
        <v>1815</v>
      </c>
      <c r="H180" s="3" t="s">
        <v>1815</v>
      </c>
      <c r="I180" s="7" t="s">
        <v>1049</v>
      </c>
      <c r="J180" s="3"/>
      <c r="K180" s="3"/>
    </row>
    <row r="181" spans="2:11" ht="15">
      <c r="B181" s="3" t="s">
        <v>1816</v>
      </c>
      <c r="C181" s="3" t="s">
        <v>1817</v>
      </c>
      <c r="D181" s="3" t="s">
        <v>1038</v>
      </c>
      <c r="E181" s="7"/>
      <c r="F181" s="3" t="s">
        <v>1818</v>
      </c>
      <c r="G181" s="3" t="s">
        <v>1819</v>
      </c>
      <c r="H181" s="3" t="s">
        <v>1819</v>
      </c>
      <c r="I181" s="7" t="s">
        <v>1049</v>
      </c>
      <c r="J181" s="3"/>
      <c r="K181" s="3"/>
    </row>
    <row r="182" spans="2:11" ht="15">
      <c r="B182" s="3" t="s">
        <v>1820</v>
      </c>
      <c r="C182" s="3" t="s">
        <v>1821</v>
      </c>
      <c r="D182" s="3" t="s">
        <v>1038</v>
      </c>
      <c r="E182" s="7"/>
      <c r="F182" s="3" t="s">
        <v>1822</v>
      </c>
      <c r="G182" s="3" t="s">
        <v>1823</v>
      </c>
      <c r="H182" s="3" t="s">
        <v>1823</v>
      </c>
      <c r="I182" s="7" t="s">
        <v>1049</v>
      </c>
      <c r="J182" s="3"/>
      <c r="K182" s="3"/>
    </row>
    <row r="183" spans="2:11" ht="15">
      <c r="B183" s="3" t="s">
        <v>1824</v>
      </c>
      <c r="C183" s="3" t="s">
        <v>1825</v>
      </c>
      <c r="D183" s="3" t="s">
        <v>1038</v>
      </c>
      <c r="E183" s="7"/>
      <c r="F183" s="3" t="s">
        <v>1826</v>
      </c>
      <c r="G183" s="3" t="s">
        <v>1827</v>
      </c>
      <c r="H183" s="3" t="s">
        <v>1827</v>
      </c>
      <c r="I183" s="7" t="s">
        <v>1049</v>
      </c>
      <c r="J183" s="3"/>
      <c r="K183" s="3"/>
    </row>
    <row r="184" spans="2:11" ht="15">
      <c r="B184" s="3" t="s">
        <v>1828</v>
      </c>
      <c r="C184" s="3" t="s">
        <v>1829</v>
      </c>
      <c r="D184" s="3" t="s">
        <v>1038</v>
      </c>
      <c r="E184" s="7"/>
      <c r="F184" s="3" t="s">
        <v>1830</v>
      </c>
      <c r="G184" s="3" t="s">
        <v>1831</v>
      </c>
      <c r="H184" s="3" t="s">
        <v>1831</v>
      </c>
      <c r="I184" s="7" t="s">
        <v>1049</v>
      </c>
      <c r="J184" s="3"/>
      <c r="K184" s="3"/>
    </row>
    <row r="185" spans="2:11" ht="15">
      <c r="B185" s="3" t="s">
        <v>1832</v>
      </c>
      <c r="C185" s="3" t="s">
        <v>1833</v>
      </c>
      <c r="D185" s="3" t="s">
        <v>1038</v>
      </c>
      <c r="E185" s="7"/>
      <c r="F185" s="3" t="s">
        <v>1834</v>
      </c>
      <c r="G185" s="3" t="s">
        <v>1835</v>
      </c>
      <c r="H185" s="3" t="s">
        <v>1835</v>
      </c>
      <c r="I185" s="7" t="s">
        <v>1049</v>
      </c>
      <c r="J185" s="3"/>
      <c r="K185" s="3"/>
    </row>
    <row r="186" spans="2:11" ht="15">
      <c r="B186" s="3" t="s">
        <v>1836</v>
      </c>
      <c r="C186" s="3" t="s">
        <v>1837</v>
      </c>
      <c r="D186" s="3" t="s">
        <v>1038</v>
      </c>
      <c r="E186" s="7"/>
      <c r="F186" s="3" t="s">
        <v>1838</v>
      </c>
      <c r="G186" s="3" t="s">
        <v>1839</v>
      </c>
      <c r="H186" s="3" t="s">
        <v>1839</v>
      </c>
      <c r="I186" s="7" t="s">
        <v>1049</v>
      </c>
      <c r="J186" s="3"/>
      <c r="K186" s="3"/>
    </row>
    <row r="187" spans="2:11" ht="15">
      <c r="B187" s="3" t="s">
        <v>1840</v>
      </c>
      <c r="C187" s="3" t="s">
        <v>1841</v>
      </c>
      <c r="D187" s="3" t="s">
        <v>1842</v>
      </c>
      <c r="E187" s="7"/>
      <c r="F187" s="3" t="s">
        <v>1843</v>
      </c>
      <c r="G187" s="3" t="s">
        <v>1844</v>
      </c>
      <c r="H187" s="3" t="s">
        <v>1845</v>
      </c>
      <c r="I187" s="7"/>
      <c r="J187" s="3"/>
      <c r="K187" s="3"/>
    </row>
    <row r="188" spans="2:11" ht="15">
      <c r="B188" s="3" t="s">
        <v>1846</v>
      </c>
      <c r="C188" s="3" t="s">
        <v>1847</v>
      </c>
      <c r="D188" s="3" t="s">
        <v>1842</v>
      </c>
      <c r="E188" s="7"/>
      <c r="F188" s="3" t="s">
        <v>1848</v>
      </c>
      <c r="G188" s="3" t="s">
        <v>1849</v>
      </c>
      <c r="H188" s="3" t="s">
        <v>1850</v>
      </c>
      <c r="I188" s="7"/>
      <c r="J188" s="3"/>
      <c r="K188" s="3"/>
    </row>
    <row r="189" spans="2:11" ht="15">
      <c r="B189" s="3" t="s">
        <v>1851</v>
      </c>
      <c r="C189" s="3" t="s">
        <v>1852</v>
      </c>
      <c r="D189" s="3" t="s">
        <v>1842</v>
      </c>
      <c r="E189" s="7"/>
      <c r="F189" s="3" t="s">
        <v>1853</v>
      </c>
      <c r="G189" s="3" t="s">
        <v>1854</v>
      </c>
      <c r="H189" s="3" t="s">
        <v>1855</v>
      </c>
      <c r="I189" s="7"/>
      <c r="J189" s="3"/>
      <c r="K189" s="3"/>
    </row>
    <row r="190" spans="2:11" ht="15">
      <c r="B190" s="3" t="s">
        <v>1856</v>
      </c>
      <c r="C190" s="3" t="s">
        <v>1857</v>
      </c>
      <c r="D190" s="3" t="s">
        <v>1842</v>
      </c>
      <c r="E190" s="7"/>
      <c r="F190" s="3" t="s">
        <v>1858</v>
      </c>
      <c r="G190" s="3" t="s">
        <v>1859</v>
      </c>
      <c r="H190" s="3" t="s">
        <v>1860</v>
      </c>
      <c r="I190" s="7"/>
      <c r="J190" s="3"/>
      <c r="K190" s="3"/>
    </row>
    <row r="191" spans="2:11" ht="15">
      <c r="B191" s="3" t="s">
        <v>1861</v>
      </c>
      <c r="C191" s="3" t="s">
        <v>1862</v>
      </c>
      <c r="D191" s="3" t="s">
        <v>1038</v>
      </c>
      <c r="E191" s="7"/>
      <c r="F191" s="3" t="s">
        <v>1863</v>
      </c>
      <c r="G191" s="3" t="s">
        <v>1864</v>
      </c>
      <c r="H191" s="3" t="s">
        <v>1865</v>
      </c>
      <c r="I191" s="7" t="s">
        <v>1866</v>
      </c>
      <c r="J191" s="3"/>
      <c r="K191" s="3"/>
    </row>
    <row r="192" spans="2:11" ht="15">
      <c r="B192" s="3" t="s">
        <v>1867</v>
      </c>
      <c r="C192" s="3" t="s">
        <v>1868</v>
      </c>
      <c r="D192" s="3" t="s">
        <v>1038</v>
      </c>
      <c r="E192" s="7"/>
      <c r="F192" s="3" t="s">
        <v>1869</v>
      </c>
      <c r="G192" s="3" t="s">
        <v>1870</v>
      </c>
      <c r="H192" s="3" t="s">
        <v>1871</v>
      </c>
      <c r="I192" s="7" t="s">
        <v>1866</v>
      </c>
      <c r="J192" s="3"/>
      <c r="K192" s="3"/>
    </row>
    <row r="193" spans="2:11" ht="15">
      <c r="B193" s="10" t="s">
        <v>1872</v>
      </c>
      <c r="C193" s="10" t="s">
        <v>1873</v>
      </c>
      <c r="D193" s="10" t="s">
        <v>1874</v>
      </c>
      <c r="E193" s="11" t="s">
        <v>1626</v>
      </c>
      <c r="F193" s="10" t="s">
        <v>1875</v>
      </c>
      <c r="G193" s="10" t="s">
        <v>1628</v>
      </c>
      <c r="H193" s="10" t="s">
        <v>1876</v>
      </c>
      <c r="I193" s="11" t="s">
        <v>1049</v>
      </c>
      <c r="J193" s="10"/>
      <c r="K193" s="10"/>
    </row>
    <row r="194" spans="2:11" ht="15">
      <c r="B194" s="10" t="s">
        <v>1877</v>
      </c>
      <c r="C194" s="10" t="s">
        <v>1878</v>
      </c>
      <c r="D194" s="10" t="s">
        <v>1874</v>
      </c>
      <c r="E194" s="11" t="s">
        <v>1879</v>
      </c>
      <c r="F194" s="10" t="s">
        <v>1880</v>
      </c>
      <c r="G194" s="10" t="s">
        <v>1652</v>
      </c>
      <c r="H194" s="10" t="s">
        <v>1881</v>
      </c>
      <c r="I194" s="11" t="s">
        <v>1049</v>
      </c>
      <c r="J194" s="10"/>
      <c r="K194" s="10"/>
    </row>
    <row r="195" spans="2:11" ht="15">
      <c r="B195" s="10" t="s">
        <v>1882</v>
      </c>
      <c r="C195" s="10" t="s">
        <v>1883</v>
      </c>
      <c r="D195" s="10" t="s">
        <v>1874</v>
      </c>
      <c r="E195" s="11" t="s">
        <v>1095</v>
      </c>
      <c r="F195" s="10" t="s">
        <v>1884</v>
      </c>
      <c r="G195" s="10" t="s">
        <v>1885</v>
      </c>
      <c r="H195" s="10" t="s">
        <v>1885</v>
      </c>
      <c r="I195" s="11" t="s">
        <v>1049</v>
      </c>
      <c r="J195" s="10"/>
      <c r="K195" s="10"/>
    </row>
    <row r="196" spans="2:11" ht="15">
      <c r="B196" s="10" t="s">
        <v>1886</v>
      </c>
      <c r="C196" s="10" t="s">
        <v>1887</v>
      </c>
      <c r="D196" s="10" t="s">
        <v>1874</v>
      </c>
      <c r="E196" s="11" t="s">
        <v>1095</v>
      </c>
      <c r="F196" s="10" t="s">
        <v>1888</v>
      </c>
      <c r="G196" s="10" t="s">
        <v>1889</v>
      </c>
      <c r="H196" s="10" t="s">
        <v>1555</v>
      </c>
      <c r="I196" s="11" t="s">
        <v>1049</v>
      </c>
      <c r="J196" s="10"/>
      <c r="K196" s="10"/>
    </row>
    <row r="197" spans="2:11" ht="15">
      <c r="B197" s="10" t="s">
        <v>1890</v>
      </c>
      <c r="C197" s="10" t="s">
        <v>1891</v>
      </c>
      <c r="D197" s="10" t="s">
        <v>1874</v>
      </c>
      <c r="E197" s="11" t="s">
        <v>1095</v>
      </c>
      <c r="F197" s="10" t="s">
        <v>1892</v>
      </c>
      <c r="G197" s="10" t="s">
        <v>1893</v>
      </c>
      <c r="H197" s="10" t="s">
        <v>1894</v>
      </c>
      <c r="I197" s="11" t="s">
        <v>1049</v>
      </c>
      <c r="J197" s="10"/>
      <c r="K197" s="10"/>
    </row>
    <row r="198" spans="2:11" ht="15">
      <c r="B198" s="10" t="s">
        <v>1895</v>
      </c>
      <c r="C198" s="10" t="s">
        <v>1896</v>
      </c>
      <c r="D198" s="10" t="s">
        <v>1874</v>
      </c>
      <c r="E198" s="11" t="s">
        <v>1095</v>
      </c>
      <c r="F198" s="10" t="s">
        <v>1897</v>
      </c>
      <c r="G198" s="10" t="s">
        <v>1898</v>
      </c>
      <c r="H198" s="10" t="s">
        <v>1898</v>
      </c>
      <c r="I198" s="11" t="s">
        <v>1049</v>
      </c>
      <c r="J198" s="10"/>
      <c r="K198" s="10"/>
    </row>
    <row r="199" spans="2:11" ht="15">
      <c r="B199" s="10" t="s">
        <v>1899</v>
      </c>
      <c r="C199" s="10" t="s">
        <v>1900</v>
      </c>
      <c r="D199" s="10" t="s">
        <v>1874</v>
      </c>
      <c r="E199" s="11" t="s">
        <v>1287</v>
      </c>
      <c r="F199" s="10" t="s">
        <v>1901</v>
      </c>
      <c r="G199" s="10" t="s">
        <v>1289</v>
      </c>
      <c r="H199" s="10" t="s">
        <v>1289</v>
      </c>
      <c r="I199" s="11" t="s">
        <v>1049</v>
      </c>
      <c r="J199" s="10"/>
      <c r="K199" s="10"/>
    </row>
    <row r="200" spans="2:11" ht="15">
      <c r="B200" s="10" t="s">
        <v>1902</v>
      </c>
      <c r="C200" s="10" t="s">
        <v>1903</v>
      </c>
      <c r="D200" s="10" t="s">
        <v>1874</v>
      </c>
      <c r="E200" s="11" t="s">
        <v>1095</v>
      </c>
      <c r="F200" s="10" t="s">
        <v>1904</v>
      </c>
      <c r="G200" s="10" t="s">
        <v>1905</v>
      </c>
      <c r="H200" s="10" t="s">
        <v>1905</v>
      </c>
      <c r="I200" s="11" t="s">
        <v>1049</v>
      </c>
      <c r="J200" s="10"/>
      <c r="K200" s="10"/>
    </row>
    <row r="201" spans="2:11" ht="15">
      <c r="B201" s="10" t="s">
        <v>1906</v>
      </c>
      <c r="C201" s="10" t="s">
        <v>1907</v>
      </c>
      <c r="D201" s="10" t="s">
        <v>1874</v>
      </c>
      <c r="E201" s="11" t="s">
        <v>1207</v>
      </c>
      <c r="F201" s="10" t="s">
        <v>1908</v>
      </c>
      <c r="G201" s="10" t="s">
        <v>1202</v>
      </c>
      <c r="H201" s="10" t="s">
        <v>1202</v>
      </c>
      <c r="I201" s="11" t="s">
        <v>1049</v>
      </c>
      <c r="J201" s="10"/>
      <c r="K201" s="10"/>
    </row>
    <row r="202" spans="2:11" ht="15">
      <c r="B202" s="10" t="s">
        <v>1909</v>
      </c>
      <c r="C202" s="10" t="s">
        <v>1910</v>
      </c>
      <c r="D202" s="10" t="s">
        <v>1874</v>
      </c>
      <c r="E202" s="11" t="s">
        <v>1459</v>
      </c>
      <c r="F202" s="10" t="s">
        <v>1911</v>
      </c>
      <c r="G202" s="10" t="s">
        <v>1461</v>
      </c>
      <c r="H202" s="10" t="s">
        <v>1461</v>
      </c>
      <c r="I202" s="11" t="s">
        <v>1049</v>
      </c>
      <c r="J202" s="10"/>
      <c r="K202" s="10"/>
    </row>
    <row r="203" spans="2:11" ht="15">
      <c r="B203" s="10" t="s">
        <v>1912</v>
      </c>
      <c r="C203" s="10" t="s">
        <v>1913</v>
      </c>
      <c r="D203" s="10" t="s">
        <v>1874</v>
      </c>
      <c r="E203" s="11" t="s">
        <v>1914</v>
      </c>
      <c r="F203" s="10" t="s">
        <v>1915</v>
      </c>
      <c r="G203" s="10" t="s">
        <v>1355</v>
      </c>
      <c r="H203" s="10" t="s">
        <v>1355</v>
      </c>
      <c r="I203" s="11" t="s">
        <v>1049</v>
      </c>
      <c r="J203" s="10"/>
      <c r="K203" s="10"/>
    </row>
    <row r="204" spans="2:11" ht="15">
      <c r="B204" s="10" t="s">
        <v>1916</v>
      </c>
      <c r="C204" s="10" t="s">
        <v>1917</v>
      </c>
      <c r="D204" s="10" t="s">
        <v>1874</v>
      </c>
      <c r="E204" s="11" t="s">
        <v>1439</v>
      </c>
      <c r="F204" s="10" t="s">
        <v>1918</v>
      </c>
      <c r="G204" s="10" t="s">
        <v>1919</v>
      </c>
      <c r="H204" s="10" t="s">
        <v>1919</v>
      </c>
      <c r="I204" s="11" t="s">
        <v>1049</v>
      </c>
      <c r="J204" s="10"/>
      <c r="K204" s="10"/>
    </row>
    <row r="205" spans="2:11" ht="15">
      <c r="B205" s="10" t="s">
        <v>1920</v>
      </c>
      <c r="C205" s="10" t="s">
        <v>1921</v>
      </c>
      <c r="D205" s="10" t="s">
        <v>1874</v>
      </c>
      <c r="E205" s="11" t="s">
        <v>1067</v>
      </c>
      <c r="F205" s="10" t="s">
        <v>1922</v>
      </c>
      <c r="G205" s="10" t="s">
        <v>1923</v>
      </c>
      <c r="H205" s="10" t="s">
        <v>1923</v>
      </c>
      <c r="I205" s="11" t="s">
        <v>1049</v>
      </c>
      <c r="J205" s="10"/>
      <c r="K205" s="10"/>
    </row>
    <row r="206" spans="2:11" ht="15">
      <c r="B206" s="10" t="s">
        <v>1924</v>
      </c>
      <c r="C206" s="10" t="s">
        <v>1925</v>
      </c>
      <c r="D206" s="10" t="s">
        <v>1874</v>
      </c>
      <c r="E206" s="11" t="s">
        <v>1084</v>
      </c>
      <c r="F206" s="10" t="s">
        <v>1926</v>
      </c>
      <c r="G206" s="10" t="s">
        <v>1927</v>
      </c>
      <c r="H206" s="10" t="s">
        <v>1927</v>
      </c>
      <c r="I206" s="11" t="s">
        <v>1049</v>
      </c>
      <c r="J206" s="10"/>
      <c r="K206" s="10"/>
    </row>
    <row r="207" spans="2:11" ht="15">
      <c r="B207" s="10" t="s">
        <v>1928</v>
      </c>
      <c r="C207" s="10" t="s">
        <v>1929</v>
      </c>
      <c r="D207" s="10" t="s">
        <v>1874</v>
      </c>
      <c r="E207" s="11" t="s">
        <v>1576</v>
      </c>
      <c r="F207" s="10" t="s">
        <v>1930</v>
      </c>
      <c r="G207" s="10" t="s">
        <v>1744</v>
      </c>
      <c r="H207" s="10" t="s">
        <v>1744</v>
      </c>
      <c r="I207" s="11" t="s">
        <v>1049</v>
      </c>
      <c r="J207" s="10"/>
      <c r="K207" s="10"/>
    </row>
    <row r="208" spans="2:11" ht="15">
      <c r="B208" s="10" t="s">
        <v>1931</v>
      </c>
      <c r="C208" s="10" t="s">
        <v>1932</v>
      </c>
      <c r="D208" s="10" t="s">
        <v>1874</v>
      </c>
      <c r="E208" s="11" t="s">
        <v>1042</v>
      </c>
      <c r="F208" s="10" t="s">
        <v>1933</v>
      </c>
      <c r="G208" s="10" t="s">
        <v>1758</v>
      </c>
      <c r="H208" s="10" t="s">
        <v>1758</v>
      </c>
      <c r="I208" s="11" t="s">
        <v>1049</v>
      </c>
      <c r="J208" s="10"/>
      <c r="K208" s="10"/>
    </row>
    <row r="209" spans="2:11" ht="15">
      <c r="B209" s="10" t="s">
        <v>1934</v>
      </c>
      <c r="C209" s="10" t="s">
        <v>1935</v>
      </c>
      <c r="D209" s="10" t="s">
        <v>1874</v>
      </c>
      <c r="E209" s="11" t="s">
        <v>1718</v>
      </c>
      <c r="F209" s="10" t="s">
        <v>1936</v>
      </c>
      <c r="G209" s="10" t="s">
        <v>1714</v>
      </c>
      <c r="H209" s="10" t="s">
        <v>1937</v>
      </c>
      <c r="I209" s="11" t="s">
        <v>1049</v>
      </c>
      <c r="J209" s="10"/>
      <c r="K209" s="10"/>
    </row>
    <row r="210" spans="2:11" ht="15">
      <c r="B210" s="10" t="s">
        <v>1938</v>
      </c>
      <c r="C210" s="10" t="s">
        <v>1939</v>
      </c>
      <c r="D210" s="10" t="s">
        <v>1874</v>
      </c>
      <c r="E210" s="11" t="s">
        <v>1112</v>
      </c>
      <c r="F210" s="10" t="s">
        <v>1940</v>
      </c>
      <c r="G210" s="10" t="s">
        <v>1114</v>
      </c>
      <c r="H210" s="10" t="s">
        <v>1941</v>
      </c>
      <c r="I210" s="11" t="s">
        <v>1049</v>
      </c>
      <c r="J210" s="10"/>
      <c r="K210" s="10"/>
    </row>
    <row r="211" spans="2:11" ht="15">
      <c r="B211" s="10" t="s">
        <v>1942</v>
      </c>
      <c r="C211" s="10" t="s">
        <v>1943</v>
      </c>
      <c r="D211" s="10" t="s">
        <v>1874</v>
      </c>
      <c r="E211" s="11" t="s">
        <v>1599</v>
      </c>
      <c r="F211" s="10" t="s">
        <v>1944</v>
      </c>
      <c r="G211" s="10" t="s">
        <v>1601</v>
      </c>
      <c r="H211" s="10" t="s">
        <v>1945</v>
      </c>
      <c r="I211" s="11" t="s">
        <v>1049</v>
      </c>
      <c r="J211" s="10"/>
      <c r="K211" s="10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38"/>
  <sheetViews>
    <sheetView topLeftCell="A3" workbookViewId="0">
      <selection activeCell="B2" sqref="B2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53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1946</v>
      </c>
      <c r="D4" s="4" t="s">
        <v>1019</v>
      </c>
      <c r="E4" s="3" t="s">
        <v>12</v>
      </c>
    </row>
    <row r="5" spans="1:11" ht="16">
      <c r="B5" s="4" t="s">
        <v>1020</v>
      </c>
      <c r="C5" s="13" t="s">
        <v>16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1947</v>
      </c>
      <c r="D9" s="3" t="s">
        <v>1038</v>
      </c>
      <c r="E9" s="7"/>
      <c r="F9" s="3" t="s">
        <v>1948</v>
      </c>
      <c r="G9" s="3" t="s">
        <v>1949</v>
      </c>
      <c r="H9" s="3" t="s">
        <v>1950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1951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1952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1956</v>
      </c>
      <c r="D12" s="3" t="s">
        <v>1842</v>
      </c>
      <c r="E12" s="7"/>
      <c r="F12" s="3" t="s">
        <v>1957</v>
      </c>
      <c r="G12" s="3" t="s">
        <v>1849</v>
      </c>
      <c r="H12" s="3" t="s">
        <v>1958</v>
      </c>
      <c r="I12" s="7" t="s">
        <v>1207</v>
      </c>
      <c r="J12" s="3" t="s">
        <v>1043</v>
      </c>
      <c r="K12" s="3" t="s">
        <v>1043</v>
      </c>
    </row>
    <row r="13" spans="1:11" ht="15">
      <c r="B13" s="3" t="s">
        <v>1227</v>
      </c>
      <c r="C13" s="3" t="s">
        <v>1959</v>
      </c>
      <c r="D13" s="3" t="s">
        <v>1038</v>
      </c>
      <c r="E13" s="7"/>
      <c r="F13" s="3" t="s">
        <v>1128</v>
      </c>
      <c r="G13" s="3" t="s">
        <v>1129</v>
      </c>
      <c r="H13" s="3" t="s">
        <v>1130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1416</v>
      </c>
      <c r="C14" s="3" t="s">
        <v>1960</v>
      </c>
      <c r="D14" s="3" t="s">
        <v>1038</v>
      </c>
      <c r="E14" s="7"/>
      <c r="F14" s="3" t="s">
        <v>1133</v>
      </c>
      <c r="G14" s="3" t="s">
        <v>1134</v>
      </c>
      <c r="H14" s="3" t="s">
        <v>1135</v>
      </c>
      <c r="I14" s="7" t="s">
        <v>1049</v>
      </c>
      <c r="J14" s="3"/>
      <c r="K14" s="3"/>
    </row>
    <row r="15" spans="1:11" ht="15">
      <c r="B15" s="3" t="s">
        <v>1711</v>
      </c>
      <c r="C15" s="3" t="s">
        <v>1961</v>
      </c>
      <c r="D15" s="3" t="s">
        <v>1573</v>
      </c>
      <c r="E15" s="7"/>
      <c r="F15" s="3" t="s">
        <v>1962</v>
      </c>
      <c r="G15" s="3" t="s">
        <v>1963</v>
      </c>
      <c r="H15" s="3" t="s">
        <v>1098</v>
      </c>
      <c r="I15" s="7" t="s">
        <v>1099</v>
      </c>
      <c r="J15" s="3"/>
      <c r="K15" s="3"/>
    </row>
    <row r="16" spans="1:11" ht="15">
      <c r="B16" s="10" t="s">
        <v>1909</v>
      </c>
      <c r="C16" s="10" t="s">
        <v>1964</v>
      </c>
      <c r="D16" s="10" t="s">
        <v>1038</v>
      </c>
      <c r="E16" s="11"/>
      <c r="F16" s="10" t="s">
        <v>1965</v>
      </c>
      <c r="G16" s="10" t="s">
        <v>1966</v>
      </c>
      <c r="H16" s="10" t="s">
        <v>1967</v>
      </c>
      <c r="I16" s="11" t="s">
        <v>1049</v>
      </c>
      <c r="J16" s="10"/>
      <c r="K16" s="10"/>
    </row>
    <row r="17" spans="2:11" ht="15">
      <c r="B17" s="3" t="s">
        <v>1275</v>
      </c>
      <c r="C17" s="3" t="s">
        <v>1968</v>
      </c>
      <c r="D17" s="3" t="s">
        <v>1038</v>
      </c>
      <c r="E17" s="7"/>
      <c r="F17" s="3" t="s">
        <v>1969</v>
      </c>
      <c r="G17" s="3" t="s">
        <v>1970</v>
      </c>
      <c r="H17" s="3"/>
      <c r="I17" s="7" t="s">
        <v>1049</v>
      </c>
      <c r="J17" s="3"/>
      <c r="K17" s="3"/>
    </row>
    <row r="18" spans="2:11" ht="15">
      <c r="B18" s="3" t="s">
        <v>1644</v>
      </c>
      <c r="C18" s="3" t="s">
        <v>1971</v>
      </c>
      <c r="D18" s="3" t="s">
        <v>1038</v>
      </c>
      <c r="E18" s="7"/>
      <c r="F18" s="3" t="s">
        <v>1972</v>
      </c>
      <c r="G18" s="3" t="s">
        <v>1973</v>
      </c>
      <c r="H18" s="3"/>
      <c r="I18" s="7" t="s">
        <v>1049</v>
      </c>
      <c r="J18" s="3"/>
      <c r="K18" s="3"/>
    </row>
    <row r="19" spans="2:11" ht="15">
      <c r="B19" s="10" t="s">
        <v>1906</v>
      </c>
      <c r="C19" s="10" t="s">
        <v>1974</v>
      </c>
      <c r="D19" s="10" t="s">
        <v>1038</v>
      </c>
      <c r="E19" s="11"/>
      <c r="F19" s="10" t="s">
        <v>1975</v>
      </c>
      <c r="G19" s="10" t="s">
        <v>1976</v>
      </c>
      <c r="H19" s="10" t="s">
        <v>1977</v>
      </c>
      <c r="I19" s="11" t="s">
        <v>1049</v>
      </c>
      <c r="J19" s="10"/>
      <c r="K19" s="10"/>
    </row>
    <row r="20" spans="2:11" ht="15">
      <c r="B20" s="3" t="s">
        <v>1131</v>
      </c>
      <c r="C20" s="3" t="s">
        <v>1978</v>
      </c>
      <c r="D20" s="3" t="s">
        <v>1038</v>
      </c>
      <c r="E20" s="7"/>
      <c r="F20" s="3" t="s">
        <v>1979</v>
      </c>
      <c r="G20" s="3" t="s">
        <v>1980</v>
      </c>
      <c r="H20" s="3"/>
      <c r="I20" s="7" t="s">
        <v>1049</v>
      </c>
      <c r="J20" s="3"/>
      <c r="K20" s="3"/>
    </row>
    <row r="21" spans="2:11" ht="15">
      <c r="B21" s="3" t="s">
        <v>1671</v>
      </c>
      <c r="C21" s="3" t="s">
        <v>1981</v>
      </c>
      <c r="D21" s="3" t="s">
        <v>1038</v>
      </c>
      <c r="E21" s="7"/>
      <c r="F21" s="3" t="s">
        <v>1982</v>
      </c>
      <c r="G21" s="3" t="s">
        <v>1983</v>
      </c>
      <c r="H21" s="3"/>
      <c r="I21" s="7" t="s">
        <v>1049</v>
      </c>
      <c r="J21" s="3"/>
      <c r="K21" s="3"/>
    </row>
    <row r="22" spans="2:11" ht="15">
      <c r="B22" s="10" t="s">
        <v>1301</v>
      </c>
      <c r="C22" s="10" t="s">
        <v>1984</v>
      </c>
      <c r="D22" s="10" t="s">
        <v>1038</v>
      </c>
      <c r="E22" s="11"/>
      <c r="F22" s="10" t="s">
        <v>1985</v>
      </c>
      <c r="G22" s="10" t="s">
        <v>1986</v>
      </c>
      <c r="H22" s="10" t="s">
        <v>1987</v>
      </c>
      <c r="I22" s="11" t="s">
        <v>1049</v>
      </c>
      <c r="J22" s="10"/>
      <c r="K22" s="10"/>
    </row>
    <row r="23" spans="2:11" ht="15">
      <c r="B23" s="3" t="s">
        <v>1613</v>
      </c>
      <c r="C23" s="3" t="s">
        <v>1988</v>
      </c>
      <c r="D23" s="3" t="s">
        <v>1038</v>
      </c>
      <c r="E23" s="7"/>
      <c r="F23" s="3" t="s">
        <v>1989</v>
      </c>
      <c r="G23" s="3" t="s">
        <v>1990</v>
      </c>
      <c r="H23" s="3"/>
      <c r="I23" s="7" t="s">
        <v>1049</v>
      </c>
      <c r="J23" s="3"/>
      <c r="K23" s="3"/>
    </row>
    <row r="24" spans="2:11" ht="15">
      <c r="B24" s="3" t="s">
        <v>1624</v>
      </c>
      <c r="C24" s="3" t="s">
        <v>1991</v>
      </c>
      <c r="D24" s="3" t="s">
        <v>1038</v>
      </c>
      <c r="E24" s="7"/>
      <c r="F24" s="3" t="s">
        <v>1992</v>
      </c>
      <c r="G24" s="3" t="s">
        <v>1993</v>
      </c>
      <c r="H24" s="3"/>
      <c r="I24" s="7" t="s">
        <v>1049</v>
      </c>
      <c r="J24" s="3"/>
      <c r="K24" s="3"/>
    </row>
    <row r="25" spans="2:11" ht="15">
      <c r="B25" s="10" t="s">
        <v>1902</v>
      </c>
      <c r="C25" s="10" t="s">
        <v>1994</v>
      </c>
      <c r="D25" s="10" t="s">
        <v>1874</v>
      </c>
      <c r="E25" s="11" t="s">
        <v>1995</v>
      </c>
      <c r="F25" s="10" t="s">
        <v>1996</v>
      </c>
      <c r="G25" s="10" t="s">
        <v>1997</v>
      </c>
      <c r="H25" s="10" t="s">
        <v>1998</v>
      </c>
      <c r="I25" s="11" t="s">
        <v>1049</v>
      </c>
      <c r="J25" s="10"/>
      <c r="K25" s="10"/>
    </row>
    <row r="26" spans="2:11" ht="15">
      <c r="B26" s="3" t="s">
        <v>1126</v>
      </c>
      <c r="C26" s="3" t="s">
        <v>1999</v>
      </c>
      <c r="D26" s="3" t="s">
        <v>1038</v>
      </c>
      <c r="E26" s="7"/>
      <c r="F26" s="3" t="s">
        <v>2000</v>
      </c>
      <c r="G26" s="3" t="s">
        <v>2001</v>
      </c>
      <c r="H26" s="3" t="s">
        <v>2002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1725</v>
      </c>
      <c r="C27" s="3" t="s">
        <v>2003</v>
      </c>
      <c r="D27" s="3" t="s">
        <v>1038</v>
      </c>
      <c r="E27" s="7"/>
      <c r="F27" s="3" t="s">
        <v>2004</v>
      </c>
      <c r="G27" s="3" t="s">
        <v>2005</v>
      </c>
      <c r="H27" s="3" t="s">
        <v>2006</v>
      </c>
      <c r="I27" s="7" t="s">
        <v>1076</v>
      </c>
      <c r="J27" s="3"/>
      <c r="K27" s="3"/>
    </row>
    <row r="28" spans="2:11" ht="15">
      <c r="B28" s="10" t="s">
        <v>1146</v>
      </c>
      <c r="C28" s="10" t="s">
        <v>2007</v>
      </c>
      <c r="D28" s="10" t="s">
        <v>1038</v>
      </c>
      <c r="E28" s="11"/>
      <c r="F28" s="10" t="s">
        <v>2008</v>
      </c>
      <c r="G28" s="10" t="s">
        <v>2009</v>
      </c>
      <c r="H28" s="10" t="s">
        <v>2010</v>
      </c>
      <c r="I28" s="11" t="s">
        <v>1049</v>
      </c>
      <c r="J28" s="10" t="s">
        <v>1043</v>
      </c>
      <c r="K28" s="10" t="s">
        <v>1043</v>
      </c>
    </row>
    <row r="29" spans="2:11" ht="15">
      <c r="B29" s="3" t="s">
        <v>1173</v>
      </c>
      <c r="C29" s="3" t="s">
        <v>2011</v>
      </c>
      <c r="D29" s="3" t="s">
        <v>1038</v>
      </c>
      <c r="E29" s="7"/>
      <c r="F29" s="3" t="s">
        <v>2012</v>
      </c>
      <c r="G29" s="3" t="s">
        <v>2013</v>
      </c>
      <c r="H29" s="3"/>
      <c r="I29" s="7" t="s">
        <v>1049</v>
      </c>
      <c r="J29" s="3"/>
      <c r="K29" s="3"/>
    </row>
    <row r="30" spans="2:11" ht="15">
      <c r="B30" s="3" t="s">
        <v>1452</v>
      </c>
      <c r="C30" s="3" t="s">
        <v>2014</v>
      </c>
      <c r="D30" s="3" t="s">
        <v>1038</v>
      </c>
      <c r="E30" s="7"/>
      <c r="F30" s="3" t="s">
        <v>2015</v>
      </c>
      <c r="G30" s="3" t="s">
        <v>2016</v>
      </c>
      <c r="H30" s="3"/>
      <c r="I30" s="7" t="s">
        <v>1049</v>
      </c>
      <c r="J30" s="3"/>
      <c r="K30" s="3"/>
    </row>
    <row r="31" spans="2:11" ht="15">
      <c r="B31" s="3" t="s">
        <v>1899</v>
      </c>
      <c r="C31" s="3" t="s">
        <v>2017</v>
      </c>
      <c r="D31" s="3" t="s">
        <v>1573</v>
      </c>
      <c r="E31" s="7"/>
      <c r="F31" s="3" t="s">
        <v>2018</v>
      </c>
      <c r="G31" s="3" t="s">
        <v>2019</v>
      </c>
      <c r="H31" s="3" t="s">
        <v>2020</v>
      </c>
      <c r="I31" s="7" t="s">
        <v>1576</v>
      </c>
      <c r="J31" s="3" t="s">
        <v>1043</v>
      </c>
      <c r="K31" s="3" t="s">
        <v>1043</v>
      </c>
    </row>
    <row r="32" spans="2:11" ht="15">
      <c r="B32" s="3" t="s">
        <v>1335</v>
      </c>
      <c r="C32" s="3" t="s">
        <v>2021</v>
      </c>
      <c r="D32" s="3" t="s">
        <v>1038</v>
      </c>
      <c r="E32" s="7"/>
      <c r="F32" s="3" t="s">
        <v>2022</v>
      </c>
      <c r="G32" s="3" t="s">
        <v>2023</v>
      </c>
      <c r="H32" s="3" t="s">
        <v>1098</v>
      </c>
      <c r="I32" s="7" t="s">
        <v>1054</v>
      </c>
      <c r="J32" s="3"/>
      <c r="K32" s="3"/>
    </row>
    <row r="33" spans="2:11" ht="15">
      <c r="B33" s="3" t="s">
        <v>1077</v>
      </c>
      <c r="C33" s="3" t="s">
        <v>2024</v>
      </c>
      <c r="D33" s="3" t="s">
        <v>1066</v>
      </c>
      <c r="E33" s="7"/>
      <c r="F33" s="3" t="s">
        <v>2025</v>
      </c>
      <c r="G33" s="3" t="s">
        <v>2023</v>
      </c>
      <c r="H33" s="3" t="s">
        <v>2026</v>
      </c>
      <c r="I33" s="7" t="s">
        <v>1204</v>
      </c>
      <c r="J33" s="3"/>
      <c r="K33" s="3"/>
    </row>
    <row r="34" spans="2:11" ht="15">
      <c r="B34" s="3" t="s">
        <v>1597</v>
      </c>
      <c r="C34" s="3" t="s">
        <v>2027</v>
      </c>
      <c r="D34" s="3" t="s">
        <v>1038</v>
      </c>
      <c r="E34" s="7"/>
      <c r="F34" s="3" t="s">
        <v>2028</v>
      </c>
      <c r="G34" s="3" t="s">
        <v>2029</v>
      </c>
      <c r="H34" s="3" t="s">
        <v>1098</v>
      </c>
      <c r="I34" s="7" t="s">
        <v>1054</v>
      </c>
      <c r="J34" s="3"/>
      <c r="K34" s="3"/>
    </row>
    <row r="35" spans="2:11" ht="15">
      <c r="B35" s="10" t="s">
        <v>1895</v>
      </c>
      <c r="C35" s="10" t="s">
        <v>2030</v>
      </c>
      <c r="D35" s="10" t="s">
        <v>1038</v>
      </c>
      <c r="E35" s="11"/>
      <c r="F35" s="10" t="s">
        <v>2031</v>
      </c>
      <c r="G35" s="10" t="s">
        <v>2032</v>
      </c>
      <c r="H35" s="10" t="s">
        <v>2033</v>
      </c>
      <c r="I35" s="11" t="s">
        <v>1049</v>
      </c>
      <c r="J35" s="10"/>
      <c r="K35" s="10"/>
    </row>
    <row r="36" spans="2:11" ht="15">
      <c r="B36" s="3" t="s">
        <v>1592</v>
      </c>
      <c r="C36" s="3" t="s">
        <v>2034</v>
      </c>
      <c r="D36" s="3" t="s">
        <v>1038</v>
      </c>
      <c r="E36" s="7"/>
      <c r="F36" s="3" t="s">
        <v>2035</v>
      </c>
      <c r="G36" s="3" t="s">
        <v>2036</v>
      </c>
      <c r="H36" s="3"/>
      <c r="I36" s="7" t="s">
        <v>1049</v>
      </c>
      <c r="J36" s="3"/>
      <c r="K36" s="3"/>
    </row>
    <row r="37" spans="2:11" ht="15">
      <c r="B37" s="3" t="s">
        <v>1476</v>
      </c>
      <c r="C37" s="3" t="s">
        <v>2037</v>
      </c>
      <c r="D37" s="3" t="s">
        <v>1038</v>
      </c>
      <c r="E37" s="7"/>
      <c r="F37" s="3" t="s">
        <v>2038</v>
      </c>
      <c r="G37" s="3" t="s">
        <v>2039</v>
      </c>
      <c r="H37" s="3"/>
      <c r="I37" s="7" t="s">
        <v>1049</v>
      </c>
      <c r="J37" s="3"/>
      <c r="K37" s="3"/>
    </row>
    <row r="38" spans="2:11" ht="15">
      <c r="B38" s="10" t="s">
        <v>1619</v>
      </c>
      <c r="C38" s="10" t="s">
        <v>2040</v>
      </c>
      <c r="D38" s="10" t="s">
        <v>1038</v>
      </c>
      <c r="E38" s="11"/>
      <c r="F38" s="10" t="s">
        <v>2041</v>
      </c>
      <c r="G38" s="10" t="s">
        <v>2042</v>
      </c>
      <c r="H38" s="10" t="s">
        <v>2043</v>
      </c>
      <c r="I38" s="11" t="s">
        <v>1049</v>
      </c>
      <c r="J38" s="10"/>
      <c r="K38" s="10"/>
    </row>
    <row r="39" spans="2:11" ht="15">
      <c r="B39" s="3" t="s">
        <v>1252</v>
      </c>
      <c r="C39" s="3" t="s">
        <v>2044</v>
      </c>
      <c r="D39" s="3" t="s">
        <v>1038</v>
      </c>
      <c r="E39" s="7"/>
      <c r="F39" s="3" t="s">
        <v>2045</v>
      </c>
      <c r="G39" s="3" t="s">
        <v>2046</v>
      </c>
      <c r="H39" s="3"/>
      <c r="I39" s="7" t="s">
        <v>1049</v>
      </c>
      <c r="J39" s="3"/>
      <c r="K39" s="3"/>
    </row>
    <row r="40" spans="2:11" ht="15">
      <c r="B40" s="3" t="s">
        <v>1182</v>
      </c>
      <c r="C40" s="3" t="s">
        <v>2047</v>
      </c>
      <c r="D40" s="3" t="s">
        <v>1038</v>
      </c>
      <c r="E40" s="7"/>
      <c r="F40" s="3" t="s">
        <v>2048</v>
      </c>
      <c r="G40" s="3" t="s">
        <v>2049</v>
      </c>
      <c r="H40" s="3"/>
      <c r="I40" s="7" t="s">
        <v>1049</v>
      </c>
      <c r="J40" s="3"/>
      <c r="K40" s="3"/>
    </row>
    <row r="41" spans="2:11" ht="15">
      <c r="B41" s="10" t="s">
        <v>1588</v>
      </c>
      <c r="C41" s="10" t="s">
        <v>2050</v>
      </c>
      <c r="D41" s="10" t="s">
        <v>1038</v>
      </c>
      <c r="E41" s="11"/>
      <c r="F41" s="10" t="s">
        <v>2051</v>
      </c>
      <c r="G41" s="10" t="s">
        <v>2052</v>
      </c>
      <c r="H41" s="10" t="s">
        <v>2053</v>
      </c>
      <c r="I41" s="11" t="s">
        <v>1049</v>
      </c>
      <c r="J41" s="10"/>
      <c r="K41" s="10"/>
    </row>
    <row r="42" spans="2:11" ht="15">
      <c r="B42" s="3" t="s">
        <v>1676</v>
      </c>
      <c r="C42" s="3" t="s">
        <v>2054</v>
      </c>
      <c r="D42" s="3" t="s">
        <v>1038</v>
      </c>
      <c r="E42" s="7"/>
      <c r="F42" s="3" t="s">
        <v>2055</v>
      </c>
      <c r="G42" s="3" t="s">
        <v>2056</v>
      </c>
      <c r="H42" s="3"/>
      <c r="I42" s="7" t="s">
        <v>1049</v>
      </c>
      <c r="J42" s="3"/>
      <c r="K42" s="3"/>
    </row>
    <row r="43" spans="2:11" ht="15">
      <c r="B43" s="3" t="s">
        <v>1362</v>
      </c>
      <c r="C43" s="3" t="s">
        <v>2057</v>
      </c>
      <c r="D43" s="3" t="s">
        <v>1038</v>
      </c>
      <c r="E43" s="7"/>
      <c r="F43" s="3" t="s">
        <v>2058</v>
      </c>
      <c r="G43" s="3" t="s">
        <v>2059</v>
      </c>
      <c r="H43" s="3"/>
      <c r="I43" s="7" t="s">
        <v>1049</v>
      </c>
      <c r="J43" s="3"/>
      <c r="K43" s="3"/>
    </row>
    <row r="44" spans="2:11" ht="15">
      <c r="B44" s="10" t="s">
        <v>1890</v>
      </c>
      <c r="C44" s="10" t="s">
        <v>2060</v>
      </c>
      <c r="D44" s="10" t="s">
        <v>1038</v>
      </c>
      <c r="E44" s="11"/>
      <c r="F44" s="10" t="s">
        <v>2061</v>
      </c>
      <c r="G44" s="10" t="s">
        <v>2062</v>
      </c>
      <c r="H44" s="10" t="s">
        <v>2063</v>
      </c>
      <c r="I44" s="11" t="s">
        <v>1049</v>
      </c>
      <c r="J44" s="10"/>
      <c r="K44" s="10"/>
    </row>
    <row r="45" spans="2:11" ht="15">
      <c r="B45" s="3" t="s">
        <v>1347</v>
      </c>
      <c r="C45" s="3" t="s">
        <v>2064</v>
      </c>
      <c r="D45" s="3" t="s">
        <v>1038</v>
      </c>
      <c r="E45" s="7"/>
      <c r="F45" s="3" t="s">
        <v>2065</v>
      </c>
      <c r="G45" s="3" t="s">
        <v>2066</v>
      </c>
      <c r="H45" s="3"/>
      <c r="I45" s="7" t="s">
        <v>1049</v>
      </c>
      <c r="J45" s="3"/>
      <c r="K45" s="3"/>
    </row>
    <row r="46" spans="2:11" ht="15">
      <c r="B46" s="3" t="s">
        <v>1375</v>
      </c>
      <c r="C46" s="3" t="s">
        <v>2067</v>
      </c>
      <c r="D46" s="3" t="s">
        <v>1038</v>
      </c>
      <c r="E46" s="7"/>
      <c r="F46" s="3" t="s">
        <v>2068</v>
      </c>
      <c r="G46" s="3" t="s">
        <v>2069</v>
      </c>
      <c r="H46" s="3"/>
      <c r="I46" s="7" t="s">
        <v>1049</v>
      </c>
      <c r="J46" s="3"/>
      <c r="K46" s="3"/>
    </row>
    <row r="47" spans="2:11" ht="15">
      <c r="B47" s="3" t="s">
        <v>1195</v>
      </c>
      <c r="C47" s="3" t="s">
        <v>2070</v>
      </c>
      <c r="D47" s="3" t="s">
        <v>1038</v>
      </c>
      <c r="E47" s="7"/>
      <c r="F47" s="3" t="s">
        <v>1175</v>
      </c>
      <c r="G47" s="3" t="s">
        <v>1176</v>
      </c>
      <c r="H47" s="3" t="s">
        <v>1177</v>
      </c>
      <c r="I47" s="7" t="s">
        <v>1049</v>
      </c>
      <c r="J47" s="3"/>
      <c r="K47" s="3"/>
    </row>
    <row r="48" spans="2:11" ht="15">
      <c r="B48" s="3" t="s">
        <v>1116</v>
      </c>
      <c r="C48" s="3" t="s">
        <v>2071</v>
      </c>
      <c r="D48" s="3" t="s">
        <v>1038</v>
      </c>
      <c r="E48" s="7"/>
      <c r="F48" s="3" t="s">
        <v>2072</v>
      </c>
      <c r="G48" s="3" t="s">
        <v>2073</v>
      </c>
      <c r="H48" s="3" t="s">
        <v>1098</v>
      </c>
      <c r="I48" s="7" t="s">
        <v>1054</v>
      </c>
      <c r="J48" s="3"/>
      <c r="K48" s="3"/>
    </row>
    <row r="49" spans="2:11" ht="15">
      <c r="B49" s="3" t="s">
        <v>1121</v>
      </c>
      <c r="C49" s="3" t="s">
        <v>2074</v>
      </c>
      <c r="D49" s="3" t="s">
        <v>1038</v>
      </c>
      <c r="E49" s="7"/>
      <c r="F49" s="3" t="s">
        <v>1180</v>
      </c>
      <c r="G49" s="3" t="s">
        <v>1181</v>
      </c>
      <c r="H49" s="3" t="s">
        <v>1098</v>
      </c>
      <c r="I49" s="7" t="s">
        <v>1054</v>
      </c>
      <c r="J49" s="3"/>
      <c r="K49" s="3"/>
    </row>
    <row r="50" spans="2:11" ht="15">
      <c r="B50" s="3" t="s">
        <v>1215</v>
      </c>
      <c r="C50" s="3" t="s">
        <v>2075</v>
      </c>
      <c r="D50" s="3" t="s">
        <v>1038</v>
      </c>
      <c r="E50" s="7"/>
      <c r="F50" s="3" t="s">
        <v>2076</v>
      </c>
      <c r="G50" s="3" t="s">
        <v>2077</v>
      </c>
      <c r="H50" s="3" t="s">
        <v>2078</v>
      </c>
      <c r="I50" s="7" t="s">
        <v>2079</v>
      </c>
      <c r="J50" s="3"/>
      <c r="K50" s="3"/>
    </row>
    <row r="51" spans="2:11" ht="15">
      <c r="B51" s="3" t="s">
        <v>1059</v>
      </c>
      <c r="C51" s="3" t="s">
        <v>2080</v>
      </c>
      <c r="D51" s="3" t="s">
        <v>1066</v>
      </c>
      <c r="E51" s="7"/>
      <c r="F51" s="3" t="s">
        <v>2081</v>
      </c>
      <c r="G51" s="3" t="s">
        <v>2082</v>
      </c>
      <c r="H51" s="3" t="s">
        <v>2083</v>
      </c>
      <c r="I51" s="7" t="s">
        <v>1204</v>
      </c>
      <c r="J51" s="3"/>
      <c r="K51" s="3"/>
    </row>
    <row r="52" spans="2:11" ht="15">
      <c r="B52" s="10" t="s">
        <v>1912</v>
      </c>
      <c r="C52" s="10" t="s">
        <v>2084</v>
      </c>
      <c r="D52" s="10" t="s">
        <v>1874</v>
      </c>
      <c r="E52" s="11" t="s">
        <v>2085</v>
      </c>
      <c r="F52" s="10" t="s">
        <v>2086</v>
      </c>
      <c r="G52" s="10" t="s">
        <v>2087</v>
      </c>
      <c r="H52" s="10" t="s">
        <v>2088</v>
      </c>
      <c r="I52" s="11" t="s">
        <v>1049</v>
      </c>
      <c r="J52" s="10"/>
      <c r="K52" s="10"/>
    </row>
    <row r="53" spans="2:11" ht="15">
      <c r="B53" s="3" t="s">
        <v>1635</v>
      </c>
      <c r="C53" s="3" t="s">
        <v>2089</v>
      </c>
      <c r="D53" s="3" t="s">
        <v>1038</v>
      </c>
      <c r="E53" s="7"/>
      <c r="F53" s="3" t="s">
        <v>2090</v>
      </c>
      <c r="G53" s="3" t="s">
        <v>2091</v>
      </c>
      <c r="H53" s="3"/>
      <c r="I53" s="7" t="s">
        <v>1049</v>
      </c>
      <c r="J53" s="3"/>
      <c r="K53" s="3"/>
    </row>
    <row r="54" spans="2:11" ht="15">
      <c r="B54" s="3" t="s">
        <v>1658</v>
      </c>
      <c r="C54" s="3" t="s">
        <v>2092</v>
      </c>
      <c r="D54" s="3" t="s">
        <v>1038</v>
      </c>
      <c r="E54" s="7"/>
      <c r="F54" s="3" t="s">
        <v>2093</v>
      </c>
      <c r="G54" s="3" t="s">
        <v>2094</v>
      </c>
      <c r="H54" s="3"/>
      <c r="I54" s="7" t="s">
        <v>1049</v>
      </c>
      <c r="J54" s="3"/>
      <c r="K54" s="3"/>
    </row>
    <row r="55" spans="2:11" ht="15">
      <c r="B55" s="10" t="s">
        <v>1169</v>
      </c>
      <c r="C55" s="10" t="s">
        <v>2095</v>
      </c>
      <c r="D55" s="10" t="s">
        <v>1038</v>
      </c>
      <c r="E55" s="11"/>
      <c r="F55" s="10" t="s">
        <v>2096</v>
      </c>
      <c r="G55" s="10" t="s">
        <v>2097</v>
      </c>
      <c r="H55" s="10" t="s">
        <v>2098</v>
      </c>
      <c r="I55" s="11" t="s">
        <v>1049</v>
      </c>
      <c r="J55" s="10"/>
      <c r="K55" s="10"/>
    </row>
    <row r="56" spans="2:11" ht="15">
      <c r="B56" s="3" t="s">
        <v>1537</v>
      </c>
      <c r="C56" s="3" t="s">
        <v>2099</v>
      </c>
      <c r="D56" s="3" t="s">
        <v>1038</v>
      </c>
      <c r="E56" s="7"/>
      <c r="F56" s="3" t="s">
        <v>2100</v>
      </c>
      <c r="G56" s="3" t="s">
        <v>2101</v>
      </c>
      <c r="H56" s="3"/>
      <c r="I56" s="7" t="s">
        <v>1049</v>
      </c>
      <c r="J56" s="3"/>
      <c r="K56" s="3"/>
    </row>
    <row r="57" spans="2:11" ht="15">
      <c r="B57" s="3" t="s">
        <v>1522</v>
      </c>
      <c r="C57" s="3" t="s">
        <v>2102</v>
      </c>
      <c r="D57" s="3" t="s">
        <v>1038</v>
      </c>
      <c r="E57" s="7"/>
      <c r="F57" s="3" t="s">
        <v>2103</v>
      </c>
      <c r="G57" s="3" t="s">
        <v>2104</v>
      </c>
      <c r="H57" s="3"/>
      <c r="I57" s="7" t="s">
        <v>1049</v>
      </c>
      <c r="J57" s="3"/>
      <c r="K57" s="3"/>
    </row>
    <row r="58" spans="2:11" ht="15">
      <c r="B58" s="3" t="s">
        <v>1219</v>
      </c>
      <c r="C58" s="3" t="s">
        <v>2105</v>
      </c>
      <c r="D58" s="3" t="s">
        <v>1038</v>
      </c>
      <c r="E58" s="7"/>
      <c r="F58" s="3" t="s">
        <v>1364</v>
      </c>
      <c r="G58" s="3" t="s">
        <v>1365</v>
      </c>
      <c r="H58" s="3" t="s">
        <v>1366</v>
      </c>
      <c r="I58" s="7" t="s">
        <v>1049</v>
      </c>
      <c r="J58" s="3"/>
      <c r="K58" s="3"/>
    </row>
    <row r="59" spans="2:11" ht="15">
      <c r="B59" s="10" t="s">
        <v>1424</v>
      </c>
      <c r="C59" s="10" t="s">
        <v>2106</v>
      </c>
      <c r="D59" s="10" t="s">
        <v>1874</v>
      </c>
      <c r="E59" s="11" t="s">
        <v>2107</v>
      </c>
      <c r="F59" s="10" t="s">
        <v>2108</v>
      </c>
      <c r="G59" s="10" t="s">
        <v>2109</v>
      </c>
      <c r="H59" s="10" t="s">
        <v>2110</v>
      </c>
      <c r="I59" s="11" t="s">
        <v>1049</v>
      </c>
      <c r="J59" s="10" t="s">
        <v>1043</v>
      </c>
      <c r="K59" s="10" t="s">
        <v>1043</v>
      </c>
    </row>
    <row r="60" spans="2:11" ht="15">
      <c r="B60" s="3" t="s">
        <v>1443</v>
      </c>
      <c r="C60" s="3" t="s">
        <v>2111</v>
      </c>
      <c r="D60" s="3" t="s">
        <v>1066</v>
      </c>
      <c r="E60" s="7" t="s">
        <v>2107</v>
      </c>
      <c r="F60" s="3" t="s">
        <v>2112</v>
      </c>
      <c r="G60" s="3" t="s">
        <v>2109</v>
      </c>
      <c r="H60" s="3" t="s">
        <v>2113</v>
      </c>
      <c r="I60" s="7" t="s">
        <v>1042</v>
      </c>
      <c r="J60" s="3" t="s">
        <v>1043</v>
      </c>
      <c r="K60" s="3" t="s">
        <v>1043</v>
      </c>
    </row>
    <row r="61" spans="2:11" ht="15">
      <c r="B61" s="3" t="s">
        <v>1082</v>
      </c>
      <c r="C61" s="3" t="s">
        <v>2114</v>
      </c>
      <c r="D61" s="3" t="s">
        <v>1038</v>
      </c>
      <c r="E61" s="7"/>
      <c r="F61" s="3" t="s">
        <v>2115</v>
      </c>
      <c r="G61" s="3" t="s">
        <v>2116</v>
      </c>
      <c r="H61" s="3" t="s">
        <v>2117</v>
      </c>
      <c r="I61" s="7" t="s">
        <v>1049</v>
      </c>
      <c r="J61" s="3" t="s">
        <v>1043</v>
      </c>
      <c r="K61" s="3" t="s">
        <v>1043</v>
      </c>
    </row>
    <row r="62" spans="2:11" ht="15">
      <c r="B62" s="3" t="s">
        <v>1088</v>
      </c>
      <c r="C62" s="3" t="s">
        <v>2118</v>
      </c>
      <c r="D62" s="3" t="s">
        <v>1038</v>
      </c>
      <c r="E62" s="7"/>
      <c r="F62" s="3" t="s">
        <v>2119</v>
      </c>
      <c r="G62" s="3" t="s">
        <v>2120</v>
      </c>
      <c r="H62" s="3" t="s">
        <v>2121</v>
      </c>
      <c r="I62" s="7" t="s">
        <v>1049</v>
      </c>
      <c r="J62" s="3"/>
      <c r="K62" s="3"/>
    </row>
    <row r="63" spans="2:11" ht="15">
      <c r="B63" s="3" t="s">
        <v>1187</v>
      </c>
      <c r="C63" s="3" t="s">
        <v>2122</v>
      </c>
      <c r="D63" s="3" t="s">
        <v>1038</v>
      </c>
      <c r="E63" s="7"/>
      <c r="F63" s="3" t="s">
        <v>1454</v>
      </c>
      <c r="G63" s="3" t="s">
        <v>1455</v>
      </c>
      <c r="H63" s="3" t="s">
        <v>1456</v>
      </c>
      <c r="I63" s="7" t="s">
        <v>1049</v>
      </c>
      <c r="J63" s="3"/>
      <c r="K63" s="3"/>
    </row>
    <row r="64" spans="2:11" ht="15">
      <c r="B64" s="3" t="s">
        <v>1420</v>
      </c>
      <c r="C64" s="3" t="s">
        <v>2123</v>
      </c>
      <c r="D64" s="3" t="s">
        <v>1038</v>
      </c>
      <c r="E64" s="7"/>
      <c r="F64" s="3" t="s">
        <v>2124</v>
      </c>
      <c r="G64" s="3" t="s">
        <v>2125</v>
      </c>
      <c r="H64" s="3" t="s">
        <v>2125</v>
      </c>
      <c r="I64" s="7" t="s">
        <v>1042</v>
      </c>
      <c r="J64" s="3"/>
      <c r="K64" s="3"/>
    </row>
    <row r="65" spans="2:11" ht="15">
      <c r="B65" s="3" t="s">
        <v>1110</v>
      </c>
      <c r="C65" s="3" t="s">
        <v>2126</v>
      </c>
      <c r="D65" s="3" t="s">
        <v>1573</v>
      </c>
      <c r="E65" s="7"/>
      <c r="F65" s="3" t="s">
        <v>2127</v>
      </c>
      <c r="G65" s="3" t="s">
        <v>2128</v>
      </c>
      <c r="H65" s="3" t="s">
        <v>1098</v>
      </c>
      <c r="I65" s="7" t="s">
        <v>1099</v>
      </c>
      <c r="J65" s="3"/>
      <c r="K65" s="3"/>
    </row>
    <row r="66" spans="2:11" ht="15">
      <c r="B66" s="10" t="s">
        <v>1582</v>
      </c>
      <c r="C66" s="10" t="s">
        <v>2129</v>
      </c>
      <c r="D66" s="10" t="s">
        <v>1038</v>
      </c>
      <c r="E66" s="11"/>
      <c r="F66" s="10" t="s">
        <v>2130</v>
      </c>
      <c r="G66" s="10" t="s">
        <v>2131</v>
      </c>
      <c r="H66" s="10" t="s">
        <v>2033</v>
      </c>
      <c r="I66" s="11" t="s">
        <v>1049</v>
      </c>
      <c r="J66" s="10"/>
      <c r="K66" s="10"/>
    </row>
    <row r="67" spans="2:11" ht="15">
      <c r="B67" s="3" t="s">
        <v>1938</v>
      </c>
      <c r="C67" s="3" t="s">
        <v>2132</v>
      </c>
      <c r="D67" s="3" t="s">
        <v>1038</v>
      </c>
      <c r="E67" s="7"/>
      <c r="F67" s="3" t="s">
        <v>2133</v>
      </c>
      <c r="G67" s="3" t="s">
        <v>2134</v>
      </c>
      <c r="H67" s="3"/>
      <c r="I67" s="7" t="s">
        <v>1049</v>
      </c>
      <c r="J67" s="3"/>
      <c r="K67" s="3"/>
    </row>
    <row r="68" spans="2:11" ht="15">
      <c r="B68" s="3" t="s">
        <v>1942</v>
      </c>
      <c r="C68" s="3" t="s">
        <v>2135</v>
      </c>
      <c r="D68" s="3" t="s">
        <v>1038</v>
      </c>
      <c r="E68" s="7"/>
      <c r="F68" s="3" t="s">
        <v>2136</v>
      </c>
      <c r="G68" s="3" t="s">
        <v>2137</v>
      </c>
      <c r="H68" s="3"/>
      <c r="I68" s="7" t="s">
        <v>1049</v>
      </c>
      <c r="J68" s="3"/>
      <c r="K68" s="3"/>
    </row>
    <row r="69" spans="2:11" ht="15">
      <c r="B69" s="10" t="s">
        <v>1882</v>
      </c>
      <c r="C69" s="10" t="s">
        <v>2138</v>
      </c>
      <c r="D69" s="10" t="s">
        <v>1038</v>
      </c>
      <c r="E69" s="11"/>
      <c r="F69" s="10" t="s">
        <v>2139</v>
      </c>
      <c r="G69" s="10" t="s">
        <v>2140</v>
      </c>
      <c r="H69" s="10" t="s">
        <v>2141</v>
      </c>
      <c r="I69" s="11" t="s">
        <v>1049</v>
      </c>
      <c r="J69" s="10"/>
      <c r="K69" s="10"/>
    </row>
    <row r="70" spans="2:11" ht="15">
      <c r="B70" s="3" t="s">
        <v>1931</v>
      </c>
      <c r="C70" s="3" t="s">
        <v>2142</v>
      </c>
      <c r="D70" s="3" t="s">
        <v>1038</v>
      </c>
      <c r="E70" s="7"/>
      <c r="F70" s="3" t="s">
        <v>2143</v>
      </c>
      <c r="G70" s="3" t="s">
        <v>2144</v>
      </c>
      <c r="H70" s="3" t="s">
        <v>2145</v>
      </c>
      <c r="I70" s="7" t="s">
        <v>1049</v>
      </c>
      <c r="J70" s="3"/>
      <c r="K70" s="3"/>
    </row>
    <row r="71" spans="2:11" ht="15">
      <c r="B71" s="3" t="s">
        <v>1934</v>
      </c>
      <c r="C71" s="3" t="s">
        <v>2146</v>
      </c>
      <c r="D71" s="3" t="s">
        <v>1038</v>
      </c>
      <c r="E71" s="7"/>
      <c r="F71" s="3" t="s">
        <v>2147</v>
      </c>
      <c r="G71" s="3" t="s">
        <v>2148</v>
      </c>
      <c r="H71" s="3" t="s">
        <v>2149</v>
      </c>
      <c r="I71" s="7" t="s">
        <v>1049</v>
      </c>
      <c r="J71" s="3"/>
      <c r="K71" s="3"/>
    </row>
    <row r="72" spans="2:11" ht="15">
      <c r="B72" s="10" t="s">
        <v>1886</v>
      </c>
      <c r="C72" s="10" t="s">
        <v>2150</v>
      </c>
      <c r="D72" s="10" t="s">
        <v>1038</v>
      </c>
      <c r="E72" s="11"/>
      <c r="F72" s="10" t="s">
        <v>2151</v>
      </c>
      <c r="G72" s="10" t="s">
        <v>2152</v>
      </c>
      <c r="H72" s="10" t="s">
        <v>2153</v>
      </c>
      <c r="I72" s="11" t="s">
        <v>1049</v>
      </c>
      <c r="J72" s="10"/>
      <c r="K72" s="10"/>
    </row>
    <row r="73" spans="2:11" ht="15">
      <c r="B73" s="3" t="s">
        <v>1495</v>
      </c>
      <c r="C73" s="3" t="s">
        <v>2154</v>
      </c>
      <c r="D73" s="3" t="s">
        <v>1038</v>
      </c>
      <c r="E73" s="7"/>
      <c r="F73" s="3" t="s">
        <v>2155</v>
      </c>
      <c r="G73" s="3" t="s">
        <v>2156</v>
      </c>
      <c r="H73" s="3"/>
      <c r="I73" s="7" t="s">
        <v>1049</v>
      </c>
      <c r="J73" s="3"/>
      <c r="K73" s="3"/>
    </row>
    <row r="74" spans="2:11" ht="15">
      <c r="B74" s="3" t="s">
        <v>1481</v>
      </c>
      <c r="C74" s="3" t="s">
        <v>2157</v>
      </c>
      <c r="D74" s="3" t="s">
        <v>1038</v>
      </c>
      <c r="E74" s="7"/>
      <c r="F74" s="3" t="s">
        <v>2158</v>
      </c>
      <c r="G74" s="3" t="s">
        <v>2159</v>
      </c>
      <c r="H74" s="3"/>
      <c r="I74" s="7" t="s">
        <v>1049</v>
      </c>
      <c r="J74" s="3"/>
      <c r="K74" s="3"/>
    </row>
    <row r="75" spans="2:11" ht="15">
      <c r="B75" s="10" t="s">
        <v>1161</v>
      </c>
      <c r="C75" s="10" t="s">
        <v>2160</v>
      </c>
      <c r="D75" s="10" t="s">
        <v>1038</v>
      </c>
      <c r="E75" s="11"/>
      <c r="F75" s="10" t="s">
        <v>2161</v>
      </c>
      <c r="G75" s="10" t="s">
        <v>2162</v>
      </c>
      <c r="H75" s="10" t="s">
        <v>2163</v>
      </c>
      <c r="I75" s="11" t="s">
        <v>1049</v>
      </c>
      <c r="J75" s="10" t="s">
        <v>1043</v>
      </c>
      <c r="K75" s="10" t="s">
        <v>1043</v>
      </c>
    </row>
    <row r="76" spans="2:11" ht="15">
      <c r="B76" s="3" t="s">
        <v>1924</v>
      </c>
      <c r="C76" s="3" t="s">
        <v>2164</v>
      </c>
      <c r="D76" s="3" t="s">
        <v>1038</v>
      </c>
      <c r="E76" s="7"/>
      <c r="F76" s="3" t="s">
        <v>2165</v>
      </c>
      <c r="G76" s="3" t="s">
        <v>2166</v>
      </c>
      <c r="H76" s="3" t="s">
        <v>2167</v>
      </c>
      <c r="I76" s="7" t="s">
        <v>1049</v>
      </c>
      <c r="J76" s="3" t="s">
        <v>1043</v>
      </c>
      <c r="K76" s="3" t="s">
        <v>1043</v>
      </c>
    </row>
    <row r="77" spans="2:11" ht="15">
      <c r="B77" s="3" t="s">
        <v>1928</v>
      </c>
      <c r="C77" s="3" t="s">
        <v>2168</v>
      </c>
      <c r="D77" s="3" t="s">
        <v>1038</v>
      </c>
      <c r="E77" s="7"/>
      <c r="F77" s="3" t="s">
        <v>2169</v>
      </c>
      <c r="G77" s="3" t="s">
        <v>2170</v>
      </c>
      <c r="H77" s="3" t="s">
        <v>2171</v>
      </c>
      <c r="I77" s="7" t="s">
        <v>1049</v>
      </c>
      <c r="J77" s="3"/>
      <c r="K77" s="3"/>
    </row>
    <row r="78" spans="2:11" ht="15">
      <c r="B78" s="3" t="s">
        <v>1392</v>
      </c>
      <c r="C78" s="3" t="s">
        <v>2172</v>
      </c>
      <c r="D78" s="3" t="s">
        <v>2173</v>
      </c>
      <c r="E78" s="7"/>
      <c r="F78" s="3" t="s">
        <v>2174</v>
      </c>
      <c r="G78" s="3" t="s">
        <v>2175</v>
      </c>
      <c r="H78" s="3" t="s">
        <v>2176</v>
      </c>
      <c r="I78" s="7" t="s">
        <v>1207</v>
      </c>
      <c r="J78" s="3"/>
      <c r="K78" s="3"/>
    </row>
    <row r="79" spans="2:11" ht="15">
      <c r="B79" s="10" t="s">
        <v>1165</v>
      </c>
      <c r="C79" s="10" t="s">
        <v>2177</v>
      </c>
      <c r="D79" s="10" t="s">
        <v>1874</v>
      </c>
      <c r="E79" s="11" t="s">
        <v>2178</v>
      </c>
      <c r="F79" s="10" t="s">
        <v>2179</v>
      </c>
      <c r="G79" s="10" t="s">
        <v>2180</v>
      </c>
      <c r="H79" s="10" t="s">
        <v>2180</v>
      </c>
      <c r="I79" s="11" t="s">
        <v>1049</v>
      </c>
      <c r="J79" s="10"/>
      <c r="K79" s="10"/>
    </row>
    <row r="80" spans="2:11" ht="15">
      <c r="B80" s="3" t="s">
        <v>1765</v>
      </c>
      <c r="C80" s="3" t="s">
        <v>2181</v>
      </c>
      <c r="D80" s="3" t="s">
        <v>1038</v>
      </c>
      <c r="E80" s="7"/>
      <c r="F80" s="3" t="s">
        <v>2182</v>
      </c>
      <c r="G80" s="3" t="s">
        <v>2180</v>
      </c>
      <c r="H80" s="3" t="s">
        <v>2183</v>
      </c>
      <c r="I80" s="7" t="s">
        <v>2079</v>
      </c>
      <c r="J80" s="3"/>
      <c r="K80" s="3"/>
    </row>
    <row r="81" spans="2:11" ht="15">
      <c r="B81" s="3" t="s">
        <v>1432</v>
      </c>
      <c r="C81" s="3" t="s">
        <v>2184</v>
      </c>
      <c r="D81" s="3" t="s">
        <v>1066</v>
      </c>
      <c r="E81" s="7"/>
      <c r="F81" s="3" t="s">
        <v>2185</v>
      </c>
      <c r="G81" s="3" t="s">
        <v>2180</v>
      </c>
      <c r="H81" s="3" t="s">
        <v>2186</v>
      </c>
      <c r="I81" s="7" t="s">
        <v>1204</v>
      </c>
      <c r="J81" s="3"/>
      <c r="K81" s="3"/>
    </row>
    <row r="82" spans="2:11" ht="15">
      <c r="B82" s="3" t="s">
        <v>1630</v>
      </c>
      <c r="C82" s="3" t="s">
        <v>2187</v>
      </c>
      <c r="D82" s="3" t="s">
        <v>1038</v>
      </c>
      <c r="E82" s="7"/>
      <c r="F82" s="3" t="s">
        <v>2188</v>
      </c>
      <c r="G82" s="3" t="s">
        <v>2189</v>
      </c>
      <c r="H82" s="3" t="s">
        <v>2190</v>
      </c>
      <c r="I82" s="7" t="s">
        <v>1042</v>
      </c>
      <c r="J82" s="3"/>
      <c r="K82" s="3"/>
    </row>
    <row r="83" spans="2:11" ht="15">
      <c r="B83" s="3" t="s">
        <v>1388</v>
      </c>
      <c r="C83" s="3" t="s">
        <v>2191</v>
      </c>
      <c r="D83" s="3" t="s">
        <v>2192</v>
      </c>
      <c r="E83" s="7"/>
      <c r="F83" s="3" t="s">
        <v>2193</v>
      </c>
      <c r="G83" s="3" t="s">
        <v>2194</v>
      </c>
      <c r="H83" s="3" t="s">
        <v>2195</v>
      </c>
      <c r="I83" s="7" t="s">
        <v>1207</v>
      </c>
      <c r="J83" s="3"/>
      <c r="K83" s="3"/>
    </row>
    <row r="84" spans="2:11" ht="15">
      <c r="B84" s="3" t="s">
        <v>1872</v>
      </c>
      <c r="C84" s="3" t="s">
        <v>2196</v>
      </c>
      <c r="D84" s="3" t="s">
        <v>1573</v>
      </c>
      <c r="E84" s="7"/>
      <c r="F84" s="3" t="s">
        <v>2197</v>
      </c>
      <c r="G84" s="3" t="s">
        <v>2198</v>
      </c>
      <c r="H84" s="3" t="s">
        <v>2199</v>
      </c>
      <c r="I84" s="7" t="s">
        <v>1576</v>
      </c>
      <c r="J84" s="3" t="s">
        <v>1043</v>
      </c>
      <c r="K84" s="3" t="s">
        <v>1043</v>
      </c>
    </row>
    <row r="85" spans="2:11" ht="15">
      <c r="B85" s="3" t="s">
        <v>1380</v>
      </c>
      <c r="C85" s="3" t="s">
        <v>2200</v>
      </c>
      <c r="D85" s="3" t="s">
        <v>2192</v>
      </c>
      <c r="E85" s="7"/>
      <c r="F85" s="3" t="s">
        <v>2201</v>
      </c>
      <c r="G85" s="3" t="s">
        <v>2202</v>
      </c>
      <c r="H85" s="3" t="s">
        <v>2203</v>
      </c>
      <c r="I85" s="7" t="s">
        <v>1207</v>
      </c>
      <c r="J85" s="3"/>
      <c r="K85" s="3"/>
    </row>
    <row r="86" spans="2:11" ht="15">
      <c r="B86" s="10" t="s">
        <v>1877</v>
      </c>
      <c r="C86" s="10" t="s">
        <v>2204</v>
      </c>
      <c r="D86" s="10" t="s">
        <v>1874</v>
      </c>
      <c r="E86" s="11" t="s">
        <v>2205</v>
      </c>
      <c r="F86" s="10" t="s">
        <v>2206</v>
      </c>
      <c r="G86" s="10" t="s">
        <v>2207</v>
      </c>
      <c r="H86" s="10" t="s">
        <v>2207</v>
      </c>
      <c r="I86" s="11" t="s">
        <v>1049</v>
      </c>
      <c r="J86" s="10"/>
      <c r="K86" s="10"/>
    </row>
    <row r="87" spans="2:11" ht="15">
      <c r="B87" s="3" t="s">
        <v>1920</v>
      </c>
      <c r="C87" s="3" t="s">
        <v>2208</v>
      </c>
      <c r="D87" s="3" t="s">
        <v>1038</v>
      </c>
      <c r="E87" s="7"/>
      <c r="F87" s="3" t="s">
        <v>2209</v>
      </c>
      <c r="G87" s="3" t="s">
        <v>2207</v>
      </c>
      <c r="H87" s="3" t="s">
        <v>2210</v>
      </c>
      <c r="I87" s="7" t="s">
        <v>1049</v>
      </c>
      <c r="J87" s="3"/>
      <c r="K87" s="3"/>
    </row>
    <row r="88" spans="2:11" ht="15">
      <c r="B88" s="3" t="s">
        <v>1291</v>
      </c>
      <c r="C88" s="3" t="s">
        <v>2211</v>
      </c>
      <c r="D88" s="3" t="s">
        <v>1066</v>
      </c>
      <c r="E88" s="7"/>
      <c r="F88" s="3" t="s">
        <v>2212</v>
      </c>
      <c r="G88" s="3" t="s">
        <v>2207</v>
      </c>
      <c r="H88" s="3" t="s">
        <v>2213</v>
      </c>
      <c r="I88" s="7" t="s">
        <v>1204</v>
      </c>
      <c r="J88" s="3"/>
      <c r="K88" s="3"/>
    </row>
    <row r="89" spans="2:11" ht="15">
      <c r="B89" s="3" t="s">
        <v>1367</v>
      </c>
      <c r="C89" s="3" t="s">
        <v>2214</v>
      </c>
      <c r="D89" s="3" t="s">
        <v>1038</v>
      </c>
      <c r="E89" s="7"/>
      <c r="F89" s="3" t="s">
        <v>2215</v>
      </c>
      <c r="G89" s="3" t="s">
        <v>2216</v>
      </c>
      <c r="H89" s="3" t="s">
        <v>2217</v>
      </c>
      <c r="I89" s="7" t="s">
        <v>1042</v>
      </c>
      <c r="J89" s="3"/>
      <c r="K89" s="3"/>
    </row>
    <row r="90" spans="2:11" ht="15">
      <c r="B90" s="10" t="s">
        <v>1681</v>
      </c>
      <c r="C90" s="10" t="s">
        <v>2218</v>
      </c>
      <c r="D90" s="10" t="s">
        <v>1038</v>
      </c>
      <c r="E90" s="11"/>
      <c r="F90" s="10" t="s">
        <v>2219</v>
      </c>
      <c r="G90" s="10" t="s">
        <v>2220</v>
      </c>
      <c r="H90" s="10" t="s">
        <v>2221</v>
      </c>
      <c r="I90" s="11" t="s">
        <v>1049</v>
      </c>
      <c r="J90" s="10"/>
      <c r="K90" s="10"/>
    </row>
    <row r="91" spans="2:11" ht="15">
      <c r="B91" s="3" t="s">
        <v>1064</v>
      </c>
      <c r="C91" s="3" t="s">
        <v>2222</v>
      </c>
      <c r="D91" s="3" t="s">
        <v>1038</v>
      </c>
      <c r="E91" s="7"/>
      <c r="F91" s="3" t="s">
        <v>2223</v>
      </c>
      <c r="G91" s="3" t="s">
        <v>2224</v>
      </c>
      <c r="H91" s="3"/>
      <c r="I91" s="7" t="s">
        <v>1049</v>
      </c>
      <c r="J91" s="3"/>
      <c r="K91" s="3"/>
    </row>
    <row r="92" spans="2:11" ht="15">
      <c r="B92" s="3" t="s">
        <v>1071</v>
      </c>
      <c r="C92" s="3" t="s">
        <v>2225</v>
      </c>
      <c r="D92" s="3" t="s">
        <v>1038</v>
      </c>
      <c r="E92" s="7"/>
      <c r="F92" s="3" t="s">
        <v>2226</v>
      </c>
      <c r="G92" s="3" t="s">
        <v>2227</v>
      </c>
      <c r="H92" s="3"/>
      <c r="I92" s="7" t="s">
        <v>1049</v>
      </c>
      <c r="J92" s="3"/>
      <c r="K92" s="3"/>
    </row>
    <row r="93" spans="2:11" ht="15">
      <c r="B93" s="3" t="s">
        <v>1571</v>
      </c>
      <c r="C93" s="3" t="s">
        <v>2228</v>
      </c>
      <c r="D93" s="3" t="s">
        <v>1573</v>
      </c>
      <c r="E93" s="7"/>
      <c r="F93" s="3" t="s">
        <v>1615</v>
      </c>
      <c r="G93" s="3" t="s">
        <v>1616</v>
      </c>
      <c r="H93" s="3" t="s">
        <v>1617</v>
      </c>
      <c r="I93" s="7" t="s">
        <v>1618</v>
      </c>
      <c r="J93" s="3" t="s">
        <v>1043</v>
      </c>
      <c r="K93" s="3" t="s">
        <v>1043</v>
      </c>
    </row>
    <row r="94" spans="2:11" ht="15">
      <c r="B94" s="3" t="s">
        <v>1384</v>
      </c>
      <c r="C94" s="3" t="s">
        <v>2229</v>
      </c>
      <c r="D94" s="3" t="s">
        <v>2173</v>
      </c>
      <c r="E94" s="7"/>
      <c r="F94" s="3" t="s">
        <v>2230</v>
      </c>
      <c r="G94" s="3" t="s">
        <v>2231</v>
      </c>
      <c r="H94" s="3" t="s">
        <v>2232</v>
      </c>
      <c r="I94" s="7" t="s">
        <v>1207</v>
      </c>
      <c r="J94" s="3"/>
      <c r="K94" s="3"/>
    </row>
    <row r="95" spans="2:11" ht="15">
      <c r="B95" s="3" t="s">
        <v>1223</v>
      </c>
      <c r="C95" s="3" t="s">
        <v>2233</v>
      </c>
      <c r="D95" s="3" t="s">
        <v>2192</v>
      </c>
      <c r="E95" s="7"/>
      <c r="F95" s="3" t="s">
        <v>2234</v>
      </c>
      <c r="G95" s="3" t="s">
        <v>2235</v>
      </c>
      <c r="H95" s="3" t="s">
        <v>2236</v>
      </c>
      <c r="I95" s="7" t="s">
        <v>1207</v>
      </c>
      <c r="J95" s="3"/>
      <c r="K95" s="3"/>
    </row>
    <row r="96" spans="2:11" ht="15">
      <c r="B96" s="3" t="s">
        <v>1448</v>
      </c>
      <c r="C96" s="3" t="s">
        <v>2237</v>
      </c>
      <c r="D96" s="3" t="s">
        <v>2192</v>
      </c>
      <c r="E96" s="7"/>
      <c r="F96" s="3" t="s">
        <v>2238</v>
      </c>
      <c r="G96" s="3" t="s">
        <v>2239</v>
      </c>
      <c r="H96" s="3" t="s">
        <v>2240</v>
      </c>
      <c r="I96" s="7" t="s">
        <v>1207</v>
      </c>
      <c r="J96" s="3"/>
      <c r="K96" s="3"/>
    </row>
    <row r="97" spans="2:11" ht="15">
      <c r="B97" s="3" t="s">
        <v>1916</v>
      </c>
      <c r="C97" s="3" t="s">
        <v>2241</v>
      </c>
      <c r="D97" s="3" t="s">
        <v>1038</v>
      </c>
      <c r="E97" s="7"/>
      <c r="F97" s="3" t="s">
        <v>1646</v>
      </c>
      <c r="G97" s="3" t="s">
        <v>1647</v>
      </c>
      <c r="H97" s="3" t="s">
        <v>1648</v>
      </c>
      <c r="I97" s="7" t="s">
        <v>1049</v>
      </c>
      <c r="J97" s="3"/>
      <c r="K97" s="3"/>
    </row>
    <row r="98" spans="2:11" ht="15">
      <c r="B98" s="3" t="s">
        <v>1428</v>
      </c>
      <c r="C98" s="3" t="s">
        <v>2242</v>
      </c>
      <c r="D98" s="3" t="s">
        <v>1038</v>
      </c>
      <c r="E98" s="7"/>
      <c r="F98" s="3" t="s">
        <v>1880</v>
      </c>
      <c r="G98" s="3" t="s">
        <v>1652</v>
      </c>
      <c r="H98" s="3" t="s">
        <v>1652</v>
      </c>
      <c r="I98" s="7" t="s">
        <v>1099</v>
      </c>
      <c r="J98" s="3"/>
      <c r="K98" s="3"/>
    </row>
    <row r="99" spans="2:11" ht="15">
      <c r="B99" s="10" t="s">
        <v>1140</v>
      </c>
      <c r="C99" s="10" t="s">
        <v>2243</v>
      </c>
      <c r="D99" s="10" t="s">
        <v>1874</v>
      </c>
      <c r="E99" s="11" t="s">
        <v>2244</v>
      </c>
      <c r="F99" s="10" t="s">
        <v>2245</v>
      </c>
      <c r="G99" s="10" t="s">
        <v>2246</v>
      </c>
      <c r="H99" s="10" t="s">
        <v>2247</v>
      </c>
      <c r="I99" s="11" t="s">
        <v>1049</v>
      </c>
      <c r="J99" s="10"/>
      <c r="K99" s="10"/>
    </row>
    <row r="100" spans="2:11" ht="15">
      <c r="B100" s="3" t="s">
        <v>1296</v>
      </c>
      <c r="C100" s="3" t="s">
        <v>2248</v>
      </c>
      <c r="D100" s="3" t="s">
        <v>1066</v>
      </c>
      <c r="E100" s="7"/>
      <c r="F100" s="3" t="s">
        <v>2249</v>
      </c>
      <c r="G100" s="3" t="s">
        <v>2246</v>
      </c>
      <c r="H100" s="3" t="s">
        <v>2250</v>
      </c>
      <c r="I100" s="7" t="s">
        <v>1204</v>
      </c>
      <c r="J100" s="3"/>
      <c r="K100" s="3"/>
    </row>
    <row r="101" spans="2:11" ht="15">
      <c r="B101" s="3" t="s">
        <v>1517</v>
      </c>
      <c r="C101" s="3" t="s">
        <v>2251</v>
      </c>
      <c r="D101" s="3" t="s">
        <v>1038</v>
      </c>
      <c r="E101" s="7"/>
      <c r="F101" s="3" t="s">
        <v>2252</v>
      </c>
      <c r="G101" s="3" t="s">
        <v>2253</v>
      </c>
      <c r="H101" s="3"/>
      <c r="I101" s="7" t="s">
        <v>1049</v>
      </c>
      <c r="J101" s="3"/>
      <c r="K101" s="3"/>
    </row>
    <row r="102" spans="2:11" ht="15">
      <c r="B102" s="3" t="s">
        <v>1552</v>
      </c>
      <c r="C102" s="3" t="s">
        <v>2254</v>
      </c>
      <c r="D102" s="3" t="s">
        <v>1038</v>
      </c>
      <c r="E102" s="7"/>
      <c r="F102" s="3" t="s">
        <v>2255</v>
      </c>
      <c r="G102" s="3" t="s">
        <v>2256</v>
      </c>
      <c r="H102" s="3"/>
      <c r="I102" s="7" t="s">
        <v>1049</v>
      </c>
      <c r="J102" s="3"/>
      <c r="K102" s="3"/>
    </row>
    <row r="103" spans="2:11" ht="15">
      <c r="B103" s="10" t="s">
        <v>1567</v>
      </c>
      <c r="C103" s="10" t="s">
        <v>2257</v>
      </c>
      <c r="D103" s="10" t="s">
        <v>1038</v>
      </c>
      <c r="E103" s="11"/>
      <c r="F103" s="10" t="s">
        <v>2258</v>
      </c>
      <c r="G103" s="10" t="s">
        <v>2259</v>
      </c>
      <c r="H103" s="10" t="s">
        <v>2260</v>
      </c>
      <c r="I103" s="11" t="s">
        <v>1049</v>
      </c>
      <c r="J103" s="10"/>
      <c r="K103" s="10"/>
    </row>
    <row r="104" spans="2:11" ht="15">
      <c r="B104" s="3" t="s">
        <v>1352</v>
      </c>
      <c r="C104" s="3" t="s">
        <v>2261</v>
      </c>
      <c r="D104" s="3" t="s">
        <v>1038</v>
      </c>
      <c r="E104" s="7"/>
      <c r="F104" s="3" t="s">
        <v>2262</v>
      </c>
      <c r="G104" s="3" t="s">
        <v>2263</v>
      </c>
      <c r="H104" s="3"/>
      <c r="I104" s="7" t="s">
        <v>1049</v>
      </c>
      <c r="J104" s="3"/>
      <c r="K104" s="3"/>
    </row>
    <row r="105" spans="2:11" ht="15">
      <c r="B105" s="3" t="s">
        <v>1437</v>
      </c>
      <c r="C105" s="3" t="s">
        <v>2264</v>
      </c>
      <c r="D105" s="3" t="s">
        <v>1038</v>
      </c>
      <c r="E105" s="7"/>
      <c r="F105" s="3" t="s">
        <v>2265</v>
      </c>
      <c r="G105" s="3" t="s">
        <v>2266</v>
      </c>
      <c r="H105" s="3"/>
      <c r="I105" s="7" t="s">
        <v>1049</v>
      </c>
      <c r="J105" s="3"/>
      <c r="K105" s="3"/>
    </row>
    <row r="106" spans="2:11" ht="15">
      <c r="B106" s="10" t="s">
        <v>1472</v>
      </c>
      <c r="C106" s="10" t="s">
        <v>2267</v>
      </c>
      <c r="D106" s="10" t="s">
        <v>1038</v>
      </c>
      <c r="E106" s="11"/>
      <c r="F106" s="10" t="s">
        <v>2268</v>
      </c>
      <c r="G106" s="10" t="s">
        <v>2269</v>
      </c>
      <c r="H106" s="10" t="s">
        <v>2270</v>
      </c>
      <c r="I106" s="11" t="s">
        <v>1049</v>
      </c>
      <c r="J106" s="10"/>
      <c r="K106" s="10"/>
    </row>
    <row r="107" spans="2:11" ht="15">
      <c r="B107" s="3" t="s">
        <v>1210</v>
      </c>
      <c r="C107" s="3" t="s">
        <v>2271</v>
      </c>
      <c r="D107" s="3" t="s">
        <v>1038</v>
      </c>
      <c r="E107" s="7"/>
      <c r="F107" s="3" t="s">
        <v>2272</v>
      </c>
      <c r="G107" s="3" t="s">
        <v>2273</v>
      </c>
      <c r="H107" s="3"/>
      <c r="I107" s="7" t="s">
        <v>1049</v>
      </c>
      <c r="J107" s="3"/>
      <c r="K107" s="3"/>
    </row>
    <row r="108" spans="2:11" ht="15">
      <c r="B108" s="3" t="s">
        <v>1467</v>
      </c>
      <c r="C108" s="3" t="s">
        <v>2274</v>
      </c>
      <c r="D108" s="3" t="s">
        <v>1038</v>
      </c>
      <c r="E108" s="7"/>
      <c r="F108" s="3" t="s">
        <v>2275</v>
      </c>
      <c r="G108" s="3" t="s">
        <v>2276</v>
      </c>
      <c r="H108" s="3"/>
      <c r="I108" s="7" t="s">
        <v>1049</v>
      </c>
      <c r="J108" s="3"/>
      <c r="K108" s="3"/>
    </row>
    <row r="109" spans="2:11" ht="15">
      <c r="B109" s="3" t="s">
        <v>1755</v>
      </c>
      <c r="C109" s="3" t="s">
        <v>2277</v>
      </c>
      <c r="D109" s="3" t="s">
        <v>1038</v>
      </c>
      <c r="E109" s="7"/>
      <c r="F109" s="3" t="s">
        <v>2278</v>
      </c>
      <c r="G109" s="3" t="s">
        <v>2279</v>
      </c>
      <c r="H109" s="3" t="s">
        <v>1098</v>
      </c>
      <c r="I109" s="7" t="s">
        <v>1054</v>
      </c>
      <c r="J109" s="3"/>
      <c r="K109" s="3"/>
    </row>
    <row r="110" spans="2:11" ht="15">
      <c r="B110" s="3" t="s">
        <v>1741</v>
      </c>
      <c r="C110" s="3" t="s">
        <v>2280</v>
      </c>
      <c r="D110" s="3" t="s">
        <v>1038</v>
      </c>
      <c r="E110" s="7"/>
      <c r="F110" s="3" t="s">
        <v>2281</v>
      </c>
      <c r="G110" s="3" t="s">
        <v>2282</v>
      </c>
      <c r="H110" s="3" t="s">
        <v>1098</v>
      </c>
      <c r="I110" s="7" t="s">
        <v>1054</v>
      </c>
      <c r="J110" s="3"/>
      <c r="K110" s="3"/>
    </row>
    <row r="111" spans="2:11" ht="15">
      <c r="B111" s="10" t="s">
        <v>1319</v>
      </c>
      <c r="C111" s="10" t="s">
        <v>2283</v>
      </c>
      <c r="D111" s="10" t="s">
        <v>1038</v>
      </c>
      <c r="E111" s="11"/>
      <c r="F111" s="10" t="s">
        <v>2284</v>
      </c>
      <c r="G111" s="10" t="s">
        <v>2285</v>
      </c>
      <c r="H111" s="10" t="s">
        <v>2286</v>
      </c>
      <c r="I111" s="11" t="s">
        <v>1049</v>
      </c>
      <c r="J111" s="10"/>
      <c r="K111" s="10"/>
    </row>
    <row r="112" spans="2:11" ht="15">
      <c r="B112" s="3" t="s">
        <v>1285</v>
      </c>
      <c r="C112" s="3" t="s">
        <v>2287</v>
      </c>
      <c r="D112" s="3" t="s">
        <v>1038</v>
      </c>
      <c r="E112" s="7"/>
      <c r="F112" s="3" t="s">
        <v>2288</v>
      </c>
      <c r="G112" s="3" t="s">
        <v>2289</v>
      </c>
      <c r="H112" s="3"/>
      <c r="I112" s="7" t="s">
        <v>1049</v>
      </c>
      <c r="J112" s="3"/>
      <c r="K112" s="3"/>
    </row>
    <row r="113" spans="2:11" ht="15">
      <c r="B113" s="3" t="s">
        <v>1508</v>
      </c>
      <c r="C113" s="3" t="s">
        <v>2290</v>
      </c>
      <c r="D113" s="3" t="s">
        <v>1038</v>
      </c>
      <c r="E113" s="7"/>
      <c r="F113" s="3" t="s">
        <v>2291</v>
      </c>
      <c r="G113" s="3" t="s">
        <v>2292</v>
      </c>
      <c r="H113" s="3"/>
      <c r="I113" s="7" t="s">
        <v>1049</v>
      </c>
      <c r="J113" s="3"/>
      <c r="K113" s="3"/>
    </row>
    <row r="114" spans="2:11" ht="15">
      <c r="B114" s="3" t="s">
        <v>1685</v>
      </c>
      <c r="C114" s="3" t="s">
        <v>2293</v>
      </c>
      <c r="D114" s="3" t="s">
        <v>1573</v>
      </c>
      <c r="E114" s="7"/>
      <c r="F114" s="3" t="s">
        <v>2294</v>
      </c>
      <c r="G114" s="3" t="s">
        <v>2295</v>
      </c>
      <c r="H114" s="3" t="s">
        <v>1098</v>
      </c>
      <c r="I114" s="7" t="s">
        <v>1099</v>
      </c>
      <c r="J114" s="3"/>
      <c r="K114" s="3"/>
    </row>
    <row r="115" spans="2:11" ht="15">
      <c r="B115" s="3" t="s">
        <v>1707</v>
      </c>
      <c r="C115" s="3" t="s">
        <v>2296</v>
      </c>
      <c r="D115" s="3" t="s">
        <v>1038</v>
      </c>
      <c r="E115" s="7"/>
      <c r="F115" s="3" t="s">
        <v>2297</v>
      </c>
      <c r="G115" s="3" t="s">
        <v>2298</v>
      </c>
      <c r="H115" s="3" t="s">
        <v>1098</v>
      </c>
      <c r="I115" s="7" t="s">
        <v>1049</v>
      </c>
      <c r="J115" s="3"/>
      <c r="K115" s="3"/>
    </row>
    <row r="116" spans="2:11" ht="15">
      <c r="B116" s="3" t="s">
        <v>1093</v>
      </c>
      <c r="C116" s="3" t="s">
        <v>2299</v>
      </c>
      <c r="D116" s="3" t="s">
        <v>1038</v>
      </c>
      <c r="E116" s="7"/>
      <c r="F116" s="3" t="s">
        <v>2300</v>
      </c>
      <c r="G116" s="3" t="s">
        <v>2301</v>
      </c>
      <c r="H116" s="3" t="s">
        <v>1098</v>
      </c>
      <c r="I116" s="7" t="s">
        <v>1049</v>
      </c>
      <c r="J116" s="3"/>
      <c r="K116" s="3"/>
    </row>
    <row r="117" spans="2:11" ht="15">
      <c r="B117" s="3" t="s">
        <v>1191</v>
      </c>
      <c r="C117" s="3" t="s">
        <v>2302</v>
      </c>
      <c r="D117" s="3" t="s">
        <v>1038</v>
      </c>
      <c r="E117" s="7"/>
      <c r="F117" s="3" t="s">
        <v>1727</v>
      </c>
      <c r="G117" s="3" t="s">
        <v>1728</v>
      </c>
      <c r="H117" s="3" t="s">
        <v>1729</v>
      </c>
      <c r="I117" s="7" t="s">
        <v>1049</v>
      </c>
      <c r="J117" s="3" t="s">
        <v>1043</v>
      </c>
      <c r="K117" s="3" t="s">
        <v>1043</v>
      </c>
    </row>
    <row r="118" spans="2:11" ht="15">
      <c r="B118" s="3" t="s">
        <v>1603</v>
      </c>
      <c r="C118" s="3" t="s">
        <v>2303</v>
      </c>
      <c r="D118" s="3" t="s">
        <v>1038</v>
      </c>
      <c r="E118" s="7"/>
      <c r="F118" s="3" t="s">
        <v>2304</v>
      </c>
      <c r="G118" s="3" t="s">
        <v>2305</v>
      </c>
      <c r="H118" s="3" t="s">
        <v>1098</v>
      </c>
      <c r="I118" s="7" t="s">
        <v>1049</v>
      </c>
      <c r="J118" s="3"/>
      <c r="K118" s="3"/>
    </row>
    <row r="119" spans="2:11" ht="15">
      <c r="B119" s="3" t="s">
        <v>1703</v>
      </c>
      <c r="C119" s="3" t="s">
        <v>2306</v>
      </c>
      <c r="D119" s="3" t="s">
        <v>1066</v>
      </c>
      <c r="E119" s="7" t="s">
        <v>2307</v>
      </c>
      <c r="F119" s="3" t="s">
        <v>2308</v>
      </c>
      <c r="G119" s="3" t="s">
        <v>2309</v>
      </c>
      <c r="H119" s="3" t="s">
        <v>1098</v>
      </c>
      <c r="I119" s="7" t="s">
        <v>1204</v>
      </c>
      <c r="J119" s="3"/>
      <c r="K119" s="3"/>
    </row>
    <row r="120" spans="2:11" ht="15">
      <c r="B120" s="3" t="s">
        <v>1608</v>
      </c>
      <c r="C120" s="3" t="s">
        <v>2310</v>
      </c>
      <c r="D120" s="3" t="s">
        <v>1038</v>
      </c>
      <c r="E120" s="7"/>
      <c r="F120" s="3" t="s">
        <v>2311</v>
      </c>
      <c r="G120" s="3" t="s">
        <v>2312</v>
      </c>
      <c r="H120" s="3" t="s">
        <v>1098</v>
      </c>
      <c r="I120" s="7" t="s">
        <v>1049</v>
      </c>
      <c r="J120" s="3"/>
      <c r="K120" s="3"/>
    </row>
    <row r="121" spans="2:11" ht="15">
      <c r="B121" s="3" t="s">
        <v>1136</v>
      </c>
      <c r="C121" s="3" t="s">
        <v>2313</v>
      </c>
      <c r="D121" s="3" t="s">
        <v>1038</v>
      </c>
      <c r="E121" s="7"/>
      <c r="F121" s="3" t="s">
        <v>2314</v>
      </c>
      <c r="G121" s="3" t="s">
        <v>2315</v>
      </c>
      <c r="H121" s="3" t="s">
        <v>2316</v>
      </c>
      <c r="I121" s="7" t="s">
        <v>1049</v>
      </c>
      <c r="J121" s="3"/>
      <c r="K121" s="3"/>
    </row>
    <row r="122" spans="2:11" ht="15">
      <c r="B122" s="3" t="s">
        <v>1694</v>
      </c>
      <c r="C122" s="3" t="s">
        <v>2317</v>
      </c>
      <c r="D122" s="3" t="s">
        <v>1038</v>
      </c>
      <c r="E122" s="7"/>
      <c r="F122" s="3" t="s">
        <v>2318</v>
      </c>
      <c r="G122" s="3" t="s">
        <v>2319</v>
      </c>
      <c r="H122" s="3" t="s">
        <v>2320</v>
      </c>
      <c r="I122" s="7" t="s">
        <v>1054</v>
      </c>
      <c r="J122" s="3"/>
      <c r="K122" s="3"/>
    </row>
    <row r="123" spans="2:11" ht="15">
      <c r="B123" s="3" t="s">
        <v>1463</v>
      </c>
      <c r="C123" s="3" t="s">
        <v>2321</v>
      </c>
      <c r="D123" s="3" t="s">
        <v>1842</v>
      </c>
      <c r="E123" s="7"/>
      <c r="F123" s="3" t="s">
        <v>2322</v>
      </c>
      <c r="G123" s="3" t="s">
        <v>2323</v>
      </c>
      <c r="H123" s="3" t="s">
        <v>1098</v>
      </c>
      <c r="I123" s="7" t="s">
        <v>1204</v>
      </c>
      <c r="J123" s="3"/>
      <c r="K123" s="3"/>
    </row>
    <row r="124" spans="2:11" ht="15">
      <c r="B124" s="3" t="s">
        <v>1205</v>
      </c>
      <c r="C124" s="3" t="s">
        <v>2324</v>
      </c>
      <c r="D124" s="3" t="s">
        <v>1038</v>
      </c>
      <c r="E124" s="7"/>
      <c r="F124" s="3" t="s">
        <v>2325</v>
      </c>
      <c r="G124" s="3" t="s">
        <v>2326</v>
      </c>
      <c r="H124" s="3"/>
      <c r="I124" s="7" t="s">
        <v>1042</v>
      </c>
      <c r="J124" s="3"/>
      <c r="K124" s="3"/>
    </row>
    <row r="125" spans="2:11" ht="15">
      <c r="B125" s="3" t="s">
        <v>1150</v>
      </c>
      <c r="C125" s="3" t="s">
        <v>2327</v>
      </c>
      <c r="D125" s="3" t="s">
        <v>1038</v>
      </c>
      <c r="E125" s="7"/>
      <c r="F125" s="3" t="s">
        <v>2328</v>
      </c>
      <c r="G125" s="3" t="s">
        <v>2329</v>
      </c>
      <c r="H125" s="3"/>
      <c r="I125" s="7" t="s">
        <v>1042</v>
      </c>
      <c r="J125" s="3"/>
      <c r="K125" s="3"/>
    </row>
    <row r="126" spans="2:11" ht="15">
      <c r="B126" s="3" t="s">
        <v>1153</v>
      </c>
      <c r="C126" s="3" t="s">
        <v>2330</v>
      </c>
      <c r="D126" s="3" t="s">
        <v>1038</v>
      </c>
      <c r="E126" s="7"/>
      <c r="F126" s="3" t="s">
        <v>2331</v>
      </c>
      <c r="G126" s="3" t="s">
        <v>2332</v>
      </c>
      <c r="H126" s="3"/>
      <c r="I126" s="7" t="s">
        <v>1042</v>
      </c>
      <c r="J126" s="3"/>
      <c r="K126" s="3"/>
    </row>
    <row r="127" spans="2:11" ht="15">
      <c r="B127" s="3" t="s">
        <v>1270</v>
      </c>
      <c r="C127" s="3" t="s">
        <v>2333</v>
      </c>
      <c r="D127" s="3" t="s">
        <v>1038</v>
      </c>
      <c r="E127" s="7"/>
      <c r="F127" s="3" t="s">
        <v>2334</v>
      </c>
      <c r="G127" s="3" t="s">
        <v>2335</v>
      </c>
      <c r="H127" s="3"/>
      <c r="I127" s="7" t="s">
        <v>1042</v>
      </c>
      <c r="J127" s="3"/>
      <c r="K127" s="3"/>
    </row>
    <row r="128" spans="2:11" ht="15">
      <c r="B128" s="3" t="s">
        <v>1640</v>
      </c>
      <c r="C128" s="3" t="s">
        <v>2336</v>
      </c>
      <c r="D128" s="3" t="s">
        <v>1038</v>
      </c>
      <c r="E128" s="7"/>
      <c r="F128" s="3" t="s">
        <v>2337</v>
      </c>
      <c r="G128" s="3" t="s">
        <v>2338</v>
      </c>
      <c r="H128" s="3"/>
      <c r="I128" s="7" t="s">
        <v>1042</v>
      </c>
      <c r="J128" s="3"/>
      <c r="K128" s="3"/>
    </row>
    <row r="129" spans="2:11" ht="15">
      <c r="B129" s="3" t="s">
        <v>1737</v>
      </c>
      <c r="C129" s="3" t="s">
        <v>2339</v>
      </c>
      <c r="D129" s="3" t="s">
        <v>1038</v>
      </c>
      <c r="E129" s="7"/>
      <c r="F129" s="3" t="s">
        <v>2340</v>
      </c>
      <c r="G129" s="3" t="s">
        <v>2341</v>
      </c>
      <c r="H129" s="3"/>
      <c r="I129" s="7" t="s">
        <v>1042</v>
      </c>
      <c r="J129" s="3"/>
      <c r="K129" s="3"/>
    </row>
    <row r="130" spans="2:11" ht="15">
      <c r="B130" s="3" t="s">
        <v>1339</v>
      </c>
      <c r="C130" s="3" t="s">
        <v>2342</v>
      </c>
      <c r="D130" s="3" t="s">
        <v>1038</v>
      </c>
      <c r="E130" s="7"/>
      <c r="F130" s="3" t="s">
        <v>2343</v>
      </c>
      <c r="G130" s="3" t="s">
        <v>2344</v>
      </c>
      <c r="H130" s="3"/>
      <c r="I130" s="7" t="s">
        <v>1042</v>
      </c>
      <c r="J130" s="3"/>
      <c r="K130" s="3"/>
    </row>
    <row r="131" spans="2:11" ht="15">
      <c r="B131" s="3" t="s">
        <v>1343</v>
      </c>
      <c r="C131" s="3" t="s">
        <v>2345</v>
      </c>
      <c r="D131" s="3" t="s">
        <v>1573</v>
      </c>
      <c r="E131" s="7"/>
      <c r="F131" s="3" t="s">
        <v>2346</v>
      </c>
      <c r="G131" s="3" t="s">
        <v>2347</v>
      </c>
      <c r="H131" s="3"/>
      <c r="I131" s="7" t="s">
        <v>1042</v>
      </c>
      <c r="J131" s="3"/>
      <c r="K131" s="3"/>
    </row>
    <row r="132" spans="2:11" ht="15">
      <c r="B132" s="3" t="s">
        <v>1500</v>
      </c>
      <c r="C132" s="3" t="s">
        <v>2348</v>
      </c>
      <c r="D132" s="3" t="s">
        <v>1066</v>
      </c>
      <c r="E132" s="7" t="s">
        <v>1095</v>
      </c>
      <c r="F132" s="3" t="s">
        <v>2349</v>
      </c>
      <c r="G132" s="3" t="s">
        <v>2350</v>
      </c>
      <c r="H132" s="3"/>
      <c r="I132" s="7" t="s">
        <v>1204</v>
      </c>
      <c r="J132" s="3"/>
      <c r="K132" s="3"/>
    </row>
    <row r="133" spans="2:11" ht="15">
      <c r="B133" s="3" t="s">
        <v>1504</v>
      </c>
      <c r="C133" s="3" t="s">
        <v>2351</v>
      </c>
      <c r="D133" s="3" t="s">
        <v>2192</v>
      </c>
      <c r="E133" s="7"/>
      <c r="F133" s="3" t="s">
        <v>2352</v>
      </c>
      <c r="G133" s="3" t="s">
        <v>2353</v>
      </c>
      <c r="H133" s="3"/>
      <c r="I133" s="7" t="s">
        <v>1287</v>
      </c>
      <c r="J133" s="3"/>
      <c r="K133" s="3"/>
    </row>
    <row r="134" spans="2:11" ht="15">
      <c r="B134" s="3" t="s">
        <v>1663</v>
      </c>
      <c r="C134" s="3" t="s">
        <v>2354</v>
      </c>
      <c r="D134" s="3" t="s">
        <v>1038</v>
      </c>
      <c r="E134" s="7"/>
      <c r="F134" s="3" t="s">
        <v>1783</v>
      </c>
      <c r="G134" s="3" t="s">
        <v>1032</v>
      </c>
      <c r="H134" s="3"/>
      <c r="I134" s="7" t="s">
        <v>1049</v>
      </c>
      <c r="J134" s="3"/>
      <c r="K134" s="3"/>
    </row>
    <row r="135" spans="2:11" ht="15">
      <c r="B135" s="3" t="s">
        <v>1667</v>
      </c>
      <c r="C135" s="3" t="s">
        <v>2355</v>
      </c>
      <c r="D135" s="3" t="s">
        <v>2192</v>
      </c>
      <c r="E135" s="7"/>
      <c r="F135" s="3" t="s">
        <v>2356</v>
      </c>
      <c r="G135" s="3" t="s">
        <v>2357</v>
      </c>
      <c r="H135" s="3"/>
      <c r="I135" s="7"/>
      <c r="J135" s="3"/>
      <c r="K135" s="3"/>
    </row>
    <row r="136" spans="2:11" ht="15">
      <c r="B136" s="3" t="s">
        <v>1323</v>
      </c>
      <c r="C136" s="3" t="s">
        <v>2358</v>
      </c>
      <c r="D136" s="3" t="s">
        <v>1038</v>
      </c>
      <c r="E136" s="7"/>
      <c r="F136" s="3" t="s">
        <v>1673</v>
      </c>
      <c r="G136" s="3" t="s">
        <v>1674</v>
      </c>
      <c r="H136" s="3" t="s">
        <v>2359</v>
      </c>
      <c r="I136" s="7"/>
      <c r="J136" s="3"/>
      <c r="K136" s="3"/>
    </row>
    <row r="137" spans="2:11" ht="15">
      <c r="B137" s="3" t="s">
        <v>1721</v>
      </c>
      <c r="C137" s="3" t="s">
        <v>2360</v>
      </c>
      <c r="D137" s="3" t="s">
        <v>1038</v>
      </c>
      <c r="E137" s="7"/>
      <c r="F137" s="3" t="s">
        <v>2361</v>
      </c>
      <c r="G137" s="3" t="s">
        <v>2362</v>
      </c>
      <c r="H137" s="3" t="s">
        <v>2362</v>
      </c>
      <c r="I137" s="7" t="s">
        <v>1049</v>
      </c>
      <c r="J137" s="3"/>
      <c r="K137" s="3"/>
    </row>
    <row r="138" spans="2:11" ht="15">
      <c r="B138" s="3" t="s">
        <v>1372</v>
      </c>
      <c r="C138" s="3" t="s">
        <v>2363</v>
      </c>
      <c r="D138" s="3" t="s">
        <v>1038</v>
      </c>
      <c r="E138" s="7"/>
      <c r="F138" s="3" t="s">
        <v>2364</v>
      </c>
      <c r="G138" s="3" t="s">
        <v>2365</v>
      </c>
      <c r="H138" s="3" t="s">
        <v>2365</v>
      </c>
      <c r="I138" s="7" t="s">
        <v>1049</v>
      </c>
      <c r="J138" s="3"/>
      <c r="K138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72"/>
  <sheetViews>
    <sheetView topLeftCell="A29" workbookViewId="0">
      <selection activeCell="H10" sqref="H10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58.6640625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2366</v>
      </c>
      <c r="D4" s="4" t="s">
        <v>1019</v>
      </c>
      <c r="E4" s="3" t="s">
        <v>17</v>
      </c>
    </row>
    <row r="5" spans="1:11" ht="16">
      <c r="B5" s="4" t="s">
        <v>1020</v>
      </c>
      <c r="C5" s="13" t="s">
        <v>21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2367</v>
      </c>
      <c r="D9" s="3" t="s">
        <v>1038</v>
      </c>
      <c r="E9" s="7"/>
      <c r="F9" s="3" t="s">
        <v>2368</v>
      </c>
      <c r="G9" s="3" t="s">
        <v>2369</v>
      </c>
      <c r="H9" s="3" t="s">
        <v>2370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2371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2372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1619</v>
      </c>
      <c r="C12" s="3" t="s">
        <v>2374</v>
      </c>
      <c r="D12" s="3" t="s">
        <v>1573</v>
      </c>
      <c r="E12" s="7"/>
      <c r="F12" s="3" t="s">
        <v>2375</v>
      </c>
      <c r="G12" s="3" t="s">
        <v>2376</v>
      </c>
      <c r="H12" s="3" t="s">
        <v>2377</v>
      </c>
      <c r="I12" s="7" t="s">
        <v>1576</v>
      </c>
      <c r="J12" s="3" t="s">
        <v>1043</v>
      </c>
      <c r="K12" s="3" t="s">
        <v>1043</v>
      </c>
    </row>
    <row r="13" spans="1:11" ht="15">
      <c r="B13" s="3" t="s">
        <v>1215</v>
      </c>
      <c r="C13" s="3" t="s">
        <v>2378</v>
      </c>
      <c r="D13" s="3" t="s">
        <v>1038</v>
      </c>
      <c r="E13" s="7"/>
      <c r="F13" s="3" t="s">
        <v>2379</v>
      </c>
      <c r="G13" s="3" t="s">
        <v>2380</v>
      </c>
      <c r="H13" s="3" t="s">
        <v>2380</v>
      </c>
      <c r="I13" s="7" t="s">
        <v>1049</v>
      </c>
      <c r="J13" s="3"/>
      <c r="K13" s="3"/>
    </row>
    <row r="14" spans="1:11" ht="15">
      <c r="B14" s="3" t="s">
        <v>1223</v>
      </c>
      <c r="C14" s="3" t="s">
        <v>2381</v>
      </c>
      <c r="D14" s="3" t="s">
        <v>1038</v>
      </c>
      <c r="E14" s="7"/>
      <c r="F14" s="3" t="s">
        <v>2382</v>
      </c>
      <c r="G14" s="3" t="s">
        <v>2383</v>
      </c>
      <c r="H14" s="3" t="s">
        <v>2383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1195</v>
      </c>
      <c r="C15" s="3" t="s">
        <v>2384</v>
      </c>
      <c r="D15" s="3" t="s">
        <v>1038</v>
      </c>
      <c r="E15" s="7"/>
      <c r="F15" s="3" t="s">
        <v>2385</v>
      </c>
      <c r="G15" s="3" t="s">
        <v>2386</v>
      </c>
      <c r="H15" s="3" t="s">
        <v>2386</v>
      </c>
      <c r="I15" s="7" t="s">
        <v>1049</v>
      </c>
      <c r="J15" s="3"/>
      <c r="K15" s="3"/>
    </row>
    <row r="16" spans="1:11" ht="15">
      <c r="B16" s="3" t="s">
        <v>1191</v>
      </c>
      <c r="C16" s="3" t="s">
        <v>2387</v>
      </c>
      <c r="D16" s="3" t="s">
        <v>1038</v>
      </c>
      <c r="E16" s="7"/>
      <c r="F16" s="3" t="s">
        <v>2388</v>
      </c>
      <c r="G16" s="3" t="s">
        <v>2389</v>
      </c>
      <c r="H16" s="3" t="s">
        <v>2389</v>
      </c>
      <c r="I16" s="7" t="s">
        <v>1049</v>
      </c>
      <c r="J16" s="3"/>
      <c r="K16" s="3"/>
    </row>
    <row r="17" spans="2:11" ht="15">
      <c r="B17" s="3" t="s">
        <v>1227</v>
      </c>
      <c r="C17" s="3" t="s">
        <v>2390</v>
      </c>
      <c r="D17" s="3" t="s">
        <v>1038</v>
      </c>
      <c r="E17" s="7"/>
      <c r="F17" s="3" t="s">
        <v>2391</v>
      </c>
      <c r="G17" s="3" t="s">
        <v>2392</v>
      </c>
      <c r="H17" s="3" t="s">
        <v>2392</v>
      </c>
      <c r="I17" s="7" t="s">
        <v>1049</v>
      </c>
      <c r="J17" s="3"/>
      <c r="K17" s="3"/>
    </row>
    <row r="18" spans="2:11" ht="15">
      <c r="B18" s="3" t="s">
        <v>1219</v>
      </c>
      <c r="C18" s="3" t="s">
        <v>2393</v>
      </c>
      <c r="D18" s="3" t="s">
        <v>1038</v>
      </c>
      <c r="E18" s="7"/>
      <c r="F18" s="3" t="s">
        <v>2394</v>
      </c>
      <c r="G18" s="3" t="s">
        <v>2395</v>
      </c>
      <c r="H18" s="3" t="s">
        <v>2395</v>
      </c>
      <c r="I18" s="7" t="s">
        <v>1049</v>
      </c>
      <c r="J18" s="3"/>
      <c r="K18" s="3"/>
    </row>
    <row r="19" spans="2:11" ht="15">
      <c r="B19" s="3" t="s">
        <v>1481</v>
      </c>
      <c r="C19" s="3" t="s">
        <v>2396</v>
      </c>
      <c r="D19" s="3" t="s">
        <v>1038</v>
      </c>
      <c r="E19" s="7"/>
      <c r="F19" s="3" t="s">
        <v>2397</v>
      </c>
      <c r="G19" s="3" t="s">
        <v>2398</v>
      </c>
      <c r="H19" s="3" t="s">
        <v>2398</v>
      </c>
      <c r="I19" s="7" t="s">
        <v>1049</v>
      </c>
      <c r="J19" s="3"/>
      <c r="K19" s="3"/>
    </row>
    <row r="20" spans="2:11" ht="15">
      <c r="B20" s="3" t="s">
        <v>1495</v>
      </c>
      <c r="C20" s="3" t="s">
        <v>2399</v>
      </c>
      <c r="D20" s="3" t="s">
        <v>1038</v>
      </c>
      <c r="E20" s="7"/>
      <c r="F20" s="3" t="s">
        <v>2400</v>
      </c>
      <c r="G20" s="3" t="s">
        <v>2401</v>
      </c>
      <c r="H20" s="3" t="s">
        <v>2401</v>
      </c>
      <c r="I20" s="7" t="s">
        <v>1049</v>
      </c>
      <c r="J20" s="3"/>
      <c r="K20" s="3"/>
    </row>
    <row r="21" spans="2:11" ht="15">
      <c r="B21" s="3" t="s">
        <v>1187</v>
      </c>
      <c r="C21" s="3" t="s">
        <v>2402</v>
      </c>
      <c r="D21" s="3" t="s">
        <v>1038</v>
      </c>
      <c r="E21" s="7"/>
      <c r="F21" s="3" t="s">
        <v>2403</v>
      </c>
      <c r="G21" s="3" t="s">
        <v>2404</v>
      </c>
      <c r="H21" s="3" t="s">
        <v>2404</v>
      </c>
      <c r="I21" s="7" t="s">
        <v>1049</v>
      </c>
      <c r="J21" s="3"/>
      <c r="K21" s="3"/>
    </row>
    <row r="22" spans="2:11" ht="15">
      <c r="B22" s="3" t="s">
        <v>1920</v>
      </c>
      <c r="C22" s="3" t="s">
        <v>2405</v>
      </c>
      <c r="D22" s="3" t="s">
        <v>1038</v>
      </c>
      <c r="E22" s="7"/>
      <c r="F22" s="3" t="s">
        <v>2406</v>
      </c>
      <c r="G22" s="3" t="s">
        <v>2407</v>
      </c>
      <c r="H22" s="3" t="s">
        <v>2408</v>
      </c>
      <c r="I22" s="7" t="s">
        <v>1042</v>
      </c>
      <c r="J22" s="3"/>
      <c r="K22" s="3"/>
    </row>
    <row r="23" spans="2:11" ht="15">
      <c r="B23" s="3" t="s">
        <v>1161</v>
      </c>
      <c r="C23" s="3" t="s">
        <v>2409</v>
      </c>
      <c r="D23" s="3" t="s">
        <v>1573</v>
      </c>
      <c r="E23" s="7"/>
      <c r="F23" s="3" t="s">
        <v>2410</v>
      </c>
      <c r="G23" s="3" t="s">
        <v>2411</v>
      </c>
      <c r="H23" s="3" t="s">
        <v>2412</v>
      </c>
      <c r="I23" s="7" t="s">
        <v>1576</v>
      </c>
      <c r="J23" s="3" t="s">
        <v>1043</v>
      </c>
      <c r="K23" s="3" t="s">
        <v>1043</v>
      </c>
    </row>
    <row r="24" spans="2:11" ht="15">
      <c r="B24" s="3" t="s">
        <v>1681</v>
      </c>
      <c r="C24" s="3" t="s">
        <v>2413</v>
      </c>
      <c r="D24" s="3" t="s">
        <v>1038</v>
      </c>
      <c r="E24" s="7"/>
      <c r="F24" s="3" t="s">
        <v>2414</v>
      </c>
      <c r="G24" s="3" t="s">
        <v>2415</v>
      </c>
      <c r="H24" s="3"/>
      <c r="I24" s="7" t="s">
        <v>1049</v>
      </c>
      <c r="J24" s="3"/>
      <c r="K24" s="3"/>
    </row>
    <row r="25" spans="2:11" ht="15">
      <c r="B25" s="3" t="s">
        <v>1567</v>
      </c>
      <c r="C25" s="3" t="s">
        <v>2416</v>
      </c>
      <c r="D25" s="3" t="s">
        <v>1038</v>
      </c>
      <c r="E25" s="7"/>
      <c r="F25" s="3" t="s">
        <v>2417</v>
      </c>
      <c r="G25" s="3" t="s">
        <v>2418</v>
      </c>
      <c r="H25" s="3"/>
      <c r="I25" s="7" t="s">
        <v>1049</v>
      </c>
      <c r="J25" s="3" t="s">
        <v>1043</v>
      </c>
      <c r="K25" s="3" t="s">
        <v>1043</v>
      </c>
    </row>
    <row r="26" spans="2:11" ht="15">
      <c r="B26" s="3" t="s">
        <v>1384</v>
      </c>
      <c r="C26" s="3" t="s">
        <v>2419</v>
      </c>
      <c r="D26" s="3" t="s">
        <v>1038</v>
      </c>
      <c r="E26" s="7"/>
      <c r="F26" s="3" t="s">
        <v>2420</v>
      </c>
      <c r="G26" s="3" t="s">
        <v>2421</v>
      </c>
      <c r="H26" s="3"/>
      <c r="I26" s="7" t="s">
        <v>1049</v>
      </c>
      <c r="J26" s="3"/>
      <c r="K26" s="3"/>
    </row>
    <row r="27" spans="2:11" ht="15">
      <c r="B27" s="3" t="s">
        <v>1388</v>
      </c>
      <c r="C27" s="3" t="s">
        <v>2422</v>
      </c>
      <c r="D27" s="3" t="s">
        <v>1038</v>
      </c>
      <c r="E27" s="7"/>
      <c r="F27" s="3" t="s">
        <v>2423</v>
      </c>
      <c r="G27" s="3" t="s">
        <v>2424</v>
      </c>
      <c r="H27" s="3"/>
      <c r="I27" s="7" t="s">
        <v>1049</v>
      </c>
      <c r="J27" s="3"/>
      <c r="K27" s="3"/>
    </row>
    <row r="28" spans="2:11" ht="15">
      <c r="B28" s="3" t="s">
        <v>1380</v>
      </c>
      <c r="C28" s="3" t="s">
        <v>2425</v>
      </c>
      <c r="D28" s="3" t="s">
        <v>1038</v>
      </c>
      <c r="E28" s="7"/>
      <c r="F28" s="3" t="s">
        <v>2426</v>
      </c>
      <c r="G28" s="3" t="s">
        <v>2427</v>
      </c>
      <c r="H28" s="3"/>
      <c r="I28" s="7" t="s">
        <v>1049</v>
      </c>
      <c r="J28" s="3"/>
      <c r="K28" s="3"/>
    </row>
    <row r="29" spans="2:11" ht="15">
      <c r="B29" s="3" t="s">
        <v>1392</v>
      </c>
      <c r="C29" s="3" t="s">
        <v>2428</v>
      </c>
      <c r="D29" s="3" t="s">
        <v>1038</v>
      </c>
      <c r="E29" s="7"/>
      <c r="F29" s="3" t="s">
        <v>2429</v>
      </c>
      <c r="G29" s="3" t="s">
        <v>2430</v>
      </c>
      <c r="H29" s="3"/>
      <c r="I29" s="7" t="s">
        <v>1049</v>
      </c>
      <c r="J29" s="3"/>
      <c r="K29" s="3"/>
    </row>
    <row r="30" spans="2:11" ht="15">
      <c r="B30" s="3" t="s">
        <v>1942</v>
      </c>
      <c r="C30" s="3" t="s">
        <v>2431</v>
      </c>
      <c r="D30" s="3" t="s">
        <v>1038</v>
      </c>
      <c r="E30" s="7"/>
      <c r="F30" s="3" t="s">
        <v>2432</v>
      </c>
      <c r="G30" s="3" t="s">
        <v>2433</v>
      </c>
      <c r="H30" s="3" t="s">
        <v>2433</v>
      </c>
      <c r="I30" s="7" t="s">
        <v>1049</v>
      </c>
      <c r="J30" s="3"/>
      <c r="K30" s="3"/>
    </row>
    <row r="31" spans="2:11" ht="15">
      <c r="B31" s="3" t="s">
        <v>1938</v>
      </c>
      <c r="C31" s="3" t="s">
        <v>2434</v>
      </c>
      <c r="D31" s="3" t="s">
        <v>1038</v>
      </c>
      <c r="E31" s="7"/>
      <c r="F31" s="3" t="s">
        <v>2435</v>
      </c>
      <c r="G31" s="3" t="s">
        <v>2436</v>
      </c>
      <c r="H31" s="3" t="s">
        <v>2436</v>
      </c>
      <c r="I31" s="7" t="s">
        <v>1049</v>
      </c>
      <c r="J31" s="3"/>
      <c r="K31" s="3"/>
    </row>
    <row r="32" spans="2:11" ht="15">
      <c r="B32" s="3" t="s">
        <v>1448</v>
      </c>
      <c r="C32" s="3" t="s">
        <v>2437</v>
      </c>
      <c r="D32" s="3" t="s">
        <v>1038</v>
      </c>
      <c r="E32" s="7"/>
      <c r="F32" s="3" t="s">
        <v>2438</v>
      </c>
      <c r="G32" s="3" t="s">
        <v>2439</v>
      </c>
      <c r="H32" s="3"/>
      <c r="I32" s="7" t="s">
        <v>1049</v>
      </c>
      <c r="J32" s="3"/>
      <c r="K32" s="3"/>
    </row>
    <row r="33" spans="2:11" ht="15">
      <c r="B33" s="3" t="s">
        <v>1765</v>
      </c>
      <c r="C33" s="3" t="s">
        <v>2440</v>
      </c>
      <c r="D33" s="3" t="s">
        <v>1038</v>
      </c>
      <c r="E33" s="7"/>
      <c r="F33" s="3" t="s">
        <v>2441</v>
      </c>
      <c r="G33" s="3" t="s">
        <v>2442</v>
      </c>
      <c r="H33" s="3" t="s">
        <v>2443</v>
      </c>
      <c r="I33" s="7" t="s">
        <v>1042</v>
      </c>
      <c r="J33" s="3"/>
      <c r="K33" s="3"/>
    </row>
    <row r="34" spans="2:11" ht="15">
      <c r="B34" s="3" t="s">
        <v>1428</v>
      </c>
      <c r="C34" s="3" t="s">
        <v>2444</v>
      </c>
      <c r="D34" s="3" t="s">
        <v>1038</v>
      </c>
      <c r="E34" s="7"/>
      <c r="F34" s="3" t="s">
        <v>2445</v>
      </c>
      <c r="G34" s="3" t="s">
        <v>2446</v>
      </c>
      <c r="H34" s="3" t="s">
        <v>2447</v>
      </c>
      <c r="I34" s="7" t="s">
        <v>1049</v>
      </c>
      <c r="J34" s="3"/>
      <c r="K34" s="3"/>
    </row>
    <row r="35" spans="2:11" ht="15">
      <c r="B35" s="3" t="s">
        <v>1424</v>
      </c>
      <c r="C35" s="3" t="s">
        <v>2448</v>
      </c>
      <c r="D35" s="3" t="s">
        <v>1038</v>
      </c>
      <c r="E35" s="7"/>
      <c r="F35" s="3" t="s">
        <v>2449</v>
      </c>
      <c r="G35" s="3" t="s">
        <v>2450</v>
      </c>
      <c r="H35" s="3" t="s">
        <v>2451</v>
      </c>
      <c r="I35" s="7" t="s">
        <v>1049</v>
      </c>
      <c r="J35" s="3"/>
      <c r="K35" s="3"/>
    </row>
    <row r="36" spans="2:11" ht="15">
      <c r="B36" s="3" t="s">
        <v>1472</v>
      </c>
      <c r="C36" s="3" t="s">
        <v>2452</v>
      </c>
      <c r="D36" s="3" t="s">
        <v>1066</v>
      </c>
      <c r="E36" s="7" t="s">
        <v>2453</v>
      </c>
      <c r="F36" s="3" t="s">
        <v>2454</v>
      </c>
      <c r="G36" s="3" t="s">
        <v>2455</v>
      </c>
      <c r="H36" s="3" t="s">
        <v>2456</v>
      </c>
      <c r="I36" s="7" t="s">
        <v>1042</v>
      </c>
      <c r="J36" s="3"/>
      <c r="K36" s="3"/>
    </row>
    <row r="37" spans="2:11" ht="15">
      <c r="B37" s="3" t="s">
        <v>1934</v>
      </c>
      <c r="C37" s="3" t="s">
        <v>2457</v>
      </c>
      <c r="D37" s="3" t="s">
        <v>1038</v>
      </c>
      <c r="E37" s="7"/>
      <c r="F37" s="3" t="s">
        <v>2458</v>
      </c>
      <c r="G37" s="3" t="s">
        <v>2459</v>
      </c>
      <c r="H37" s="3" t="s">
        <v>2460</v>
      </c>
      <c r="I37" s="7" t="s">
        <v>1042</v>
      </c>
      <c r="J37" s="3"/>
      <c r="K37" s="3"/>
    </row>
    <row r="38" spans="2:11" ht="15">
      <c r="B38" s="3" t="s">
        <v>1928</v>
      </c>
      <c r="C38" s="3" t="s">
        <v>2461</v>
      </c>
      <c r="D38" s="3" t="s">
        <v>1038</v>
      </c>
      <c r="E38" s="7"/>
      <c r="F38" s="3" t="s">
        <v>2462</v>
      </c>
      <c r="G38" s="3" t="s">
        <v>2463</v>
      </c>
      <c r="H38" s="3" t="s">
        <v>2464</v>
      </c>
      <c r="I38" s="7" t="s">
        <v>1042</v>
      </c>
      <c r="J38" s="3"/>
      <c r="K38" s="3"/>
    </row>
    <row r="39" spans="2:11" ht="15">
      <c r="B39" s="3" t="s">
        <v>1571</v>
      </c>
      <c r="C39" s="3" t="s">
        <v>2465</v>
      </c>
      <c r="D39" s="3" t="s">
        <v>1066</v>
      </c>
      <c r="E39" s="7" t="s">
        <v>1687</v>
      </c>
      <c r="F39" s="3" t="s">
        <v>2466</v>
      </c>
      <c r="G39" s="3" t="s">
        <v>2467</v>
      </c>
      <c r="H39" s="3" t="s">
        <v>1098</v>
      </c>
      <c r="I39" s="7" t="s">
        <v>1099</v>
      </c>
      <c r="J39" s="3"/>
      <c r="K39" s="3"/>
    </row>
    <row r="40" spans="2:11" ht="15">
      <c r="B40" s="3" t="s">
        <v>1140</v>
      </c>
      <c r="C40" s="3" t="s">
        <v>2468</v>
      </c>
      <c r="D40" s="3" t="s">
        <v>1038</v>
      </c>
      <c r="E40" s="7"/>
      <c r="F40" s="3" t="s">
        <v>1646</v>
      </c>
      <c r="G40" s="3" t="s">
        <v>1647</v>
      </c>
      <c r="H40" s="3" t="s">
        <v>1648</v>
      </c>
      <c r="I40" s="7" t="s">
        <v>1049</v>
      </c>
      <c r="J40" s="3"/>
      <c r="K40" s="3"/>
    </row>
    <row r="41" spans="2:11" ht="15">
      <c r="B41" s="3" t="s">
        <v>1169</v>
      </c>
      <c r="C41" s="3" t="s">
        <v>2469</v>
      </c>
      <c r="D41" s="3" t="s">
        <v>1573</v>
      </c>
      <c r="E41" s="7"/>
      <c r="F41" s="3" t="s">
        <v>1615</v>
      </c>
      <c r="G41" s="3" t="s">
        <v>1616</v>
      </c>
      <c r="H41" s="3" t="s">
        <v>1617</v>
      </c>
      <c r="I41" s="7" t="s">
        <v>1618</v>
      </c>
      <c r="J41" s="3" t="s">
        <v>1043</v>
      </c>
      <c r="K41" s="3" t="s">
        <v>1043</v>
      </c>
    </row>
    <row r="42" spans="2:11" ht="15">
      <c r="B42" s="3" t="s">
        <v>1902</v>
      </c>
      <c r="C42" s="3" t="s">
        <v>2470</v>
      </c>
      <c r="D42" s="3" t="s">
        <v>1573</v>
      </c>
      <c r="E42" s="7"/>
      <c r="F42" s="3" t="s">
        <v>2471</v>
      </c>
      <c r="G42" s="3" t="s">
        <v>2472</v>
      </c>
      <c r="H42" s="3" t="s">
        <v>1098</v>
      </c>
      <c r="I42" s="7" t="s">
        <v>1576</v>
      </c>
      <c r="J42" s="3"/>
      <c r="K42" s="3"/>
    </row>
    <row r="43" spans="2:11" ht="15">
      <c r="B43" s="3" t="s">
        <v>1899</v>
      </c>
      <c r="C43" s="3" t="s">
        <v>2473</v>
      </c>
      <c r="D43" s="3" t="s">
        <v>1038</v>
      </c>
      <c r="E43" s="7"/>
      <c r="F43" s="3" t="s">
        <v>2474</v>
      </c>
      <c r="G43" s="3" t="s">
        <v>2475</v>
      </c>
      <c r="H43" s="3" t="s">
        <v>1098</v>
      </c>
      <c r="I43" s="7" t="s">
        <v>1049</v>
      </c>
      <c r="J43" s="3"/>
      <c r="K43" s="3"/>
    </row>
    <row r="44" spans="2:11" ht="15">
      <c r="B44" s="3" t="s">
        <v>1906</v>
      </c>
      <c r="C44" s="3" t="s">
        <v>2476</v>
      </c>
      <c r="D44" s="3" t="s">
        <v>1573</v>
      </c>
      <c r="E44" s="7"/>
      <c r="F44" s="3" t="s">
        <v>2477</v>
      </c>
      <c r="G44" s="3" t="s">
        <v>2478</v>
      </c>
      <c r="H44" s="3" t="s">
        <v>1098</v>
      </c>
      <c r="I44" s="7" t="s">
        <v>1576</v>
      </c>
      <c r="J44" s="3"/>
      <c r="K44" s="3"/>
    </row>
    <row r="45" spans="2:11" ht="15">
      <c r="B45" s="3" t="s">
        <v>1146</v>
      </c>
      <c r="C45" s="3" t="s">
        <v>2479</v>
      </c>
      <c r="D45" s="3" t="s">
        <v>1038</v>
      </c>
      <c r="E45" s="7"/>
      <c r="F45" s="3" t="s">
        <v>2480</v>
      </c>
      <c r="G45" s="3" t="s">
        <v>2481</v>
      </c>
      <c r="H45" s="3" t="s">
        <v>1098</v>
      </c>
      <c r="I45" s="7" t="s">
        <v>1049</v>
      </c>
      <c r="J45" s="3"/>
      <c r="K45" s="3"/>
    </row>
    <row r="46" spans="2:11" ht="15">
      <c r="B46" s="3" t="s">
        <v>1931</v>
      </c>
      <c r="C46" s="3" t="s">
        <v>2482</v>
      </c>
      <c r="D46" s="3" t="s">
        <v>1038</v>
      </c>
      <c r="E46" s="7"/>
      <c r="F46" s="3" t="s">
        <v>2483</v>
      </c>
      <c r="G46" s="3" t="s">
        <v>2484</v>
      </c>
      <c r="H46" s="3" t="s">
        <v>2485</v>
      </c>
      <c r="I46" s="7" t="s">
        <v>1042</v>
      </c>
      <c r="J46" s="3"/>
      <c r="K46" s="3"/>
    </row>
    <row r="47" spans="2:11" ht="15">
      <c r="B47" s="3" t="s">
        <v>1924</v>
      </c>
      <c r="C47" s="3" t="s">
        <v>2486</v>
      </c>
      <c r="D47" s="3" t="s">
        <v>1038</v>
      </c>
      <c r="E47" s="7"/>
      <c r="F47" s="3" t="s">
        <v>2487</v>
      </c>
      <c r="G47" s="3" t="s">
        <v>2488</v>
      </c>
      <c r="H47" s="3" t="s">
        <v>2489</v>
      </c>
      <c r="I47" s="7" t="s">
        <v>1042</v>
      </c>
      <c r="J47" s="3"/>
      <c r="K47" s="3"/>
    </row>
    <row r="48" spans="2:11" ht="15">
      <c r="B48" s="3" t="s">
        <v>1420</v>
      </c>
      <c r="C48" s="3" t="s">
        <v>2490</v>
      </c>
      <c r="D48" s="3" t="s">
        <v>1066</v>
      </c>
      <c r="E48" s="7" t="s">
        <v>1095</v>
      </c>
      <c r="F48" s="3" t="s">
        <v>2491</v>
      </c>
      <c r="G48" s="3" t="s">
        <v>2492</v>
      </c>
      <c r="H48" s="3" t="s">
        <v>1098</v>
      </c>
      <c r="I48" s="7" t="s">
        <v>1099</v>
      </c>
      <c r="J48" s="3"/>
      <c r="K48" s="3"/>
    </row>
    <row r="49" spans="2:11" ht="15">
      <c r="B49" s="3" t="s">
        <v>1916</v>
      </c>
      <c r="C49" s="3" t="s">
        <v>2493</v>
      </c>
      <c r="D49" s="3" t="s">
        <v>1038</v>
      </c>
      <c r="E49" s="7"/>
      <c r="F49" s="3" t="s">
        <v>2494</v>
      </c>
      <c r="G49" s="3" t="s">
        <v>2495</v>
      </c>
      <c r="H49" s="3" t="s">
        <v>2496</v>
      </c>
      <c r="I49" s="7" t="s">
        <v>1049</v>
      </c>
      <c r="J49" s="3"/>
      <c r="K49" s="3"/>
    </row>
    <row r="50" spans="2:11" ht="15">
      <c r="B50" s="3" t="s">
        <v>1416</v>
      </c>
      <c r="C50" s="3" t="s">
        <v>2497</v>
      </c>
      <c r="D50" s="3" t="s">
        <v>1038</v>
      </c>
      <c r="E50" s="7"/>
      <c r="F50" s="3" t="s">
        <v>2498</v>
      </c>
      <c r="G50" s="3" t="s">
        <v>2499</v>
      </c>
      <c r="H50" s="3" t="s">
        <v>2500</v>
      </c>
      <c r="I50" s="7" t="s">
        <v>1049</v>
      </c>
      <c r="J50" s="3"/>
      <c r="K50" s="3"/>
    </row>
    <row r="51" spans="2:11" ht="15">
      <c r="B51" s="3" t="s">
        <v>1319</v>
      </c>
      <c r="C51" s="3" t="s">
        <v>2501</v>
      </c>
      <c r="D51" s="3" t="s">
        <v>1066</v>
      </c>
      <c r="E51" s="7" t="s">
        <v>2502</v>
      </c>
      <c r="F51" s="3" t="s">
        <v>2503</v>
      </c>
      <c r="G51" s="3" t="s">
        <v>2504</v>
      </c>
      <c r="H51" s="3" t="s">
        <v>2505</v>
      </c>
      <c r="I51" s="7" t="s">
        <v>1042</v>
      </c>
      <c r="J51" s="3" t="s">
        <v>1043</v>
      </c>
      <c r="K51" s="3" t="s">
        <v>1043</v>
      </c>
    </row>
    <row r="52" spans="2:11" ht="15">
      <c r="B52" s="3" t="s">
        <v>1301</v>
      </c>
      <c r="C52" s="3" t="s">
        <v>2506</v>
      </c>
      <c r="D52" s="3" t="s">
        <v>1038</v>
      </c>
      <c r="E52" s="7"/>
      <c r="F52" s="3" t="s">
        <v>2507</v>
      </c>
      <c r="G52" s="3" t="s">
        <v>2508</v>
      </c>
      <c r="H52" s="3" t="s">
        <v>1098</v>
      </c>
      <c r="I52" s="7" t="s">
        <v>1049</v>
      </c>
      <c r="J52" s="3"/>
      <c r="K52" s="3"/>
    </row>
    <row r="53" spans="2:11" ht="15">
      <c r="B53" s="3" t="s">
        <v>1912</v>
      </c>
      <c r="C53" s="3" t="s">
        <v>2509</v>
      </c>
      <c r="D53" s="3" t="s">
        <v>1573</v>
      </c>
      <c r="E53" s="7"/>
      <c r="F53" s="3" t="s">
        <v>2510</v>
      </c>
      <c r="G53" s="3" t="s">
        <v>2511</v>
      </c>
      <c r="H53" s="3" t="s">
        <v>1098</v>
      </c>
      <c r="I53" s="7" t="s">
        <v>1576</v>
      </c>
      <c r="J53" s="3"/>
      <c r="K53" s="3"/>
    </row>
    <row r="54" spans="2:11" ht="15">
      <c r="B54" s="3" t="s">
        <v>1909</v>
      </c>
      <c r="C54" s="3" t="s">
        <v>2512</v>
      </c>
      <c r="D54" s="3" t="s">
        <v>1038</v>
      </c>
      <c r="E54" s="7"/>
      <c r="F54" s="3" t="s">
        <v>2513</v>
      </c>
      <c r="G54" s="3" t="s">
        <v>1032</v>
      </c>
      <c r="H54" s="3" t="s">
        <v>1098</v>
      </c>
      <c r="I54" s="7" t="s">
        <v>2079</v>
      </c>
      <c r="J54" s="3"/>
      <c r="K54" s="3"/>
    </row>
    <row r="55" spans="2:11" ht="15">
      <c r="B55" s="3" t="s">
        <v>1347</v>
      </c>
      <c r="C55" s="3" t="s">
        <v>2514</v>
      </c>
      <c r="D55" s="3" t="s">
        <v>1038</v>
      </c>
      <c r="E55" s="7"/>
      <c r="F55" s="3" t="s">
        <v>2515</v>
      </c>
      <c r="G55" s="3" t="s">
        <v>2516</v>
      </c>
      <c r="H55" s="3" t="s">
        <v>1098</v>
      </c>
      <c r="I55" s="7" t="s">
        <v>1099</v>
      </c>
      <c r="J55" s="3"/>
      <c r="K55" s="3"/>
    </row>
    <row r="56" spans="2:11" ht="15">
      <c r="B56" s="3" t="s">
        <v>1375</v>
      </c>
      <c r="C56" s="3" t="s">
        <v>2517</v>
      </c>
      <c r="D56" s="3" t="s">
        <v>1038</v>
      </c>
      <c r="E56" s="7"/>
      <c r="F56" s="3" t="s">
        <v>2518</v>
      </c>
      <c r="G56" s="3" t="s">
        <v>2519</v>
      </c>
      <c r="H56" s="3" t="s">
        <v>1098</v>
      </c>
      <c r="I56" s="7" t="s">
        <v>1054</v>
      </c>
      <c r="J56" s="3"/>
      <c r="K56" s="3"/>
    </row>
    <row r="57" spans="2:11" ht="15">
      <c r="B57" s="3" t="s">
        <v>1252</v>
      </c>
      <c r="C57" s="3" t="s">
        <v>2520</v>
      </c>
      <c r="D57" s="3" t="s">
        <v>1038</v>
      </c>
      <c r="E57" s="7"/>
      <c r="F57" s="3" t="s">
        <v>2521</v>
      </c>
      <c r="G57" s="3" t="s">
        <v>2522</v>
      </c>
      <c r="H57" s="3" t="s">
        <v>1098</v>
      </c>
      <c r="I57" s="7" t="s">
        <v>1099</v>
      </c>
      <c r="J57" s="3"/>
      <c r="K57" s="3"/>
    </row>
    <row r="58" spans="2:11" ht="15">
      <c r="B58" s="3" t="s">
        <v>1182</v>
      </c>
      <c r="C58" s="3" t="s">
        <v>2523</v>
      </c>
      <c r="D58" s="3" t="s">
        <v>1038</v>
      </c>
      <c r="E58" s="7"/>
      <c r="F58" s="3" t="s">
        <v>2524</v>
      </c>
      <c r="G58" s="3" t="s">
        <v>2525</v>
      </c>
      <c r="H58" s="3" t="s">
        <v>1098</v>
      </c>
      <c r="I58" s="7" t="s">
        <v>1054</v>
      </c>
      <c r="J58" s="3"/>
      <c r="K58" s="3"/>
    </row>
    <row r="59" spans="2:11" ht="15">
      <c r="B59" s="3" t="s">
        <v>1592</v>
      </c>
      <c r="C59" s="3" t="s">
        <v>2526</v>
      </c>
      <c r="D59" s="3" t="s">
        <v>1038</v>
      </c>
      <c r="E59" s="7"/>
      <c r="F59" s="3" t="s">
        <v>2527</v>
      </c>
      <c r="G59" s="3" t="s">
        <v>2528</v>
      </c>
      <c r="H59" s="3" t="s">
        <v>1098</v>
      </c>
      <c r="I59" s="7" t="s">
        <v>1145</v>
      </c>
      <c r="J59" s="3"/>
      <c r="K59" s="3"/>
    </row>
    <row r="60" spans="2:11" ht="15">
      <c r="B60" s="3" t="s">
        <v>1476</v>
      </c>
      <c r="C60" s="3" t="s">
        <v>2529</v>
      </c>
      <c r="D60" s="3" t="s">
        <v>1038</v>
      </c>
      <c r="E60" s="7"/>
      <c r="F60" s="3" t="s">
        <v>2530</v>
      </c>
      <c r="G60" s="3" t="s">
        <v>2531</v>
      </c>
      <c r="H60" s="3" t="s">
        <v>1098</v>
      </c>
      <c r="I60" s="7" t="s">
        <v>1099</v>
      </c>
      <c r="J60" s="3"/>
      <c r="K60" s="3"/>
    </row>
    <row r="61" spans="2:11" ht="15">
      <c r="B61" s="3" t="s">
        <v>1676</v>
      </c>
      <c r="C61" s="3" t="s">
        <v>2532</v>
      </c>
      <c r="D61" s="3" t="s">
        <v>1038</v>
      </c>
      <c r="E61" s="7"/>
      <c r="F61" s="3" t="s">
        <v>1783</v>
      </c>
      <c r="G61" s="3" t="s">
        <v>1032</v>
      </c>
      <c r="H61" s="3" t="s">
        <v>1098</v>
      </c>
      <c r="I61" s="7" t="s">
        <v>1049</v>
      </c>
      <c r="J61" s="3"/>
      <c r="K61" s="3"/>
    </row>
    <row r="62" spans="2:11" ht="15">
      <c r="B62" s="3" t="s">
        <v>1362</v>
      </c>
      <c r="C62" s="3" t="s">
        <v>2533</v>
      </c>
      <c r="D62" s="3" t="s">
        <v>1038</v>
      </c>
      <c r="E62" s="7"/>
      <c r="F62" s="3" t="s">
        <v>1673</v>
      </c>
      <c r="G62" s="3" t="s">
        <v>1674</v>
      </c>
      <c r="H62" s="3" t="s">
        <v>2359</v>
      </c>
      <c r="I62" s="7"/>
      <c r="J62" s="3"/>
      <c r="K62" s="3"/>
    </row>
    <row r="63" spans="2:11" ht="15">
      <c r="B63" s="10" t="s">
        <v>1055</v>
      </c>
      <c r="C63" s="10" t="s">
        <v>2534</v>
      </c>
      <c r="D63" s="10" t="s">
        <v>1874</v>
      </c>
      <c r="E63" s="11" t="s">
        <v>2502</v>
      </c>
      <c r="F63" s="10" t="s">
        <v>2535</v>
      </c>
      <c r="G63" s="10" t="s">
        <v>2504</v>
      </c>
      <c r="H63" s="10" t="s">
        <v>2505</v>
      </c>
      <c r="I63" s="11" t="s">
        <v>1049</v>
      </c>
      <c r="J63" s="10" t="s">
        <v>1043</v>
      </c>
      <c r="K63" s="10" t="s">
        <v>1043</v>
      </c>
    </row>
    <row r="64" spans="2:11" ht="15">
      <c r="B64" s="10" t="s">
        <v>1872</v>
      </c>
      <c r="C64" s="10" t="s">
        <v>2536</v>
      </c>
      <c r="D64" s="10" t="s">
        <v>1038</v>
      </c>
      <c r="E64" s="11"/>
      <c r="F64" s="10" t="s">
        <v>2537</v>
      </c>
      <c r="G64" s="10" t="s">
        <v>2538</v>
      </c>
      <c r="H64" s="10" t="s">
        <v>2539</v>
      </c>
      <c r="I64" s="11" t="s">
        <v>1049</v>
      </c>
      <c r="J64" s="10" t="s">
        <v>1043</v>
      </c>
      <c r="K64" s="10" t="s">
        <v>1043</v>
      </c>
    </row>
    <row r="65" spans="2:11" ht="15">
      <c r="B65" s="10" t="s">
        <v>1165</v>
      </c>
      <c r="C65" s="10" t="s">
        <v>2540</v>
      </c>
      <c r="D65" s="10" t="s">
        <v>1038</v>
      </c>
      <c r="E65" s="11"/>
      <c r="F65" s="10" t="s">
        <v>2541</v>
      </c>
      <c r="G65" s="10" t="s">
        <v>2542</v>
      </c>
      <c r="H65" s="10" t="s">
        <v>2543</v>
      </c>
      <c r="I65" s="11" t="s">
        <v>1049</v>
      </c>
      <c r="J65" s="10"/>
      <c r="K65" s="10"/>
    </row>
    <row r="66" spans="2:11" ht="15">
      <c r="B66" s="10" t="s">
        <v>1877</v>
      </c>
      <c r="C66" s="10" t="s">
        <v>2544</v>
      </c>
      <c r="D66" s="10" t="s">
        <v>1038</v>
      </c>
      <c r="E66" s="11"/>
      <c r="F66" s="10" t="s">
        <v>2545</v>
      </c>
      <c r="G66" s="10" t="s">
        <v>2546</v>
      </c>
      <c r="H66" s="10" t="s">
        <v>2547</v>
      </c>
      <c r="I66" s="11" t="s">
        <v>1054</v>
      </c>
      <c r="J66" s="10"/>
      <c r="K66" s="10"/>
    </row>
    <row r="67" spans="2:11" ht="15">
      <c r="B67" s="10" t="s">
        <v>1882</v>
      </c>
      <c r="C67" s="10" t="s">
        <v>2548</v>
      </c>
      <c r="D67" s="10" t="s">
        <v>1038</v>
      </c>
      <c r="E67" s="11"/>
      <c r="F67" s="10" t="s">
        <v>2549</v>
      </c>
      <c r="G67" s="10" t="s">
        <v>2550</v>
      </c>
      <c r="H67" s="10" t="s">
        <v>2551</v>
      </c>
      <c r="I67" s="11" t="s">
        <v>1049</v>
      </c>
      <c r="J67" s="10"/>
      <c r="K67" s="10"/>
    </row>
    <row r="68" spans="2:11" ht="15">
      <c r="B68" s="10" t="s">
        <v>1582</v>
      </c>
      <c r="C68" s="10" t="s">
        <v>2552</v>
      </c>
      <c r="D68" s="10" t="s">
        <v>1038</v>
      </c>
      <c r="E68" s="11"/>
      <c r="F68" s="10" t="s">
        <v>2553</v>
      </c>
      <c r="G68" s="10" t="s">
        <v>2554</v>
      </c>
      <c r="H68" s="10" t="s">
        <v>2555</v>
      </c>
      <c r="I68" s="11" t="s">
        <v>1049</v>
      </c>
      <c r="J68" s="10" t="s">
        <v>1043</v>
      </c>
      <c r="K68" s="10" t="s">
        <v>1043</v>
      </c>
    </row>
    <row r="69" spans="2:11" ht="15">
      <c r="B69" s="10" t="s">
        <v>1886</v>
      </c>
      <c r="C69" s="10" t="s">
        <v>2556</v>
      </c>
      <c r="D69" s="10" t="s">
        <v>1038</v>
      </c>
      <c r="E69" s="11"/>
      <c r="F69" s="10" t="s">
        <v>2557</v>
      </c>
      <c r="G69" s="10" t="s">
        <v>2558</v>
      </c>
      <c r="H69" s="10" t="s">
        <v>2559</v>
      </c>
      <c r="I69" s="11" t="s">
        <v>1049</v>
      </c>
      <c r="J69" s="10"/>
      <c r="K69" s="10"/>
    </row>
    <row r="70" spans="2:11" ht="15">
      <c r="B70" s="10" t="s">
        <v>1890</v>
      </c>
      <c r="C70" s="10" t="s">
        <v>2560</v>
      </c>
      <c r="D70" s="10" t="s">
        <v>1038</v>
      </c>
      <c r="E70" s="11"/>
      <c r="F70" s="10" t="s">
        <v>2561</v>
      </c>
      <c r="G70" s="10" t="s">
        <v>2562</v>
      </c>
      <c r="H70" s="10" t="s">
        <v>2563</v>
      </c>
      <c r="I70" s="11" t="s">
        <v>1049</v>
      </c>
      <c r="J70" s="10"/>
      <c r="K70" s="10"/>
    </row>
    <row r="71" spans="2:11" ht="15">
      <c r="B71" s="10" t="s">
        <v>1895</v>
      </c>
      <c r="C71" s="10" t="s">
        <v>2564</v>
      </c>
      <c r="D71" s="10" t="s">
        <v>1038</v>
      </c>
      <c r="E71" s="11"/>
      <c r="F71" s="10" t="s">
        <v>2565</v>
      </c>
      <c r="G71" s="10" t="s">
        <v>2566</v>
      </c>
      <c r="H71" s="10" t="s">
        <v>2551</v>
      </c>
      <c r="I71" s="11" t="s">
        <v>1049</v>
      </c>
      <c r="J71" s="10"/>
      <c r="K71" s="10"/>
    </row>
    <row r="72" spans="2:11" ht="15">
      <c r="B72" s="10" t="s">
        <v>1588</v>
      </c>
      <c r="C72" s="10" t="s">
        <v>2567</v>
      </c>
      <c r="D72" s="10" t="s">
        <v>1874</v>
      </c>
      <c r="E72" s="11" t="s">
        <v>2453</v>
      </c>
      <c r="F72" s="10" t="s">
        <v>2568</v>
      </c>
      <c r="G72" s="10" t="s">
        <v>2455</v>
      </c>
      <c r="H72" s="10" t="s">
        <v>2456</v>
      </c>
      <c r="I72" s="11" t="s">
        <v>1049</v>
      </c>
      <c r="J72" s="10"/>
      <c r="K72" s="10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178"/>
  <sheetViews>
    <sheetView workbookViewId="0">
      <selection activeCell="B4" sqref="B4:K178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2569</v>
      </c>
      <c r="D4" s="4" t="s">
        <v>1019</v>
      </c>
      <c r="E4" s="3" t="s">
        <v>22</v>
      </c>
    </row>
    <row r="5" spans="1:11" ht="16">
      <c r="B5" s="4" t="s">
        <v>1020</v>
      </c>
      <c r="C5" s="13" t="s">
        <v>26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2570</v>
      </c>
      <c r="D9" s="3" t="s">
        <v>1038</v>
      </c>
      <c r="E9" s="7"/>
      <c r="F9" s="3" t="s">
        <v>2571</v>
      </c>
      <c r="G9" s="3" t="s">
        <v>2572</v>
      </c>
      <c r="H9" s="3" t="s">
        <v>2573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2574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2575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1140</v>
      </c>
      <c r="C12" s="3" t="s">
        <v>2576</v>
      </c>
      <c r="D12" s="3" t="s">
        <v>1038</v>
      </c>
      <c r="E12" s="7"/>
      <c r="F12" s="3" t="s">
        <v>2577</v>
      </c>
      <c r="G12" s="3" t="s">
        <v>2578</v>
      </c>
      <c r="H12" s="3" t="s">
        <v>1098</v>
      </c>
      <c r="I12" s="7" t="s">
        <v>1049</v>
      </c>
      <c r="J12" s="3"/>
      <c r="K12" s="3"/>
    </row>
    <row r="13" spans="1:11" ht="15">
      <c r="B13" s="3" t="s">
        <v>1301</v>
      </c>
      <c r="C13" s="3" t="s">
        <v>2579</v>
      </c>
      <c r="D13" s="3" t="s">
        <v>1842</v>
      </c>
      <c r="E13" s="7"/>
      <c r="F13" s="3" t="s">
        <v>2580</v>
      </c>
      <c r="G13" s="3" t="s">
        <v>2581</v>
      </c>
      <c r="H13" s="3" t="s">
        <v>1098</v>
      </c>
      <c r="I13" s="7" t="s">
        <v>1042</v>
      </c>
      <c r="J13" s="3"/>
      <c r="K13" s="3"/>
    </row>
    <row r="14" spans="1:11" ht="15">
      <c r="B14" s="3" t="s">
        <v>1909</v>
      </c>
      <c r="C14" s="3" t="s">
        <v>2582</v>
      </c>
      <c r="D14" s="3" t="s">
        <v>1842</v>
      </c>
      <c r="E14" s="7"/>
      <c r="F14" s="3" t="s">
        <v>2583</v>
      </c>
      <c r="G14" s="3" t="s">
        <v>2584</v>
      </c>
      <c r="H14" s="3" t="s">
        <v>1098</v>
      </c>
      <c r="I14" s="7" t="s">
        <v>1042</v>
      </c>
      <c r="J14" s="3"/>
      <c r="K14" s="3"/>
    </row>
    <row r="15" spans="1:11" ht="15">
      <c r="B15" s="3" t="s">
        <v>1210</v>
      </c>
      <c r="C15" s="3" t="s">
        <v>2585</v>
      </c>
      <c r="D15" s="3" t="s">
        <v>1038</v>
      </c>
      <c r="E15" s="7"/>
      <c r="F15" s="3" t="s">
        <v>2586</v>
      </c>
      <c r="G15" s="3" t="s">
        <v>2587</v>
      </c>
      <c r="H15" s="3"/>
      <c r="I15" s="7" t="s">
        <v>1049</v>
      </c>
      <c r="J15" s="3"/>
      <c r="K15" s="3"/>
    </row>
    <row r="16" spans="1:11" ht="15">
      <c r="B16" s="3" t="s">
        <v>1508</v>
      </c>
      <c r="C16" s="3" t="s">
        <v>2588</v>
      </c>
      <c r="D16" s="3" t="s">
        <v>1038</v>
      </c>
      <c r="E16" s="7"/>
      <c r="F16" s="3" t="s">
        <v>2589</v>
      </c>
      <c r="G16" s="3" t="s">
        <v>2590</v>
      </c>
      <c r="H16" s="3"/>
      <c r="I16" s="7" t="s">
        <v>1049</v>
      </c>
      <c r="J16" s="3"/>
      <c r="K16" s="3"/>
    </row>
    <row r="17" spans="2:11" ht="15">
      <c r="B17" s="3" t="s">
        <v>1352</v>
      </c>
      <c r="C17" s="3" t="s">
        <v>2591</v>
      </c>
      <c r="D17" s="3" t="s">
        <v>1038</v>
      </c>
      <c r="E17" s="7"/>
      <c r="F17" s="3" t="s">
        <v>2592</v>
      </c>
      <c r="G17" s="3" t="s">
        <v>2593</v>
      </c>
      <c r="H17" s="3"/>
      <c r="I17" s="7" t="s">
        <v>1049</v>
      </c>
      <c r="J17" s="3"/>
      <c r="K17" s="3"/>
    </row>
    <row r="18" spans="2:11" ht="15">
      <c r="B18" s="3" t="s">
        <v>1467</v>
      </c>
      <c r="C18" s="3" t="s">
        <v>2594</v>
      </c>
      <c r="D18" s="3" t="s">
        <v>1038</v>
      </c>
      <c r="E18" s="7"/>
      <c r="F18" s="3" t="s">
        <v>2595</v>
      </c>
      <c r="G18" s="3" t="s">
        <v>2596</v>
      </c>
      <c r="H18" s="3"/>
      <c r="I18" s="7" t="s">
        <v>1049</v>
      </c>
      <c r="J18" s="3"/>
      <c r="K18" s="3"/>
    </row>
    <row r="19" spans="2:11" ht="15">
      <c r="B19" s="3" t="s">
        <v>1630</v>
      </c>
      <c r="C19" s="3" t="s">
        <v>2597</v>
      </c>
      <c r="D19" s="3" t="s">
        <v>1038</v>
      </c>
      <c r="E19" s="7"/>
      <c r="F19" s="3" t="s">
        <v>2598</v>
      </c>
      <c r="G19" s="3" t="s">
        <v>2599</v>
      </c>
      <c r="H19" s="3" t="s">
        <v>2600</v>
      </c>
      <c r="I19" s="7" t="s">
        <v>1054</v>
      </c>
      <c r="J19" s="3"/>
      <c r="K19" s="3" t="s">
        <v>1043</v>
      </c>
    </row>
    <row r="20" spans="2:11" ht="15">
      <c r="B20" s="3" t="s">
        <v>1296</v>
      </c>
      <c r="C20" s="3" t="s">
        <v>2601</v>
      </c>
      <c r="D20" s="3" t="s">
        <v>1038</v>
      </c>
      <c r="E20" s="7"/>
      <c r="F20" s="3" t="s">
        <v>2602</v>
      </c>
      <c r="G20" s="3" t="s">
        <v>2603</v>
      </c>
      <c r="H20" s="3" t="s">
        <v>2604</v>
      </c>
      <c r="I20" s="7" t="s">
        <v>1054</v>
      </c>
      <c r="J20" s="3"/>
      <c r="K20" s="3"/>
    </row>
    <row r="21" spans="2:11" ht="15">
      <c r="B21" s="3" t="s">
        <v>1707</v>
      </c>
      <c r="C21" s="3" t="s">
        <v>2605</v>
      </c>
      <c r="D21" s="3" t="s">
        <v>1038</v>
      </c>
      <c r="E21" s="7"/>
      <c r="F21" s="3" t="s">
        <v>2606</v>
      </c>
      <c r="G21" s="3" t="s">
        <v>2607</v>
      </c>
      <c r="H21" s="3" t="s">
        <v>2608</v>
      </c>
      <c r="I21" s="7" t="s">
        <v>1042</v>
      </c>
      <c r="J21" s="3"/>
      <c r="K21" s="3"/>
    </row>
    <row r="22" spans="2:11" ht="15">
      <c r="B22" s="3" t="s">
        <v>1608</v>
      </c>
      <c r="C22" s="3" t="s">
        <v>2609</v>
      </c>
      <c r="D22" s="3" t="s">
        <v>1038</v>
      </c>
      <c r="E22" s="7"/>
      <c r="F22" s="3" t="s">
        <v>2610</v>
      </c>
      <c r="G22" s="3" t="s">
        <v>2611</v>
      </c>
      <c r="H22" s="3" t="s">
        <v>2612</v>
      </c>
      <c r="I22" s="7" t="s">
        <v>1042</v>
      </c>
      <c r="J22" s="3"/>
      <c r="K22" s="3"/>
    </row>
    <row r="23" spans="2:11" ht="15">
      <c r="B23" s="3" t="s">
        <v>1592</v>
      </c>
      <c r="C23" s="3" t="s">
        <v>2613</v>
      </c>
      <c r="D23" s="3" t="s">
        <v>1066</v>
      </c>
      <c r="E23" s="7" t="s">
        <v>1095</v>
      </c>
      <c r="F23" s="3" t="s">
        <v>2614</v>
      </c>
      <c r="G23" s="3" t="s">
        <v>2615</v>
      </c>
      <c r="H23" s="3" t="s">
        <v>2616</v>
      </c>
      <c r="I23" s="7" t="s">
        <v>1042</v>
      </c>
      <c r="J23" s="3"/>
      <c r="K23" s="3"/>
    </row>
    <row r="24" spans="2:11" ht="15">
      <c r="B24" s="3" t="s">
        <v>1323</v>
      </c>
      <c r="C24" s="3" t="s">
        <v>2617</v>
      </c>
      <c r="D24" s="3" t="s">
        <v>1038</v>
      </c>
      <c r="E24" s="7"/>
      <c r="F24" s="3" t="s">
        <v>2618</v>
      </c>
      <c r="G24" s="3" t="s">
        <v>2619</v>
      </c>
      <c r="H24" s="3" t="s">
        <v>2619</v>
      </c>
      <c r="I24" s="7" t="s">
        <v>1866</v>
      </c>
      <c r="J24" s="3"/>
      <c r="K24" s="3"/>
    </row>
    <row r="25" spans="2:11" ht="15">
      <c r="B25" s="3" t="s">
        <v>1571</v>
      </c>
      <c r="C25" s="3" t="s">
        <v>2620</v>
      </c>
      <c r="D25" s="3" t="s">
        <v>1038</v>
      </c>
      <c r="E25" s="7"/>
      <c r="F25" s="3" t="s">
        <v>2621</v>
      </c>
      <c r="G25" s="3" t="s">
        <v>2622</v>
      </c>
      <c r="H25" s="3" t="s">
        <v>1098</v>
      </c>
      <c r="I25" s="7" t="s">
        <v>1099</v>
      </c>
      <c r="J25" s="3"/>
      <c r="K25" s="3"/>
    </row>
    <row r="26" spans="2:11" ht="15">
      <c r="B26" s="3" t="s">
        <v>1872</v>
      </c>
      <c r="C26" s="3" t="s">
        <v>2623</v>
      </c>
      <c r="D26" s="3" t="s">
        <v>1038</v>
      </c>
      <c r="E26" s="7"/>
      <c r="F26" s="3" t="s">
        <v>2624</v>
      </c>
      <c r="G26" s="3" t="s">
        <v>2625</v>
      </c>
      <c r="H26" s="3" t="s">
        <v>2626</v>
      </c>
      <c r="I26" s="7" t="s">
        <v>1099</v>
      </c>
      <c r="J26" s="3"/>
      <c r="K26" s="3"/>
    </row>
    <row r="27" spans="2:11" ht="15">
      <c r="B27" s="3" t="s">
        <v>1755</v>
      </c>
      <c r="C27" s="3" t="s">
        <v>2627</v>
      </c>
      <c r="D27" s="3" t="s">
        <v>1038</v>
      </c>
      <c r="E27" s="7"/>
      <c r="F27" s="3" t="s">
        <v>2628</v>
      </c>
      <c r="G27" s="3" t="s">
        <v>2629</v>
      </c>
      <c r="H27" s="3" t="s">
        <v>2630</v>
      </c>
      <c r="I27" s="7" t="s">
        <v>1049</v>
      </c>
      <c r="J27" s="3"/>
      <c r="K27" s="3"/>
    </row>
    <row r="28" spans="2:11" ht="15">
      <c r="B28" s="3" t="s">
        <v>1064</v>
      </c>
      <c r="C28" s="3" t="s">
        <v>2631</v>
      </c>
      <c r="D28" s="3" t="s">
        <v>1038</v>
      </c>
      <c r="E28" s="7"/>
      <c r="F28" s="3" t="s">
        <v>2632</v>
      </c>
      <c r="G28" s="3" t="s">
        <v>2633</v>
      </c>
      <c r="H28" s="3" t="s">
        <v>2633</v>
      </c>
      <c r="I28" s="7" t="s">
        <v>2079</v>
      </c>
      <c r="J28" s="3"/>
      <c r="K28" s="3"/>
    </row>
    <row r="29" spans="2:11" ht="15">
      <c r="B29" s="3" t="s">
        <v>1741</v>
      </c>
      <c r="C29" s="3" t="s">
        <v>2634</v>
      </c>
      <c r="D29" s="3" t="s">
        <v>1038</v>
      </c>
      <c r="E29" s="7"/>
      <c r="F29" s="3" t="s">
        <v>2635</v>
      </c>
      <c r="G29" s="3" t="s">
        <v>2636</v>
      </c>
      <c r="H29" s="3" t="s">
        <v>2637</v>
      </c>
      <c r="I29" s="7" t="s">
        <v>1049</v>
      </c>
      <c r="J29" s="3" t="s">
        <v>1043</v>
      </c>
      <c r="K29" s="3" t="s">
        <v>1043</v>
      </c>
    </row>
    <row r="30" spans="2:11" ht="15">
      <c r="B30" s="3" t="s">
        <v>1452</v>
      </c>
      <c r="C30" s="3" t="s">
        <v>2638</v>
      </c>
      <c r="D30" s="3" t="s">
        <v>1066</v>
      </c>
      <c r="E30" s="7" t="s">
        <v>2639</v>
      </c>
      <c r="F30" s="3" t="s">
        <v>2640</v>
      </c>
      <c r="G30" s="3" t="s">
        <v>2641</v>
      </c>
      <c r="H30" s="3"/>
      <c r="I30" s="7" t="s">
        <v>1042</v>
      </c>
      <c r="J30" s="3"/>
      <c r="K30" s="3"/>
    </row>
    <row r="31" spans="2:11" ht="15">
      <c r="B31" s="3" t="s">
        <v>1463</v>
      </c>
      <c r="C31" s="3" t="s">
        <v>2642</v>
      </c>
      <c r="D31" s="3" t="s">
        <v>1038</v>
      </c>
      <c r="E31" s="7"/>
      <c r="F31" s="3" t="s">
        <v>2643</v>
      </c>
      <c r="G31" s="3" t="s">
        <v>2644</v>
      </c>
      <c r="H31" s="3" t="s">
        <v>2645</v>
      </c>
      <c r="I31" s="7" t="s">
        <v>1049</v>
      </c>
      <c r="J31" s="3"/>
      <c r="K31" s="3"/>
    </row>
    <row r="32" spans="2:11" ht="15">
      <c r="B32" s="3" t="s">
        <v>1694</v>
      </c>
      <c r="C32" s="3" t="s">
        <v>2646</v>
      </c>
      <c r="D32" s="3" t="s">
        <v>1038</v>
      </c>
      <c r="E32" s="7"/>
      <c r="F32" s="3" t="s">
        <v>2647</v>
      </c>
      <c r="G32" s="3" t="s">
        <v>2648</v>
      </c>
      <c r="H32" s="3" t="s">
        <v>2649</v>
      </c>
      <c r="I32" s="7" t="s">
        <v>1049</v>
      </c>
      <c r="J32" s="3"/>
      <c r="K32" s="3"/>
    </row>
    <row r="33" spans="2:11" ht="15">
      <c r="B33" s="3" t="s">
        <v>1205</v>
      </c>
      <c r="C33" s="3" t="s">
        <v>2650</v>
      </c>
      <c r="D33" s="3" t="s">
        <v>1066</v>
      </c>
      <c r="E33" s="7" t="s">
        <v>2651</v>
      </c>
      <c r="F33" s="3" t="s">
        <v>2652</v>
      </c>
      <c r="G33" s="3" t="s">
        <v>2653</v>
      </c>
      <c r="H33" s="3" t="s">
        <v>2653</v>
      </c>
      <c r="I33" s="7" t="s">
        <v>1042</v>
      </c>
      <c r="J33" s="3"/>
      <c r="K33" s="3"/>
    </row>
    <row r="34" spans="2:11" ht="15">
      <c r="B34" s="3" t="s">
        <v>1877</v>
      </c>
      <c r="C34" s="3" t="s">
        <v>2654</v>
      </c>
      <c r="D34" s="3" t="s">
        <v>1038</v>
      </c>
      <c r="E34" s="7"/>
      <c r="F34" s="3" t="s">
        <v>2655</v>
      </c>
      <c r="G34" s="3" t="s">
        <v>2656</v>
      </c>
      <c r="H34" s="3" t="s">
        <v>2656</v>
      </c>
      <c r="I34" s="7" t="s">
        <v>1076</v>
      </c>
      <c r="J34" s="3" t="s">
        <v>1043</v>
      </c>
      <c r="K34" s="3" t="s">
        <v>1043</v>
      </c>
    </row>
    <row r="35" spans="2:11" ht="15">
      <c r="B35" s="3" t="s">
        <v>1055</v>
      </c>
      <c r="C35" s="3" t="s">
        <v>2657</v>
      </c>
      <c r="D35" s="3" t="s">
        <v>1038</v>
      </c>
      <c r="E35" s="7"/>
      <c r="F35" s="3" t="s">
        <v>2658</v>
      </c>
      <c r="G35" s="3" t="s">
        <v>2659</v>
      </c>
      <c r="H35" s="3" t="s">
        <v>2660</v>
      </c>
      <c r="I35" s="7" t="s">
        <v>1099</v>
      </c>
      <c r="J35" s="3"/>
      <c r="K35" s="3"/>
    </row>
    <row r="36" spans="2:11" ht="15">
      <c r="B36" s="3" t="s">
        <v>1392</v>
      </c>
      <c r="C36" s="3" t="s">
        <v>2661</v>
      </c>
      <c r="D36" s="3" t="s">
        <v>1573</v>
      </c>
      <c r="E36" s="7"/>
      <c r="F36" s="3" t="s">
        <v>2662</v>
      </c>
      <c r="G36" s="3" t="s">
        <v>2663</v>
      </c>
      <c r="H36" s="3" t="s">
        <v>1098</v>
      </c>
      <c r="I36" s="7" t="s">
        <v>1099</v>
      </c>
      <c r="J36" s="3"/>
      <c r="K36" s="3"/>
    </row>
    <row r="37" spans="2:11" ht="15">
      <c r="B37" s="3" t="s">
        <v>1424</v>
      </c>
      <c r="C37" s="3" t="s">
        <v>2664</v>
      </c>
      <c r="D37" s="3" t="s">
        <v>1038</v>
      </c>
      <c r="E37" s="7"/>
      <c r="F37" s="3" t="s">
        <v>2665</v>
      </c>
      <c r="G37" s="3" t="s">
        <v>2666</v>
      </c>
      <c r="H37" s="3" t="s">
        <v>2667</v>
      </c>
      <c r="I37" s="7" t="s">
        <v>1099</v>
      </c>
      <c r="J37" s="3" t="s">
        <v>1043</v>
      </c>
      <c r="K37" s="3" t="s">
        <v>1043</v>
      </c>
    </row>
    <row r="38" spans="2:11" ht="15">
      <c r="B38" s="3" t="s">
        <v>1223</v>
      </c>
      <c r="C38" s="3" t="s">
        <v>2668</v>
      </c>
      <c r="D38" s="3" t="s">
        <v>1573</v>
      </c>
      <c r="E38" s="7"/>
      <c r="F38" s="3" t="s">
        <v>2669</v>
      </c>
      <c r="G38" s="3" t="s">
        <v>2670</v>
      </c>
      <c r="H38" s="3" t="s">
        <v>2671</v>
      </c>
      <c r="I38" s="7" t="s">
        <v>1576</v>
      </c>
      <c r="J38" s="3"/>
      <c r="K38" s="3"/>
    </row>
    <row r="39" spans="2:11" ht="15">
      <c r="B39" s="3" t="s">
        <v>1187</v>
      </c>
      <c r="C39" s="3" t="s">
        <v>2672</v>
      </c>
      <c r="D39" s="3" t="s">
        <v>1038</v>
      </c>
      <c r="E39" s="7"/>
      <c r="F39" s="3" t="s">
        <v>2673</v>
      </c>
      <c r="G39" s="3" t="s">
        <v>2674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1215</v>
      </c>
      <c r="C40" s="3" t="s">
        <v>2675</v>
      </c>
      <c r="D40" s="3" t="s">
        <v>1573</v>
      </c>
      <c r="E40" s="7"/>
      <c r="F40" s="3" t="s">
        <v>2676</v>
      </c>
      <c r="G40" s="3" t="s">
        <v>2677</v>
      </c>
      <c r="H40" s="3" t="s">
        <v>2678</v>
      </c>
      <c r="I40" s="7" t="s">
        <v>1618</v>
      </c>
      <c r="J40" s="3" t="s">
        <v>1043</v>
      </c>
      <c r="K40" s="3" t="s">
        <v>1043</v>
      </c>
    </row>
    <row r="41" spans="2:11" ht="15">
      <c r="B41" s="3" t="s">
        <v>1088</v>
      </c>
      <c r="C41" s="3" t="s">
        <v>2679</v>
      </c>
      <c r="D41" s="3" t="s">
        <v>1038</v>
      </c>
      <c r="E41" s="7"/>
      <c r="F41" s="3" t="s">
        <v>2680</v>
      </c>
      <c r="G41" s="3" t="s">
        <v>2681</v>
      </c>
      <c r="H41" s="3" t="s">
        <v>2681</v>
      </c>
      <c r="I41" s="7" t="s">
        <v>1049</v>
      </c>
      <c r="J41" s="3"/>
      <c r="K41" s="3"/>
    </row>
    <row r="42" spans="2:11" ht="15">
      <c r="B42" s="3" t="s">
        <v>1082</v>
      </c>
      <c r="C42" s="3" t="s">
        <v>2682</v>
      </c>
      <c r="D42" s="3" t="s">
        <v>1038</v>
      </c>
      <c r="E42" s="7"/>
      <c r="F42" s="3" t="s">
        <v>2683</v>
      </c>
      <c r="G42" s="3" t="s">
        <v>2684</v>
      </c>
      <c r="H42" s="3" t="s">
        <v>2684</v>
      </c>
      <c r="I42" s="7" t="s">
        <v>1049</v>
      </c>
      <c r="J42" s="3"/>
      <c r="K42" s="3"/>
    </row>
    <row r="43" spans="2:11" ht="15">
      <c r="B43" s="3" t="s">
        <v>1071</v>
      </c>
      <c r="C43" s="3" t="s">
        <v>2685</v>
      </c>
      <c r="D43" s="3" t="s">
        <v>1573</v>
      </c>
      <c r="E43" s="7"/>
      <c r="F43" s="3" t="s">
        <v>2686</v>
      </c>
      <c r="G43" s="3" t="s">
        <v>2687</v>
      </c>
      <c r="H43" s="3" t="s">
        <v>2687</v>
      </c>
      <c r="I43" s="7" t="s">
        <v>1618</v>
      </c>
      <c r="J43" s="3"/>
      <c r="K43" s="3"/>
    </row>
    <row r="44" spans="2:11" ht="15">
      <c r="B44" s="3" t="s">
        <v>1182</v>
      </c>
      <c r="C44" s="3" t="s">
        <v>2688</v>
      </c>
      <c r="D44" s="3" t="s">
        <v>1038</v>
      </c>
      <c r="E44" s="7"/>
      <c r="F44" s="3" t="s">
        <v>2689</v>
      </c>
      <c r="G44" s="3" t="s">
        <v>2690</v>
      </c>
      <c r="H44" s="3" t="s">
        <v>2691</v>
      </c>
      <c r="I44" s="7" t="s">
        <v>1076</v>
      </c>
      <c r="J44" s="3"/>
      <c r="K44" s="3"/>
    </row>
    <row r="45" spans="2:11" ht="15">
      <c r="B45" s="3" t="s">
        <v>1252</v>
      </c>
      <c r="C45" s="3" t="s">
        <v>2692</v>
      </c>
      <c r="D45" s="3" t="s">
        <v>1038</v>
      </c>
      <c r="E45" s="7"/>
      <c r="F45" s="3" t="s">
        <v>2693</v>
      </c>
      <c r="G45" s="3" t="s">
        <v>2694</v>
      </c>
      <c r="H45" s="3" t="s">
        <v>2695</v>
      </c>
      <c r="I45" s="7" t="s">
        <v>1049</v>
      </c>
      <c r="J45" s="3" t="s">
        <v>1043</v>
      </c>
      <c r="K45" s="3" t="s">
        <v>1043</v>
      </c>
    </row>
    <row r="46" spans="2:11" ht="15">
      <c r="B46" s="3" t="s">
        <v>1121</v>
      </c>
      <c r="C46" s="3" t="s">
        <v>2696</v>
      </c>
      <c r="D46" s="3" t="s">
        <v>1842</v>
      </c>
      <c r="E46" s="7"/>
      <c r="F46" s="3" t="s">
        <v>2697</v>
      </c>
      <c r="G46" s="3" t="s">
        <v>2694</v>
      </c>
      <c r="H46" s="3" t="s">
        <v>2698</v>
      </c>
      <c r="I46" s="7" t="s">
        <v>1204</v>
      </c>
      <c r="J46" s="3"/>
      <c r="K46" s="3"/>
    </row>
    <row r="47" spans="2:11" ht="15">
      <c r="B47" s="3" t="s">
        <v>1567</v>
      </c>
      <c r="C47" s="3" t="s">
        <v>2699</v>
      </c>
      <c r="D47" s="3" t="s">
        <v>1573</v>
      </c>
      <c r="E47" s="7"/>
      <c r="F47" s="3" t="s">
        <v>2700</v>
      </c>
      <c r="G47" s="3" t="s">
        <v>2701</v>
      </c>
      <c r="H47" s="3" t="s">
        <v>1098</v>
      </c>
      <c r="I47" s="7" t="s">
        <v>1576</v>
      </c>
      <c r="J47" s="3" t="s">
        <v>1043</v>
      </c>
      <c r="K47" s="3" t="s">
        <v>1043</v>
      </c>
    </row>
    <row r="48" spans="2:11" ht="15">
      <c r="B48" s="3" t="s">
        <v>1165</v>
      </c>
      <c r="C48" s="3" t="s">
        <v>2702</v>
      </c>
      <c r="D48" s="3" t="s">
        <v>1038</v>
      </c>
      <c r="E48" s="7"/>
      <c r="F48" s="3" t="s">
        <v>2703</v>
      </c>
      <c r="G48" s="3" t="s">
        <v>2704</v>
      </c>
      <c r="H48" s="3" t="s">
        <v>2704</v>
      </c>
      <c r="I48" s="7" t="s">
        <v>1054</v>
      </c>
      <c r="J48" s="3" t="s">
        <v>1043</v>
      </c>
      <c r="K48" s="3" t="s">
        <v>1043</v>
      </c>
    </row>
    <row r="49" spans="2:11" ht="15">
      <c r="B49" s="3" t="s">
        <v>1195</v>
      </c>
      <c r="C49" s="3" t="s">
        <v>2705</v>
      </c>
      <c r="D49" s="3" t="s">
        <v>1842</v>
      </c>
      <c r="E49" s="7"/>
      <c r="F49" s="3" t="s">
        <v>2706</v>
      </c>
      <c r="G49" s="3" t="s">
        <v>2707</v>
      </c>
      <c r="H49" s="3" t="s">
        <v>2708</v>
      </c>
      <c r="I49" s="7" t="s">
        <v>1042</v>
      </c>
      <c r="J49" s="3"/>
      <c r="K49" s="3"/>
    </row>
    <row r="50" spans="2:11" ht="15">
      <c r="B50" s="3" t="s">
        <v>1942</v>
      </c>
      <c r="C50" s="3" t="s">
        <v>2709</v>
      </c>
      <c r="D50" s="3" t="s">
        <v>1038</v>
      </c>
      <c r="E50" s="7"/>
      <c r="F50" s="3" t="s">
        <v>1646</v>
      </c>
      <c r="G50" s="3" t="s">
        <v>1647</v>
      </c>
      <c r="H50" s="3" t="s">
        <v>1648</v>
      </c>
      <c r="I50" s="7" t="s">
        <v>1049</v>
      </c>
      <c r="J50" s="3"/>
      <c r="K50" s="3"/>
    </row>
    <row r="51" spans="2:11" ht="15">
      <c r="B51" s="3" t="s">
        <v>1504</v>
      </c>
      <c r="C51" s="3" t="s">
        <v>2710</v>
      </c>
      <c r="D51" s="3" t="s">
        <v>1038</v>
      </c>
      <c r="E51" s="7"/>
      <c r="F51" s="3" t="s">
        <v>2711</v>
      </c>
      <c r="G51" s="3" t="s">
        <v>2712</v>
      </c>
      <c r="H51" s="3" t="s">
        <v>2712</v>
      </c>
      <c r="I51" s="7" t="s">
        <v>1049</v>
      </c>
      <c r="J51" s="3"/>
      <c r="K51" s="3"/>
    </row>
    <row r="52" spans="2:11" ht="15">
      <c r="B52" s="3" t="s">
        <v>1500</v>
      </c>
      <c r="C52" s="3" t="s">
        <v>2713</v>
      </c>
      <c r="D52" s="3" t="s">
        <v>1038</v>
      </c>
      <c r="E52" s="7"/>
      <c r="F52" s="3" t="s">
        <v>2714</v>
      </c>
      <c r="G52" s="3" t="s">
        <v>2715</v>
      </c>
      <c r="H52" s="3" t="s">
        <v>2715</v>
      </c>
      <c r="I52" s="7" t="s">
        <v>1049</v>
      </c>
      <c r="J52" s="3"/>
      <c r="K52" s="3"/>
    </row>
    <row r="53" spans="2:11" ht="15">
      <c r="B53" s="3" t="s">
        <v>1343</v>
      </c>
      <c r="C53" s="3" t="s">
        <v>2716</v>
      </c>
      <c r="D53" s="3" t="s">
        <v>1038</v>
      </c>
      <c r="E53" s="7"/>
      <c r="F53" s="3" t="s">
        <v>2717</v>
      </c>
      <c r="G53" s="3" t="s">
        <v>2718</v>
      </c>
      <c r="H53" s="3" t="s">
        <v>2718</v>
      </c>
      <c r="I53" s="7" t="s">
        <v>1049</v>
      </c>
      <c r="J53" s="3"/>
      <c r="K53" s="3"/>
    </row>
    <row r="54" spans="2:11" ht="15">
      <c r="B54" s="3" t="s">
        <v>1153</v>
      </c>
      <c r="C54" s="3" t="s">
        <v>2719</v>
      </c>
      <c r="D54" s="3" t="s">
        <v>1038</v>
      </c>
      <c r="E54" s="7"/>
      <c r="F54" s="3" t="s">
        <v>2720</v>
      </c>
      <c r="G54" s="3" t="s">
        <v>2721</v>
      </c>
      <c r="H54" s="3" t="s">
        <v>2722</v>
      </c>
      <c r="I54" s="7" t="s">
        <v>1049</v>
      </c>
      <c r="J54" s="3"/>
      <c r="K54" s="3"/>
    </row>
    <row r="55" spans="2:11" ht="15">
      <c r="B55" s="3" t="s">
        <v>1150</v>
      </c>
      <c r="C55" s="3" t="s">
        <v>2723</v>
      </c>
      <c r="D55" s="3" t="s">
        <v>1038</v>
      </c>
      <c r="E55" s="7"/>
      <c r="F55" s="3" t="s">
        <v>2724</v>
      </c>
      <c r="G55" s="3" t="s">
        <v>2725</v>
      </c>
      <c r="H55" s="3" t="s">
        <v>2726</v>
      </c>
      <c r="I55" s="7" t="s">
        <v>1049</v>
      </c>
      <c r="J55" s="3"/>
      <c r="K55" s="3"/>
    </row>
    <row r="56" spans="2:11" ht="15">
      <c r="B56" s="3" t="s">
        <v>1437</v>
      </c>
      <c r="C56" s="3" t="s">
        <v>2727</v>
      </c>
      <c r="D56" s="3" t="s">
        <v>1874</v>
      </c>
      <c r="E56" s="7" t="s">
        <v>2728</v>
      </c>
      <c r="F56" s="3" t="s">
        <v>2729</v>
      </c>
      <c r="G56" s="3" t="s">
        <v>2730</v>
      </c>
      <c r="H56" s="3" t="s">
        <v>2730</v>
      </c>
      <c r="I56" s="7" t="s">
        <v>1049</v>
      </c>
      <c r="J56" s="3"/>
      <c r="K56" s="3"/>
    </row>
    <row r="57" spans="2:11" ht="15">
      <c r="B57" s="3" t="s">
        <v>1270</v>
      </c>
      <c r="C57" s="3" t="s">
        <v>2731</v>
      </c>
      <c r="D57" s="3" t="s">
        <v>1066</v>
      </c>
      <c r="E57" s="7" t="s">
        <v>2728</v>
      </c>
      <c r="F57" s="3" t="s">
        <v>2732</v>
      </c>
      <c r="G57" s="3" t="s">
        <v>2730</v>
      </c>
      <c r="H57" s="3" t="s">
        <v>2730</v>
      </c>
      <c r="I57" s="7" t="s">
        <v>1042</v>
      </c>
      <c r="J57" s="3"/>
      <c r="K57" s="3"/>
    </row>
    <row r="58" spans="2:11" ht="15">
      <c r="B58" s="3" t="s">
        <v>1737</v>
      </c>
      <c r="C58" s="3" t="s">
        <v>2733</v>
      </c>
      <c r="D58" s="3" t="s">
        <v>1038</v>
      </c>
      <c r="E58" s="7"/>
      <c r="F58" s="3" t="s">
        <v>2734</v>
      </c>
      <c r="G58" s="3" t="s">
        <v>2735</v>
      </c>
      <c r="H58" s="3" t="s">
        <v>2735</v>
      </c>
      <c r="I58" s="7" t="s">
        <v>1049</v>
      </c>
      <c r="J58" s="3"/>
      <c r="K58" s="3"/>
    </row>
    <row r="59" spans="2:11" ht="15">
      <c r="B59" s="3" t="s">
        <v>1339</v>
      </c>
      <c r="C59" s="3" t="s">
        <v>2736</v>
      </c>
      <c r="D59" s="3" t="s">
        <v>1038</v>
      </c>
      <c r="E59" s="7"/>
      <c r="F59" s="3" t="s">
        <v>2737</v>
      </c>
      <c r="G59" s="3" t="s">
        <v>2735</v>
      </c>
      <c r="H59" s="3" t="s">
        <v>2735</v>
      </c>
      <c r="I59" s="7" t="s">
        <v>1049</v>
      </c>
      <c r="J59" s="3"/>
      <c r="K59" s="3"/>
    </row>
    <row r="60" spans="2:11" ht="15">
      <c r="B60" s="3" t="s">
        <v>1443</v>
      </c>
      <c r="C60" s="3" t="s">
        <v>2738</v>
      </c>
      <c r="D60" s="3" t="s">
        <v>1038</v>
      </c>
      <c r="E60" s="7"/>
      <c r="F60" s="3" t="s">
        <v>2739</v>
      </c>
      <c r="G60" s="3" t="s">
        <v>2740</v>
      </c>
      <c r="H60" s="3" t="s">
        <v>2740</v>
      </c>
      <c r="I60" s="7" t="s">
        <v>1054</v>
      </c>
      <c r="J60" s="3"/>
      <c r="K60" s="3"/>
    </row>
    <row r="61" spans="2:11" ht="15">
      <c r="B61" s="3" t="s">
        <v>1517</v>
      </c>
      <c r="C61" s="3" t="s">
        <v>2741</v>
      </c>
      <c r="D61" s="3" t="s">
        <v>1038</v>
      </c>
      <c r="E61" s="7"/>
      <c r="F61" s="3" t="s">
        <v>2742</v>
      </c>
      <c r="G61" s="3" t="s">
        <v>2743</v>
      </c>
      <c r="H61" s="3"/>
      <c r="I61" s="7" t="s">
        <v>1049</v>
      </c>
      <c r="J61" s="3"/>
      <c r="K61" s="3"/>
    </row>
    <row r="62" spans="2:11" ht="15">
      <c r="B62" s="3" t="s">
        <v>1658</v>
      </c>
      <c r="C62" s="3" t="s">
        <v>2744</v>
      </c>
      <c r="D62" s="3" t="s">
        <v>1038</v>
      </c>
      <c r="E62" s="7"/>
      <c r="F62" s="3" t="s">
        <v>2745</v>
      </c>
      <c r="G62" s="3" t="s">
        <v>2746</v>
      </c>
      <c r="H62" s="3"/>
      <c r="I62" s="7" t="s">
        <v>1049</v>
      </c>
      <c r="J62" s="3"/>
      <c r="K62" s="3"/>
    </row>
    <row r="63" spans="2:11" ht="15">
      <c r="B63" s="3" t="s">
        <v>1495</v>
      </c>
      <c r="C63" s="3" t="s">
        <v>2747</v>
      </c>
      <c r="D63" s="3" t="s">
        <v>1573</v>
      </c>
      <c r="E63" s="7"/>
      <c r="F63" s="3" t="s">
        <v>1615</v>
      </c>
      <c r="G63" s="3" t="s">
        <v>1616</v>
      </c>
      <c r="H63" s="3" t="s">
        <v>1617</v>
      </c>
      <c r="I63" s="7" t="s">
        <v>1618</v>
      </c>
      <c r="J63" s="3" t="s">
        <v>1043</v>
      </c>
      <c r="K63" s="3" t="s">
        <v>1043</v>
      </c>
    </row>
    <row r="64" spans="2:11" ht="15">
      <c r="B64" s="3" t="s">
        <v>1384</v>
      </c>
      <c r="C64" s="3" t="s">
        <v>2748</v>
      </c>
      <c r="D64" s="3" t="s">
        <v>1573</v>
      </c>
      <c r="E64" s="7"/>
      <c r="F64" s="3" t="s">
        <v>2749</v>
      </c>
      <c r="G64" s="3" t="s">
        <v>2750</v>
      </c>
      <c r="H64" s="3" t="s">
        <v>2751</v>
      </c>
      <c r="I64" s="7" t="s">
        <v>1576</v>
      </c>
      <c r="J64" s="3"/>
      <c r="K64" s="3"/>
    </row>
    <row r="65" spans="2:11" ht="15">
      <c r="B65" s="3" t="s">
        <v>1388</v>
      </c>
      <c r="C65" s="3" t="s">
        <v>2752</v>
      </c>
      <c r="D65" s="3" t="s">
        <v>1573</v>
      </c>
      <c r="E65" s="7"/>
      <c r="F65" s="3" t="s">
        <v>2753</v>
      </c>
      <c r="G65" s="3" t="s">
        <v>2754</v>
      </c>
      <c r="H65" s="3" t="s">
        <v>2755</v>
      </c>
      <c r="I65" s="7" t="s">
        <v>1576</v>
      </c>
      <c r="J65" s="3"/>
      <c r="K65" s="3"/>
    </row>
    <row r="66" spans="2:11" ht="15">
      <c r="B66" s="3" t="s">
        <v>1537</v>
      </c>
      <c r="C66" s="3" t="s">
        <v>2756</v>
      </c>
      <c r="D66" s="3" t="s">
        <v>1038</v>
      </c>
      <c r="E66" s="7"/>
      <c r="F66" s="3" t="s">
        <v>2757</v>
      </c>
      <c r="G66" s="3" t="s">
        <v>2758</v>
      </c>
      <c r="H66" s="3"/>
      <c r="I66" s="7" t="s">
        <v>1049</v>
      </c>
      <c r="J66" s="3"/>
      <c r="K66" s="3"/>
    </row>
    <row r="67" spans="2:11" ht="15">
      <c r="B67" s="3" t="s">
        <v>1552</v>
      </c>
      <c r="C67" s="3" t="s">
        <v>2759</v>
      </c>
      <c r="D67" s="3" t="s">
        <v>1038</v>
      </c>
      <c r="E67" s="7"/>
      <c r="F67" s="3" t="s">
        <v>2760</v>
      </c>
      <c r="G67" s="3" t="s">
        <v>2761</v>
      </c>
      <c r="H67" s="3"/>
      <c r="I67" s="7" t="s">
        <v>1049</v>
      </c>
      <c r="J67" s="3"/>
      <c r="K67" s="3"/>
    </row>
    <row r="68" spans="2:11" ht="15">
      <c r="B68" s="3" t="s">
        <v>1285</v>
      </c>
      <c r="C68" s="3" t="s">
        <v>2762</v>
      </c>
      <c r="D68" s="3" t="s">
        <v>1038</v>
      </c>
      <c r="E68" s="7"/>
      <c r="F68" s="3" t="s">
        <v>2763</v>
      </c>
      <c r="G68" s="3" t="s">
        <v>2764</v>
      </c>
      <c r="H68" s="3"/>
      <c r="I68" s="7" t="s">
        <v>1049</v>
      </c>
      <c r="J68" s="3"/>
      <c r="K68" s="3"/>
    </row>
    <row r="69" spans="2:11" ht="15">
      <c r="B69" s="3" t="s">
        <v>1522</v>
      </c>
      <c r="C69" s="3" t="s">
        <v>2765</v>
      </c>
      <c r="D69" s="3" t="s">
        <v>1038</v>
      </c>
      <c r="E69" s="7"/>
      <c r="F69" s="3" t="s">
        <v>2766</v>
      </c>
      <c r="G69" s="3" t="s">
        <v>2767</v>
      </c>
      <c r="H69" s="3"/>
      <c r="I69" s="7" t="s">
        <v>1049</v>
      </c>
      <c r="J69" s="3"/>
      <c r="K69" s="3"/>
    </row>
    <row r="70" spans="2:11" ht="15">
      <c r="B70" s="3" t="s">
        <v>1093</v>
      </c>
      <c r="C70" s="3" t="s">
        <v>2768</v>
      </c>
      <c r="D70" s="3" t="s">
        <v>1038</v>
      </c>
      <c r="E70" s="7"/>
      <c r="F70" s="3" t="s">
        <v>2769</v>
      </c>
      <c r="G70" s="3" t="s">
        <v>2770</v>
      </c>
      <c r="H70" s="3" t="s">
        <v>2771</v>
      </c>
      <c r="I70" s="7" t="s">
        <v>1042</v>
      </c>
      <c r="J70" s="3"/>
      <c r="K70" s="3"/>
    </row>
    <row r="71" spans="2:11" ht="15">
      <c r="B71" s="3" t="s">
        <v>1703</v>
      </c>
      <c r="C71" s="3" t="s">
        <v>2772</v>
      </c>
      <c r="D71" s="3" t="s">
        <v>1038</v>
      </c>
      <c r="E71" s="7"/>
      <c r="F71" s="3" t="s">
        <v>2773</v>
      </c>
      <c r="G71" s="3" t="s">
        <v>2774</v>
      </c>
      <c r="H71" s="3" t="s">
        <v>2775</v>
      </c>
      <c r="I71" s="7" t="s">
        <v>1042</v>
      </c>
      <c r="J71" s="3"/>
      <c r="K71" s="3"/>
    </row>
    <row r="72" spans="2:11" ht="15">
      <c r="B72" s="3" t="s">
        <v>1275</v>
      </c>
      <c r="C72" s="3" t="s">
        <v>2776</v>
      </c>
      <c r="D72" s="3" t="s">
        <v>1066</v>
      </c>
      <c r="E72" s="7" t="s">
        <v>1095</v>
      </c>
      <c r="F72" s="3" t="s">
        <v>2777</v>
      </c>
      <c r="G72" s="3" t="s">
        <v>2778</v>
      </c>
      <c r="H72" s="3"/>
      <c r="I72" s="7" t="s">
        <v>1042</v>
      </c>
      <c r="J72" s="3"/>
      <c r="K72" s="3"/>
    </row>
    <row r="73" spans="2:11" ht="15">
      <c r="B73" s="3" t="s">
        <v>1173</v>
      </c>
      <c r="C73" s="3" t="s">
        <v>2779</v>
      </c>
      <c r="D73" s="3" t="s">
        <v>1038</v>
      </c>
      <c r="E73" s="7"/>
      <c r="F73" s="3" t="s">
        <v>2780</v>
      </c>
      <c r="G73" s="3" t="s">
        <v>2781</v>
      </c>
      <c r="H73" s="3"/>
      <c r="I73" s="7" t="s">
        <v>1076</v>
      </c>
      <c r="J73" s="3"/>
      <c r="K73" s="3"/>
    </row>
    <row r="74" spans="2:11" ht="15">
      <c r="B74" s="3" t="s">
        <v>1685</v>
      </c>
      <c r="C74" s="3" t="s">
        <v>2782</v>
      </c>
      <c r="D74" s="3" t="s">
        <v>1038</v>
      </c>
      <c r="E74" s="7"/>
      <c r="F74" s="3" t="s">
        <v>2783</v>
      </c>
      <c r="G74" s="3" t="s">
        <v>2784</v>
      </c>
      <c r="H74" s="3" t="s">
        <v>2785</v>
      </c>
      <c r="I74" s="7" t="s">
        <v>1042</v>
      </c>
      <c r="J74" s="3"/>
      <c r="K74" s="3"/>
    </row>
    <row r="75" spans="2:11" ht="15">
      <c r="B75" s="3" t="s">
        <v>1116</v>
      </c>
      <c r="C75" s="3" t="s">
        <v>2786</v>
      </c>
      <c r="D75" s="3" t="s">
        <v>1842</v>
      </c>
      <c r="E75" s="7"/>
      <c r="F75" s="3" t="s">
        <v>2787</v>
      </c>
      <c r="G75" s="3" t="s">
        <v>2788</v>
      </c>
      <c r="H75" s="3" t="s">
        <v>2789</v>
      </c>
      <c r="I75" s="7" t="s">
        <v>1204</v>
      </c>
      <c r="J75" s="3"/>
      <c r="K75" s="3"/>
    </row>
    <row r="76" spans="2:11" ht="15">
      <c r="B76" s="3" t="s">
        <v>1934</v>
      </c>
      <c r="C76" s="3" t="s">
        <v>2790</v>
      </c>
      <c r="D76" s="3" t="s">
        <v>1573</v>
      </c>
      <c r="E76" s="7"/>
      <c r="F76" s="3" t="s">
        <v>2791</v>
      </c>
      <c r="G76" s="3" t="s">
        <v>2792</v>
      </c>
      <c r="H76" s="3" t="s">
        <v>1098</v>
      </c>
      <c r="I76" s="7" t="s">
        <v>1576</v>
      </c>
      <c r="J76" s="3"/>
      <c r="K76" s="3"/>
    </row>
    <row r="77" spans="2:11" ht="15">
      <c r="B77" s="3" t="s">
        <v>1938</v>
      </c>
      <c r="C77" s="3" t="s">
        <v>2793</v>
      </c>
      <c r="D77" s="3" t="s">
        <v>1038</v>
      </c>
      <c r="E77" s="7"/>
      <c r="F77" s="3" t="s">
        <v>2794</v>
      </c>
      <c r="G77" s="3" t="s">
        <v>2795</v>
      </c>
      <c r="H77" s="3" t="s">
        <v>1098</v>
      </c>
      <c r="I77" s="7" t="s">
        <v>1076</v>
      </c>
      <c r="J77" s="3"/>
      <c r="K77" s="3"/>
    </row>
    <row r="78" spans="2:11" ht="15">
      <c r="B78" s="3" t="s">
        <v>1906</v>
      </c>
      <c r="C78" s="3" t="s">
        <v>2796</v>
      </c>
      <c r="D78" s="3" t="s">
        <v>1573</v>
      </c>
      <c r="E78" s="7"/>
      <c r="F78" s="3" t="s">
        <v>2797</v>
      </c>
      <c r="G78" s="3" t="s">
        <v>2798</v>
      </c>
      <c r="H78" s="3" t="s">
        <v>1098</v>
      </c>
      <c r="I78" s="7" t="s">
        <v>1576</v>
      </c>
      <c r="J78" s="3"/>
      <c r="K78" s="3"/>
    </row>
    <row r="79" spans="2:11" ht="15">
      <c r="B79" s="3" t="s">
        <v>1146</v>
      </c>
      <c r="C79" s="3" t="s">
        <v>2799</v>
      </c>
      <c r="D79" s="3" t="s">
        <v>1573</v>
      </c>
      <c r="E79" s="7"/>
      <c r="F79" s="3" t="s">
        <v>2800</v>
      </c>
      <c r="G79" s="3" t="s">
        <v>2801</v>
      </c>
      <c r="H79" s="3" t="s">
        <v>1098</v>
      </c>
      <c r="I79" s="7" t="s">
        <v>1576</v>
      </c>
      <c r="J79" s="3" t="s">
        <v>1043</v>
      </c>
      <c r="K79" s="3" t="s">
        <v>1043</v>
      </c>
    </row>
    <row r="80" spans="2:11" ht="15">
      <c r="B80" s="3" t="s">
        <v>1347</v>
      </c>
      <c r="C80" s="3" t="s">
        <v>2802</v>
      </c>
      <c r="D80" s="3" t="s">
        <v>1038</v>
      </c>
      <c r="E80" s="7"/>
      <c r="F80" s="3" t="s">
        <v>2803</v>
      </c>
      <c r="G80" s="3" t="s">
        <v>2804</v>
      </c>
      <c r="H80" s="3" t="s">
        <v>2805</v>
      </c>
      <c r="I80" s="7" t="s">
        <v>1049</v>
      </c>
      <c r="J80" s="3"/>
      <c r="K80" s="3"/>
    </row>
    <row r="81" spans="2:11" ht="15">
      <c r="B81" s="3" t="s">
        <v>1481</v>
      </c>
      <c r="C81" s="3" t="s">
        <v>2806</v>
      </c>
      <c r="D81" s="3" t="s">
        <v>1038</v>
      </c>
      <c r="E81" s="7"/>
      <c r="F81" s="3" t="s">
        <v>2807</v>
      </c>
      <c r="G81" s="3" t="s">
        <v>2808</v>
      </c>
      <c r="H81" s="3" t="s">
        <v>2809</v>
      </c>
      <c r="I81" s="7" t="s">
        <v>1049</v>
      </c>
      <c r="J81" s="3" t="s">
        <v>1043</v>
      </c>
      <c r="K81" s="3" t="s">
        <v>1043</v>
      </c>
    </row>
    <row r="82" spans="2:11" ht="15">
      <c r="B82" s="3" t="s">
        <v>1916</v>
      </c>
      <c r="C82" s="3" t="s">
        <v>2810</v>
      </c>
      <c r="D82" s="3" t="s">
        <v>2192</v>
      </c>
      <c r="E82" s="7"/>
      <c r="F82" s="3" t="s">
        <v>2811</v>
      </c>
      <c r="G82" s="3" t="s">
        <v>2812</v>
      </c>
      <c r="H82" s="3" t="s">
        <v>1098</v>
      </c>
      <c r="I82" s="7" t="s">
        <v>2813</v>
      </c>
      <c r="J82" s="3"/>
      <c r="K82" s="3"/>
    </row>
    <row r="83" spans="2:11" ht="15">
      <c r="B83" s="3" t="s">
        <v>1367</v>
      </c>
      <c r="C83" s="3" t="s">
        <v>2814</v>
      </c>
      <c r="D83" s="3" t="s">
        <v>1038</v>
      </c>
      <c r="E83" s="7"/>
      <c r="F83" s="3" t="s">
        <v>2815</v>
      </c>
      <c r="G83" s="3" t="s">
        <v>2816</v>
      </c>
      <c r="H83" s="3" t="s">
        <v>1098</v>
      </c>
      <c r="I83" s="7" t="s">
        <v>1054</v>
      </c>
      <c r="J83" s="3"/>
      <c r="K83" s="3"/>
    </row>
    <row r="84" spans="2:11" ht="15">
      <c r="B84" s="3" t="s">
        <v>1635</v>
      </c>
      <c r="C84" s="3" t="s">
        <v>2817</v>
      </c>
      <c r="D84" s="3" t="s">
        <v>1038</v>
      </c>
      <c r="E84" s="7"/>
      <c r="F84" s="3" t="s">
        <v>2818</v>
      </c>
      <c r="G84" s="3" t="s">
        <v>2819</v>
      </c>
      <c r="H84" s="3"/>
      <c r="I84" s="7" t="s">
        <v>1049</v>
      </c>
      <c r="J84" s="3"/>
      <c r="K84" s="3"/>
    </row>
    <row r="85" spans="2:11" ht="15">
      <c r="B85" s="3" t="s">
        <v>1624</v>
      </c>
      <c r="C85" s="3" t="s">
        <v>2820</v>
      </c>
      <c r="D85" s="3" t="s">
        <v>1038</v>
      </c>
      <c r="E85" s="7"/>
      <c r="F85" s="3" t="s">
        <v>2821</v>
      </c>
      <c r="G85" s="3" t="s">
        <v>2822</v>
      </c>
      <c r="H85" s="3"/>
      <c r="I85" s="7" t="s">
        <v>1049</v>
      </c>
      <c r="J85" s="3"/>
      <c r="K85" s="3"/>
    </row>
    <row r="86" spans="2:11" ht="15">
      <c r="B86" s="3" t="s">
        <v>1613</v>
      </c>
      <c r="C86" s="3" t="s">
        <v>2823</v>
      </c>
      <c r="D86" s="3" t="s">
        <v>1038</v>
      </c>
      <c r="E86" s="7"/>
      <c r="F86" s="3" t="s">
        <v>2824</v>
      </c>
      <c r="G86" s="3" t="s">
        <v>2825</v>
      </c>
      <c r="H86" s="3"/>
      <c r="I86" s="7" t="s">
        <v>1049</v>
      </c>
      <c r="J86" s="3"/>
      <c r="K86" s="3"/>
    </row>
    <row r="87" spans="2:11" ht="15">
      <c r="B87" s="3" t="s">
        <v>1644</v>
      </c>
      <c r="C87" s="3" t="s">
        <v>2826</v>
      </c>
      <c r="D87" s="3" t="s">
        <v>1038</v>
      </c>
      <c r="E87" s="7"/>
      <c r="F87" s="3" t="s">
        <v>2827</v>
      </c>
      <c r="G87" s="3" t="s">
        <v>2828</v>
      </c>
      <c r="H87" s="3"/>
      <c r="I87" s="7" t="s">
        <v>1049</v>
      </c>
      <c r="J87" s="3"/>
      <c r="K87" s="3"/>
    </row>
    <row r="88" spans="2:11" ht="15">
      <c r="B88" s="3" t="s">
        <v>1676</v>
      </c>
      <c r="C88" s="3" t="s">
        <v>2829</v>
      </c>
      <c r="D88" s="3" t="s">
        <v>1038</v>
      </c>
      <c r="E88" s="7"/>
      <c r="F88" s="3" t="s">
        <v>2830</v>
      </c>
      <c r="G88" s="3" t="s">
        <v>2831</v>
      </c>
      <c r="H88" s="3"/>
      <c r="I88" s="7" t="s">
        <v>1076</v>
      </c>
      <c r="J88" s="3"/>
      <c r="K88" s="3"/>
    </row>
    <row r="89" spans="2:11" ht="15">
      <c r="B89" s="3" t="s">
        <v>1476</v>
      </c>
      <c r="C89" s="3" t="s">
        <v>2832</v>
      </c>
      <c r="D89" s="3" t="s">
        <v>1038</v>
      </c>
      <c r="E89" s="7"/>
      <c r="F89" s="3" t="s">
        <v>2833</v>
      </c>
      <c r="G89" s="3" t="s">
        <v>2834</v>
      </c>
      <c r="H89" s="3"/>
      <c r="I89" s="7" t="s">
        <v>1049</v>
      </c>
      <c r="J89" s="3"/>
      <c r="K89" s="3"/>
    </row>
    <row r="90" spans="2:11" ht="15">
      <c r="B90" s="3" t="s">
        <v>1059</v>
      </c>
      <c r="C90" s="3" t="s">
        <v>2835</v>
      </c>
      <c r="D90" s="3" t="s">
        <v>1842</v>
      </c>
      <c r="E90" s="7"/>
      <c r="F90" s="3" t="s">
        <v>2836</v>
      </c>
      <c r="G90" s="3" t="s">
        <v>2837</v>
      </c>
      <c r="H90" s="3" t="s">
        <v>2838</v>
      </c>
      <c r="I90" s="7" t="s">
        <v>1204</v>
      </c>
      <c r="J90" s="3"/>
      <c r="K90" s="3"/>
    </row>
    <row r="91" spans="2:11" ht="15">
      <c r="B91" s="3" t="s">
        <v>1582</v>
      </c>
      <c r="C91" s="3" t="s">
        <v>2839</v>
      </c>
      <c r="D91" s="3" t="s">
        <v>2192</v>
      </c>
      <c r="E91" s="7"/>
      <c r="F91" s="3" t="s">
        <v>2840</v>
      </c>
      <c r="G91" s="3" t="s">
        <v>2841</v>
      </c>
      <c r="H91" s="3" t="s">
        <v>2842</v>
      </c>
      <c r="I91" s="7" t="s">
        <v>2813</v>
      </c>
      <c r="J91" s="3"/>
      <c r="K91" s="3"/>
    </row>
    <row r="92" spans="2:11" ht="15">
      <c r="B92" s="3" t="s">
        <v>1335</v>
      </c>
      <c r="C92" s="3" t="s">
        <v>2843</v>
      </c>
      <c r="D92" s="3" t="s">
        <v>1038</v>
      </c>
      <c r="E92" s="7"/>
      <c r="F92" s="3" t="s">
        <v>2844</v>
      </c>
      <c r="G92" s="3" t="s">
        <v>2845</v>
      </c>
      <c r="H92" s="3" t="s">
        <v>2846</v>
      </c>
      <c r="I92" s="7" t="s">
        <v>1049</v>
      </c>
      <c r="J92" s="3"/>
      <c r="K92" s="3"/>
    </row>
    <row r="93" spans="2:11" ht="15">
      <c r="B93" s="3" t="s">
        <v>1597</v>
      </c>
      <c r="C93" s="3" t="s">
        <v>2847</v>
      </c>
      <c r="D93" s="3" t="s">
        <v>1038</v>
      </c>
      <c r="E93" s="7"/>
      <c r="F93" s="3" t="s">
        <v>2848</v>
      </c>
      <c r="G93" s="3" t="s">
        <v>2849</v>
      </c>
      <c r="H93" s="3" t="s">
        <v>2850</v>
      </c>
      <c r="I93" s="7" t="s">
        <v>1049</v>
      </c>
      <c r="J93" s="3"/>
      <c r="K93" s="3"/>
    </row>
    <row r="94" spans="2:11" ht="15">
      <c r="B94" s="3" t="s">
        <v>1671</v>
      </c>
      <c r="C94" s="3" t="s">
        <v>2851</v>
      </c>
      <c r="D94" s="3" t="s">
        <v>1066</v>
      </c>
      <c r="E94" s="7" t="s">
        <v>2852</v>
      </c>
      <c r="F94" s="3" t="s">
        <v>2853</v>
      </c>
      <c r="G94" s="3" t="s">
        <v>2854</v>
      </c>
      <c r="H94" s="3"/>
      <c r="I94" s="7" t="s">
        <v>1042</v>
      </c>
      <c r="J94" s="3"/>
      <c r="K94" s="3"/>
    </row>
    <row r="95" spans="2:11" ht="15">
      <c r="B95" s="3" t="s">
        <v>1110</v>
      </c>
      <c r="C95" s="3" t="s">
        <v>2855</v>
      </c>
      <c r="D95" s="3" t="s">
        <v>1038</v>
      </c>
      <c r="E95" s="7"/>
      <c r="F95" s="3" t="s">
        <v>2856</v>
      </c>
      <c r="G95" s="3" t="s">
        <v>2857</v>
      </c>
      <c r="H95" s="3" t="s">
        <v>2858</v>
      </c>
      <c r="I95" s="7" t="s">
        <v>1049</v>
      </c>
      <c r="J95" s="3"/>
      <c r="K95" s="3"/>
    </row>
    <row r="96" spans="2:11" ht="15">
      <c r="B96" s="3" t="s">
        <v>1711</v>
      </c>
      <c r="C96" s="3" t="s">
        <v>2859</v>
      </c>
      <c r="D96" s="3" t="s">
        <v>1038</v>
      </c>
      <c r="E96" s="7"/>
      <c r="F96" s="3" t="s">
        <v>2860</v>
      </c>
      <c r="G96" s="3" t="s">
        <v>2861</v>
      </c>
      <c r="H96" s="3" t="s">
        <v>2862</v>
      </c>
      <c r="I96" s="7" t="s">
        <v>1049</v>
      </c>
      <c r="J96" s="3"/>
      <c r="K96" s="3"/>
    </row>
    <row r="97" spans="2:11" ht="15">
      <c r="B97" s="3" t="s">
        <v>1131</v>
      </c>
      <c r="C97" s="3" t="s">
        <v>2863</v>
      </c>
      <c r="D97" s="3" t="s">
        <v>1066</v>
      </c>
      <c r="E97" s="7" t="s">
        <v>2864</v>
      </c>
      <c r="F97" s="3" t="s">
        <v>2865</v>
      </c>
      <c r="G97" s="3" t="s">
        <v>2866</v>
      </c>
      <c r="H97" s="3"/>
      <c r="I97" s="7" t="s">
        <v>1042</v>
      </c>
      <c r="J97" s="3"/>
      <c r="K97" s="3"/>
    </row>
    <row r="98" spans="2:11" ht="15">
      <c r="B98" s="3" t="s">
        <v>1219</v>
      </c>
      <c r="C98" s="3" t="s">
        <v>2867</v>
      </c>
      <c r="D98" s="3" t="s">
        <v>1038</v>
      </c>
      <c r="E98" s="7"/>
      <c r="F98" s="3" t="s">
        <v>2868</v>
      </c>
      <c r="G98" s="3" t="s">
        <v>2869</v>
      </c>
      <c r="H98" s="3" t="s">
        <v>2870</v>
      </c>
      <c r="I98" s="7" t="s">
        <v>1049</v>
      </c>
      <c r="J98" s="3" t="s">
        <v>1043</v>
      </c>
      <c r="K98" s="3" t="s">
        <v>1043</v>
      </c>
    </row>
    <row r="99" spans="2:11" ht="15">
      <c r="B99" s="3" t="s">
        <v>1432</v>
      </c>
      <c r="C99" s="3" t="s">
        <v>2871</v>
      </c>
      <c r="D99" s="3" t="s">
        <v>1038</v>
      </c>
      <c r="E99" s="7"/>
      <c r="F99" s="3" t="s">
        <v>2872</v>
      </c>
      <c r="G99" s="3" t="s">
        <v>2873</v>
      </c>
      <c r="H99" s="3" t="s">
        <v>1098</v>
      </c>
      <c r="I99" s="7" t="s">
        <v>1099</v>
      </c>
      <c r="J99" s="3"/>
      <c r="K99" s="3"/>
    </row>
    <row r="100" spans="2:11" ht="15">
      <c r="B100" s="3" t="s">
        <v>1291</v>
      </c>
      <c r="C100" s="3" t="s">
        <v>2874</v>
      </c>
      <c r="D100" s="3" t="s">
        <v>1038</v>
      </c>
      <c r="E100" s="7"/>
      <c r="F100" s="3" t="s">
        <v>2875</v>
      </c>
      <c r="G100" s="3" t="s">
        <v>2876</v>
      </c>
      <c r="H100" s="3" t="s">
        <v>1098</v>
      </c>
      <c r="I100" s="7" t="s">
        <v>1099</v>
      </c>
      <c r="J100" s="3"/>
      <c r="K100" s="3"/>
    </row>
    <row r="101" spans="2:11" ht="15">
      <c r="B101" s="3" t="s">
        <v>1126</v>
      </c>
      <c r="C101" s="3" t="s">
        <v>2877</v>
      </c>
      <c r="D101" s="3" t="s">
        <v>1038</v>
      </c>
      <c r="E101" s="7"/>
      <c r="F101" s="3" t="s">
        <v>2878</v>
      </c>
      <c r="G101" s="3" t="s">
        <v>2879</v>
      </c>
      <c r="H101" s="3" t="s">
        <v>2880</v>
      </c>
      <c r="I101" s="7" t="s">
        <v>1076</v>
      </c>
      <c r="J101" s="3"/>
      <c r="K101" s="3"/>
    </row>
    <row r="102" spans="2:11" ht="15">
      <c r="B102" s="3" t="s">
        <v>1362</v>
      </c>
      <c r="C102" s="3" t="s">
        <v>2881</v>
      </c>
      <c r="D102" s="3" t="s">
        <v>1038</v>
      </c>
      <c r="E102" s="7"/>
      <c r="F102" s="3" t="s">
        <v>2882</v>
      </c>
      <c r="G102" s="3" t="s">
        <v>2883</v>
      </c>
      <c r="H102" s="3" t="s">
        <v>2884</v>
      </c>
      <c r="I102" s="7" t="s">
        <v>1049</v>
      </c>
      <c r="J102" s="3" t="s">
        <v>1043</v>
      </c>
      <c r="K102" s="3" t="s">
        <v>1043</v>
      </c>
    </row>
    <row r="103" spans="2:11" ht="15">
      <c r="B103" s="3" t="s">
        <v>1603</v>
      </c>
      <c r="C103" s="3" t="s">
        <v>2885</v>
      </c>
      <c r="D103" s="3" t="s">
        <v>1842</v>
      </c>
      <c r="E103" s="7"/>
      <c r="F103" s="3" t="s">
        <v>2886</v>
      </c>
      <c r="G103" s="3" t="s">
        <v>2883</v>
      </c>
      <c r="H103" s="3" t="s">
        <v>2887</v>
      </c>
      <c r="I103" s="7" t="s">
        <v>1204</v>
      </c>
      <c r="J103" s="3"/>
      <c r="K103" s="3"/>
    </row>
    <row r="104" spans="2:11" ht="15">
      <c r="B104" s="3" t="s">
        <v>1895</v>
      </c>
      <c r="C104" s="3" t="s">
        <v>2888</v>
      </c>
      <c r="D104" s="3" t="s">
        <v>1038</v>
      </c>
      <c r="E104" s="7"/>
      <c r="F104" s="3" t="s">
        <v>2889</v>
      </c>
      <c r="G104" s="3" t="s">
        <v>2890</v>
      </c>
      <c r="H104" s="3" t="s">
        <v>1098</v>
      </c>
      <c r="I104" s="7" t="s">
        <v>1049</v>
      </c>
      <c r="J104" s="3"/>
      <c r="K104" s="3"/>
    </row>
    <row r="105" spans="2:11" ht="15">
      <c r="B105" s="3" t="s">
        <v>1890</v>
      </c>
      <c r="C105" s="3" t="s">
        <v>2891</v>
      </c>
      <c r="D105" s="3" t="s">
        <v>1038</v>
      </c>
      <c r="E105" s="7"/>
      <c r="F105" s="3" t="s">
        <v>2892</v>
      </c>
      <c r="G105" s="3" t="s">
        <v>2893</v>
      </c>
      <c r="H105" s="3" t="s">
        <v>1098</v>
      </c>
      <c r="I105" s="7" t="s">
        <v>1049</v>
      </c>
      <c r="J105" s="3"/>
      <c r="K105" s="3"/>
    </row>
    <row r="106" spans="2:11" ht="15">
      <c r="B106" s="3" t="s">
        <v>1588</v>
      </c>
      <c r="C106" s="3" t="s">
        <v>2894</v>
      </c>
      <c r="D106" s="3" t="s">
        <v>1038</v>
      </c>
      <c r="E106" s="7"/>
      <c r="F106" s="3" t="s">
        <v>2895</v>
      </c>
      <c r="G106" s="3" t="s">
        <v>2896</v>
      </c>
      <c r="H106" s="3" t="s">
        <v>1098</v>
      </c>
      <c r="I106" s="7" t="s">
        <v>1049</v>
      </c>
      <c r="J106" s="3"/>
      <c r="K106" s="3"/>
    </row>
    <row r="107" spans="2:11" ht="15">
      <c r="B107" s="3" t="s">
        <v>1765</v>
      </c>
      <c r="C107" s="3" t="s">
        <v>2897</v>
      </c>
      <c r="D107" s="3" t="s">
        <v>1038</v>
      </c>
      <c r="E107" s="7"/>
      <c r="F107" s="3" t="s">
        <v>2898</v>
      </c>
      <c r="G107" s="3" t="s">
        <v>2899</v>
      </c>
      <c r="H107" s="3" t="s">
        <v>2900</v>
      </c>
      <c r="I107" s="7" t="s">
        <v>1099</v>
      </c>
      <c r="J107" s="3"/>
      <c r="K107" s="3"/>
    </row>
    <row r="108" spans="2:11" ht="15">
      <c r="B108" s="3" t="s">
        <v>1920</v>
      </c>
      <c r="C108" s="3" t="s">
        <v>2901</v>
      </c>
      <c r="D108" s="3" t="s">
        <v>2192</v>
      </c>
      <c r="E108" s="7"/>
      <c r="F108" s="3" t="s">
        <v>2902</v>
      </c>
      <c r="G108" s="3" t="s">
        <v>2903</v>
      </c>
      <c r="H108" s="3" t="s">
        <v>1098</v>
      </c>
      <c r="I108" s="7" t="s">
        <v>2813</v>
      </c>
      <c r="J108" s="3"/>
      <c r="K108" s="3"/>
    </row>
    <row r="109" spans="2:11" ht="15">
      <c r="B109" s="3" t="s">
        <v>1420</v>
      </c>
      <c r="C109" s="3" t="s">
        <v>2904</v>
      </c>
      <c r="D109" s="3" t="s">
        <v>1038</v>
      </c>
      <c r="E109" s="7"/>
      <c r="F109" s="3" t="s">
        <v>2905</v>
      </c>
      <c r="G109" s="3" t="s">
        <v>2906</v>
      </c>
      <c r="H109" s="3" t="s">
        <v>1098</v>
      </c>
      <c r="I109" s="7" t="s">
        <v>1099</v>
      </c>
      <c r="J109" s="3"/>
      <c r="K109" s="3"/>
    </row>
    <row r="110" spans="2:11" ht="15">
      <c r="B110" s="3" t="s">
        <v>1428</v>
      </c>
      <c r="C110" s="3" t="s">
        <v>2907</v>
      </c>
      <c r="D110" s="3" t="s">
        <v>1038</v>
      </c>
      <c r="E110" s="7"/>
      <c r="F110" s="3" t="s">
        <v>2908</v>
      </c>
      <c r="G110" s="3" t="s">
        <v>2909</v>
      </c>
      <c r="H110" s="3" t="s">
        <v>1098</v>
      </c>
      <c r="I110" s="7" t="s">
        <v>1099</v>
      </c>
      <c r="J110" s="3" t="s">
        <v>1043</v>
      </c>
      <c r="K110" s="3" t="s">
        <v>1043</v>
      </c>
    </row>
    <row r="111" spans="2:11" ht="15">
      <c r="B111" s="3" t="s">
        <v>1899</v>
      </c>
      <c r="C111" s="3" t="s">
        <v>2910</v>
      </c>
      <c r="D111" s="3" t="s">
        <v>1842</v>
      </c>
      <c r="E111" s="7"/>
      <c r="F111" s="3" t="s">
        <v>2911</v>
      </c>
      <c r="G111" s="3" t="s">
        <v>2912</v>
      </c>
      <c r="H111" s="3" t="s">
        <v>2913</v>
      </c>
      <c r="I111" s="7" t="s">
        <v>1042</v>
      </c>
      <c r="J111" s="3"/>
      <c r="K111" s="3"/>
    </row>
    <row r="112" spans="2:11" ht="15">
      <c r="B112" s="3" t="s">
        <v>1725</v>
      </c>
      <c r="C112" s="3" t="s">
        <v>2914</v>
      </c>
      <c r="D112" s="3" t="s">
        <v>1038</v>
      </c>
      <c r="E112" s="7"/>
      <c r="F112" s="3" t="s">
        <v>2915</v>
      </c>
      <c r="G112" s="3" t="s">
        <v>2916</v>
      </c>
      <c r="H112" s="3"/>
      <c r="I112" s="7" t="s">
        <v>1076</v>
      </c>
      <c r="J112" s="3"/>
      <c r="K112" s="3"/>
    </row>
    <row r="113" spans="2:11" ht="15">
      <c r="B113" s="3" t="s">
        <v>1136</v>
      </c>
      <c r="C113" s="3" t="s">
        <v>2917</v>
      </c>
      <c r="D113" s="3" t="s">
        <v>1038</v>
      </c>
      <c r="E113" s="7"/>
      <c r="F113" s="3" t="s">
        <v>2918</v>
      </c>
      <c r="G113" s="3" t="s">
        <v>2919</v>
      </c>
      <c r="H113" s="3" t="s">
        <v>2920</v>
      </c>
      <c r="I113" s="7" t="s">
        <v>1042</v>
      </c>
      <c r="J113" s="3"/>
      <c r="K113" s="3"/>
    </row>
    <row r="114" spans="2:11" ht="15">
      <c r="B114" s="3" t="s">
        <v>1077</v>
      </c>
      <c r="C114" s="3" t="s">
        <v>2921</v>
      </c>
      <c r="D114" s="3" t="s">
        <v>1842</v>
      </c>
      <c r="E114" s="7"/>
      <c r="F114" s="3" t="s">
        <v>2922</v>
      </c>
      <c r="G114" s="3" t="s">
        <v>2923</v>
      </c>
      <c r="H114" s="3" t="s">
        <v>2924</v>
      </c>
      <c r="I114" s="7" t="s">
        <v>1204</v>
      </c>
      <c r="J114" s="3"/>
      <c r="K114" s="3"/>
    </row>
    <row r="115" spans="2:11" ht="15">
      <c r="B115" s="3" t="s">
        <v>1663</v>
      </c>
      <c r="C115" s="3" t="s">
        <v>2925</v>
      </c>
      <c r="D115" s="3" t="s">
        <v>1573</v>
      </c>
      <c r="E115" s="7"/>
      <c r="F115" s="3" t="s">
        <v>2926</v>
      </c>
      <c r="G115" s="3" t="s">
        <v>2927</v>
      </c>
      <c r="H115" s="3" t="s">
        <v>2927</v>
      </c>
      <c r="I115" s="7" t="s">
        <v>1576</v>
      </c>
      <c r="J115" s="3"/>
      <c r="K115" s="3"/>
    </row>
    <row r="116" spans="2:11" ht="15">
      <c r="B116" s="3" t="s">
        <v>1721</v>
      </c>
      <c r="C116" s="3" t="s">
        <v>2928</v>
      </c>
      <c r="D116" s="3" t="s">
        <v>1038</v>
      </c>
      <c r="E116" s="7"/>
      <c r="F116" s="3" t="s">
        <v>2929</v>
      </c>
      <c r="G116" s="3" t="s">
        <v>2930</v>
      </c>
      <c r="H116" s="3" t="s">
        <v>1098</v>
      </c>
      <c r="I116" s="7"/>
      <c r="J116" s="3"/>
      <c r="K116" s="3"/>
    </row>
    <row r="117" spans="2:11" ht="15">
      <c r="B117" s="3" t="s">
        <v>1667</v>
      </c>
      <c r="C117" s="3" t="s">
        <v>2931</v>
      </c>
      <c r="D117" s="3" t="s">
        <v>1038</v>
      </c>
      <c r="E117" s="7"/>
      <c r="F117" s="3" t="s">
        <v>2932</v>
      </c>
      <c r="G117" s="3" t="s">
        <v>2933</v>
      </c>
      <c r="H117" s="3" t="s">
        <v>2933</v>
      </c>
      <c r="I117" s="7" t="s">
        <v>1049</v>
      </c>
      <c r="J117" s="3"/>
      <c r="K117" s="3"/>
    </row>
    <row r="118" spans="2:11" ht="15">
      <c r="B118" s="3" t="s">
        <v>1375</v>
      </c>
      <c r="C118" s="3" t="s">
        <v>2934</v>
      </c>
      <c r="D118" s="3" t="s">
        <v>1066</v>
      </c>
      <c r="E118" s="7" t="s">
        <v>2935</v>
      </c>
      <c r="F118" s="3" t="s">
        <v>2936</v>
      </c>
      <c r="G118" s="3" t="s">
        <v>2937</v>
      </c>
      <c r="H118" s="3" t="s">
        <v>2938</v>
      </c>
      <c r="I118" s="7" t="s">
        <v>1042</v>
      </c>
      <c r="J118" s="3"/>
      <c r="K118" s="3"/>
    </row>
    <row r="119" spans="2:11" ht="15">
      <c r="B119" s="3" t="s">
        <v>1416</v>
      </c>
      <c r="C119" s="3" t="s">
        <v>2939</v>
      </c>
      <c r="D119" s="3" t="s">
        <v>1038</v>
      </c>
      <c r="E119" s="7"/>
      <c r="F119" s="3" t="s">
        <v>2940</v>
      </c>
      <c r="G119" s="3" t="s">
        <v>1032</v>
      </c>
      <c r="H119" s="3" t="s">
        <v>1098</v>
      </c>
      <c r="I119" s="7" t="s">
        <v>1866</v>
      </c>
      <c r="J119" s="3"/>
      <c r="K119" s="3"/>
    </row>
    <row r="120" spans="2:11" ht="15">
      <c r="B120" s="3" t="s">
        <v>1640</v>
      </c>
      <c r="C120" s="3" t="s">
        <v>2941</v>
      </c>
      <c r="D120" s="3" t="s">
        <v>1038</v>
      </c>
      <c r="E120" s="7"/>
      <c r="F120" s="3" t="s">
        <v>2942</v>
      </c>
      <c r="G120" s="3" t="s">
        <v>2943</v>
      </c>
      <c r="H120" s="3" t="s">
        <v>2943</v>
      </c>
      <c r="I120" s="7" t="s">
        <v>1049</v>
      </c>
      <c r="J120" s="3"/>
      <c r="K120" s="3"/>
    </row>
    <row r="121" spans="2:11" ht="15">
      <c r="B121" s="3" t="s">
        <v>1372</v>
      </c>
      <c r="C121" s="3" t="s">
        <v>2944</v>
      </c>
      <c r="D121" s="3" t="s">
        <v>1038</v>
      </c>
      <c r="E121" s="7"/>
      <c r="F121" s="3" t="s">
        <v>2945</v>
      </c>
      <c r="G121" s="3" t="s">
        <v>2946</v>
      </c>
      <c r="H121" s="3" t="s">
        <v>1098</v>
      </c>
      <c r="I121" s="7" t="s">
        <v>1042</v>
      </c>
      <c r="J121" s="3" t="s">
        <v>1043</v>
      </c>
      <c r="K121" s="3" t="s">
        <v>1043</v>
      </c>
    </row>
    <row r="122" spans="2:11" ht="15">
      <c r="B122" s="3" t="s">
        <v>1311</v>
      </c>
      <c r="C122" s="3" t="s">
        <v>2947</v>
      </c>
      <c r="D122" s="3" t="s">
        <v>1038</v>
      </c>
      <c r="E122" s="7"/>
      <c r="F122" s="3" t="s">
        <v>2948</v>
      </c>
      <c r="G122" s="3" t="s">
        <v>2949</v>
      </c>
      <c r="H122" s="3" t="s">
        <v>1098</v>
      </c>
      <c r="I122" s="7" t="s">
        <v>1049</v>
      </c>
      <c r="J122" s="3" t="s">
        <v>1043</v>
      </c>
      <c r="K122" s="3" t="s">
        <v>1043</v>
      </c>
    </row>
    <row r="123" spans="2:11" ht="15">
      <c r="B123" s="3" t="s">
        <v>1315</v>
      </c>
      <c r="C123" s="3" t="s">
        <v>2950</v>
      </c>
      <c r="D123" s="3" t="s">
        <v>1038</v>
      </c>
      <c r="E123" s="7"/>
      <c r="F123" s="3" t="s">
        <v>2951</v>
      </c>
      <c r="G123" s="3" t="s">
        <v>2952</v>
      </c>
      <c r="H123" s="3" t="s">
        <v>1098</v>
      </c>
      <c r="I123" s="7" t="s">
        <v>1042</v>
      </c>
      <c r="J123" s="3" t="s">
        <v>1043</v>
      </c>
      <c r="K123" s="3" t="s">
        <v>1043</v>
      </c>
    </row>
    <row r="124" spans="2:11" ht="15">
      <c r="B124" s="3" t="s">
        <v>1327</v>
      </c>
      <c r="C124" s="3" t="s">
        <v>2953</v>
      </c>
      <c r="D124" s="3" t="s">
        <v>1038</v>
      </c>
      <c r="E124" s="7"/>
      <c r="F124" s="3" t="s">
        <v>2954</v>
      </c>
      <c r="G124" s="3" t="s">
        <v>2955</v>
      </c>
      <c r="H124" s="3" t="s">
        <v>1098</v>
      </c>
      <c r="I124" s="7"/>
      <c r="J124" s="3"/>
      <c r="K124" s="3"/>
    </row>
    <row r="125" spans="2:11" ht="15">
      <c r="B125" s="3" t="s">
        <v>1331</v>
      </c>
      <c r="C125" s="3" t="s">
        <v>2956</v>
      </c>
      <c r="D125" s="3" t="s">
        <v>1038</v>
      </c>
      <c r="E125" s="7"/>
      <c r="F125" s="3" t="s">
        <v>2957</v>
      </c>
      <c r="G125" s="3" t="s">
        <v>2958</v>
      </c>
      <c r="H125" s="3" t="s">
        <v>1098</v>
      </c>
      <c r="I125" s="7" t="s">
        <v>1049</v>
      </c>
      <c r="J125" s="3"/>
      <c r="K125" s="3"/>
    </row>
    <row r="126" spans="2:11" ht="15">
      <c r="B126" s="3" t="s">
        <v>1157</v>
      </c>
      <c r="C126" s="3" t="s">
        <v>2959</v>
      </c>
      <c r="D126" s="3" t="s">
        <v>1038</v>
      </c>
      <c r="E126" s="7"/>
      <c r="F126" s="3" t="s">
        <v>2960</v>
      </c>
      <c r="G126" s="3" t="s">
        <v>2961</v>
      </c>
      <c r="H126" s="3" t="s">
        <v>1098</v>
      </c>
      <c r="I126" s="7"/>
      <c r="J126" s="3"/>
      <c r="K126" s="3"/>
    </row>
    <row r="127" spans="2:11" ht="15">
      <c r="B127" s="3" t="s">
        <v>1760</v>
      </c>
      <c r="C127" s="3" t="s">
        <v>2962</v>
      </c>
      <c r="D127" s="3" t="s">
        <v>1038</v>
      </c>
      <c r="E127" s="7"/>
      <c r="F127" s="3" t="s">
        <v>2963</v>
      </c>
      <c r="G127" s="3" t="s">
        <v>2964</v>
      </c>
      <c r="H127" s="3" t="s">
        <v>1098</v>
      </c>
      <c r="I127" s="7" t="s">
        <v>1042</v>
      </c>
      <c r="J127" s="3"/>
      <c r="K127" s="3"/>
    </row>
    <row r="128" spans="2:11" ht="15">
      <c r="B128" s="3" t="s">
        <v>1750</v>
      </c>
      <c r="C128" s="3" t="s">
        <v>2965</v>
      </c>
      <c r="D128" s="3" t="s">
        <v>1038</v>
      </c>
      <c r="E128" s="7"/>
      <c r="F128" s="3" t="s">
        <v>2966</v>
      </c>
      <c r="G128" s="3" t="s">
        <v>2967</v>
      </c>
      <c r="H128" s="3" t="s">
        <v>1098</v>
      </c>
      <c r="I128" s="7"/>
      <c r="J128" s="3"/>
      <c r="K128" s="3"/>
    </row>
    <row r="129" spans="2:11" ht="15">
      <c r="B129" s="3" t="s">
        <v>1357</v>
      </c>
      <c r="C129" s="3" t="s">
        <v>2968</v>
      </c>
      <c r="D129" s="3" t="s">
        <v>1038</v>
      </c>
      <c r="E129" s="7"/>
      <c r="F129" s="3" t="s">
        <v>2969</v>
      </c>
      <c r="G129" s="3" t="s">
        <v>2970</v>
      </c>
      <c r="H129" s="3" t="s">
        <v>1098</v>
      </c>
      <c r="I129" s="7" t="s">
        <v>1042</v>
      </c>
      <c r="J129" s="3"/>
      <c r="K129" s="3"/>
    </row>
    <row r="130" spans="2:11" ht="15">
      <c r="B130" s="3" t="s">
        <v>1746</v>
      </c>
      <c r="C130" s="3" t="s">
        <v>2971</v>
      </c>
      <c r="D130" s="3" t="s">
        <v>1038</v>
      </c>
      <c r="E130" s="7"/>
      <c r="F130" s="3" t="s">
        <v>2972</v>
      </c>
      <c r="G130" s="3" t="s">
        <v>2973</v>
      </c>
      <c r="H130" s="3" t="s">
        <v>1098</v>
      </c>
      <c r="I130" s="7"/>
      <c r="J130" s="3"/>
      <c r="K130" s="3"/>
    </row>
    <row r="131" spans="2:11" ht="15">
      <c r="B131" s="3" t="s">
        <v>1649</v>
      </c>
      <c r="C131" s="3" t="s">
        <v>2974</v>
      </c>
      <c r="D131" s="3" t="s">
        <v>1066</v>
      </c>
      <c r="E131" s="7" t="s">
        <v>1095</v>
      </c>
      <c r="F131" s="3" t="s">
        <v>2975</v>
      </c>
      <c r="G131" s="3" t="s">
        <v>2976</v>
      </c>
      <c r="H131" s="3" t="s">
        <v>1098</v>
      </c>
      <c r="I131" s="7" t="s">
        <v>1049</v>
      </c>
      <c r="J131" s="3"/>
      <c r="K131" s="3"/>
    </row>
    <row r="132" spans="2:11" ht="15">
      <c r="B132" s="3" t="s">
        <v>1199</v>
      </c>
      <c r="C132" s="3" t="s">
        <v>2977</v>
      </c>
      <c r="D132" s="3" t="s">
        <v>1038</v>
      </c>
      <c r="E132" s="7"/>
      <c r="F132" s="3" t="s">
        <v>2978</v>
      </c>
      <c r="G132" s="3" t="s">
        <v>2979</v>
      </c>
      <c r="H132" s="3" t="s">
        <v>1098</v>
      </c>
      <c r="I132" s="7" t="s">
        <v>1049</v>
      </c>
      <c r="J132" s="3"/>
      <c r="K132" s="3"/>
    </row>
    <row r="133" spans="2:11" ht="15">
      <c r="B133" s="3" t="s">
        <v>1457</v>
      </c>
      <c r="C133" s="3" t="s">
        <v>2980</v>
      </c>
      <c r="D133" s="3" t="s">
        <v>1038</v>
      </c>
      <c r="E133" s="7"/>
      <c r="F133" s="3" t="s">
        <v>2981</v>
      </c>
      <c r="G133" s="3" t="s">
        <v>2982</v>
      </c>
      <c r="H133" s="3" t="s">
        <v>1098</v>
      </c>
      <c r="I133" s="7" t="s">
        <v>1049</v>
      </c>
      <c r="J133" s="3"/>
      <c r="K133" s="3"/>
    </row>
    <row r="134" spans="2:11" ht="15">
      <c r="B134" s="3" t="s">
        <v>1716</v>
      </c>
      <c r="C134" s="3" t="s">
        <v>2983</v>
      </c>
      <c r="D134" s="3" t="s">
        <v>1038</v>
      </c>
      <c r="E134" s="7"/>
      <c r="F134" s="3" t="s">
        <v>2984</v>
      </c>
      <c r="G134" s="3" t="s">
        <v>2985</v>
      </c>
      <c r="H134" s="3" t="s">
        <v>1098</v>
      </c>
      <c r="I134" s="7"/>
      <c r="J134" s="3"/>
      <c r="K134" s="3"/>
    </row>
    <row r="135" spans="2:11" ht="15">
      <c r="B135" s="3" t="s">
        <v>1698</v>
      </c>
      <c r="C135" s="3" t="s">
        <v>2986</v>
      </c>
      <c r="D135" s="3" t="s">
        <v>1038</v>
      </c>
      <c r="E135" s="7"/>
      <c r="F135" s="3" t="s">
        <v>2987</v>
      </c>
      <c r="G135" s="3" t="s">
        <v>2988</v>
      </c>
      <c r="H135" s="3" t="s">
        <v>1098</v>
      </c>
      <c r="I135" s="7" t="s">
        <v>1049</v>
      </c>
      <c r="J135" s="3"/>
      <c r="K135" s="3"/>
    </row>
    <row r="136" spans="2:11" ht="15">
      <c r="B136" s="3" t="s">
        <v>1577</v>
      </c>
      <c r="C136" s="3" t="s">
        <v>2989</v>
      </c>
      <c r="D136" s="3" t="s">
        <v>1573</v>
      </c>
      <c r="E136" s="7"/>
      <c r="F136" s="3" t="s">
        <v>2990</v>
      </c>
      <c r="G136" s="3" t="s">
        <v>2991</v>
      </c>
      <c r="H136" s="3" t="s">
        <v>1098</v>
      </c>
      <c r="I136" s="7" t="s">
        <v>1054</v>
      </c>
      <c r="J136" s="3"/>
      <c r="K136" s="3" t="s">
        <v>1043</v>
      </c>
    </row>
    <row r="137" spans="2:11" ht="15">
      <c r="B137" s="3" t="s">
        <v>1513</v>
      </c>
      <c r="C137" s="3" t="s">
        <v>2992</v>
      </c>
      <c r="D137" s="3" t="s">
        <v>1038</v>
      </c>
      <c r="E137" s="7"/>
      <c r="F137" s="3" t="s">
        <v>2993</v>
      </c>
      <c r="G137" s="3" t="s">
        <v>2994</v>
      </c>
      <c r="H137" s="3" t="s">
        <v>1098</v>
      </c>
      <c r="I137" s="7" t="s">
        <v>1054</v>
      </c>
      <c r="J137" s="3"/>
      <c r="K137" s="3"/>
    </row>
    <row r="138" spans="2:11" ht="15">
      <c r="B138" s="3" t="s">
        <v>1690</v>
      </c>
      <c r="C138" s="3" t="s">
        <v>2995</v>
      </c>
      <c r="D138" s="3" t="s">
        <v>1038</v>
      </c>
      <c r="E138" s="7"/>
      <c r="F138" s="3" t="s">
        <v>2996</v>
      </c>
      <c r="G138" s="3" t="s">
        <v>2997</v>
      </c>
      <c r="H138" s="3" t="s">
        <v>1098</v>
      </c>
      <c r="I138" s="7" t="s">
        <v>1042</v>
      </c>
      <c r="J138" s="3"/>
      <c r="K138" s="3"/>
    </row>
    <row r="139" spans="2:11" ht="15">
      <c r="B139" s="3" t="s">
        <v>1100</v>
      </c>
      <c r="C139" s="3" t="s">
        <v>2998</v>
      </c>
      <c r="D139" s="3" t="s">
        <v>1038</v>
      </c>
      <c r="E139" s="7"/>
      <c r="F139" s="3" t="s">
        <v>2999</v>
      </c>
      <c r="G139" s="3" t="s">
        <v>3000</v>
      </c>
      <c r="H139" s="3" t="s">
        <v>1098</v>
      </c>
      <c r="I139" s="7" t="s">
        <v>1042</v>
      </c>
      <c r="J139" s="3"/>
      <c r="K139" s="3"/>
    </row>
    <row r="140" spans="2:11" ht="15">
      <c r="B140" s="3" t="s">
        <v>1557</v>
      </c>
      <c r="C140" s="3" t="s">
        <v>3001</v>
      </c>
      <c r="D140" s="3" t="s">
        <v>1038</v>
      </c>
      <c r="E140" s="7"/>
      <c r="F140" s="3" t="s">
        <v>3002</v>
      </c>
      <c r="G140" s="3" t="s">
        <v>3003</v>
      </c>
      <c r="H140" s="3" t="s">
        <v>1098</v>
      </c>
      <c r="I140" s="7" t="s">
        <v>1042</v>
      </c>
      <c r="J140" s="3"/>
      <c r="K140" s="3"/>
    </row>
    <row r="141" spans="2:11" ht="15">
      <c r="B141" s="3" t="s">
        <v>1542</v>
      </c>
      <c r="C141" s="3" t="s">
        <v>3004</v>
      </c>
      <c r="D141" s="3" t="s">
        <v>1038</v>
      </c>
      <c r="E141" s="7"/>
      <c r="F141" s="3" t="s">
        <v>3005</v>
      </c>
      <c r="G141" s="3" t="s">
        <v>3006</v>
      </c>
      <c r="H141" s="3" t="s">
        <v>1098</v>
      </c>
      <c r="I141" s="7"/>
      <c r="J141" s="3"/>
      <c r="K141" s="3"/>
    </row>
    <row r="142" spans="2:11" ht="15">
      <c r="B142" s="3" t="s">
        <v>1527</v>
      </c>
      <c r="C142" s="3" t="s">
        <v>3007</v>
      </c>
      <c r="D142" s="3" t="s">
        <v>1038</v>
      </c>
      <c r="E142" s="7"/>
      <c r="F142" s="3" t="s">
        <v>3008</v>
      </c>
      <c r="G142" s="3" t="s">
        <v>3009</v>
      </c>
      <c r="H142" s="3" t="s">
        <v>1098</v>
      </c>
      <c r="I142" s="7" t="s">
        <v>1866</v>
      </c>
      <c r="J142" s="3"/>
      <c r="K142" s="3"/>
    </row>
    <row r="143" spans="2:11" ht="15">
      <c r="B143" s="3" t="s">
        <v>1105</v>
      </c>
      <c r="C143" s="3" t="s">
        <v>3010</v>
      </c>
      <c r="D143" s="3" t="s">
        <v>1038</v>
      </c>
      <c r="E143" s="7"/>
      <c r="F143" s="3" t="s">
        <v>3011</v>
      </c>
      <c r="G143" s="3" t="s">
        <v>3012</v>
      </c>
      <c r="H143" s="3" t="s">
        <v>1098</v>
      </c>
      <c r="I143" s="7" t="s">
        <v>1099</v>
      </c>
      <c r="J143" s="3"/>
      <c r="K143" s="3"/>
    </row>
    <row r="144" spans="2:11" ht="15">
      <c r="B144" s="3" t="s">
        <v>1562</v>
      </c>
      <c r="C144" s="3" t="s">
        <v>3013</v>
      </c>
      <c r="D144" s="3" t="s">
        <v>1038</v>
      </c>
      <c r="E144" s="7"/>
      <c r="F144" s="3" t="s">
        <v>3014</v>
      </c>
      <c r="G144" s="3" t="s">
        <v>3015</v>
      </c>
      <c r="H144" s="3" t="s">
        <v>1098</v>
      </c>
      <c r="I144" s="7" t="s">
        <v>1099</v>
      </c>
      <c r="J144" s="3"/>
      <c r="K144" s="3"/>
    </row>
    <row r="145" spans="2:11" ht="15">
      <c r="B145" s="3" t="s">
        <v>1547</v>
      </c>
      <c r="C145" s="3" t="s">
        <v>3016</v>
      </c>
      <c r="D145" s="3" t="s">
        <v>1038</v>
      </c>
      <c r="E145" s="7"/>
      <c r="F145" s="3" t="s">
        <v>3017</v>
      </c>
      <c r="G145" s="3" t="s">
        <v>3018</v>
      </c>
      <c r="H145" s="3" t="s">
        <v>1098</v>
      </c>
      <c r="I145" s="7" t="s">
        <v>1049</v>
      </c>
      <c r="J145" s="3"/>
      <c r="K145" s="3"/>
    </row>
    <row r="146" spans="2:11" ht="15">
      <c r="B146" s="3" t="s">
        <v>1532</v>
      </c>
      <c r="C146" s="3" t="s">
        <v>3019</v>
      </c>
      <c r="D146" s="3" t="s">
        <v>1038</v>
      </c>
      <c r="E146" s="7"/>
      <c r="F146" s="3" t="s">
        <v>3020</v>
      </c>
      <c r="G146" s="3" t="s">
        <v>3018</v>
      </c>
      <c r="H146" s="3" t="s">
        <v>1098</v>
      </c>
      <c r="I146" s="7"/>
      <c r="J146" s="3"/>
      <c r="K146" s="3"/>
    </row>
    <row r="147" spans="2:11" ht="15">
      <c r="B147" s="3" t="s">
        <v>1730</v>
      </c>
      <c r="C147" s="3" t="s">
        <v>3021</v>
      </c>
      <c r="D147" s="3" t="s">
        <v>1066</v>
      </c>
      <c r="E147" s="7" t="s">
        <v>1095</v>
      </c>
      <c r="F147" s="3" t="s">
        <v>3022</v>
      </c>
      <c r="G147" s="3" t="s">
        <v>3023</v>
      </c>
      <c r="H147" s="3" t="s">
        <v>1098</v>
      </c>
      <c r="I147" s="7" t="s">
        <v>1204</v>
      </c>
      <c r="J147" s="3"/>
      <c r="K147" s="3"/>
    </row>
    <row r="148" spans="2:11" ht="15">
      <c r="B148" s="3" t="s">
        <v>1734</v>
      </c>
      <c r="C148" s="3" t="s">
        <v>3024</v>
      </c>
      <c r="D148" s="3" t="s">
        <v>1038</v>
      </c>
      <c r="E148" s="7"/>
      <c r="F148" s="3" t="s">
        <v>3025</v>
      </c>
      <c r="G148" s="3" t="s">
        <v>3026</v>
      </c>
      <c r="H148" s="3" t="s">
        <v>1098</v>
      </c>
      <c r="I148" s="7" t="s">
        <v>1049</v>
      </c>
      <c r="J148" s="3" t="s">
        <v>1043</v>
      </c>
      <c r="K148" s="3" t="s">
        <v>1043</v>
      </c>
    </row>
    <row r="149" spans="2:11" ht="15">
      <c r="B149" s="3" t="s">
        <v>1305</v>
      </c>
      <c r="C149" s="3" t="s">
        <v>3027</v>
      </c>
      <c r="D149" s="3" t="s">
        <v>1038</v>
      </c>
      <c r="E149" s="7"/>
      <c r="F149" s="3" t="s">
        <v>3028</v>
      </c>
      <c r="G149" s="3" t="s">
        <v>3029</v>
      </c>
      <c r="H149" s="3" t="s">
        <v>1098</v>
      </c>
      <c r="I149" s="7" t="s">
        <v>1042</v>
      </c>
      <c r="J149" s="3"/>
      <c r="K149" s="3"/>
    </row>
    <row r="150" spans="2:11" ht="15">
      <c r="B150" s="3" t="s">
        <v>1308</v>
      </c>
      <c r="C150" s="3" t="s">
        <v>3030</v>
      </c>
      <c r="D150" s="3" t="s">
        <v>1038</v>
      </c>
      <c r="E150" s="7"/>
      <c r="F150" s="3" t="s">
        <v>3031</v>
      </c>
      <c r="G150" s="3" t="s">
        <v>3032</v>
      </c>
      <c r="H150" s="3" t="s">
        <v>1098</v>
      </c>
      <c r="I150" s="7" t="s">
        <v>1049</v>
      </c>
      <c r="J150" s="3"/>
      <c r="K150" s="3"/>
    </row>
    <row r="151" spans="2:11" ht="15">
      <c r="B151" s="3" t="s">
        <v>1396</v>
      </c>
      <c r="C151" s="3" t="s">
        <v>3033</v>
      </c>
      <c r="D151" s="3" t="s">
        <v>1038</v>
      </c>
      <c r="E151" s="7"/>
      <c r="F151" s="3" t="s">
        <v>3034</v>
      </c>
      <c r="G151" s="3" t="s">
        <v>3035</v>
      </c>
      <c r="H151" s="3" t="s">
        <v>1098</v>
      </c>
      <c r="I151" s="7" t="s">
        <v>1049</v>
      </c>
      <c r="J151" s="3"/>
      <c r="K151" s="3"/>
    </row>
    <row r="152" spans="2:11" ht="15">
      <c r="B152" s="3" t="s">
        <v>1399</v>
      </c>
      <c r="C152" s="3" t="s">
        <v>3036</v>
      </c>
      <c r="D152" s="3" t="s">
        <v>1038</v>
      </c>
      <c r="E152" s="7"/>
      <c r="F152" s="3" t="s">
        <v>3037</v>
      </c>
      <c r="G152" s="3" t="s">
        <v>3038</v>
      </c>
      <c r="H152" s="3" t="s">
        <v>1098</v>
      </c>
      <c r="I152" s="7" t="s">
        <v>1042</v>
      </c>
      <c r="J152" s="3"/>
      <c r="K152" s="3"/>
    </row>
    <row r="153" spans="2:11" ht="15">
      <c r="B153" s="3" t="s">
        <v>1402</v>
      </c>
      <c r="C153" s="3" t="s">
        <v>3039</v>
      </c>
      <c r="D153" s="3" t="s">
        <v>1038</v>
      </c>
      <c r="E153" s="7"/>
      <c r="F153" s="3" t="s">
        <v>3040</v>
      </c>
      <c r="G153" s="3" t="s">
        <v>3041</v>
      </c>
      <c r="H153" s="3" t="s">
        <v>1098</v>
      </c>
      <c r="I153" s="7" t="s">
        <v>1076</v>
      </c>
      <c r="J153" s="3" t="s">
        <v>1043</v>
      </c>
      <c r="K153" s="3" t="s">
        <v>1043</v>
      </c>
    </row>
    <row r="154" spans="2:11" ht="15">
      <c r="B154" s="3" t="s">
        <v>1406</v>
      </c>
      <c r="C154" s="3" t="s">
        <v>3042</v>
      </c>
      <c r="D154" s="3" t="s">
        <v>1038</v>
      </c>
      <c r="E154" s="7"/>
      <c r="F154" s="3" t="s">
        <v>3043</v>
      </c>
      <c r="G154" s="3" t="s">
        <v>3044</v>
      </c>
      <c r="H154" s="3" t="s">
        <v>1098</v>
      </c>
      <c r="I154" s="7"/>
      <c r="J154" s="3"/>
      <c r="K154" s="3"/>
    </row>
    <row r="155" spans="2:11" ht="15">
      <c r="B155" s="3" t="s">
        <v>1409</v>
      </c>
      <c r="C155" s="3" t="s">
        <v>3045</v>
      </c>
      <c r="D155" s="3" t="s">
        <v>1038</v>
      </c>
      <c r="E155" s="7"/>
      <c r="F155" s="3" t="s">
        <v>3046</v>
      </c>
      <c r="G155" s="3" t="s">
        <v>3047</v>
      </c>
      <c r="H155" s="3" t="s">
        <v>1098</v>
      </c>
      <c r="I155" s="7" t="s">
        <v>1099</v>
      </c>
      <c r="J155" s="3"/>
      <c r="K155" s="3"/>
    </row>
    <row r="156" spans="2:11" ht="15">
      <c r="B156" s="3" t="s">
        <v>1413</v>
      </c>
      <c r="C156" s="3" t="s">
        <v>3048</v>
      </c>
      <c r="D156" s="3" t="s">
        <v>1038</v>
      </c>
      <c r="E156" s="7"/>
      <c r="F156" s="3" t="s">
        <v>3049</v>
      </c>
      <c r="G156" s="3" t="s">
        <v>3050</v>
      </c>
      <c r="H156" s="3" t="s">
        <v>1098</v>
      </c>
      <c r="I156" s="7" t="s">
        <v>1099</v>
      </c>
      <c r="J156" s="3"/>
      <c r="K156" s="3"/>
    </row>
    <row r="157" spans="2:11" ht="15">
      <c r="B157" s="3" t="s">
        <v>1231</v>
      </c>
      <c r="C157" s="3" t="s">
        <v>3051</v>
      </c>
      <c r="D157" s="3" t="s">
        <v>1038</v>
      </c>
      <c r="E157" s="7" t="s">
        <v>1095</v>
      </c>
      <c r="F157" s="3" t="s">
        <v>3052</v>
      </c>
      <c r="G157" s="3" t="s">
        <v>3053</v>
      </c>
      <c r="H157" s="3" t="s">
        <v>1098</v>
      </c>
      <c r="I157" s="7" t="s">
        <v>1099</v>
      </c>
      <c r="J157" s="3"/>
      <c r="K157" s="3"/>
    </row>
    <row r="158" spans="2:11" ht="15">
      <c r="B158" s="3" t="s">
        <v>1235</v>
      </c>
      <c r="C158" s="3" t="s">
        <v>3054</v>
      </c>
      <c r="D158" s="3" t="s">
        <v>1038</v>
      </c>
      <c r="E158" s="7"/>
      <c r="F158" s="3" t="s">
        <v>3055</v>
      </c>
      <c r="G158" s="3" t="s">
        <v>3056</v>
      </c>
      <c r="H158" s="3" t="s">
        <v>3057</v>
      </c>
      <c r="I158" s="7" t="s">
        <v>1049</v>
      </c>
      <c r="J158" s="3"/>
      <c r="K158" s="3"/>
    </row>
    <row r="159" spans="2:11" ht="15">
      <c r="B159" s="3" t="s">
        <v>1238</v>
      </c>
      <c r="C159" s="3" t="s">
        <v>3058</v>
      </c>
      <c r="D159" s="3" t="s">
        <v>1038</v>
      </c>
      <c r="E159" s="7"/>
      <c r="F159" s="3" t="s">
        <v>3059</v>
      </c>
      <c r="G159" s="3" t="s">
        <v>3060</v>
      </c>
      <c r="H159" s="3" t="s">
        <v>3061</v>
      </c>
      <c r="I159" s="7" t="s">
        <v>1049</v>
      </c>
      <c r="J159" s="3"/>
      <c r="K159" s="3"/>
    </row>
    <row r="160" spans="2:11" ht="15">
      <c r="B160" s="3" t="s">
        <v>1242</v>
      </c>
      <c r="C160" s="3" t="s">
        <v>3062</v>
      </c>
      <c r="D160" s="3" t="s">
        <v>1038</v>
      </c>
      <c r="E160" s="7"/>
      <c r="F160" s="3" t="s">
        <v>1673</v>
      </c>
      <c r="G160" s="3" t="s">
        <v>1674</v>
      </c>
      <c r="H160" s="3" t="s">
        <v>2359</v>
      </c>
      <c r="I160" s="7"/>
      <c r="J160" s="3"/>
      <c r="K160" s="3"/>
    </row>
    <row r="161" spans="2:11" ht="15">
      <c r="B161" s="3" t="s">
        <v>1245</v>
      </c>
      <c r="C161" s="3" t="s">
        <v>3063</v>
      </c>
      <c r="D161" s="3" t="s">
        <v>1066</v>
      </c>
      <c r="E161" s="7"/>
      <c r="F161" s="3" t="s">
        <v>3064</v>
      </c>
      <c r="G161" s="3" t="s">
        <v>3065</v>
      </c>
      <c r="H161" s="3" t="s">
        <v>1098</v>
      </c>
      <c r="I161" s="7"/>
      <c r="J161" s="3"/>
      <c r="K161" s="3"/>
    </row>
    <row r="162" spans="2:11" ht="15">
      <c r="B162" s="10" t="s">
        <v>1161</v>
      </c>
      <c r="C162" s="10" t="s">
        <v>3066</v>
      </c>
      <c r="D162" s="10" t="s">
        <v>1874</v>
      </c>
      <c r="E162" s="11" t="s">
        <v>3067</v>
      </c>
      <c r="F162" s="10" t="s">
        <v>3068</v>
      </c>
      <c r="G162" s="10" t="s">
        <v>3069</v>
      </c>
      <c r="H162" s="10" t="s">
        <v>3070</v>
      </c>
      <c r="I162" s="11" t="s">
        <v>1049</v>
      </c>
      <c r="J162" s="10" t="s">
        <v>1043</v>
      </c>
      <c r="K162" s="10" t="s">
        <v>1043</v>
      </c>
    </row>
    <row r="163" spans="2:11" ht="15">
      <c r="B163" s="10" t="s">
        <v>1882</v>
      </c>
      <c r="C163" s="10" t="s">
        <v>3071</v>
      </c>
      <c r="D163" s="10" t="s">
        <v>1874</v>
      </c>
      <c r="E163" s="11" t="s">
        <v>1095</v>
      </c>
      <c r="F163" s="10" t="s">
        <v>3072</v>
      </c>
      <c r="G163" s="10" t="s">
        <v>2615</v>
      </c>
      <c r="H163" s="10" t="s">
        <v>3073</v>
      </c>
      <c r="I163" s="11" t="s">
        <v>1049</v>
      </c>
      <c r="J163" s="10"/>
      <c r="K163" s="10"/>
    </row>
    <row r="164" spans="2:11" ht="15">
      <c r="B164" s="10" t="s">
        <v>1886</v>
      </c>
      <c r="C164" s="10" t="s">
        <v>3074</v>
      </c>
      <c r="D164" s="10" t="s">
        <v>1874</v>
      </c>
      <c r="E164" s="11" t="s">
        <v>3075</v>
      </c>
      <c r="F164" s="10" t="s">
        <v>3076</v>
      </c>
      <c r="G164" s="10" t="s">
        <v>2837</v>
      </c>
      <c r="H164" s="10" t="s">
        <v>2837</v>
      </c>
      <c r="I164" s="11" t="s">
        <v>1049</v>
      </c>
      <c r="J164" s="10"/>
      <c r="K164" s="10"/>
    </row>
    <row r="165" spans="2:11" ht="15">
      <c r="B165" s="10" t="s">
        <v>1619</v>
      </c>
      <c r="C165" s="10" t="s">
        <v>3077</v>
      </c>
      <c r="D165" s="10" t="s">
        <v>1874</v>
      </c>
      <c r="E165" s="11" t="s">
        <v>3078</v>
      </c>
      <c r="F165" s="10" t="s">
        <v>3079</v>
      </c>
      <c r="G165" s="10" t="s">
        <v>3080</v>
      </c>
      <c r="H165" s="10" t="s">
        <v>3080</v>
      </c>
      <c r="I165" s="11" t="s">
        <v>1049</v>
      </c>
      <c r="J165" s="10"/>
      <c r="K165" s="10"/>
    </row>
    <row r="166" spans="2:11" ht="15">
      <c r="B166" s="10" t="s">
        <v>1902</v>
      </c>
      <c r="C166" s="10" t="s">
        <v>3081</v>
      </c>
      <c r="D166" s="10" t="s">
        <v>1874</v>
      </c>
      <c r="E166" s="11" t="s">
        <v>3082</v>
      </c>
      <c r="F166" s="10" t="s">
        <v>3083</v>
      </c>
      <c r="G166" s="10" t="s">
        <v>3084</v>
      </c>
      <c r="H166" s="10" t="s">
        <v>1098</v>
      </c>
      <c r="I166" s="11" t="s">
        <v>1049</v>
      </c>
      <c r="J166" s="10"/>
      <c r="K166" s="10"/>
    </row>
    <row r="167" spans="2:11" ht="15">
      <c r="B167" s="10" t="s">
        <v>1912</v>
      </c>
      <c r="C167" s="10" t="s">
        <v>3085</v>
      </c>
      <c r="D167" s="10" t="s">
        <v>1874</v>
      </c>
      <c r="E167" s="11" t="s">
        <v>3082</v>
      </c>
      <c r="F167" s="10" t="s">
        <v>3086</v>
      </c>
      <c r="G167" s="10" t="s">
        <v>3087</v>
      </c>
      <c r="H167" s="10" t="s">
        <v>1098</v>
      </c>
      <c r="I167" s="11" t="s">
        <v>1049</v>
      </c>
      <c r="J167" s="10"/>
      <c r="K167" s="10"/>
    </row>
    <row r="168" spans="2:11" ht="15">
      <c r="B168" s="10" t="s">
        <v>1169</v>
      </c>
      <c r="C168" s="10" t="s">
        <v>3088</v>
      </c>
      <c r="D168" s="10" t="s">
        <v>1874</v>
      </c>
      <c r="E168" s="11" t="s">
        <v>2639</v>
      </c>
      <c r="F168" s="10" t="s">
        <v>3089</v>
      </c>
      <c r="G168" s="10" t="s">
        <v>2641</v>
      </c>
      <c r="H168" s="10" t="s">
        <v>3090</v>
      </c>
      <c r="I168" s="11" t="s">
        <v>1049</v>
      </c>
      <c r="J168" s="10" t="s">
        <v>1043</v>
      </c>
      <c r="K168" s="10" t="s">
        <v>1043</v>
      </c>
    </row>
    <row r="169" spans="2:11" ht="15">
      <c r="B169" s="10" t="s">
        <v>1319</v>
      </c>
      <c r="C169" s="10" t="s">
        <v>3091</v>
      </c>
      <c r="D169" s="10" t="s">
        <v>1038</v>
      </c>
      <c r="E169" s="11"/>
      <c r="F169" s="10" t="s">
        <v>3092</v>
      </c>
      <c r="G169" s="10" t="s">
        <v>3093</v>
      </c>
      <c r="H169" s="10" t="s">
        <v>3094</v>
      </c>
      <c r="I169" s="11" t="s">
        <v>1049</v>
      </c>
      <c r="J169" s="10" t="s">
        <v>1043</v>
      </c>
      <c r="K169" s="10" t="s">
        <v>1043</v>
      </c>
    </row>
    <row r="170" spans="2:11" ht="15">
      <c r="B170" s="10" t="s">
        <v>1472</v>
      </c>
      <c r="C170" s="10" t="s">
        <v>3095</v>
      </c>
      <c r="D170" s="10" t="s">
        <v>1038</v>
      </c>
      <c r="E170" s="11"/>
      <c r="F170" s="10" t="s">
        <v>3096</v>
      </c>
      <c r="G170" s="10" t="s">
        <v>3097</v>
      </c>
      <c r="H170" s="10" t="s">
        <v>3098</v>
      </c>
      <c r="I170" s="11" t="s">
        <v>1049</v>
      </c>
      <c r="J170" s="10"/>
      <c r="K170" s="10"/>
    </row>
    <row r="171" spans="2:11" ht="15">
      <c r="B171" s="10" t="s">
        <v>1681</v>
      </c>
      <c r="C171" s="10" t="s">
        <v>3099</v>
      </c>
      <c r="D171" s="10" t="s">
        <v>1038</v>
      </c>
      <c r="E171" s="11"/>
      <c r="F171" s="10" t="s">
        <v>3100</v>
      </c>
      <c r="G171" s="10" t="s">
        <v>3101</v>
      </c>
      <c r="H171" s="10" t="s">
        <v>3102</v>
      </c>
      <c r="I171" s="11" t="s">
        <v>1049</v>
      </c>
      <c r="J171" s="10"/>
      <c r="K171" s="10"/>
    </row>
    <row r="172" spans="2:11" ht="15">
      <c r="B172" s="10" t="s">
        <v>1380</v>
      </c>
      <c r="C172" s="10" t="s">
        <v>3103</v>
      </c>
      <c r="D172" s="10" t="s">
        <v>1038</v>
      </c>
      <c r="E172" s="11"/>
      <c r="F172" s="10" t="s">
        <v>3104</v>
      </c>
      <c r="G172" s="10" t="s">
        <v>3105</v>
      </c>
      <c r="H172" s="10" t="s">
        <v>3106</v>
      </c>
      <c r="I172" s="11" t="s">
        <v>1049</v>
      </c>
      <c r="J172" s="10"/>
      <c r="K172" s="10"/>
    </row>
    <row r="173" spans="2:11" ht="15">
      <c r="B173" s="10" t="s">
        <v>1448</v>
      </c>
      <c r="C173" s="10" t="s">
        <v>3107</v>
      </c>
      <c r="D173" s="10" t="s">
        <v>1038</v>
      </c>
      <c r="E173" s="11"/>
      <c r="F173" s="10" t="s">
        <v>3108</v>
      </c>
      <c r="G173" s="10" t="s">
        <v>3109</v>
      </c>
      <c r="H173" s="10" t="s">
        <v>3110</v>
      </c>
      <c r="I173" s="11" t="s">
        <v>1049</v>
      </c>
      <c r="J173" s="10"/>
      <c r="K173" s="10"/>
    </row>
    <row r="174" spans="2:11" ht="15">
      <c r="B174" s="10" t="s">
        <v>1227</v>
      </c>
      <c r="C174" s="10" t="s">
        <v>3111</v>
      </c>
      <c r="D174" s="10" t="s">
        <v>1874</v>
      </c>
      <c r="E174" s="11" t="s">
        <v>2864</v>
      </c>
      <c r="F174" s="10" t="s">
        <v>3112</v>
      </c>
      <c r="G174" s="10" t="s">
        <v>2866</v>
      </c>
      <c r="H174" s="10" t="s">
        <v>3113</v>
      </c>
      <c r="I174" s="11" t="s">
        <v>1049</v>
      </c>
      <c r="J174" s="10"/>
      <c r="K174" s="10"/>
    </row>
    <row r="175" spans="2:11" ht="15">
      <c r="B175" s="10" t="s">
        <v>1191</v>
      </c>
      <c r="C175" s="10" t="s">
        <v>3114</v>
      </c>
      <c r="D175" s="10" t="s">
        <v>1874</v>
      </c>
      <c r="E175" s="11" t="s">
        <v>2852</v>
      </c>
      <c r="F175" s="10" t="s">
        <v>3115</v>
      </c>
      <c r="G175" s="10" t="s">
        <v>2854</v>
      </c>
      <c r="H175" s="10" t="s">
        <v>3116</v>
      </c>
      <c r="I175" s="11" t="s">
        <v>1049</v>
      </c>
      <c r="J175" s="10"/>
      <c r="K175" s="10"/>
    </row>
    <row r="176" spans="2:11" ht="15">
      <c r="B176" s="10" t="s">
        <v>1924</v>
      </c>
      <c r="C176" s="10" t="s">
        <v>3117</v>
      </c>
      <c r="D176" s="10" t="s">
        <v>1038</v>
      </c>
      <c r="E176" s="11"/>
      <c r="F176" s="10" t="s">
        <v>3118</v>
      </c>
      <c r="G176" s="10" t="s">
        <v>3119</v>
      </c>
      <c r="H176" s="10" t="s">
        <v>1098</v>
      </c>
      <c r="I176" s="11" t="s">
        <v>1049</v>
      </c>
      <c r="J176" s="10" t="s">
        <v>1043</v>
      </c>
      <c r="K176" s="10" t="s">
        <v>1043</v>
      </c>
    </row>
    <row r="177" spans="2:11" ht="15">
      <c r="B177" s="10" t="s">
        <v>1928</v>
      </c>
      <c r="C177" s="10" t="s">
        <v>3120</v>
      </c>
      <c r="D177" s="10" t="s">
        <v>1038</v>
      </c>
      <c r="E177" s="11"/>
      <c r="F177" s="10" t="s">
        <v>3121</v>
      </c>
      <c r="G177" s="10" t="s">
        <v>3122</v>
      </c>
      <c r="H177" s="10" t="s">
        <v>1098</v>
      </c>
      <c r="I177" s="11" t="s">
        <v>1049</v>
      </c>
      <c r="J177" s="10"/>
      <c r="K177" s="10"/>
    </row>
    <row r="178" spans="2:11" ht="15">
      <c r="B178" s="10" t="s">
        <v>1931</v>
      </c>
      <c r="C178" s="10" t="s">
        <v>3123</v>
      </c>
      <c r="D178" s="10" t="s">
        <v>1874</v>
      </c>
      <c r="E178" s="11" t="s">
        <v>1095</v>
      </c>
      <c r="F178" s="10" t="s">
        <v>3124</v>
      </c>
      <c r="G178" s="10" t="s">
        <v>2778</v>
      </c>
      <c r="H178" s="10" t="s">
        <v>1098</v>
      </c>
      <c r="I178" s="11" t="s">
        <v>1049</v>
      </c>
      <c r="J178" s="10"/>
      <c r="K178" s="10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116"/>
  <sheetViews>
    <sheetView workbookViewId="0">
      <selection activeCell="B2" sqref="B2:K11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3125</v>
      </c>
      <c r="D4" s="4" t="s">
        <v>1019</v>
      </c>
      <c r="E4" s="3" t="s">
        <v>27</v>
      </c>
    </row>
    <row r="5" spans="1:11" ht="16">
      <c r="B5" s="4" t="s">
        <v>1020</v>
      </c>
      <c r="C5" s="13" t="s">
        <v>31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3126</v>
      </c>
      <c r="D9" s="3" t="s">
        <v>1038</v>
      </c>
      <c r="E9" s="7"/>
      <c r="F9" s="3" t="s">
        <v>3127</v>
      </c>
      <c r="G9" s="3" t="s">
        <v>3128</v>
      </c>
      <c r="H9" s="3" t="s">
        <v>3129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3130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3131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1437</v>
      </c>
      <c r="C12" s="3" t="s">
        <v>3132</v>
      </c>
      <c r="D12" s="3" t="s">
        <v>1038</v>
      </c>
      <c r="E12" s="7"/>
      <c r="F12" s="3" t="s">
        <v>3133</v>
      </c>
      <c r="G12" s="3" t="s">
        <v>3134</v>
      </c>
      <c r="H12" s="3" t="s">
        <v>3134</v>
      </c>
      <c r="I12" s="7" t="s">
        <v>1049</v>
      </c>
      <c r="J12" s="3"/>
      <c r="K12" s="3"/>
    </row>
    <row r="13" spans="1:11" ht="15">
      <c r="B13" s="3" t="s">
        <v>1582</v>
      </c>
      <c r="C13" s="3" t="s">
        <v>3135</v>
      </c>
      <c r="D13" s="3" t="s">
        <v>1038</v>
      </c>
      <c r="E13" s="7"/>
      <c r="F13" s="3" t="s">
        <v>3136</v>
      </c>
      <c r="G13" s="3" t="s">
        <v>3137</v>
      </c>
      <c r="H13" s="3" t="s">
        <v>3138</v>
      </c>
      <c r="I13" s="7" t="s">
        <v>1049</v>
      </c>
      <c r="J13" s="3"/>
      <c r="K13" s="3"/>
    </row>
    <row r="14" spans="1:11" ht="15">
      <c r="B14" s="3" t="s">
        <v>1890</v>
      </c>
      <c r="C14" s="3" t="s">
        <v>3139</v>
      </c>
      <c r="D14" s="3" t="s">
        <v>1573</v>
      </c>
      <c r="E14" s="7"/>
      <c r="F14" s="3" t="s">
        <v>3140</v>
      </c>
      <c r="G14" s="3" t="s">
        <v>3141</v>
      </c>
      <c r="H14" s="3" t="s">
        <v>3142</v>
      </c>
      <c r="I14" s="7" t="s">
        <v>3143</v>
      </c>
      <c r="J14" s="3"/>
      <c r="K14" s="3"/>
    </row>
    <row r="15" spans="1:11" ht="15">
      <c r="B15" s="3" t="s">
        <v>1725</v>
      </c>
      <c r="C15" s="3" t="s">
        <v>3144</v>
      </c>
      <c r="D15" s="3" t="s">
        <v>1038</v>
      </c>
      <c r="E15" s="7"/>
      <c r="F15" s="3" t="s">
        <v>3145</v>
      </c>
      <c r="G15" s="3" t="s">
        <v>3146</v>
      </c>
      <c r="H15" s="3" t="s">
        <v>3147</v>
      </c>
      <c r="I15" s="7" t="s">
        <v>1076</v>
      </c>
      <c r="J15" s="3"/>
      <c r="K15" s="3"/>
    </row>
    <row r="16" spans="1:11" ht="15">
      <c r="B16" s="3" t="s">
        <v>1362</v>
      </c>
      <c r="C16" s="3" t="s">
        <v>3148</v>
      </c>
      <c r="D16" s="3" t="s">
        <v>1066</v>
      </c>
      <c r="E16" s="7" t="s">
        <v>3149</v>
      </c>
      <c r="F16" s="3" t="s">
        <v>3150</v>
      </c>
      <c r="G16" s="3" t="s">
        <v>3151</v>
      </c>
      <c r="H16" s="3" t="s">
        <v>3152</v>
      </c>
      <c r="I16" s="7" t="s">
        <v>1042</v>
      </c>
      <c r="J16" s="3"/>
      <c r="K16" s="3"/>
    </row>
    <row r="17" spans="2:11" ht="15">
      <c r="B17" s="3" t="s">
        <v>1126</v>
      </c>
      <c r="C17" s="3" t="s">
        <v>3153</v>
      </c>
      <c r="D17" s="3" t="s">
        <v>1038</v>
      </c>
      <c r="E17" s="7"/>
      <c r="F17" s="3" t="s">
        <v>3154</v>
      </c>
      <c r="G17" s="3" t="s">
        <v>3155</v>
      </c>
      <c r="H17" s="3" t="s">
        <v>3156</v>
      </c>
      <c r="I17" s="7" t="s">
        <v>1049</v>
      </c>
      <c r="J17" s="3"/>
      <c r="K17" s="3"/>
    </row>
    <row r="18" spans="2:11" ht="15">
      <c r="B18" s="3" t="s">
        <v>1644</v>
      </c>
      <c r="C18" s="3" t="s">
        <v>3157</v>
      </c>
      <c r="D18" s="3" t="s">
        <v>1038</v>
      </c>
      <c r="E18" s="7"/>
      <c r="F18" s="3" t="s">
        <v>3158</v>
      </c>
      <c r="G18" s="3" t="s">
        <v>3159</v>
      </c>
      <c r="H18" s="3" t="s">
        <v>3159</v>
      </c>
      <c r="I18" s="7" t="s">
        <v>1049</v>
      </c>
      <c r="J18" s="3"/>
      <c r="K18" s="3"/>
    </row>
    <row r="19" spans="2:11" ht="15">
      <c r="B19" s="3" t="s">
        <v>1613</v>
      </c>
      <c r="C19" s="3" t="s">
        <v>3160</v>
      </c>
      <c r="D19" s="3" t="s">
        <v>1038</v>
      </c>
      <c r="E19" s="7"/>
      <c r="F19" s="3" t="s">
        <v>3161</v>
      </c>
      <c r="G19" s="3" t="s">
        <v>3162</v>
      </c>
      <c r="H19" s="3" t="s">
        <v>3162</v>
      </c>
      <c r="I19" s="7" t="s">
        <v>1049</v>
      </c>
      <c r="J19" s="3"/>
      <c r="K19" s="3"/>
    </row>
    <row r="20" spans="2:11" ht="15">
      <c r="B20" s="3" t="s">
        <v>1886</v>
      </c>
      <c r="C20" s="3" t="s">
        <v>3163</v>
      </c>
      <c r="D20" s="3" t="s">
        <v>1573</v>
      </c>
      <c r="E20" s="7"/>
      <c r="F20" s="3" t="s">
        <v>3164</v>
      </c>
      <c r="G20" s="3" t="s">
        <v>3165</v>
      </c>
      <c r="H20" s="3" t="s">
        <v>3166</v>
      </c>
      <c r="I20" s="7" t="s">
        <v>3143</v>
      </c>
      <c r="J20" s="3"/>
      <c r="K20" s="3"/>
    </row>
    <row r="21" spans="2:11" ht="15">
      <c r="B21" s="3" t="s">
        <v>1671</v>
      </c>
      <c r="C21" s="3" t="s">
        <v>3167</v>
      </c>
      <c r="D21" s="3" t="s">
        <v>1038</v>
      </c>
      <c r="E21" s="7"/>
      <c r="F21" s="3" t="s">
        <v>3168</v>
      </c>
      <c r="G21" s="3" t="s">
        <v>3169</v>
      </c>
      <c r="H21" s="3" t="s">
        <v>3169</v>
      </c>
      <c r="I21" s="7" t="s">
        <v>1049</v>
      </c>
      <c r="J21" s="3"/>
      <c r="K21" s="3"/>
    </row>
    <row r="22" spans="2:11" ht="15">
      <c r="B22" s="3" t="s">
        <v>1131</v>
      </c>
      <c r="C22" s="3" t="s">
        <v>3170</v>
      </c>
      <c r="D22" s="3" t="s">
        <v>1038</v>
      </c>
      <c r="E22" s="7"/>
      <c r="F22" s="3" t="s">
        <v>3171</v>
      </c>
      <c r="G22" s="3" t="s">
        <v>3172</v>
      </c>
      <c r="H22" s="3" t="s">
        <v>3172</v>
      </c>
      <c r="I22" s="7" t="s">
        <v>1049</v>
      </c>
      <c r="J22" s="3"/>
      <c r="K22" s="3"/>
    </row>
    <row r="23" spans="2:11" ht="15">
      <c r="B23" s="3" t="s">
        <v>1472</v>
      </c>
      <c r="C23" s="3" t="s">
        <v>3173</v>
      </c>
      <c r="D23" s="3" t="s">
        <v>1842</v>
      </c>
      <c r="E23" s="7"/>
      <c r="F23" s="3" t="s">
        <v>3174</v>
      </c>
      <c r="G23" s="3" t="s">
        <v>3175</v>
      </c>
      <c r="H23" s="3" t="s">
        <v>1098</v>
      </c>
      <c r="I23" s="7" t="s">
        <v>1042</v>
      </c>
      <c r="J23" s="3"/>
      <c r="K23" s="3"/>
    </row>
    <row r="24" spans="2:11" ht="15">
      <c r="B24" s="3" t="s">
        <v>1924</v>
      </c>
      <c r="C24" s="3" t="s">
        <v>3176</v>
      </c>
      <c r="D24" s="3" t="s">
        <v>2192</v>
      </c>
      <c r="E24" s="7"/>
      <c r="F24" s="3" t="s">
        <v>3177</v>
      </c>
      <c r="G24" s="3" t="s">
        <v>3175</v>
      </c>
      <c r="H24" s="3" t="s">
        <v>3178</v>
      </c>
      <c r="I24" s="7" t="s">
        <v>2813</v>
      </c>
      <c r="J24" s="3"/>
      <c r="K24" s="3"/>
    </row>
    <row r="25" spans="2:11" ht="15">
      <c r="B25" s="3" t="s">
        <v>1882</v>
      </c>
      <c r="C25" s="3" t="s">
        <v>3179</v>
      </c>
      <c r="D25" s="3" t="s">
        <v>1038</v>
      </c>
      <c r="E25" s="7"/>
      <c r="F25" s="3" t="s">
        <v>3180</v>
      </c>
      <c r="G25" s="3" t="s">
        <v>3181</v>
      </c>
      <c r="H25" s="3" t="s">
        <v>3182</v>
      </c>
      <c r="I25" s="7" t="s">
        <v>1049</v>
      </c>
      <c r="J25" s="3"/>
      <c r="K25" s="3"/>
    </row>
    <row r="26" spans="2:11" ht="15">
      <c r="B26" s="3" t="s">
        <v>1380</v>
      </c>
      <c r="C26" s="3" t="s">
        <v>3183</v>
      </c>
      <c r="D26" s="3" t="s">
        <v>1038</v>
      </c>
      <c r="E26" s="7"/>
      <c r="F26" s="3" t="s">
        <v>3184</v>
      </c>
      <c r="G26" s="3" t="s">
        <v>1032</v>
      </c>
      <c r="H26" s="3" t="s">
        <v>1098</v>
      </c>
      <c r="I26" s="7" t="s">
        <v>2079</v>
      </c>
      <c r="J26" s="3"/>
      <c r="K26" s="3"/>
    </row>
    <row r="27" spans="2:11" ht="15">
      <c r="B27" s="3" t="s">
        <v>1082</v>
      </c>
      <c r="C27" s="3" t="s">
        <v>3185</v>
      </c>
      <c r="D27" s="3" t="s">
        <v>1038</v>
      </c>
      <c r="E27" s="7"/>
      <c r="F27" s="3" t="s">
        <v>3186</v>
      </c>
      <c r="G27" s="3" t="s">
        <v>3187</v>
      </c>
      <c r="H27" s="3" t="s">
        <v>3187</v>
      </c>
      <c r="I27" s="7" t="s">
        <v>1049</v>
      </c>
      <c r="J27" s="3"/>
      <c r="K27" s="3"/>
    </row>
    <row r="28" spans="2:11" ht="15">
      <c r="B28" s="3" t="s">
        <v>1384</v>
      </c>
      <c r="C28" s="3" t="s">
        <v>3188</v>
      </c>
      <c r="D28" s="3" t="s">
        <v>1038</v>
      </c>
      <c r="E28" s="7"/>
      <c r="F28" s="3" t="s">
        <v>2655</v>
      </c>
      <c r="G28" s="3" t="s">
        <v>2656</v>
      </c>
      <c r="H28" s="3" t="s">
        <v>2656</v>
      </c>
      <c r="I28" s="7" t="s">
        <v>1076</v>
      </c>
      <c r="J28" s="3"/>
      <c r="K28" s="3"/>
    </row>
    <row r="29" spans="2:11" ht="15">
      <c r="B29" s="3" t="s">
        <v>1388</v>
      </c>
      <c r="C29" s="3" t="s">
        <v>3189</v>
      </c>
      <c r="D29" s="3" t="s">
        <v>1038</v>
      </c>
      <c r="E29" s="7"/>
      <c r="F29" s="3" t="s">
        <v>2703</v>
      </c>
      <c r="G29" s="3" t="s">
        <v>2704</v>
      </c>
      <c r="H29" s="3" t="s">
        <v>2704</v>
      </c>
      <c r="I29" s="7" t="s">
        <v>1099</v>
      </c>
      <c r="J29" s="3"/>
      <c r="K29" s="3"/>
    </row>
    <row r="30" spans="2:11" ht="15">
      <c r="B30" s="3" t="s">
        <v>1420</v>
      </c>
      <c r="C30" s="3" t="s">
        <v>3190</v>
      </c>
      <c r="D30" s="3" t="s">
        <v>1038</v>
      </c>
      <c r="E30" s="7"/>
      <c r="F30" s="3" t="s">
        <v>1646</v>
      </c>
      <c r="G30" s="3" t="s">
        <v>1647</v>
      </c>
      <c r="H30" s="3" t="s">
        <v>1648</v>
      </c>
      <c r="I30" s="7" t="s">
        <v>1049</v>
      </c>
      <c r="J30" s="3"/>
      <c r="K30" s="3"/>
    </row>
    <row r="31" spans="2:11" ht="15">
      <c r="B31" s="3" t="s">
        <v>1928</v>
      </c>
      <c r="C31" s="3" t="s">
        <v>3191</v>
      </c>
      <c r="D31" s="3" t="s">
        <v>1573</v>
      </c>
      <c r="E31" s="7"/>
      <c r="F31" s="3" t="s">
        <v>1615</v>
      </c>
      <c r="G31" s="3" t="s">
        <v>1616</v>
      </c>
      <c r="H31" s="3" t="s">
        <v>1617</v>
      </c>
      <c r="I31" s="7" t="s">
        <v>1618</v>
      </c>
      <c r="J31" s="3" t="s">
        <v>1043</v>
      </c>
      <c r="K31" s="3" t="s">
        <v>1043</v>
      </c>
    </row>
    <row r="32" spans="2:11" ht="15">
      <c r="B32" s="3" t="s">
        <v>1319</v>
      </c>
      <c r="C32" s="3" t="s">
        <v>3192</v>
      </c>
      <c r="D32" s="3" t="s">
        <v>1573</v>
      </c>
      <c r="E32" s="7"/>
      <c r="F32" s="3" t="s">
        <v>3193</v>
      </c>
      <c r="G32" s="3" t="s">
        <v>3194</v>
      </c>
      <c r="H32" s="3" t="s">
        <v>3195</v>
      </c>
      <c r="I32" s="7" t="s">
        <v>3143</v>
      </c>
      <c r="J32" s="3"/>
      <c r="K32" s="3"/>
    </row>
    <row r="33" spans="2:11" ht="15">
      <c r="B33" s="3" t="s">
        <v>1169</v>
      </c>
      <c r="C33" s="3" t="s">
        <v>3196</v>
      </c>
      <c r="D33" s="3" t="s">
        <v>1038</v>
      </c>
      <c r="E33" s="7"/>
      <c r="F33" s="3" t="s">
        <v>3197</v>
      </c>
      <c r="G33" s="3" t="s">
        <v>3198</v>
      </c>
      <c r="H33" s="3" t="s">
        <v>3199</v>
      </c>
      <c r="I33" s="7" t="s">
        <v>1049</v>
      </c>
      <c r="J33" s="3"/>
      <c r="K33" s="3"/>
    </row>
    <row r="34" spans="2:11" ht="15">
      <c r="B34" s="3" t="s">
        <v>1071</v>
      </c>
      <c r="C34" s="3" t="s">
        <v>3200</v>
      </c>
      <c r="D34" s="3" t="s">
        <v>1038</v>
      </c>
      <c r="E34" s="7"/>
      <c r="F34" s="3" t="s">
        <v>3201</v>
      </c>
      <c r="G34" s="3" t="s">
        <v>3202</v>
      </c>
      <c r="H34" s="3" t="s">
        <v>3203</v>
      </c>
      <c r="I34" s="7" t="s">
        <v>1042</v>
      </c>
      <c r="J34" s="3"/>
      <c r="K34" s="3"/>
    </row>
    <row r="35" spans="2:11" ht="15">
      <c r="B35" s="3" t="s">
        <v>1064</v>
      </c>
      <c r="C35" s="3" t="s">
        <v>3204</v>
      </c>
      <c r="D35" s="3" t="s">
        <v>1038</v>
      </c>
      <c r="E35" s="7"/>
      <c r="F35" s="3" t="s">
        <v>3205</v>
      </c>
      <c r="G35" s="3" t="s">
        <v>3206</v>
      </c>
      <c r="H35" s="3" t="s">
        <v>3207</v>
      </c>
      <c r="I35" s="7" t="s">
        <v>1042</v>
      </c>
      <c r="J35" s="3"/>
      <c r="K35" s="3"/>
    </row>
    <row r="36" spans="2:11" ht="15">
      <c r="B36" s="3" t="s">
        <v>1676</v>
      </c>
      <c r="C36" s="3" t="s">
        <v>3208</v>
      </c>
      <c r="D36" s="3" t="s">
        <v>1066</v>
      </c>
      <c r="E36" s="7" t="s">
        <v>1095</v>
      </c>
      <c r="F36" s="3" t="s">
        <v>3209</v>
      </c>
      <c r="G36" s="3" t="s">
        <v>3210</v>
      </c>
      <c r="H36" s="3"/>
      <c r="I36" s="7" t="s">
        <v>1042</v>
      </c>
      <c r="J36" s="3"/>
      <c r="K36" s="3"/>
    </row>
    <row r="37" spans="2:11" ht="15">
      <c r="B37" s="3" t="s">
        <v>1219</v>
      </c>
      <c r="C37" s="3" t="s">
        <v>3211</v>
      </c>
      <c r="D37" s="3" t="s">
        <v>1573</v>
      </c>
      <c r="E37" s="7"/>
      <c r="F37" s="3" t="s">
        <v>2477</v>
      </c>
      <c r="G37" s="3" t="s">
        <v>3212</v>
      </c>
      <c r="H37" s="3" t="s">
        <v>1098</v>
      </c>
      <c r="I37" s="7" t="s">
        <v>3143</v>
      </c>
      <c r="J37" s="3"/>
      <c r="K37" s="3"/>
    </row>
    <row r="38" spans="2:11" ht="15">
      <c r="B38" s="3" t="s">
        <v>1227</v>
      </c>
      <c r="C38" s="3" t="s">
        <v>3213</v>
      </c>
      <c r="D38" s="3" t="s">
        <v>1038</v>
      </c>
      <c r="E38" s="7"/>
      <c r="F38" s="3" t="s">
        <v>3214</v>
      </c>
      <c r="G38" s="3" t="s">
        <v>3215</v>
      </c>
      <c r="H38" s="3" t="s">
        <v>1098</v>
      </c>
      <c r="I38" s="7" t="s">
        <v>1099</v>
      </c>
      <c r="J38" s="3"/>
      <c r="K38" s="3"/>
    </row>
    <row r="39" spans="2:11" ht="15">
      <c r="B39" s="3" t="s">
        <v>1428</v>
      </c>
      <c r="C39" s="3" t="s">
        <v>3216</v>
      </c>
      <c r="D39" s="3" t="s">
        <v>1573</v>
      </c>
      <c r="E39" s="7"/>
      <c r="F39" s="3" t="s">
        <v>3217</v>
      </c>
      <c r="G39" s="3" t="s">
        <v>3218</v>
      </c>
      <c r="H39" s="3" t="s">
        <v>3219</v>
      </c>
      <c r="I39" s="7" t="s">
        <v>3143</v>
      </c>
      <c r="J39" s="3"/>
      <c r="K39" s="3"/>
    </row>
    <row r="40" spans="2:11" ht="15">
      <c r="B40" s="3" t="s">
        <v>1195</v>
      </c>
      <c r="C40" s="3" t="s">
        <v>3220</v>
      </c>
      <c r="D40" s="3" t="s">
        <v>2192</v>
      </c>
      <c r="E40" s="7"/>
      <c r="F40" s="3" t="s">
        <v>3221</v>
      </c>
      <c r="G40" s="3" t="s">
        <v>3222</v>
      </c>
      <c r="H40" s="3" t="s">
        <v>1098</v>
      </c>
      <c r="I40" s="7" t="s">
        <v>2813</v>
      </c>
      <c r="J40" s="3"/>
      <c r="K40" s="3"/>
    </row>
    <row r="41" spans="2:11" ht="15">
      <c r="B41" s="3" t="s">
        <v>1481</v>
      </c>
      <c r="C41" s="3" t="s">
        <v>3223</v>
      </c>
      <c r="D41" s="3" t="s">
        <v>1038</v>
      </c>
      <c r="E41" s="7"/>
      <c r="F41" s="3" t="s">
        <v>3224</v>
      </c>
      <c r="G41" s="3" t="s">
        <v>2587</v>
      </c>
      <c r="H41" s="3"/>
      <c r="I41" s="7" t="s">
        <v>1049</v>
      </c>
      <c r="J41" s="3"/>
      <c r="K41" s="3"/>
    </row>
    <row r="42" spans="2:11" ht="15">
      <c r="B42" s="3" t="s">
        <v>1495</v>
      </c>
      <c r="C42" s="3" t="s">
        <v>3225</v>
      </c>
      <c r="D42" s="3" t="s">
        <v>1038</v>
      </c>
      <c r="E42" s="7"/>
      <c r="F42" s="3" t="s">
        <v>3226</v>
      </c>
      <c r="G42" s="3" t="s">
        <v>2590</v>
      </c>
      <c r="H42" s="3"/>
      <c r="I42" s="7" t="s">
        <v>1049</v>
      </c>
      <c r="J42" s="3"/>
      <c r="K42" s="3"/>
    </row>
    <row r="43" spans="2:11" ht="15">
      <c r="B43" s="3" t="s">
        <v>1755</v>
      </c>
      <c r="C43" s="3" t="s">
        <v>3227</v>
      </c>
      <c r="D43" s="3" t="s">
        <v>1038</v>
      </c>
      <c r="E43" s="7"/>
      <c r="F43" s="3" t="s">
        <v>3228</v>
      </c>
      <c r="G43" s="3" t="s">
        <v>3229</v>
      </c>
      <c r="H43" s="3" t="s">
        <v>3229</v>
      </c>
      <c r="I43" s="7" t="s">
        <v>1049</v>
      </c>
      <c r="J43" s="3"/>
      <c r="K43" s="3"/>
    </row>
    <row r="44" spans="2:11" ht="15">
      <c r="B44" s="3" t="s">
        <v>1741</v>
      </c>
      <c r="C44" s="3" t="s">
        <v>3230</v>
      </c>
      <c r="D44" s="3" t="s">
        <v>1038</v>
      </c>
      <c r="E44" s="7"/>
      <c r="F44" s="3" t="s">
        <v>3231</v>
      </c>
      <c r="G44" s="3" t="s">
        <v>3232</v>
      </c>
      <c r="H44" s="3" t="s">
        <v>3232</v>
      </c>
      <c r="I44" s="7" t="s">
        <v>1049</v>
      </c>
      <c r="J44" s="3"/>
      <c r="K44" s="3"/>
    </row>
    <row r="45" spans="2:11" ht="15">
      <c r="B45" s="3" t="s">
        <v>1088</v>
      </c>
      <c r="C45" s="3" t="s">
        <v>3233</v>
      </c>
      <c r="D45" s="3" t="s">
        <v>1573</v>
      </c>
      <c r="E45" s="7"/>
      <c r="F45" s="3" t="s">
        <v>2662</v>
      </c>
      <c r="G45" s="3" t="s">
        <v>3234</v>
      </c>
      <c r="H45" s="3" t="s">
        <v>3234</v>
      </c>
      <c r="I45" s="7" t="s">
        <v>1576</v>
      </c>
      <c r="J45" s="3"/>
      <c r="K45" s="3"/>
    </row>
    <row r="46" spans="2:11" ht="15">
      <c r="B46" s="3" t="s">
        <v>1635</v>
      </c>
      <c r="C46" s="3" t="s">
        <v>3235</v>
      </c>
      <c r="D46" s="3" t="s">
        <v>1038</v>
      </c>
      <c r="E46" s="7"/>
      <c r="F46" s="3" t="s">
        <v>3236</v>
      </c>
      <c r="G46" s="3" t="s">
        <v>3237</v>
      </c>
      <c r="H46" s="3" t="s">
        <v>3238</v>
      </c>
      <c r="I46" s="7" t="s">
        <v>1049</v>
      </c>
      <c r="J46" s="3"/>
      <c r="K46" s="3"/>
    </row>
    <row r="47" spans="2:11" ht="15">
      <c r="B47" s="3" t="s">
        <v>1624</v>
      </c>
      <c r="C47" s="3" t="s">
        <v>3239</v>
      </c>
      <c r="D47" s="3" t="s">
        <v>1038</v>
      </c>
      <c r="E47" s="7"/>
      <c r="F47" s="3" t="s">
        <v>3240</v>
      </c>
      <c r="G47" s="3" t="s">
        <v>3241</v>
      </c>
      <c r="H47" s="3" t="s">
        <v>3242</v>
      </c>
      <c r="I47" s="7" t="s">
        <v>1049</v>
      </c>
      <c r="J47" s="3" t="s">
        <v>1043</v>
      </c>
      <c r="K47" s="3" t="s">
        <v>1043</v>
      </c>
    </row>
    <row r="48" spans="2:11" ht="15">
      <c r="B48" s="3" t="s">
        <v>1347</v>
      </c>
      <c r="C48" s="3" t="s">
        <v>3243</v>
      </c>
      <c r="D48" s="3" t="s">
        <v>1066</v>
      </c>
      <c r="E48" s="7" t="s">
        <v>3244</v>
      </c>
      <c r="F48" s="3" t="s">
        <v>3245</v>
      </c>
      <c r="G48" s="3" t="s">
        <v>3246</v>
      </c>
      <c r="H48" s="3"/>
      <c r="I48" s="7" t="s">
        <v>1042</v>
      </c>
      <c r="J48" s="3" t="s">
        <v>1043</v>
      </c>
      <c r="K48" s="3" t="s">
        <v>1043</v>
      </c>
    </row>
    <row r="49" spans="2:11" ht="15">
      <c r="B49" s="3" t="s">
        <v>1942</v>
      </c>
      <c r="C49" s="3" t="s">
        <v>3247</v>
      </c>
      <c r="D49" s="3" t="s">
        <v>1038</v>
      </c>
      <c r="E49" s="7"/>
      <c r="F49" s="3" t="s">
        <v>3248</v>
      </c>
      <c r="G49" s="3" t="s">
        <v>3249</v>
      </c>
      <c r="H49" s="3"/>
      <c r="I49" s="7" t="s">
        <v>1049</v>
      </c>
      <c r="J49" s="3"/>
      <c r="K49" s="3"/>
    </row>
    <row r="50" spans="2:11" ht="15">
      <c r="B50" s="3" t="s">
        <v>1938</v>
      </c>
      <c r="C50" s="3" t="s">
        <v>3250</v>
      </c>
      <c r="D50" s="3" t="s">
        <v>1038</v>
      </c>
      <c r="E50" s="7"/>
      <c r="F50" s="3" t="s">
        <v>3251</v>
      </c>
      <c r="G50" s="3" t="s">
        <v>3252</v>
      </c>
      <c r="H50" s="3"/>
      <c r="I50" s="7" t="s">
        <v>1049</v>
      </c>
      <c r="J50" s="3"/>
      <c r="K50" s="3"/>
    </row>
    <row r="51" spans="2:11" ht="15">
      <c r="B51" s="3" t="s">
        <v>1619</v>
      </c>
      <c r="C51" s="3" t="s">
        <v>3253</v>
      </c>
      <c r="D51" s="3" t="s">
        <v>1573</v>
      </c>
      <c r="E51" s="7"/>
      <c r="F51" s="3" t="s">
        <v>3254</v>
      </c>
      <c r="G51" s="3" t="s">
        <v>3255</v>
      </c>
      <c r="H51" s="3" t="s">
        <v>3256</v>
      </c>
      <c r="I51" s="7" t="s">
        <v>3143</v>
      </c>
      <c r="J51" s="3" t="s">
        <v>1043</v>
      </c>
      <c r="K51" s="3" t="s">
        <v>1043</v>
      </c>
    </row>
    <row r="52" spans="2:11" ht="15">
      <c r="B52" s="3" t="s">
        <v>1934</v>
      </c>
      <c r="C52" s="3" t="s">
        <v>3257</v>
      </c>
      <c r="D52" s="3" t="s">
        <v>1038</v>
      </c>
      <c r="E52" s="7"/>
      <c r="F52" s="3" t="s">
        <v>3258</v>
      </c>
      <c r="G52" s="3" t="s">
        <v>3259</v>
      </c>
      <c r="H52" s="3"/>
      <c r="I52" s="7" t="s">
        <v>1049</v>
      </c>
      <c r="J52" s="3"/>
      <c r="K52" s="3"/>
    </row>
    <row r="53" spans="2:11" ht="15">
      <c r="B53" s="3" t="s">
        <v>1931</v>
      </c>
      <c r="C53" s="3" t="s">
        <v>3260</v>
      </c>
      <c r="D53" s="3" t="s">
        <v>1038</v>
      </c>
      <c r="E53" s="7"/>
      <c r="F53" s="3" t="s">
        <v>3261</v>
      </c>
      <c r="G53" s="3" t="s">
        <v>3262</v>
      </c>
      <c r="H53" s="3"/>
      <c r="I53" s="7" t="s">
        <v>1049</v>
      </c>
      <c r="J53" s="3"/>
      <c r="K53" s="3"/>
    </row>
    <row r="54" spans="2:11" ht="15">
      <c r="B54" s="3" t="s">
        <v>1448</v>
      </c>
      <c r="C54" s="3" t="s">
        <v>3263</v>
      </c>
      <c r="D54" s="3" t="s">
        <v>1038</v>
      </c>
      <c r="E54" s="7"/>
      <c r="F54" s="3" t="s">
        <v>3264</v>
      </c>
      <c r="G54" s="3" t="s">
        <v>3265</v>
      </c>
      <c r="H54" s="3" t="s">
        <v>3265</v>
      </c>
      <c r="I54" s="7" t="s">
        <v>1099</v>
      </c>
      <c r="J54" s="3"/>
      <c r="K54" s="3"/>
    </row>
    <row r="55" spans="2:11" ht="15">
      <c r="B55" s="3" t="s">
        <v>1443</v>
      </c>
      <c r="C55" s="3" t="s">
        <v>3266</v>
      </c>
      <c r="D55" s="3" t="s">
        <v>1038</v>
      </c>
      <c r="E55" s="7"/>
      <c r="F55" s="3" t="s">
        <v>3267</v>
      </c>
      <c r="G55" s="3" t="s">
        <v>3268</v>
      </c>
      <c r="H55" s="3" t="s">
        <v>3268</v>
      </c>
      <c r="I55" s="7" t="s">
        <v>1049</v>
      </c>
      <c r="J55" s="3"/>
      <c r="K55" s="3"/>
    </row>
    <row r="56" spans="2:11" ht="15">
      <c r="B56" s="3" t="s">
        <v>1165</v>
      </c>
      <c r="C56" s="3" t="s">
        <v>3269</v>
      </c>
      <c r="D56" s="3" t="s">
        <v>1573</v>
      </c>
      <c r="E56" s="7"/>
      <c r="F56" s="3" t="s">
        <v>3270</v>
      </c>
      <c r="G56" s="3" t="s">
        <v>3271</v>
      </c>
      <c r="H56" s="3" t="s">
        <v>3272</v>
      </c>
      <c r="I56" s="7" t="s">
        <v>1618</v>
      </c>
      <c r="J56" s="3"/>
      <c r="K56" s="3"/>
    </row>
    <row r="57" spans="2:11" ht="15">
      <c r="B57" s="3" t="s">
        <v>1161</v>
      </c>
      <c r="C57" s="3" t="s">
        <v>3273</v>
      </c>
      <c r="D57" s="3" t="s">
        <v>1038</v>
      </c>
      <c r="E57" s="7"/>
      <c r="F57" s="3" t="s">
        <v>3274</v>
      </c>
      <c r="G57" s="3" t="s">
        <v>3275</v>
      </c>
      <c r="H57" s="3" t="s">
        <v>3276</v>
      </c>
      <c r="I57" s="7" t="s">
        <v>1049</v>
      </c>
      <c r="J57" s="3"/>
      <c r="K57" s="3"/>
    </row>
    <row r="58" spans="2:11" ht="15">
      <c r="B58" s="3" t="s">
        <v>1210</v>
      </c>
      <c r="C58" s="3" t="s">
        <v>3277</v>
      </c>
      <c r="D58" s="3" t="s">
        <v>1038</v>
      </c>
      <c r="E58" s="7"/>
      <c r="F58" s="3" t="s">
        <v>2119</v>
      </c>
      <c r="G58" s="3" t="s">
        <v>2120</v>
      </c>
      <c r="H58" s="3" t="s">
        <v>2121</v>
      </c>
      <c r="I58" s="7" t="s">
        <v>1049</v>
      </c>
      <c r="J58" s="3"/>
      <c r="K58" s="3"/>
    </row>
    <row r="59" spans="2:11" ht="15">
      <c r="B59" s="3" t="s">
        <v>1508</v>
      </c>
      <c r="C59" s="3" t="s">
        <v>3278</v>
      </c>
      <c r="D59" s="3" t="s">
        <v>1038</v>
      </c>
      <c r="E59" s="7"/>
      <c r="F59" s="3" t="s">
        <v>2115</v>
      </c>
      <c r="G59" s="3" t="s">
        <v>2116</v>
      </c>
      <c r="H59" s="3" t="s">
        <v>2117</v>
      </c>
      <c r="I59" s="7" t="s">
        <v>1049</v>
      </c>
      <c r="J59" s="3" t="s">
        <v>1043</v>
      </c>
      <c r="K59" s="3" t="s">
        <v>1043</v>
      </c>
    </row>
    <row r="60" spans="2:11" ht="15">
      <c r="B60" s="3" t="s">
        <v>1452</v>
      </c>
      <c r="C60" s="3" t="s">
        <v>3279</v>
      </c>
      <c r="D60" s="3" t="s">
        <v>1066</v>
      </c>
      <c r="E60" s="7" t="s">
        <v>2107</v>
      </c>
      <c r="F60" s="3" t="s">
        <v>2112</v>
      </c>
      <c r="G60" s="3" t="s">
        <v>2109</v>
      </c>
      <c r="H60" s="3" t="s">
        <v>2113</v>
      </c>
      <c r="I60" s="7" t="s">
        <v>1042</v>
      </c>
      <c r="J60" s="3" t="s">
        <v>1043</v>
      </c>
      <c r="K60" s="3" t="s">
        <v>1043</v>
      </c>
    </row>
    <row r="61" spans="2:11" ht="15">
      <c r="B61" s="3" t="s">
        <v>1352</v>
      </c>
      <c r="C61" s="3" t="s">
        <v>3280</v>
      </c>
      <c r="D61" s="3" t="s">
        <v>1038</v>
      </c>
      <c r="E61" s="7"/>
      <c r="F61" s="3" t="s">
        <v>3281</v>
      </c>
      <c r="G61" s="3" t="s">
        <v>3282</v>
      </c>
      <c r="H61" s="3" t="s">
        <v>3282</v>
      </c>
      <c r="I61" s="7" t="s">
        <v>1049</v>
      </c>
      <c r="J61" s="3"/>
      <c r="K61" s="3"/>
    </row>
    <row r="62" spans="2:11" ht="15">
      <c r="B62" s="3" t="s">
        <v>1467</v>
      </c>
      <c r="C62" s="3" t="s">
        <v>3283</v>
      </c>
      <c r="D62" s="3" t="s">
        <v>1038</v>
      </c>
      <c r="E62" s="7"/>
      <c r="F62" s="3" t="s">
        <v>3284</v>
      </c>
      <c r="G62" s="3" t="s">
        <v>3285</v>
      </c>
      <c r="H62" s="3" t="s">
        <v>3285</v>
      </c>
      <c r="I62" s="7" t="s">
        <v>1049</v>
      </c>
      <c r="J62" s="3"/>
      <c r="K62" s="3"/>
    </row>
    <row r="63" spans="2:11" ht="15">
      <c r="B63" s="3" t="s">
        <v>1916</v>
      </c>
      <c r="C63" s="3" t="s">
        <v>3286</v>
      </c>
      <c r="D63" s="3" t="s">
        <v>1038</v>
      </c>
      <c r="E63" s="7"/>
      <c r="F63" s="3" t="s">
        <v>3287</v>
      </c>
      <c r="G63" s="3" t="s">
        <v>3288</v>
      </c>
      <c r="H63" s="3" t="s">
        <v>1098</v>
      </c>
      <c r="I63" s="7" t="s">
        <v>1049</v>
      </c>
      <c r="J63" s="3"/>
      <c r="K63" s="3"/>
    </row>
    <row r="64" spans="2:11" ht="15">
      <c r="B64" s="3" t="s">
        <v>1920</v>
      </c>
      <c r="C64" s="3" t="s">
        <v>3289</v>
      </c>
      <c r="D64" s="3" t="s">
        <v>1038</v>
      </c>
      <c r="E64" s="7"/>
      <c r="F64" s="3" t="s">
        <v>3290</v>
      </c>
      <c r="G64" s="3" t="s">
        <v>3291</v>
      </c>
      <c r="H64" s="3" t="s">
        <v>3291</v>
      </c>
      <c r="I64" s="7" t="s">
        <v>3292</v>
      </c>
      <c r="J64" s="3"/>
      <c r="K64" s="3"/>
    </row>
    <row r="65" spans="2:11" ht="15">
      <c r="B65" s="3" t="s">
        <v>1765</v>
      </c>
      <c r="C65" s="3" t="s">
        <v>3293</v>
      </c>
      <c r="D65" s="3" t="s">
        <v>1038</v>
      </c>
      <c r="E65" s="7"/>
      <c r="F65" s="3" t="s">
        <v>3294</v>
      </c>
      <c r="G65" s="3" t="s">
        <v>3295</v>
      </c>
      <c r="H65" s="3" t="s">
        <v>3295</v>
      </c>
      <c r="I65" s="7" t="s">
        <v>1049</v>
      </c>
      <c r="J65" s="3"/>
      <c r="K65" s="3"/>
    </row>
    <row r="66" spans="2:11" ht="15">
      <c r="B66" s="3" t="s">
        <v>1275</v>
      </c>
      <c r="C66" s="3" t="s">
        <v>3296</v>
      </c>
      <c r="D66" s="3" t="s">
        <v>1573</v>
      </c>
      <c r="E66" s="7"/>
      <c r="F66" s="3" t="s">
        <v>3297</v>
      </c>
      <c r="G66" s="3" t="s">
        <v>3298</v>
      </c>
      <c r="H66" s="3" t="s">
        <v>3299</v>
      </c>
      <c r="I66" s="7" t="s">
        <v>1618</v>
      </c>
      <c r="J66" s="3" t="s">
        <v>1043</v>
      </c>
      <c r="K66" s="3" t="s">
        <v>1043</v>
      </c>
    </row>
    <row r="67" spans="2:11" ht="15">
      <c r="B67" s="3" t="s">
        <v>1872</v>
      </c>
      <c r="C67" s="3" t="s">
        <v>3300</v>
      </c>
      <c r="D67" s="3" t="s">
        <v>1038</v>
      </c>
      <c r="E67" s="7"/>
      <c r="F67" s="3" t="s">
        <v>3301</v>
      </c>
      <c r="G67" s="3" t="s">
        <v>3302</v>
      </c>
      <c r="H67" s="3" t="s">
        <v>3303</v>
      </c>
      <c r="I67" s="7" t="s">
        <v>1049</v>
      </c>
      <c r="J67" s="3" t="s">
        <v>1043</v>
      </c>
      <c r="K67" s="3" t="s">
        <v>1043</v>
      </c>
    </row>
    <row r="68" spans="2:11" ht="15">
      <c r="B68" s="3" t="s">
        <v>1055</v>
      </c>
      <c r="C68" s="3" t="s">
        <v>3304</v>
      </c>
      <c r="D68" s="3" t="s">
        <v>1038</v>
      </c>
      <c r="E68" s="7"/>
      <c r="F68" s="3" t="s">
        <v>3305</v>
      </c>
      <c r="G68" s="3" t="s">
        <v>3306</v>
      </c>
      <c r="H68" s="3" t="s">
        <v>3307</v>
      </c>
      <c r="I68" s="7" t="s">
        <v>1099</v>
      </c>
      <c r="J68" s="3" t="s">
        <v>1043</v>
      </c>
      <c r="K68" s="3" t="s">
        <v>1043</v>
      </c>
    </row>
    <row r="69" spans="2:11" ht="15">
      <c r="B69" s="3" t="s">
        <v>1187</v>
      </c>
      <c r="C69" s="3" t="s">
        <v>3308</v>
      </c>
      <c r="D69" s="3" t="s">
        <v>1038</v>
      </c>
      <c r="E69" s="7"/>
      <c r="F69" s="3" t="s">
        <v>3309</v>
      </c>
      <c r="G69" s="3" t="s">
        <v>3310</v>
      </c>
      <c r="H69" s="3" t="s">
        <v>1098</v>
      </c>
      <c r="I69" s="7" t="s">
        <v>1049</v>
      </c>
      <c r="J69" s="3"/>
      <c r="K69" s="3"/>
    </row>
    <row r="70" spans="2:11" ht="15">
      <c r="B70" s="3" t="s">
        <v>1877</v>
      </c>
      <c r="C70" s="3" t="s">
        <v>3311</v>
      </c>
      <c r="D70" s="3" t="s">
        <v>1038</v>
      </c>
      <c r="E70" s="7"/>
      <c r="F70" s="3" t="s">
        <v>3312</v>
      </c>
      <c r="G70" s="3" t="s">
        <v>3313</v>
      </c>
      <c r="H70" s="3" t="s">
        <v>3314</v>
      </c>
      <c r="I70" s="7" t="s">
        <v>3315</v>
      </c>
      <c r="J70" s="3"/>
      <c r="K70" s="3"/>
    </row>
    <row r="71" spans="2:11" ht="15">
      <c r="B71" s="3" t="s">
        <v>1476</v>
      </c>
      <c r="C71" s="3" t="s">
        <v>3316</v>
      </c>
      <c r="D71" s="3" t="s">
        <v>1038</v>
      </c>
      <c r="E71" s="7"/>
      <c r="F71" s="3" t="s">
        <v>3317</v>
      </c>
      <c r="G71" s="3" t="s">
        <v>3318</v>
      </c>
      <c r="H71" s="3" t="s">
        <v>3319</v>
      </c>
      <c r="I71" s="7" t="s">
        <v>1076</v>
      </c>
      <c r="J71" s="3"/>
      <c r="K71" s="3"/>
    </row>
    <row r="72" spans="2:11" ht="15">
      <c r="B72" s="3" t="s">
        <v>1182</v>
      </c>
      <c r="C72" s="3" t="s">
        <v>3320</v>
      </c>
      <c r="D72" s="3" t="s">
        <v>1066</v>
      </c>
      <c r="E72" s="7" t="s">
        <v>3321</v>
      </c>
      <c r="F72" s="3" t="s">
        <v>3322</v>
      </c>
      <c r="G72" s="3" t="s">
        <v>3323</v>
      </c>
      <c r="H72" s="3" t="s">
        <v>3324</v>
      </c>
      <c r="I72" s="7" t="s">
        <v>1042</v>
      </c>
      <c r="J72" s="3"/>
      <c r="K72" s="3"/>
    </row>
    <row r="73" spans="2:11" ht="15">
      <c r="B73" s="3" t="s">
        <v>1592</v>
      </c>
      <c r="C73" s="3" t="s">
        <v>3325</v>
      </c>
      <c r="D73" s="3" t="s">
        <v>1038</v>
      </c>
      <c r="E73" s="7"/>
      <c r="F73" s="3" t="s">
        <v>3326</v>
      </c>
      <c r="G73" s="3" t="s">
        <v>3327</v>
      </c>
      <c r="H73" s="3" t="s">
        <v>3328</v>
      </c>
      <c r="I73" s="7" t="s">
        <v>1049</v>
      </c>
      <c r="J73" s="3"/>
      <c r="K73" s="3"/>
    </row>
    <row r="74" spans="2:11" ht="15">
      <c r="B74" s="3" t="s">
        <v>1110</v>
      </c>
      <c r="C74" s="3" t="s">
        <v>3329</v>
      </c>
      <c r="D74" s="3" t="s">
        <v>1038</v>
      </c>
      <c r="E74" s="7"/>
      <c r="F74" s="3" t="s">
        <v>3330</v>
      </c>
      <c r="G74" s="3" t="s">
        <v>3331</v>
      </c>
      <c r="H74" s="3" t="s">
        <v>3331</v>
      </c>
      <c r="I74" s="7" t="s">
        <v>1049</v>
      </c>
      <c r="J74" s="3"/>
      <c r="K74" s="3"/>
    </row>
    <row r="75" spans="2:11" ht="15">
      <c r="B75" s="3" t="s">
        <v>1711</v>
      </c>
      <c r="C75" s="3" t="s">
        <v>3332</v>
      </c>
      <c r="D75" s="3" t="s">
        <v>1038</v>
      </c>
      <c r="E75" s="7"/>
      <c r="F75" s="3" t="s">
        <v>3333</v>
      </c>
      <c r="G75" s="3" t="s">
        <v>3334</v>
      </c>
      <c r="H75" s="3" t="s">
        <v>3334</v>
      </c>
      <c r="I75" s="7" t="s">
        <v>1049</v>
      </c>
      <c r="J75" s="3"/>
      <c r="K75" s="3"/>
    </row>
    <row r="76" spans="2:11" ht="15">
      <c r="B76" s="3" t="s">
        <v>1537</v>
      </c>
      <c r="C76" s="3" t="s">
        <v>3335</v>
      </c>
      <c r="D76" s="3" t="s">
        <v>1038</v>
      </c>
      <c r="E76" s="7"/>
      <c r="F76" s="3" t="s">
        <v>2844</v>
      </c>
      <c r="G76" s="3" t="s">
        <v>2845</v>
      </c>
      <c r="H76" s="3" t="s">
        <v>3336</v>
      </c>
      <c r="I76" s="7" t="s">
        <v>1049</v>
      </c>
      <c r="J76" s="3"/>
      <c r="K76" s="3"/>
    </row>
    <row r="77" spans="2:11" ht="15">
      <c r="B77" s="3" t="s">
        <v>1552</v>
      </c>
      <c r="C77" s="3" t="s">
        <v>3337</v>
      </c>
      <c r="D77" s="3" t="s">
        <v>1038</v>
      </c>
      <c r="E77" s="7"/>
      <c r="F77" s="3" t="s">
        <v>2848</v>
      </c>
      <c r="G77" s="3" t="s">
        <v>2849</v>
      </c>
      <c r="H77" s="3" t="s">
        <v>2850</v>
      </c>
      <c r="I77" s="7" t="s">
        <v>1049</v>
      </c>
      <c r="J77" s="3"/>
      <c r="K77" s="3"/>
    </row>
    <row r="78" spans="2:11" ht="15">
      <c r="B78" s="3" t="s">
        <v>1252</v>
      </c>
      <c r="C78" s="3" t="s">
        <v>3338</v>
      </c>
      <c r="D78" s="3" t="s">
        <v>1066</v>
      </c>
      <c r="E78" s="7" t="s">
        <v>2852</v>
      </c>
      <c r="F78" s="3" t="s">
        <v>2853</v>
      </c>
      <c r="G78" s="3" t="s">
        <v>2854</v>
      </c>
      <c r="H78" s="3" t="s">
        <v>3116</v>
      </c>
      <c r="I78" s="7" t="s">
        <v>1042</v>
      </c>
      <c r="J78" s="3"/>
      <c r="K78" s="3"/>
    </row>
    <row r="79" spans="2:11" ht="15">
      <c r="B79" s="3" t="s">
        <v>1517</v>
      </c>
      <c r="C79" s="3" t="s">
        <v>3339</v>
      </c>
      <c r="D79" s="3" t="s">
        <v>1038</v>
      </c>
      <c r="E79" s="7"/>
      <c r="F79" s="3" t="s">
        <v>2856</v>
      </c>
      <c r="G79" s="3" t="s">
        <v>2857</v>
      </c>
      <c r="H79" s="3" t="s">
        <v>3340</v>
      </c>
      <c r="I79" s="7" t="s">
        <v>1049</v>
      </c>
      <c r="J79" s="3"/>
      <c r="K79" s="3"/>
    </row>
    <row r="80" spans="2:11" ht="15">
      <c r="B80" s="3" t="s">
        <v>1658</v>
      </c>
      <c r="C80" s="3" t="s">
        <v>3341</v>
      </c>
      <c r="D80" s="3" t="s">
        <v>1038</v>
      </c>
      <c r="E80" s="7"/>
      <c r="F80" s="3" t="s">
        <v>2860</v>
      </c>
      <c r="G80" s="3" t="s">
        <v>2861</v>
      </c>
      <c r="H80" s="3" t="s">
        <v>2862</v>
      </c>
      <c r="I80" s="7" t="s">
        <v>1049</v>
      </c>
      <c r="J80" s="3"/>
      <c r="K80" s="3"/>
    </row>
    <row r="81" spans="2:11" ht="15">
      <c r="B81" s="3" t="s">
        <v>1375</v>
      </c>
      <c r="C81" s="3" t="s">
        <v>3342</v>
      </c>
      <c r="D81" s="3" t="s">
        <v>1066</v>
      </c>
      <c r="E81" s="7" t="s">
        <v>2864</v>
      </c>
      <c r="F81" s="3" t="s">
        <v>2865</v>
      </c>
      <c r="G81" s="3" t="s">
        <v>2866</v>
      </c>
      <c r="H81" s="3" t="s">
        <v>3113</v>
      </c>
      <c r="I81" s="7" t="s">
        <v>1042</v>
      </c>
      <c r="J81" s="3"/>
      <c r="K81" s="3"/>
    </row>
    <row r="82" spans="2:11" ht="15">
      <c r="B82" s="3" t="s">
        <v>1681</v>
      </c>
      <c r="C82" s="3" t="s">
        <v>3343</v>
      </c>
      <c r="D82" s="3" t="s">
        <v>1038</v>
      </c>
      <c r="E82" s="7"/>
      <c r="F82" s="3" t="s">
        <v>3344</v>
      </c>
      <c r="G82" s="3" t="s">
        <v>3345</v>
      </c>
      <c r="H82" s="3" t="s">
        <v>3346</v>
      </c>
      <c r="I82" s="7" t="s">
        <v>1099</v>
      </c>
      <c r="J82" s="3"/>
      <c r="K82" s="3"/>
    </row>
    <row r="83" spans="2:11" ht="15">
      <c r="B83" s="3" t="s">
        <v>1392</v>
      </c>
      <c r="C83" s="3" t="s">
        <v>3347</v>
      </c>
      <c r="D83" s="3" t="s">
        <v>1038</v>
      </c>
      <c r="E83" s="7"/>
      <c r="F83" s="3" t="s">
        <v>3348</v>
      </c>
      <c r="G83" s="3" t="s">
        <v>3349</v>
      </c>
      <c r="H83" s="3" t="s">
        <v>3350</v>
      </c>
      <c r="I83" s="7" t="s">
        <v>1076</v>
      </c>
      <c r="J83" s="3" t="s">
        <v>1043</v>
      </c>
      <c r="K83" s="3" t="s">
        <v>1043</v>
      </c>
    </row>
    <row r="84" spans="2:11" ht="15">
      <c r="B84" s="3" t="s">
        <v>1416</v>
      </c>
      <c r="C84" s="3" t="s">
        <v>3351</v>
      </c>
      <c r="D84" s="3" t="s">
        <v>1038</v>
      </c>
      <c r="E84" s="7"/>
      <c r="F84" s="3" t="s">
        <v>3352</v>
      </c>
      <c r="G84" s="3" t="s">
        <v>3353</v>
      </c>
      <c r="H84" s="3" t="s">
        <v>3354</v>
      </c>
      <c r="I84" s="7" t="s">
        <v>1049</v>
      </c>
      <c r="J84" s="3"/>
      <c r="K84" s="3"/>
    </row>
    <row r="85" spans="2:11" ht="15">
      <c r="B85" s="3" t="s">
        <v>1140</v>
      </c>
      <c r="C85" s="3" t="s">
        <v>3355</v>
      </c>
      <c r="D85" s="3" t="s">
        <v>1842</v>
      </c>
      <c r="E85" s="7"/>
      <c r="F85" s="3" t="s">
        <v>2706</v>
      </c>
      <c r="G85" s="3" t="s">
        <v>3356</v>
      </c>
      <c r="H85" s="3" t="s">
        <v>3357</v>
      </c>
      <c r="I85" s="7" t="s">
        <v>1042</v>
      </c>
      <c r="J85" s="3"/>
      <c r="K85" s="3"/>
    </row>
    <row r="86" spans="2:11" ht="15">
      <c r="B86" s="3" t="s">
        <v>1285</v>
      </c>
      <c r="C86" s="3" t="s">
        <v>3358</v>
      </c>
      <c r="D86" s="3" t="s">
        <v>1038</v>
      </c>
      <c r="E86" s="7"/>
      <c r="F86" s="3" t="s">
        <v>3359</v>
      </c>
      <c r="G86" s="3" t="s">
        <v>3360</v>
      </c>
      <c r="H86" s="3" t="s">
        <v>3361</v>
      </c>
      <c r="I86" s="7" t="s">
        <v>1049</v>
      </c>
      <c r="J86" s="3"/>
      <c r="K86" s="3"/>
    </row>
    <row r="87" spans="2:11" ht="15">
      <c r="B87" s="3" t="s">
        <v>1522</v>
      </c>
      <c r="C87" s="3" t="s">
        <v>3362</v>
      </c>
      <c r="D87" s="3" t="s">
        <v>1038</v>
      </c>
      <c r="E87" s="7"/>
      <c r="F87" s="3" t="s">
        <v>3363</v>
      </c>
      <c r="G87" s="3" t="s">
        <v>3364</v>
      </c>
      <c r="H87" s="3" t="s">
        <v>3365</v>
      </c>
      <c r="I87" s="7" t="s">
        <v>1049</v>
      </c>
      <c r="J87" s="3"/>
      <c r="K87" s="3"/>
    </row>
    <row r="88" spans="2:11" ht="15">
      <c r="B88" s="3" t="s">
        <v>1173</v>
      </c>
      <c r="C88" s="3" t="s">
        <v>3366</v>
      </c>
      <c r="D88" s="3" t="s">
        <v>1066</v>
      </c>
      <c r="E88" s="7" t="s">
        <v>1095</v>
      </c>
      <c r="F88" s="3" t="s">
        <v>3367</v>
      </c>
      <c r="G88" s="3" t="s">
        <v>3368</v>
      </c>
      <c r="H88" s="3"/>
      <c r="I88" s="7" t="s">
        <v>1042</v>
      </c>
      <c r="J88" s="3"/>
      <c r="K88" s="3"/>
    </row>
    <row r="89" spans="2:11" ht="15">
      <c r="B89" s="3" t="s">
        <v>1146</v>
      </c>
      <c r="C89" s="3" t="s">
        <v>3369</v>
      </c>
      <c r="D89" s="3" t="s">
        <v>1573</v>
      </c>
      <c r="E89" s="7"/>
      <c r="F89" s="3" t="s">
        <v>3370</v>
      </c>
      <c r="G89" s="3" t="s">
        <v>3371</v>
      </c>
      <c r="H89" s="3" t="s">
        <v>3372</v>
      </c>
      <c r="I89" s="7" t="s">
        <v>3143</v>
      </c>
      <c r="J89" s="3"/>
      <c r="K89" s="3"/>
    </row>
    <row r="90" spans="2:11" ht="15">
      <c r="B90" s="3" t="s">
        <v>1567</v>
      </c>
      <c r="C90" s="3" t="s">
        <v>3373</v>
      </c>
      <c r="D90" s="3" t="s">
        <v>1038</v>
      </c>
      <c r="E90" s="7"/>
      <c r="F90" s="3" t="s">
        <v>3374</v>
      </c>
      <c r="G90" s="3" t="s">
        <v>3375</v>
      </c>
      <c r="H90" s="3" t="s">
        <v>3376</v>
      </c>
      <c r="I90" s="7" t="s">
        <v>1099</v>
      </c>
      <c r="J90" s="3"/>
      <c r="K90" s="3"/>
    </row>
    <row r="91" spans="2:11" ht="15">
      <c r="B91" s="3" t="s">
        <v>1906</v>
      </c>
      <c r="C91" s="3" t="s">
        <v>3377</v>
      </c>
      <c r="D91" s="3" t="s">
        <v>1038</v>
      </c>
      <c r="E91" s="7"/>
      <c r="F91" s="3" t="s">
        <v>3378</v>
      </c>
      <c r="G91" s="3" t="s">
        <v>3379</v>
      </c>
      <c r="H91" s="3" t="s">
        <v>3380</v>
      </c>
      <c r="I91" s="7" t="s">
        <v>1049</v>
      </c>
      <c r="J91" s="3"/>
      <c r="K91" s="3"/>
    </row>
    <row r="92" spans="2:11" ht="15">
      <c r="B92" s="3" t="s">
        <v>1909</v>
      </c>
      <c r="C92" s="3" t="s">
        <v>3381</v>
      </c>
      <c r="D92" s="3" t="s">
        <v>1038</v>
      </c>
      <c r="E92" s="7"/>
      <c r="F92" s="3" t="s">
        <v>3382</v>
      </c>
      <c r="G92" s="3" t="s">
        <v>3383</v>
      </c>
      <c r="H92" s="3" t="s">
        <v>3384</v>
      </c>
      <c r="I92" s="7" t="s">
        <v>1049</v>
      </c>
      <c r="J92" s="3"/>
      <c r="K92" s="3"/>
    </row>
    <row r="93" spans="2:11" ht="15">
      <c r="B93" s="3" t="s">
        <v>1597</v>
      </c>
      <c r="C93" s="3" t="s">
        <v>3385</v>
      </c>
      <c r="D93" s="3" t="s">
        <v>1038</v>
      </c>
      <c r="E93" s="7"/>
      <c r="F93" s="3" t="s">
        <v>1673</v>
      </c>
      <c r="G93" s="3" t="s">
        <v>1674</v>
      </c>
      <c r="H93" s="3" t="s">
        <v>2359</v>
      </c>
      <c r="I93" s="7"/>
      <c r="J93" s="3"/>
      <c r="K93" s="3"/>
    </row>
    <row r="94" spans="2:11" ht="15">
      <c r="B94" s="3" t="s">
        <v>1335</v>
      </c>
      <c r="C94" s="3" t="s">
        <v>3386</v>
      </c>
      <c r="D94" s="3" t="s">
        <v>1573</v>
      </c>
      <c r="E94" s="7"/>
      <c r="F94" s="3" t="s">
        <v>3387</v>
      </c>
      <c r="G94" s="3" t="s">
        <v>3388</v>
      </c>
      <c r="H94" s="3" t="s">
        <v>1098</v>
      </c>
      <c r="I94" s="7"/>
      <c r="J94" s="3"/>
      <c r="K94" s="3"/>
    </row>
    <row r="95" spans="2:11" ht="15">
      <c r="B95" s="3" t="s">
        <v>1367</v>
      </c>
      <c r="C95" s="3" t="s">
        <v>3389</v>
      </c>
      <c r="D95" s="3" t="s">
        <v>1038</v>
      </c>
      <c r="E95" s="7"/>
      <c r="F95" s="3" t="s">
        <v>3390</v>
      </c>
      <c r="G95" s="3" t="s">
        <v>3391</v>
      </c>
      <c r="H95" s="3" t="s">
        <v>1098</v>
      </c>
      <c r="I95" s="7" t="s">
        <v>1054</v>
      </c>
      <c r="J95" s="3"/>
      <c r="K95" s="3"/>
    </row>
    <row r="96" spans="2:11" ht="15">
      <c r="B96" s="3" t="s">
        <v>1630</v>
      </c>
      <c r="C96" s="3" t="s">
        <v>3392</v>
      </c>
      <c r="D96" s="3" t="s">
        <v>1038</v>
      </c>
      <c r="E96" s="7"/>
      <c r="F96" s="3" t="s">
        <v>3393</v>
      </c>
      <c r="G96" s="3" t="s">
        <v>3394</v>
      </c>
      <c r="H96" s="3" t="s">
        <v>1098</v>
      </c>
      <c r="I96" s="7" t="s">
        <v>1054</v>
      </c>
      <c r="J96" s="3"/>
      <c r="K96" s="3"/>
    </row>
    <row r="97" spans="2:11" ht="15">
      <c r="B97" s="3" t="s">
        <v>1296</v>
      </c>
      <c r="C97" s="3" t="s">
        <v>3395</v>
      </c>
      <c r="D97" s="3" t="s">
        <v>1573</v>
      </c>
      <c r="E97" s="7"/>
      <c r="F97" s="3" t="s">
        <v>3396</v>
      </c>
      <c r="G97" s="3" t="s">
        <v>3397</v>
      </c>
      <c r="H97" s="3" t="s">
        <v>1098</v>
      </c>
      <c r="I97" s="7"/>
      <c r="J97" s="3"/>
      <c r="K97" s="3"/>
    </row>
    <row r="98" spans="2:11" ht="15">
      <c r="B98" s="3" t="s">
        <v>1291</v>
      </c>
      <c r="C98" s="3" t="s">
        <v>3398</v>
      </c>
      <c r="D98" s="3" t="s">
        <v>1038</v>
      </c>
      <c r="E98" s="7"/>
      <c r="F98" s="3" t="s">
        <v>3399</v>
      </c>
      <c r="G98" s="3" t="s">
        <v>3400</v>
      </c>
      <c r="H98" s="3" t="s">
        <v>1098</v>
      </c>
      <c r="I98" s="7" t="s">
        <v>1054</v>
      </c>
      <c r="J98" s="3"/>
      <c r="K98" s="3"/>
    </row>
    <row r="99" spans="2:11" ht="15">
      <c r="B99" s="3" t="s">
        <v>1432</v>
      </c>
      <c r="C99" s="3" t="s">
        <v>3401</v>
      </c>
      <c r="D99" s="3" t="s">
        <v>1038</v>
      </c>
      <c r="E99" s="7"/>
      <c r="F99" s="3" t="s">
        <v>3402</v>
      </c>
      <c r="G99" s="3" t="s">
        <v>3403</v>
      </c>
      <c r="H99" s="3" t="s">
        <v>1098</v>
      </c>
      <c r="I99" s="7" t="s">
        <v>1054</v>
      </c>
      <c r="J99" s="3"/>
      <c r="K99" s="3"/>
    </row>
    <row r="100" spans="2:11" ht="15">
      <c r="B100" s="3" t="s">
        <v>1059</v>
      </c>
      <c r="C100" s="3" t="s">
        <v>3404</v>
      </c>
      <c r="D100" s="3" t="s">
        <v>1038</v>
      </c>
      <c r="E100" s="7"/>
      <c r="F100" s="3" t="s">
        <v>3405</v>
      </c>
      <c r="G100" s="3" t="s">
        <v>3406</v>
      </c>
      <c r="H100" s="3" t="s">
        <v>1098</v>
      </c>
      <c r="I100" s="7" t="s">
        <v>1054</v>
      </c>
      <c r="J100" s="3"/>
      <c r="K100" s="3"/>
    </row>
    <row r="101" spans="2:11" ht="15">
      <c r="B101" s="3" t="s">
        <v>1077</v>
      </c>
      <c r="C101" s="3" t="s">
        <v>3407</v>
      </c>
      <c r="D101" s="3" t="s">
        <v>1038</v>
      </c>
      <c r="E101" s="7"/>
      <c r="F101" s="3" t="s">
        <v>3408</v>
      </c>
      <c r="G101" s="3" t="s">
        <v>3409</v>
      </c>
      <c r="H101" s="3" t="s">
        <v>1098</v>
      </c>
      <c r="I101" s="7" t="s">
        <v>1054</v>
      </c>
      <c r="J101" s="3"/>
      <c r="K101" s="3"/>
    </row>
    <row r="102" spans="2:11" ht="15">
      <c r="B102" s="3" t="s">
        <v>1116</v>
      </c>
      <c r="C102" s="3" t="s">
        <v>3410</v>
      </c>
      <c r="D102" s="3" t="s">
        <v>1573</v>
      </c>
      <c r="E102" s="7"/>
      <c r="F102" s="3" t="s">
        <v>3411</v>
      </c>
      <c r="G102" s="3" t="s">
        <v>3412</v>
      </c>
      <c r="H102" s="3" t="s">
        <v>1098</v>
      </c>
      <c r="I102" s="7"/>
      <c r="J102" s="3"/>
      <c r="K102" s="3"/>
    </row>
    <row r="103" spans="2:11" ht="15">
      <c r="B103" s="3" t="s">
        <v>1121</v>
      </c>
      <c r="C103" s="3" t="s">
        <v>3413</v>
      </c>
      <c r="D103" s="3" t="s">
        <v>1573</v>
      </c>
      <c r="E103" s="7"/>
      <c r="F103" s="3" t="s">
        <v>3414</v>
      </c>
      <c r="G103" s="3" t="s">
        <v>3415</v>
      </c>
      <c r="H103" s="3" t="s">
        <v>3415</v>
      </c>
      <c r="I103" s="7"/>
      <c r="J103" s="3"/>
      <c r="K103" s="3"/>
    </row>
    <row r="104" spans="2:11" ht="15">
      <c r="B104" s="3" t="s">
        <v>1603</v>
      </c>
      <c r="C104" s="3" t="s">
        <v>3416</v>
      </c>
      <c r="D104" s="3" t="s">
        <v>1038</v>
      </c>
      <c r="E104" s="7"/>
      <c r="F104" s="3" t="s">
        <v>3417</v>
      </c>
      <c r="G104" s="3" t="s">
        <v>3418</v>
      </c>
      <c r="H104" s="3" t="s">
        <v>3418</v>
      </c>
      <c r="I104" s="7" t="s">
        <v>1049</v>
      </c>
      <c r="J104" s="3"/>
      <c r="K104" s="3"/>
    </row>
    <row r="105" spans="2:11" ht="15">
      <c r="B105" s="3" t="s">
        <v>1608</v>
      </c>
      <c r="C105" s="3" t="s">
        <v>3419</v>
      </c>
      <c r="D105" s="3" t="s">
        <v>1038</v>
      </c>
      <c r="E105" s="7"/>
      <c r="F105" s="3" t="s">
        <v>3420</v>
      </c>
      <c r="G105" s="3" t="s">
        <v>3421</v>
      </c>
      <c r="H105" s="3" t="s">
        <v>3421</v>
      </c>
      <c r="I105" s="7" t="s">
        <v>1049</v>
      </c>
      <c r="J105" s="3"/>
      <c r="K105" s="3"/>
    </row>
    <row r="106" spans="2:11" ht="15">
      <c r="B106" s="10" t="s">
        <v>1895</v>
      </c>
      <c r="C106" s="10" t="s">
        <v>3422</v>
      </c>
      <c r="D106" s="10" t="s">
        <v>1038</v>
      </c>
      <c r="E106" s="11"/>
      <c r="F106" s="10" t="s">
        <v>3423</v>
      </c>
      <c r="G106" s="10" t="s">
        <v>3424</v>
      </c>
      <c r="H106" s="10" t="s">
        <v>3425</v>
      </c>
      <c r="I106" s="11" t="s">
        <v>1049</v>
      </c>
      <c r="J106" s="10" t="s">
        <v>1043</v>
      </c>
      <c r="K106" s="10" t="s">
        <v>1043</v>
      </c>
    </row>
    <row r="107" spans="2:11" ht="15">
      <c r="B107" s="10" t="s">
        <v>1588</v>
      </c>
      <c r="C107" s="10" t="s">
        <v>3426</v>
      </c>
      <c r="D107" s="10" t="s">
        <v>1038</v>
      </c>
      <c r="E107" s="11"/>
      <c r="F107" s="10" t="s">
        <v>3427</v>
      </c>
      <c r="G107" s="10" t="s">
        <v>3428</v>
      </c>
      <c r="H107" s="10" t="s">
        <v>3429</v>
      </c>
      <c r="I107" s="11" t="s">
        <v>1049</v>
      </c>
      <c r="J107" s="10"/>
      <c r="K107" s="10"/>
    </row>
    <row r="108" spans="2:11" ht="15">
      <c r="B108" s="10" t="s">
        <v>1899</v>
      </c>
      <c r="C108" s="10" t="s">
        <v>3430</v>
      </c>
      <c r="D108" s="10" t="s">
        <v>1038</v>
      </c>
      <c r="E108" s="11"/>
      <c r="F108" s="10" t="s">
        <v>3431</v>
      </c>
      <c r="G108" s="10" t="s">
        <v>3119</v>
      </c>
      <c r="H108" s="10" t="s">
        <v>3432</v>
      </c>
      <c r="I108" s="11" t="s">
        <v>1049</v>
      </c>
      <c r="J108" s="10"/>
      <c r="K108" s="10"/>
    </row>
    <row r="109" spans="2:11" ht="15">
      <c r="B109" s="10" t="s">
        <v>1902</v>
      </c>
      <c r="C109" s="10" t="s">
        <v>3433</v>
      </c>
      <c r="D109" s="10" t="s">
        <v>1874</v>
      </c>
      <c r="E109" s="11" t="s">
        <v>3244</v>
      </c>
      <c r="F109" s="10" t="s">
        <v>3434</v>
      </c>
      <c r="G109" s="10" t="s">
        <v>3246</v>
      </c>
      <c r="H109" s="10" t="s">
        <v>3435</v>
      </c>
      <c r="I109" s="11" t="s">
        <v>1049</v>
      </c>
      <c r="J109" s="10" t="s">
        <v>1043</v>
      </c>
      <c r="K109" s="10" t="s">
        <v>1043</v>
      </c>
    </row>
    <row r="110" spans="2:11" ht="15">
      <c r="B110" s="10" t="s">
        <v>1301</v>
      </c>
      <c r="C110" s="10" t="s">
        <v>3436</v>
      </c>
      <c r="D110" s="10" t="s">
        <v>1874</v>
      </c>
      <c r="E110" s="11" t="s">
        <v>2864</v>
      </c>
      <c r="F110" s="10" t="s">
        <v>3112</v>
      </c>
      <c r="G110" s="10" t="s">
        <v>2866</v>
      </c>
      <c r="H110" s="10" t="s">
        <v>3113</v>
      </c>
      <c r="I110" s="11" t="s">
        <v>1049</v>
      </c>
      <c r="J110" s="10"/>
      <c r="K110" s="10"/>
    </row>
    <row r="111" spans="2:11" ht="15">
      <c r="B111" s="10" t="s">
        <v>1912</v>
      </c>
      <c r="C111" s="10" t="s">
        <v>3437</v>
      </c>
      <c r="D111" s="10" t="s">
        <v>1874</v>
      </c>
      <c r="E111" s="11" t="s">
        <v>2852</v>
      </c>
      <c r="F111" s="10" t="s">
        <v>3115</v>
      </c>
      <c r="G111" s="10" t="s">
        <v>2854</v>
      </c>
      <c r="H111" s="10" t="s">
        <v>3116</v>
      </c>
      <c r="I111" s="11" t="s">
        <v>1049</v>
      </c>
      <c r="J111" s="10"/>
      <c r="K111" s="10"/>
    </row>
    <row r="112" spans="2:11" ht="15">
      <c r="B112" s="10" t="s">
        <v>1223</v>
      </c>
      <c r="C112" s="10" t="s">
        <v>3438</v>
      </c>
      <c r="D112" s="10" t="s">
        <v>1874</v>
      </c>
      <c r="E112" s="11" t="s">
        <v>3321</v>
      </c>
      <c r="F112" s="10" t="s">
        <v>3439</v>
      </c>
      <c r="G112" s="10" t="s">
        <v>3440</v>
      </c>
      <c r="H112" s="10" t="s">
        <v>3441</v>
      </c>
      <c r="I112" s="11" t="s">
        <v>1049</v>
      </c>
      <c r="J112" s="10"/>
      <c r="K112" s="10"/>
    </row>
    <row r="113" spans="2:11" ht="15">
      <c r="B113" s="10" t="s">
        <v>1215</v>
      </c>
      <c r="C113" s="10" t="s">
        <v>3442</v>
      </c>
      <c r="D113" s="10" t="s">
        <v>1874</v>
      </c>
      <c r="E113" s="11" t="s">
        <v>1095</v>
      </c>
      <c r="F113" s="10" t="s">
        <v>3443</v>
      </c>
      <c r="G113" s="10" t="s">
        <v>3210</v>
      </c>
      <c r="H113" s="10" t="s">
        <v>1098</v>
      </c>
      <c r="I113" s="11" t="s">
        <v>1049</v>
      </c>
      <c r="J113" s="10"/>
      <c r="K113" s="10"/>
    </row>
    <row r="114" spans="2:11" ht="15">
      <c r="B114" s="10" t="s">
        <v>1191</v>
      </c>
      <c r="C114" s="10" t="s">
        <v>3444</v>
      </c>
      <c r="D114" s="10" t="s">
        <v>1874</v>
      </c>
      <c r="E114" s="11" t="s">
        <v>3149</v>
      </c>
      <c r="F114" s="10" t="s">
        <v>3445</v>
      </c>
      <c r="G114" s="10" t="s">
        <v>3446</v>
      </c>
      <c r="H114" s="10" t="s">
        <v>3447</v>
      </c>
      <c r="I114" s="11" t="s">
        <v>1049</v>
      </c>
      <c r="J114" s="10"/>
      <c r="K114" s="10"/>
    </row>
    <row r="115" spans="2:11" ht="15">
      <c r="B115" s="10" t="s">
        <v>1424</v>
      </c>
      <c r="C115" s="10" t="s">
        <v>3448</v>
      </c>
      <c r="D115" s="10" t="s">
        <v>1874</v>
      </c>
      <c r="E115" s="11" t="s">
        <v>1095</v>
      </c>
      <c r="F115" s="10" t="s">
        <v>3449</v>
      </c>
      <c r="G115" s="10" t="s">
        <v>3368</v>
      </c>
      <c r="H115" s="10" t="s">
        <v>1098</v>
      </c>
      <c r="I115" s="11" t="s">
        <v>1049</v>
      </c>
      <c r="J115" s="10"/>
      <c r="K115" s="10"/>
    </row>
    <row r="116" spans="2:11" ht="15">
      <c r="B116" s="10" t="s">
        <v>1571</v>
      </c>
      <c r="C116" s="10" t="s">
        <v>3450</v>
      </c>
      <c r="D116" s="10" t="s">
        <v>1874</v>
      </c>
      <c r="E116" s="11" t="s">
        <v>2107</v>
      </c>
      <c r="F116" s="10" t="s">
        <v>2108</v>
      </c>
      <c r="G116" s="10" t="s">
        <v>2109</v>
      </c>
      <c r="H116" s="10" t="s">
        <v>2110</v>
      </c>
      <c r="I116" s="11" t="s">
        <v>1049</v>
      </c>
      <c r="J116" s="10" t="s">
        <v>1043</v>
      </c>
      <c r="K116" s="10" t="s">
        <v>1043</v>
      </c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27"/>
  <sheetViews>
    <sheetView workbookViewId="0">
      <selection activeCell="B4" sqref="B4:K27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87.6640625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3451</v>
      </c>
      <c r="D4" s="4" t="s">
        <v>1019</v>
      </c>
      <c r="E4" s="3" t="s">
        <v>32</v>
      </c>
    </row>
    <row r="5" spans="1:11" ht="16">
      <c r="B5" s="4" t="s">
        <v>1020</v>
      </c>
      <c r="C5" s="13" t="s">
        <v>36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3452</v>
      </c>
      <c r="D9" s="3" t="s">
        <v>1038</v>
      </c>
      <c r="E9" s="7"/>
      <c r="F9" s="3" t="s">
        <v>1953</v>
      </c>
      <c r="G9" s="3" t="s">
        <v>1954</v>
      </c>
      <c r="H9" s="3" t="s">
        <v>3453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3454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3455</v>
      </c>
      <c r="D11" s="3" t="s">
        <v>1038</v>
      </c>
      <c r="E11" s="7"/>
      <c r="F11" s="3" t="s">
        <v>1039</v>
      </c>
      <c r="G11" s="3" t="s">
        <v>1040</v>
      </c>
      <c r="H11" s="3" t="s">
        <v>3456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1165</v>
      </c>
      <c r="C12" s="3" t="s">
        <v>3457</v>
      </c>
      <c r="D12" s="3" t="s">
        <v>1038</v>
      </c>
      <c r="E12" s="7"/>
      <c r="F12" s="3" t="s">
        <v>1673</v>
      </c>
      <c r="G12" s="3" t="s">
        <v>1674</v>
      </c>
      <c r="H12" s="3" t="s">
        <v>3458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1161</v>
      </c>
      <c r="C13" s="3" t="s">
        <v>3459</v>
      </c>
      <c r="D13" s="3" t="s">
        <v>1038</v>
      </c>
      <c r="E13" s="7"/>
      <c r="F13" s="3" t="s">
        <v>1646</v>
      </c>
      <c r="G13" s="3" t="s">
        <v>1647</v>
      </c>
      <c r="H13" s="3" t="s">
        <v>1648</v>
      </c>
      <c r="I13" s="7" t="s">
        <v>1049</v>
      </c>
      <c r="J13" s="3"/>
      <c r="K13" s="3"/>
    </row>
    <row r="14" spans="1:11" ht="15">
      <c r="B14" s="3" t="s">
        <v>1886</v>
      </c>
      <c r="C14" s="3" t="s">
        <v>3460</v>
      </c>
      <c r="D14" s="3" t="s">
        <v>1573</v>
      </c>
      <c r="E14" s="7"/>
      <c r="F14" s="3" t="s">
        <v>1615</v>
      </c>
      <c r="G14" s="3" t="s">
        <v>1616</v>
      </c>
      <c r="H14" s="3" t="s">
        <v>1617</v>
      </c>
      <c r="I14" s="7" t="s">
        <v>1618</v>
      </c>
      <c r="J14" s="3" t="s">
        <v>1043</v>
      </c>
      <c r="K14" s="3" t="s">
        <v>1043</v>
      </c>
    </row>
    <row r="15" spans="1:11" ht="15">
      <c r="B15" s="3" t="s">
        <v>1899</v>
      </c>
      <c r="C15" s="3" t="s">
        <v>3461</v>
      </c>
      <c r="D15" s="3" t="s">
        <v>1038</v>
      </c>
      <c r="E15" s="7"/>
      <c r="F15" s="3" t="s">
        <v>2311</v>
      </c>
      <c r="G15" s="3" t="s">
        <v>3462</v>
      </c>
      <c r="H15" s="3" t="s">
        <v>3463</v>
      </c>
      <c r="I15" s="7" t="s">
        <v>1049</v>
      </c>
      <c r="J15" s="3"/>
      <c r="K15" s="3"/>
    </row>
    <row r="16" spans="1:11" ht="15">
      <c r="B16" s="3" t="s">
        <v>1588</v>
      </c>
      <c r="C16" s="3" t="s">
        <v>3464</v>
      </c>
      <c r="D16" s="3" t="s">
        <v>1038</v>
      </c>
      <c r="E16" s="7"/>
      <c r="F16" s="3" t="s">
        <v>2304</v>
      </c>
      <c r="G16" s="3" t="s">
        <v>3465</v>
      </c>
      <c r="H16" s="3" t="s">
        <v>3466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1902</v>
      </c>
      <c r="C17" s="3" t="s">
        <v>3467</v>
      </c>
      <c r="D17" s="3" t="s">
        <v>1066</v>
      </c>
      <c r="E17" s="7"/>
      <c r="F17" s="3" t="s">
        <v>2308</v>
      </c>
      <c r="G17" s="3" t="s">
        <v>3465</v>
      </c>
      <c r="H17" s="3" t="s">
        <v>3468</v>
      </c>
      <c r="I17" s="7" t="s">
        <v>1204</v>
      </c>
      <c r="J17" s="3"/>
      <c r="K17" s="3"/>
    </row>
    <row r="18" spans="2:11" ht="15">
      <c r="B18" s="3" t="s">
        <v>1582</v>
      </c>
      <c r="C18" s="3" t="s">
        <v>3469</v>
      </c>
      <c r="D18" s="3" t="s">
        <v>1066</v>
      </c>
      <c r="E18" s="7" t="s">
        <v>2307</v>
      </c>
      <c r="F18" s="3" t="s">
        <v>3470</v>
      </c>
      <c r="G18" s="3" t="s">
        <v>3471</v>
      </c>
      <c r="H18" s="3" t="s">
        <v>3472</v>
      </c>
      <c r="I18" s="7" t="s">
        <v>1042</v>
      </c>
      <c r="J18" s="3" t="s">
        <v>1043</v>
      </c>
      <c r="K18" s="3" t="s">
        <v>1043</v>
      </c>
    </row>
    <row r="19" spans="2:11" ht="15">
      <c r="B19" s="3" t="s">
        <v>1877</v>
      </c>
      <c r="C19" s="3" t="s">
        <v>3473</v>
      </c>
      <c r="D19" s="3" t="s">
        <v>1038</v>
      </c>
      <c r="E19" s="7"/>
      <c r="F19" s="3" t="s">
        <v>3474</v>
      </c>
      <c r="G19" s="3" t="s">
        <v>3475</v>
      </c>
      <c r="H19" s="3" t="s">
        <v>3476</v>
      </c>
      <c r="I19" s="7" t="s">
        <v>1054</v>
      </c>
      <c r="J19" s="3" t="s">
        <v>1043</v>
      </c>
      <c r="K19" s="3" t="s">
        <v>1043</v>
      </c>
    </row>
    <row r="20" spans="2:11" ht="15">
      <c r="B20" s="3" t="s">
        <v>1895</v>
      </c>
      <c r="C20" s="3" t="s">
        <v>3477</v>
      </c>
      <c r="D20" s="3" t="s">
        <v>1038</v>
      </c>
      <c r="E20" s="7"/>
      <c r="F20" s="3" t="s">
        <v>2119</v>
      </c>
      <c r="G20" s="3" t="s">
        <v>2120</v>
      </c>
      <c r="H20" s="3" t="s">
        <v>2121</v>
      </c>
      <c r="I20" s="7" t="s">
        <v>1049</v>
      </c>
      <c r="J20" s="3"/>
      <c r="K20" s="3"/>
    </row>
    <row r="21" spans="2:11" ht="15">
      <c r="B21" s="3" t="s">
        <v>1619</v>
      </c>
      <c r="C21" s="3" t="s">
        <v>3478</v>
      </c>
      <c r="D21" s="3" t="s">
        <v>1038</v>
      </c>
      <c r="E21" s="7"/>
      <c r="F21" s="3" t="s">
        <v>2115</v>
      </c>
      <c r="G21" s="3" t="s">
        <v>2116</v>
      </c>
      <c r="H21" s="3" t="s">
        <v>2117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1890</v>
      </c>
      <c r="C22" s="3" t="s">
        <v>3479</v>
      </c>
      <c r="D22" s="3" t="s">
        <v>1066</v>
      </c>
      <c r="E22" s="7" t="s">
        <v>2107</v>
      </c>
      <c r="F22" s="3" t="s">
        <v>2112</v>
      </c>
      <c r="G22" s="3" t="s">
        <v>2109</v>
      </c>
      <c r="H22" s="3" t="s">
        <v>2113</v>
      </c>
      <c r="I22" s="7" t="s">
        <v>1042</v>
      </c>
      <c r="J22" s="3" t="s">
        <v>1043</v>
      </c>
      <c r="K22" s="3" t="s">
        <v>1043</v>
      </c>
    </row>
    <row r="23" spans="2:11" ht="15">
      <c r="B23" s="3" t="s">
        <v>1055</v>
      </c>
      <c r="C23" s="3" t="s">
        <v>3480</v>
      </c>
      <c r="D23" s="3" t="s">
        <v>1573</v>
      </c>
      <c r="E23" s="7"/>
      <c r="F23" s="3" t="s">
        <v>3481</v>
      </c>
      <c r="G23" s="3" t="s">
        <v>3482</v>
      </c>
      <c r="H23" s="3" t="s">
        <v>3483</v>
      </c>
      <c r="I23" s="7" t="s">
        <v>1576</v>
      </c>
      <c r="J23" s="3" t="s">
        <v>1043</v>
      </c>
      <c r="K23" s="3" t="s">
        <v>1043</v>
      </c>
    </row>
    <row r="24" spans="2:11" ht="15">
      <c r="B24" s="3" t="s">
        <v>1882</v>
      </c>
      <c r="C24" s="3" t="s">
        <v>3484</v>
      </c>
      <c r="D24" s="3" t="s">
        <v>1842</v>
      </c>
      <c r="E24" s="7"/>
      <c r="F24" s="3" t="s">
        <v>1957</v>
      </c>
      <c r="G24" s="3" t="s">
        <v>3485</v>
      </c>
      <c r="H24" s="3" t="s">
        <v>3486</v>
      </c>
      <c r="I24" s="7" t="s">
        <v>1145</v>
      </c>
      <c r="J24" s="3" t="s">
        <v>1043</v>
      </c>
      <c r="K24" s="3" t="s">
        <v>1043</v>
      </c>
    </row>
    <row r="25" spans="2:11" ht="15">
      <c r="B25" s="8" t="s">
        <v>1146</v>
      </c>
      <c r="C25" s="8" t="s">
        <v>3487</v>
      </c>
      <c r="D25" s="8" t="s">
        <v>1038</v>
      </c>
      <c r="E25" s="9"/>
      <c r="F25" s="8" t="s">
        <v>3488</v>
      </c>
      <c r="G25" s="8" t="s">
        <v>3489</v>
      </c>
      <c r="H25" s="8" t="s">
        <v>3489</v>
      </c>
      <c r="I25" s="9" t="s">
        <v>1049</v>
      </c>
      <c r="J25" s="8"/>
      <c r="K25" s="8"/>
    </row>
    <row r="26" spans="2:11" ht="15">
      <c r="B26" s="8" t="s">
        <v>1906</v>
      </c>
      <c r="C26" s="8" t="s">
        <v>3490</v>
      </c>
      <c r="D26" s="8" t="s">
        <v>1038</v>
      </c>
      <c r="E26" s="9"/>
      <c r="F26" s="8" t="s">
        <v>3491</v>
      </c>
      <c r="G26" s="8" t="s">
        <v>3492</v>
      </c>
      <c r="H26" s="8" t="s">
        <v>3492</v>
      </c>
      <c r="I26" s="9" t="s">
        <v>1049</v>
      </c>
      <c r="J26" s="8"/>
      <c r="K26" s="8"/>
    </row>
    <row r="27" spans="2:11" ht="15">
      <c r="B27" s="10" t="s">
        <v>1872</v>
      </c>
      <c r="C27" s="10" t="s">
        <v>3493</v>
      </c>
      <c r="D27" s="10" t="s">
        <v>1874</v>
      </c>
      <c r="E27" s="11" t="s">
        <v>2107</v>
      </c>
      <c r="F27" s="10" t="s">
        <v>2108</v>
      </c>
      <c r="G27" s="10" t="s">
        <v>2109</v>
      </c>
      <c r="H27" s="10" t="s">
        <v>3494</v>
      </c>
      <c r="I27" s="11" t="s">
        <v>1049</v>
      </c>
      <c r="J27" s="10" t="s">
        <v>1043</v>
      </c>
      <c r="K27" s="10" t="s">
        <v>1043</v>
      </c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58"/>
  <sheetViews>
    <sheetView workbookViewId="0">
      <selection activeCell="B4" sqref="B4:K58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3495</v>
      </c>
      <c r="D4" s="4" t="s">
        <v>1019</v>
      </c>
      <c r="E4" s="3" t="s">
        <v>37</v>
      </c>
    </row>
    <row r="5" spans="1:11" ht="16">
      <c r="B5" s="4" t="s">
        <v>1020</v>
      </c>
      <c r="C5" s="13" t="s">
        <v>41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3496</v>
      </c>
      <c r="D9" s="3" t="s">
        <v>1038</v>
      </c>
      <c r="E9" s="7"/>
      <c r="F9" s="3" t="s">
        <v>3497</v>
      </c>
      <c r="G9" s="3" t="s">
        <v>3498</v>
      </c>
      <c r="H9" s="3" t="s">
        <v>3499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3500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3501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3502</v>
      </c>
      <c r="D12" s="3" t="s">
        <v>1038</v>
      </c>
      <c r="E12" s="7"/>
      <c r="F12" s="3" t="s">
        <v>1673</v>
      </c>
      <c r="G12" s="3" t="s">
        <v>1674</v>
      </c>
      <c r="H12" s="3" t="s">
        <v>2359</v>
      </c>
      <c r="I12" s="7" t="s">
        <v>1042</v>
      </c>
      <c r="J12" s="3"/>
      <c r="K12" s="3"/>
    </row>
    <row r="13" spans="1:11" ht="15">
      <c r="B13" s="3" t="s">
        <v>1872</v>
      </c>
      <c r="C13" s="3" t="s">
        <v>3503</v>
      </c>
      <c r="D13" s="3" t="s">
        <v>1038</v>
      </c>
      <c r="E13" s="7"/>
      <c r="F13" s="3" t="s">
        <v>1646</v>
      </c>
      <c r="G13" s="3" t="s">
        <v>1647</v>
      </c>
      <c r="H13" s="3" t="s">
        <v>1648</v>
      </c>
      <c r="I13" s="7" t="s">
        <v>1049</v>
      </c>
      <c r="J13" s="3"/>
      <c r="K13" s="3"/>
    </row>
    <row r="14" spans="1:11" ht="15">
      <c r="B14" s="3" t="s">
        <v>1165</v>
      </c>
      <c r="C14" s="3" t="s">
        <v>3504</v>
      </c>
      <c r="D14" s="3" t="s">
        <v>1573</v>
      </c>
      <c r="E14" s="7"/>
      <c r="F14" s="3" t="s">
        <v>1615</v>
      </c>
      <c r="G14" s="3" t="s">
        <v>1616</v>
      </c>
      <c r="H14" s="3" t="s">
        <v>1098</v>
      </c>
      <c r="I14" s="7" t="s">
        <v>1576</v>
      </c>
      <c r="J14" s="3" t="s">
        <v>1043</v>
      </c>
      <c r="K14" s="3"/>
    </row>
    <row r="15" spans="1:11" ht="15">
      <c r="B15" s="3" t="s">
        <v>1161</v>
      </c>
      <c r="C15" s="3" t="s">
        <v>3505</v>
      </c>
      <c r="D15" s="3" t="s">
        <v>1038</v>
      </c>
      <c r="E15" s="7"/>
      <c r="F15" s="3" t="s">
        <v>3506</v>
      </c>
      <c r="G15" s="3" t="s">
        <v>3507</v>
      </c>
      <c r="H15" s="3" t="s">
        <v>1098</v>
      </c>
      <c r="I15" s="7" t="s">
        <v>1099</v>
      </c>
      <c r="J15" s="3"/>
      <c r="K15" s="3" t="s">
        <v>1043</v>
      </c>
    </row>
    <row r="16" spans="1:11" ht="15">
      <c r="B16" s="3" t="s">
        <v>1195</v>
      </c>
      <c r="C16" s="3" t="s">
        <v>3508</v>
      </c>
      <c r="D16" s="3" t="s">
        <v>1038</v>
      </c>
      <c r="E16" s="7"/>
      <c r="F16" s="3" t="s">
        <v>3509</v>
      </c>
      <c r="G16" s="3" t="s">
        <v>3510</v>
      </c>
      <c r="H16" s="3" t="s">
        <v>3511</v>
      </c>
      <c r="I16" s="7" t="s">
        <v>1049</v>
      </c>
      <c r="J16" s="3"/>
      <c r="K16" s="3"/>
    </row>
    <row r="17" spans="2:11" ht="15">
      <c r="B17" s="3" t="s">
        <v>1191</v>
      </c>
      <c r="C17" s="3" t="s">
        <v>3512</v>
      </c>
      <c r="D17" s="3" t="s">
        <v>1038</v>
      </c>
      <c r="E17" s="7"/>
      <c r="F17" s="3" t="s">
        <v>3513</v>
      </c>
      <c r="G17" s="3" t="s">
        <v>3514</v>
      </c>
      <c r="H17" s="3" t="s">
        <v>1098</v>
      </c>
      <c r="I17" s="7" t="s">
        <v>1099</v>
      </c>
      <c r="J17" s="3"/>
      <c r="K17" s="3" t="s">
        <v>1043</v>
      </c>
    </row>
    <row r="18" spans="2:11" ht="15">
      <c r="B18" s="3" t="s">
        <v>1420</v>
      </c>
      <c r="C18" s="3" t="s">
        <v>3515</v>
      </c>
      <c r="D18" s="3" t="s">
        <v>1066</v>
      </c>
      <c r="E18" s="7"/>
      <c r="F18" s="3" t="s">
        <v>3516</v>
      </c>
      <c r="G18" s="3" t="s">
        <v>3514</v>
      </c>
      <c r="H18" s="3" t="s">
        <v>3517</v>
      </c>
      <c r="I18" s="7" t="s">
        <v>1204</v>
      </c>
      <c r="J18" s="3"/>
      <c r="K18" s="3"/>
    </row>
    <row r="19" spans="2:11" ht="15">
      <c r="B19" s="3" t="s">
        <v>1882</v>
      </c>
      <c r="C19" s="3" t="s">
        <v>3518</v>
      </c>
      <c r="D19" s="3" t="s">
        <v>1038</v>
      </c>
      <c r="E19" s="7"/>
      <c r="F19" s="3" t="s">
        <v>3519</v>
      </c>
      <c r="G19" s="3" t="s">
        <v>3520</v>
      </c>
      <c r="H19" s="3" t="s">
        <v>1098</v>
      </c>
      <c r="I19" s="7" t="s">
        <v>1042</v>
      </c>
      <c r="J19" s="3"/>
      <c r="K19" s="3" t="s">
        <v>1043</v>
      </c>
    </row>
    <row r="20" spans="2:11" ht="15">
      <c r="B20" s="3" t="s">
        <v>1681</v>
      </c>
      <c r="C20" s="3" t="s">
        <v>3521</v>
      </c>
      <c r="D20" s="3" t="s">
        <v>1038</v>
      </c>
      <c r="E20" s="7"/>
      <c r="F20" s="3" t="s">
        <v>3522</v>
      </c>
      <c r="G20" s="3" t="s">
        <v>3523</v>
      </c>
      <c r="H20" s="3" t="s">
        <v>1098</v>
      </c>
      <c r="I20" s="7" t="s">
        <v>1099</v>
      </c>
      <c r="J20" s="3"/>
      <c r="K20" s="3"/>
    </row>
    <row r="21" spans="2:11" ht="15">
      <c r="B21" s="3" t="s">
        <v>1567</v>
      </c>
      <c r="C21" s="3" t="s">
        <v>3524</v>
      </c>
      <c r="D21" s="3" t="s">
        <v>1038</v>
      </c>
      <c r="E21" s="7"/>
      <c r="F21" s="3" t="s">
        <v>3525</v>
      </c>
      <c r="G21" s="3" t="s">
        <v>3526</v>
      </c>
      <c r="H21" s="3" t="s">
        <v>1098</v>
      </c>
      <c r="I21" s="7" t="s">
        <v>1042</v>
      </c>
      <c r="J21" s="3"/>
      <c r="K21" s="3"/>
    </row>
    <row r="22" spans="2:11" ht="15">
      <c r="B22" s="3" t="s">
        <v>1571</v>
      </c>
      <c r="C22" s="3" t="s">
        <v>3527</v>
      </c>
      <c r="D22" s="3" t="s">
        <v>1066</v>
      </c>
      <c r="E22" s="7"/>
      <c r="F22" s="3" t="s">
        <v>3528</v>
      </c>
      <c r="G22" s="3" t="s">
        <v>3526</v>
      </c>
      <c r="H22" s="3" t="s">
        <v>3529</v>
      </c>
      <c r="I22" s="7" t="s">
        <v>1204</v>
      </c>
      <c r="J22" s="3"/>
      <c r="K22" s="3"/>
    </row>
    <row r="23" spans="2:11" ht="15">
      <c r="B23" s="3" t="s">
        <v>1472</v>
      </c>
      <c r="C23" s="3" t="s">
        <v>3530</v>
      </c>
      <c r="D23" s="3" t="s">
        <v>1573</v>
      </c>
      <c r="E23" s="7"/>
      <c r="F23" s="3" t="s">
        <v>3531</v>
      </c>
      <c r="G23" s="3" t="s">
        <v>3532</v>
      </c>
      <c r="H23" s="3" t="s">
        <v>1098</v>
      </c>
      <c r="I23" s="7" t="s">
        <v>1576</v>
      </c>
      <c r="J23" s="3"/>
      <c r="K23" s="3" t="s">
        <v>1043</v>
      </c>
    </row>
    <row r="24" spans="2:11" ht="15">
      <c r="B24" s="3" t="s">
        <v>1448</v>
      </c>
      <c r="C24" s="3" t="s">
        <v>3533</v>
      </c>
      <c r="D24" s="3" t="s">
        <v>1573</v>
      </c>
      <c r="E24" s="7"/>
      <c r="F24" s="3" t="s">
        <v>3534</v>
      </c>
      <c r="G24" s="3" t="s">
        <v>3535</v>
      </c>
      <c r="H24" s="3" t="s">
        <v>1098</v>
      </c>
      <c r="I24" s="7" t="s">
        <v>1576</v>
      </c>
      <c r="J24" s="3"/>
      <c r="K24" s="3"/>
    </row>
    <row r="25" spans="2:11" ht="15">
      <c r="B25" s="3" t="s">
        <v>1215</v>
      </c>
      <c r="C25" s="3" t="s">
        <v>3536</v>
      </c>
      <c r="D25" s="3" t="s">
        <v>1038</v>
      </c>
      <c r="E25" s="7"/>
      <c r="F25" s="3" t="s">
        <v>3537</v>
      </c>
      <c r="G25" s="3" t="s">
        <v>3538</v>
      </c>
      <c r="H25" s="3" t="s">
        <v>1098</v>
      </c>
      <c r="I25" s="7" t="s">
        <v>1054</v>
      </c>
      <c r="J25" s="3"/>
      <c r="K25" s="3"/>
    </row>
    <row r="26" spans="2:11" ht="15">
      <c r="B26" s="3" t="s">
        <v>1223</v>
      </c>
      <c r="C26" s="3" t="s">
        <v>3539</v>
      </c>
      <c r="D26" s="3" t="s">
        <v>1038</v>
      </c>
      <c r="E26" s="7"/>
      <c r="F26" s="3" t="s">
        <v>3540</v>
      </c>
      <c r="G26" s="3" t="s">
        <v>3541</v>
      </c>
      <c r="H26" s="3" t="s">
        <v>1098</v>
      </c>
      <c r="I26" s="7" t="s">
        <v>1099</v>
      </c>
      <c r="J26" s="3"/>
      <c r="K26" s="3"/>
    </row>
    <row r="27" spans="2:11" ht="15">
      <c r="B27" s="3" t="s">
        <v>1877</v>
      </c>
      <c r="C27" s="3" t="s">
        <v>3542</v>
      </c>
      <c r="D27" s="3" t="s">
        <v>1573</v>
      </c>
      <c r="E27" s="7"/>
      <c r="F27" s="3" t="s">
        <v>3543</v>
      </c>
      <c r="G27" s="3" t="s">
        <v>3544</v>
      </c>
      <c r="H27" s="3" t="s">
        <v>1098</v>
      </c>
      <c r="I27" s="7" t="s">
        <v>1576</v>
      </c>
      <c r="J27" s="3" t="s">
        <v>1043</v>
      </c>
      <c r="K27" s="3" t="s">
        <v>1043</v>
      </c>
    </row>
    <row r="28" spans="2:11" ht="15">
      <c r="B28" s="3" t="s">
        <v>1588</v>
      </c>
      <c r="C28" s="3" t="s">
        <v>3545</v>
      </c>
      <c r="D28" s="3" t="s">
        <v>1038</v>
      </c>
      <c r="E28" s="7"/>
      <c r="F28" s="3" t="s">
        <v>3546</v>
      </c>
      <c r="G28" s="3" t="s">
        <v>3547</v>
      </c>
      <c r="H28" s="3" t="s">
        <v>1098</v>
      </c>
      <c r="I28" s="7" t="s">
        <v>1049</v>
      </c>
      <c r="J28" s="3"/>
      <c r="K28" s="3" t="s">
        <v>1043</v>
      </c>
    </row>
    <row r="29" spans="2:11" ht="15">
      <c r="B29" s="3" t="s">
        <v>1895</v>
      </c>
      <c r="C29" s="3" t="s">
        <v>3548</v>
      </c>
      <c r="D29" s="3" t="s">
        <v>1038</v>
      </c>
      <c r="E29" s="7"/>
      <c r="F29" s="3" t="s">
        <v>3549</v>
      </c>
      <c r="G29" s="3" t="s">
        <v>3550</v>
      </c>
      <c r="H29" s="3" t="s">
        <v>3551</v>
      </c>
      <c r="I29" s="7" t="s">
        <v>1099</v>
      </c>
      <c r="J29" s="3"/>
      <c r="K29" s="3" t="s">
        <v>1043</v>
      </c>
    </row>
    <row r="30" spans="2:11" ht="15">
      <c r="B30" s="3" t="s">
        <v>1619</v>
      </c>
      <c r="C30" s="3" t="s">
        <v>3552</v>
      </c>
      <c r="D30" s="3" t="s">
        <v>1038</v>
      </c>
      <c r="E30" s="7"/>
      <c r="F30" s="3" t="s">
        <v>3553</v>
      </c>
      <c r="G30" s="3" t="s">
        <v>3554</v>
      </c>
      <c r="H30" s="3" t="s">
        <v>1098</v>
      </c>
      <c r="I30" s="7" t="s">
        <v>1099</v>
      </c>
      <c r="J30" s="3"/>
      <c r="K30" s="3"/>
    </row>
    <row r="31" spans="2:11" ht="15">
      <c r="B31" s="3" t="s">
        <v>1890</v>
      </c>
      <c r="C31" s="3" t="s">
        <v>3555</v>
      </c>
      <c r="D31" s="3" t="s">
        <v>1038</v>
      </c>
      <c r="E31" s="7"/>
      <c r="F31" s="3" t="s">
        <v>3556</v>
      </c>
      <c r="G31" s="3" t="s">
        <v>3465</v>
      </c>
      <c r="H31" s="3" t="s">
        <v>1098</v>
      </c>
      <c r="I31" s="7" t="s">
        <v>1042</v>
      </c>
      <c r="J31" s="3"/>
      <c r="K31" s="3" t="s">
        <v>1043</v>
      </c>
    </row>
    <row r="32" spans="2:11" ht="15">
      <c r="B32" s="3" t="s">
        <v>1920</v>
      </c>
      <c r="C32" s="3" t="s">
        <v>3557</v>
      </c>
      <c r="D32" s="3" t="s">
        <v>1066</v>
      </c>
      <c r="E32" s="7"/>
      <c r="F32" s="3" t="s">
        <v>3558</v>
      </c>
      <c r="G32" s="3" t="s">
        <v>3465</v>
      </c>
      <c r="H32" s="3" t="s">
        <v>3529</v>
      </c>
      <c r="I32" s="7" t="s">
        <v>1204</v>
      </c>
      <c r="J32" s="3"/>
      <c r="K32" s="3"/>
    </row>
    <row r="33" spans="2:11" ht="15">
      <c r="B33" s="3" t="s">
        <v>1902</v>
      </c>
      <c r="C33" s="3" t="s">
        <v>3559</v>
      </c>
      <c r="D33" s="3" t="s">
        <v>1038</v>
      </c>
      <c r="E33" s="7"/>
      <c r="F33" s="3" t="s">
        <v>3560</v>
      </c>
      <c r="G33" s="3" t="s">
        <v>3561</v>
      </c>
      <c r="H33" s="3" t="s">
        <v>1098</v>
      </c>
      <c r="I33" s="7" t="s">
        <v>1099</v>
      </c>
      <c r="J33" s="3"/>
      <c r="K33" s="3"/>
    </row>
    <row r="34" spans="2:11" ht="15">
      <c r="B34" s="3" t="s">
        <v>1899</v>
      </c>
      <c r="C34" s="3" t="s">
        <v>3562</v>
      </c>
      <c r="D34" s="3" t="s">
        <v>1038</v>
      </c>
      <c r="E34" s="7"/>
      <c r="F34" s="3" t="s">
        <v>3563</v>
      </c>
      <c r="G34" s="3" t="s">
        <v>3564</v>
      </c>
      <c r="H34" s="3" t="s">
        <v>3565</v>
      </c>
      <c r="I34" s="7" t="s">
        <v>1042</v>
      </c>
      <c r="J34" s="3"/>
      <c r="K34" s="3"/>
    </row>
    <row r="35" spans="2:11" ht="15">
      <c r="B35" s="3" t="s">
        <v>1428</v>
      </c>
      <c r="C35" s="3" t="s">
        <v>3566</v>
      </c>
      <c r="D35" s="3" t="s">
        <v>1038</v>
      </c>
      <c r="E35" s="7"/>
      <c r="F35" s="3" t="s">
        <v>3567</v>
      </c>
      <c r="G35" s="3" t="s">
        <v>3568</v>
      </c>
      <c r="H35" s="3" t="s">
        <v>3569</v>
      </c>
      <c r="I35" s="7" t="s">
        <v>1076</v>
      </c>
      <c r="J35" s="3"/>
      <c r="K35" s="3"/>
    </row>
    <row r="36" spans="2:11" ht="15">
      <c r="B36" s="3" t="s">
        <v>1886</v>
      </c>
      <c r="C36" s="3" t="s">
        <v>3570</v>
      </c>
      <c r="D36" s="3" t="s">
        <v>1038</v>
      </c>
      <c r="E36" s="7"/>
      <c r="F36" s="3" t="s">
        <v>3571</v>
      </c>
      <c r="G36" s="3" t="s">
        <v>3572</v>
      </c>
      <c r="H36" s="3" t="s">
        <v>1098</v>
      </c>
      <c r="I36" s="7" t="s">
        <v>1099</v>
      </c>
      <c r="J36" s="3"/>
      <c r="K36" s="3" t="s">
        <v>1043</v>
      </c>
    </row>
    <row r="37" spans="2:11" ht="15">
      <c r="B37" s="3" t="s">
        <v>1582</v>
      </c>
      <c r="C37" s="3" t="s">
        <v>3573</v>
      </c>
      <c r="D37" s="3" t="s">
        <v>1038</v>
      </c>
      <c r="E37" s="7"/>
      <c r="F37" s="3" t="s">
        <v>3574</v>
      </c>
      <c r="G37" s="3" t="s">
        <v>3575</v>
      </c>
      <c r="H37" s="3" t="s">
        <v>1098</v>
      </c>
      <c r="I37" s="7" t="s">
        <v>1099</v>
      </c>
      <c r="J37" s="3"/>
      <c r="K37" s="3" t="s">
        <v>1043</v>
      </c>
    </row>
    <row r="38" spans="2:11" ht="15">
      <c r="B38" s="3" t="s">
        <v>1169</v>
      </c>
      <c r="C38" s="3" t="s">
        <v>3576</v>
      </c>
      <c r="D38" s="3" t="s">
        <v>1038</v>
      </c>
      <c r="E38" s="7"/>
      <c r="F38" s="3" t="s">
        <v>3577</v>
      </c>
      <c r="G38" s="3" t="s">
        <v>3578</v>
      </c>
      <c r="H38" s="3" t="s">
        <v>3579</v>
      </c>
      <c r="I38" s="7" t="s">
        <v>3580</v>
      </c>
      <c r="J38" s="3"/>
      <c r="K38" s="3"/>
    </row>
    <row r="39" spans="2:11" ht="15">
      <c r="B39" s="3" t="s">
        <v>1384</v>
      </c>
      <c r="C39" s="3" t="s">
        <v>3581</v>
      </c>
      <c r="D39" s="3" t="s">
        <v>1573</v>
      </c>
      <c r="E39" s="7"/>
      <c r="F39" s="3" t="s">
        <v>3582</v>
      </c>
      <c r="G39" s="3" t="s">
        <v>3583</v>
      </c>
      <c r="H39" s="3" t="s">
        <v>1098</v>
      </c>
      <c r="I39" s="7" t="s">
        <v>1576</v>
      </c>
      <c r="J39" s="3"/>
      <c r="K39" s="3"/>
    </row>
    <row r="40" spans="2:11" ht="15">
      <c r="B40" s="3" t="s">
        <v>1424</v>
      </c>
      <c r="C40" s="3" t="s">
        <v>3584</v>
      </c>
      <c r="D40" s="3" t="s">
        <v>2192</v>
      </c>
      <c r="E40" s="7"/>
      <c r="F40" s="3" t="s">
        <v>3585</v>
      </c>
      <c r="G40" s="3" t="s">
        <v>3586</v>
      </c>
      <c r="H40" s="3" t="s">
        <v>1098</v>
      </c>
      <c r="I40" s="7"/>
      <c r="J40" s="3"/>
      <c r="K40" s="3"/>
    </row>
    <row r="41" spans="2:11" ht="15">
      <c r="B41" s="3" t="s">
        <v>1416</v>
      </c>
      <c r="C41" s="3" t="s">
        <v>3587</v>
      </c>
      <c r="D41" s="3" t="s">
        <v>2192</v>
      </c>
      <c r="E41" s="7"/>
      <c r="F41" s="3" t="s">
        <v>3588</v>
      </c>
      <c r="G41" s="3" t="s">
        <v>3589</v>
      </c>
      <c r="H41" s="3" t="s">
        <v>1098</v>
      </c>
      <c r="I41" s="7"/>
      <c r="J41" s="3"/>
      <c r="K41" s="3"/>
    </row>
    <row r="42" spans="2:11" ht="15">
      <c r="B42" s="3" t="s">
        <v>1916</v>
      </c>
      <c r="C42" s="3" t="s">
        <v>3590</v>
      </c>
      <c r="D42" s="3" t="s">
        <v>2192</v>
      </c>
      <c r="E42" s="7"/>
      <c r="F42" s="3" t="s">
        <v>3591</v>
      </c>
      <c r="G42" s="3" t="s">
        <v>3592</v>
      </c>
      <c r="H42" s="3" t="s">
        <v>1098</v>
      </c>
      <c r="I42" s="7"/>
      <c r="J42" s="3"/>
      <c r="K42" s="3"/>
    </row>
    <row r="43" spans="2:11" ht="15">
      <c r="B43" s="3" t="s">
        <v>1227</v>
      </c>
      <c r="C43" s="3" t="s">
        <v>3593</v>
      </c>
      <c r="D43" s="3" t="s">
        <v>1038</v>
      </c>
      <c r="E43" s="7"/>
      <c r="F43" s="3" t="s">
        <v>3594</v>
      </c>
      <c r="G43" s="3" t="s">
        <v>3595</v>
      </c>
      <c r="H43" s="3" t="s">
        <v>1098</v>
      </c>
      <c r="I43" s="7" t="s">
        <v>1054</v>
      </c>
      <c r="J43" s="3"/>
      <c r="K43" s="3"/>
    </row>
    <row r="44" spans="2:11" ht="15">
      <c r="B44" s="3" t="s">
        <v>1219</v>
      </c>
      <c r="C44" s="3" t="s">
        <v>3596</v>
      </c>
      <c r="D44" s="3" t="s">
        <v>1038</v>
      </c>
      <c r="E44" s="7"/>
      <c r="F44" s="3" t="s">
        <v>3597</v>
      </c>
      <c r="G44" s="3" t="s">
        <v>3598</v>
      </c>
      <c r="H44" s="3" t="s">
        <v>3599</v>
      </c>
      <c r="I44" s="7" t="s">
        <v>3600</v>
      </c>
      <c r="J44" s="3"/>
      <c r="K44" s="3"/>
    </row>
    <row r="45" spans="2:11" ht="15">
      <c r="B45" s="3" t="s">
        <v>1187</v>
      </c>
      <c r="C45" s="3" t="s">
        <v>3601</v>
      </c>
      <c r="D45" s="3" t="s">
        <v>1038</v>
      </c>
      <c r="E45" s="7"/>
      <c r="F45" s="3" t="s">
        <v>3602</v>
      </c>
      <c r="G45" s="3" t="s">
        <v>1032</v>
      </c>
      <c r="H45" s="3" t="s">
        <v>1098</v>
      </c>
      <c r="I45" s="7" t="s">
        <v>1076</v>
      </c>
      <c r="J45" s="3"/>
      <c r="K45" s="3"/>
    </row>
    <row r="46" spans="2:11" ht="15">
      <c r="B46" s="3" t="s">
        <v>1319</v>
      </c>
      <c r="C46" s="3" t="s">
        <v>3603</v>
      </c>
      <c r="D46" s="3" t="s">
        <v>1038</v>
      </c>
      <c r="E46" s="7"/>
      <c r="F46" s="3" t="s">
        <v>3604</v>
      </c>
      <c r="G46" s="3" t="s">
        <v>3605</v>
      </c>
      <c r="H46" s="3" t="s">
        <v>1098</v>
      </c>
      <c r="I46" s="7" t="s">
        <v>3606</v>
      </c>
      <c r="J46" s="3"/>
      <c r="K46" s="3"/>
    </row>
    <row r="47" spans="2:11" ht="15">
      <c r="B47" s="3" t="s">
        <v>1392</v>
      </c>
      <c r="C47" s="3" t="s">
        <v>3607</v>
      </c>
      <c r="D47" s="3" t="s">
        <v>1573</v>
      </c>
      <c r="E47" s="7"/>
      <c r="F47" s="3" t="s">
        <v>3608</v>
      </c>
      <c r="G47" s="3" t="s">
        <v>3609</v>
      </c>
      <c r="H47" s="3" t="s">
        <v>1098</v>
      </c>
      <c r="I47" s="7" t="s">
        <v>1576</v>
      </c>
      <c r="J47" s="3"/>
      <c r="K47" s="3"/>
    </row>
    <row r="48" spans="2:11" ht="15">
      <c r="B48" s="3" t="s">
        <v>1388</v>
      </c>
      <c r="C48" s="3" t="s">
        <v>3610</v>
      </c>
      <c r="D48" s="3" t="s">
        <v>1038</v>
      </c>
      <c r="E48" s="7"/>
      <c r="F48" s="3" t="s">
        <v>3611</v>
      </c>
      <c r="G48" s="3" t="s">
        <v>3612</v>
      </c>
      <c r="H48" s="3" t="s">
        <v>1098</v>
      </c>
      <c r="I48" s="7" t="s">
        <v>1054</v>
      </c>
      <c r="J48" s="3"/>
      <c r="K48" s="3"/>
    </row>
    <row r="49" spans="2:11" ht="15">
      <c r="B49" s="3" t="s">
        <v>1380</v>
      </c>
      <c r="C49" s="3" t="s">
        <v>3613</v>
      </c>
      <c r="D49" s="3" t="s">
        <v>1038</v>
      </c>
      <c r="E49" s="7"/>
      <c r="F49" s="3" t="s">
        <v>3614</v>
      </c>
      <c r="G49" s="3" t="s">
        <v>3615</v>
      </c>
      <c r="H49" s="3" t="s">
        <v>1098</v>
      </c>
      <c r="I49" s="7" t="s">
        <v>1099</v>
      </c>
      <c r="J49" s="3"/>
      <c r="K49" s="3"/>
    </row>
    <row r="50" spans="2:11" ht="15">
      <c r="B50" s="3" t="s">
        <v>1906</v>
      </c>
      <c r="C50" s="3" t="s">
        <v>3616</v>
      </c>
      <c r="D50" s="3" t="s">
        <v>1038</v>
      </c>
      <c r="E50" s="7"/>
      <c r="F50" s="3" t="s">
        <v>3617</v>
      </c>
      <c r="G50" s="3" t="s">
        <v>3618</v>
      </c>
      <c r="H50" s="3" t="s">
        <v>1098</v>
      </c>
      <c r="I50" s="7" t="s">
        <v>1099</v>
      </c>
      <c r="J50" s="3"/>
      <c r="K50" s="3"/>
    </row>
    <row r="51" spans="2:11" ht="15">
      <c r="B51" s="3" t="s">
        <v>1146</v>
      </c>
      <c r="C51" s="3" t="s">
        <v>3619</v>
      </c>
      <c r="D51" s="3" t="s">
        <v>1038</v>
      </c>
      <c r="E51" s="7"/>
      <c r="F51" s="3" t="s">
        <v>3620</v>
      </c>
      <c r="G51" s="3" t="s">
        <v>3621</v>
      </c>
      <c r="H51" s="3" t="s">
        <v>1098</v>
      </c>
      <c r="I51" s="7" t="s">
        <v>1042</v>
      </c>
      <c r="J51" s="3"/>
      <c r="K51" s="3"/>
    </row>
    <row r="52" spans="2:11" ht="15">
      <c r="B52" s="3" t="s">
        <v>1765</v>
      </c>
      <c r="C52" s="3" t="s">
        <v>3622</v>
      </c>
      <c r="D52" s="3" t="s">
        <v>1066</v>
      </c>
      <c r="E52" s="7"/>
      <c r="F52" s="3" t="s">
        <v>3623</v>
      </c>
      <c r="G52" s="3" t="s">
        <v>3621</v>
      </c>
      <c r="H52" s="3" t="s">
        <v>3624</v>
      </c>
      <c r="I52" s="7" t="s">
        <v>1204</v>
      </c>
      <c r="J52" s="3"/>
      <c r="K52" s="3"/>
    </row>
    <row r="53" spans="2:11" ht="15">
      <c r="B53" s="3" t="s">
        <v>1140</v>
      </c>
      <c r="C53" s="3" t="s">
        <v>3625</v>
      </c>
      <c r="D53" s="3" t="s">
        <v>1038</v>
      </c>
      <c r="E53" s="7"/>
      <c r="F53" s="3" t="s">
        <v>3626</v>
      </c>
      <c r="G53" s="3" t="s">
        <v>3627</v>
      </c>
      <c r="H53" s="3" t="s">
        <v>3628</v>
      </c>
      <c r="I53" s="7" t="s">
        <v>1042</v>
      </c>
      <c r="J53" s="3"/>
      <c r="K53" s="3" t="s">
        <v>1043</v>
      </c>
    </row>
    <row r="54" spans="2:11" ht="15">
      <c r="B54" s="3" t="s">
        <v>1912</v>
      </c>
      <c r="C54" s="3" t="s">
        <v>3629</v>
      </c>
      <c r="D54" s="3" t="s">
        <v>1038</v>
      </c>
      <c r="E54" s="7"/>
      <c r="F54" s="3" t="s">
        <v>3630</v>
      </c>
      <c r="G54" s="3" t="s">
        <v>3631</v>
      </c>
      <c r="H54" s="3" t="s">
        <v>3628</v>
      </c>
      <c r="I54" s="7" t="s">
        <v>1042</v>
      </c>
      <c r="J54" s="3"/>
      <c r="K54" s="3" t="s">
        <v>1043</v>
      </c>
    </row>
    <row r="55" spans="2:11" ht="15">
      <c r="B55" s="3" t="s">
        <v>1301</v>
      </c>
      <c r="C55" s="3" t="s">
        <v>3632</v>
      </c>
      <c r="D55" s="3" t="s">
        <v>1038</v>
      </c>
      <c r="E55" s="7"/>
      <c r="F55" s="3" t="s">
        <v>3633</v>
      </c>
      <c r="G55" s="3" t="s">
        <v>3634</v>
      </c>
      <c r="H55" s="3" t="s">
        <v>3628</v>
      </c>
      <c r="I55" s="7" t="s">
        <v>1042</v>
      </c>
      <c r="J55" s="3"/>
      <c r="K55" s="3" t="s">
        <v>1043</v>
      </c>
    </row>
    <row r="56" spans="2:11" ht="15">
      <c r="B56" s="3" t="s">
        <v>1909</v>
      </c>
      <c r="C56" s="3" t="s">
        <v>3635</v>
      </c>
      <c r="D56" s="3" t="s">
        <v>1038</v>
      </c>
      <c r="E56" s="7"/>
      <c r="F56" s="3" t="s">
        <v>3636</v>
      </c>
      <c r="G56" s="3" t="s">
        <v>3637</v>
      </c>
      <c r="H56" s="3" t="s">
        <v>3628</v>
      </c>
      <c r="I56" s="7" t="s">
        <v>1042</v>
      </c>
      <c r="J56" s="3"/>
      <c r="K56" s="3" t="s">
        <v>1043</v>
      </c>
    </row>
    <row r="57" spans="2:11" ht="15">
      <c r="B57" s="3" t="s">
        <v>1924</v>
      </c>
      <c r="C57" s="3" t="s">
        <v>3638</v>
      </c>
      <c r="D57" s="3" t="s">
        <v>1038</v>
      </c>
      <c r="E57" s="7"/>
      <c r="F57" s="3" t="s">
        <v>3639</v>
      </c>
      <c r="G57" s="3" t="s">
        <v>3640</v>
      </c>
      <c r="H57" s="3" t="s">
        <v>3640</v>
      </c>
      <c r="I57" s="7" t="s">
        <v>1049</v>
      </c>
      <c r="J57" s="3"/>
      <c r="K57" s="3"/>
    </row>
    <row r="58" spans="2:11" ht="15">
      <c r="B58" s="3" t="s">
        <v>1928</v>
      </c>
      <c r="C58" s="3" t="s">
        <v>3641</v>
      </c>
      <c r="D58" s="3" t="s">
        <v>1038</v>
      </c>
      <c r="E58" s="7"/>
      <c r="F58" s="3" t="s">
        <v>3642</v>
      </c>
      <c r="G58" s="3" t="s">
        <v>3643</v>
      </c>
      <c r="H58" s="3" t="s">
        <v>3643</v>
      </c>
      <c r="I58" s="7" t="s">
        <v>1049</v>
      </c>
      <c r="J58" s="3"/>
      <c r="K58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68"/>
  <sheetViews>
    <sheetView workbookViewId="0">
      <selection activeCell="B4" sqref="B4:K68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3644</v>
      </c>
      <c r="D4" s="4" t="s">
        <v>1019</v>
      </c>
      <c r="E4" s="3" t="s">
        <v>42</v>
      </c>
    </row>
    <row r="5" spans="1:11" ht="16">
      <c r="B5" s="4" t="s">
        <v>1020</v>
      </c>
      <c r="C5" s="13" t="s">
        <v>45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3645</v>
      </c>
      <c r="D9" s="3" t="s">
        <v>1038</v>
      </c>
      <c r="E9" s="7"/>
      <c r="F9" s="3" t="s">
        <v>3646</v>
      </c>
      <c r="G9" s="3" t="s">
        <v>3647</v>
      </c>
      <c r="H9" s="3" t="s">
        <v>3648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3649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1872</v>
      </c>
      <c r="C11" s="3" t="s">
        <v>3650</v>
      </c>
      <c r="D11" s="3" t="s">
        <v>1038</v>
      </c>
      <c r="E11" s="7"/>
      <c r="F11" s="3" t="s">
        <v>3651</v>
      </c>
      <c r="G11" s="3" t="s">
        <v>3652</v>
      </c>
      <c r="H11" s="3" t="s">
        <v>1954</v>
      </c>
      <c r="I11" s="7" t="s">
        <v>1049</v>
      </c>
      <c r="J11" s="3"/>
      <c r="K11" s="3"/>
    </row>
    <row r="12" spans="1:11" ht="15">
      <c r="B12" s="3" t="s">
        <v>1050</v>
      </c>
      <c r="C12" s="3" t="s">
        <v>3653</v>
      </c>
      <c r="D12" s="3" t="s">
        <v>1038</v>
      </c>
      <c r="E12" s="7"/>
      <c r="F12" s="3" t="s">
        <v>1953</v>
      </c>
      <c r="G12" s="3" t="s">
        <v>1954</v>
      </c>
      <c r="H12" s="3" t="s">
        <v>1955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3654</v>
      </c>
      <c r="D13" s="3" t="s">
        <v>1038</v>
      </c>
      <c r="E13" s="7"/>
      <c r="F13" s="3" t="s">
        <v>3655</v>
      </c>
      <c r="G13" s="3" t="s">
        <v>3656</v>
      </c>
      <c r="H13" s="3" t="s">
        <v>3485</v>
      </c>
      <c r="I13" s="7" t="s">
        <v>1049</v>
      </c>
      <c r="J13" s="3"/>
      <c r="K13" s="3"/>
    </row>
    <row r="14" spans="1:11" ht="15">
      <c r="B14" s="3" t="s">
        <v>1877</v>
      </c>
      <c r="C14" s="3" t="s">
        <v>3657</v>
      </c>
      <c r="D14" s="3" t="s">
        <v>1038</v>
      </c>
      <c r="E14" s="7"/>
      <c r="F14" s="3" t="s">
        <v>3658</v>
      </c>
      <c r="G14" s="3" t="s">
        <v>3659</v>
      </c>
      <c r="H14" s="3" t="s">
        <v>3660</v>
      </c>
      <c r="I14" s="7" t="s">
        <v>1049</v>
      </c>
      <c r="J14" s="3"/>
      <c r="K14" s="3"/>
    </row>
    <row r="15" spans="1:11" ht="15">
      <c r="B15" s="3" t="s">
        <v>1882</v>
      </c>
      <c r="C15" s="3" t="s">
        <v>3661</v>
      </c>
      <c r="D15" s="3" t="s">
        <v>1874</v>
      </c>
      <c r="E15" s="7" t="s">
        <v>1626</v>
      </c>
      <c r="F15" s="3" t="s">
        <v>1875</v>
      </c>
      <c r="G15" s="3" t="s">
        <v>3662</v>
      </c>
      <c r="H15" s="3" t="s">
        <v>1098</v>
      </c>
      <c r="I15" s="7" t="s">
        <v>1049</v>
      </c>
      <c r="J15" s="3"/>
      <c r="K15" s="3"/>
    </row>
    <row r="16" spans="1:11" ht="15">
      <c r="B16" s="3" t="s">
        <v>1582</v>
      </c>
      <c r="C16" s="3" t="s">
        <v>3663</v>
      </c>
      <c r="D16" s="3" t="s">
        <v>1142</v>
      </c>
      <c r="E16" s="7"/>
      <c r="F16" s="3" t="s">
        <v>3664</v>
      </c>
      <c r="G16" s="3" t="s">
        <v>3665</v>
      </c>
      <c r="H16" s="3" t="s">
        <v>1098</v>
      </c>
      <c r="I16" s="7"/>
      <c r="J16" s="3"/>
      <c r="K16" s="3"/>
    </row>
    <row r="17" spans="2:11" ht="15">
      <c r="B17" s="3" t="s">
        <v>1215</v>
      </c>
      <c r="C17" s="3" t="s">
        <v>3666</v>
      </c>
      <c r="D17" s="3" t="s">
        <v>1842</v>
      </c>
      <c r="E17" s="7"/>
      <c r="F17" s="3" t="s">
        <v>3667</v>
      </c>
      <c r="G17" s="3" t="s">
        <v>3668</v>
      </c>
      <c r="H17" s="3" t="s">
        <v>1098</v>
      </c>
      <c r="I17" s="7"/>
      <c r="J17" s="3"/>
      <c r="K17" s="3"/>
    </row>
    <row r="18" spans="2:11" ht="15">
      <c r="B18" s="3" t="s">
        <v>1223</v>
      </c>
      <c r="C18" s="3" t="s">
        <v>3669</v>
      </c>
      <c r="D18" s="3" t="s">
        <v>1038</v>
      </c>
      <c r="E18" s="7"/>
      <c r="F18" s="3" t="s">
        <v>3670</v>
      </c>
      <c r="G18" s="3" t="s">
        <v>3671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1895</v>
      </c>
      <c r="C19" s="3" t="s">
        <v>3672</v>
      </c>
      <c r="D19" s="3" t="s">
        <v>1573</v>
      </c>
      <c r="E19" s="7"/>
      <c r="F19" s="3" t="s">
        <v>3673</v>
      </c>
      <c r="G19" s="3" t="s">
        <v>3674</v>
      </c>
      <c r="H19" s="3" t="s">
        <v>1098</v>
      </c>
      <c r="I19" s="7"/>
      <c r="J19" s="3"/>
      <c r="K19" s="3"/>
    </row>
    <row r="20" spans="2:11" ht="15">
      <c r="B20" s="3" t="s">
        <v>1588</v>
      </c>
      <c r="C20" s="3" t="s">
        <v>3675</v>
      </c>
      <c r="D20" s="3" t="s">
        <v>1038</v>
      </c>
      <c r="E20" s="7"/>
      <c r="F20" s="3" t="s">
        <v>3028</v>
      </c>
      <c r="G20" s="3" t="s">
        <v>3676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1906</v>
      </c>
      <c r="C21" s="3" t="s">
        <v>3677</v>
      </c>
      <c r="D21" s="3" t="s">
        <v>1874</v>
      </c>
      <c r="E21" s="7"/>
      <c r="F21" s="3" t="s">
        <v>3678</v>
      </c>
      <c r="G21" s="3" t="s">
        <v>3679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1899</v>
      </c>
      <c r="C22" s="3" t="s">
        <v>3680</v>
      </c>
      <c r="D22" s="3" t="s">
        <v>1038</v>
      </c>
      <c r="E22" s="7"/>
      <c r="F22" s="3" t="s">
        <v>3681</v>
      </c>
      <c r="G22" s="3" t="s">
        <v>3682</v>
      </c>
      <c r="H22" s="3" t="s">
        <v>1098</v>
      </c>
      <c r="I22" s="7" t="s">
        <v>1049</v>
      </c>
      <c r="J22" s="3"/>
      <c r="K22" s="3"/>
    </row>
    <row r="23" spans="2:11" ht="15">
      <c r="B23" s="3" t="s">
        <v>1902</v>
      </c>
      <c r="C23" s="3" t="s">
        <v>3683</v>
      </c>
      <c r="D23" s="3" t="s">
        <v>1573</v>
      </c>
      <c r="E23" s="7"/>
      <c r="F23" s="3" t="s">
        <v>3684</v>
      </c>
      <c r="G23" s="3" t="s">
        <v>3685</v>
      </c>
      <c r="H23" s="3" t="s">
        <v>1098</v>
      </c>
      <c r="I23" s="7"/>
      <c r="J23" s="3"/>
      <c r="K23" s="3"/>
    </row>
    <row r="24" spans="2:11" ht="15">
      <c r="B24" s="3" t="s">
        <v>1146</v>
      </c>
      <c r="C24" s="3" t="s">
        <v>3686</v>
      </c>
      <c r="D24" s="3" t="s">
        <v>1038</v>
      </c>
      <c r="E24" s="7"/>
      <c r="F24" s="3" t="s">
        <v>3687</v>
      </c>
      <c r="G24" s="3" t="s">
        <v>3688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1161</v>
      </c>
      <c r="C25" s="3" t="s">
        <v>3689</v>
      </c>
      <c r="D25" s="3" t="s">
        <v>1038</v>
      </c>
      <c r="E25" s="7"/>
      <c r="F25" s="3" t="s">
        <v>3690</v>
      </c>
      <c r="G25" s="3" t="s">
        <v>3691</v>
      </c>
      <c r="H25" s="3" t="s">
        <v>3692</v>
      </c>
      <c r="I25" s="7" t="s">
        <v>1049</v>
      </c>
      <c r="J25" s="3"/>
      <c r="K25" s="3"/>
    </row>
    <row r="26" spans="2:11" ht="15">
      <c r="B26" s="3" t="s">
        <v>1301</v>
      </c>
      <c r="C26" s="3" t="s">
        <v>3693</v>
      </c>
      <c r="D26" s="3" t="s">
        <v>1038</v>
      </c>
      <c r="E26" s="7"/>
      <c r="F26" s="3" t="s">
        <v>3694</v>
      </c>
      <c r="G26" s="3" t="s">
        <v>3695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1909</v>
      </c>
      <c r="C27" s="3" t="s">
        <v>3696</v>
      </c>
      <c r="D27" s="3" t="s">
        <v>1584</v>
      </c>
      <c r="E27" s="7"/>
      <c r="F27" s="3" t="s">
        <v>3697</v>
      </c>
      <c r="G27" s="3" t="s">
        <v>3698</v>
      </c>
      <c r="H27" s="3" t="s">
        <v>1098</v>
      </c>
      <c r="I27" s="7"/>
      <c r="J27" s="3"/>
      <c r="K27" s="3"/>
    </row>
    <row r="28" spans="2:11" ht="15">
      <c r="B28" s="3" t="s">
        <v>1055</v>
      </c>
      <c r="C28" s="3" t="s">
        <v>3699</v>
      </c>
      <c r="D28" s="3" t="s">
        <v>1573</v>
      </c>
      <c r="E28" s="7"/>
      <c r="F28" s="3" t="s">
        <v>3700</v>
      </c>
      <c r="G28" s="3" t="s">
        <v>3691</v>
      </c>
      <c r="H28" s="3" t="s">
        <v>3692</v>
      </c>
      <c r="I28" s="7" t="s">
        <v>1576</v>
      </c>
      <c r="J28" s="3" t="s">
        <v>1043</v>
      </c>
      <c r="K28" s="3" t="s">
        <v>1043</v>
      </c>
    </row>
    <row r="29" spans="2:11" ht="15">
      <c r="B29" s="3" t="s">
        <v>1472</v>
      </c>
      <c r="C29" s="3" t="s">
        <v>3701</v>
      </c>
      <c r="D29" s="3" t="s">
        <v>1038</v>
      </c>
      <c r="E29" s="7"/>
      <c r="F29" s="3" t="s">
        <v>3702</v>
      </c>
      <c r="G29" s="3" t="s">
        <v>3703</v>
      </c>
      <c r="H29" s="3" t="s">
        <v>1098</v>
      </c>
      <c r="I29" s="7" t="s">
        <v>1049</v>
      </c>
      <c r="J29" s="3"/>
      <c r="K29" s="3"/>
    </row>
    <row r="30" spans="2:11" ht="15">
      <c r="B30" s="3" t="s">
        <v>1567</v>
      </c>
      <c r="C30" s="3" t="s">
        <v>3704</v>
      </c>
      <c r="D30" s="3" t="s">
        <v>1038</v>
      </c>
      <c r="E30" s="7"/>
      <c r="F30" s="3" t="s">
        <v>3705</v>
      </c>
      <c r="G30" s="3" t="s">
        <v>3706</v>
      </c>
      <c r="H30" s="3" t="s">
        <v>1098</v>
      </c>
      <c r="I30" s="7" t="s">
        <v>1049</v>
      </c>
      <c r="J30" s="3"/>
      <c r="K30" s="3"/>
    </row>
    <row r="31" spans="2:11" ht="15">
      <c r="B31" s="3" t="s">
        <v>1681</v>
      </c>
      <c r="C31" s="3" t="s">
        <v>3707</v>
      </c>
      <c r="D31" s="3" t="s">
        <v>1038</v>
      </c>
      <c r="E31" s="7"/>
      <c r="F31" s="3" t="s">
        <v>3708</v>
      </c>
      <c r="G31" s="3" t="s">
        <v>3709</v>
      </c>
      <c r="H31" s="3" t="s">
        <v>1098</v>
      </c>
      <c r="I31" s="7" t="s">
        <v>1049</v>
      </c>
      <c r="J31" s="3"/>
      <c r="K31" s="3"/>
    </row>
    <row r="32" spans="2:11" ht="15">
      <c r="B32" s="3" t="s">
        <v>1392</v>
      </c>
      <c r="C32" s="3" t="s">
        <v>3710</v>
      </c>
      <c r="D32" s="3" t="s">
        <v>1038</v>
      </c>
      <c r="E32" s="7"/>
      <c r="F32" s="3" t="s">
        <v>3711</v>
      </c>
      <c r="G32" s="3" t="s">
        <v>3712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1380</v>
      </c>
      <c r="C33" s="3" t="s">
        <v>3713</v>
      </c>
      <c r="D33" s="3" t="s">
        <v>1038</v>
      </c>
      <c r="E33" s="7"/>
      <c r="F33" s="3" t="s">
        <v>3714</v>
      </c>
      <c r="G33" s="3" t="s">
        <v>3715</v>
      </c>
      <c r="H33" s="3" t="s">
        <v>1098</v>
      </c>
      <c r="I33" s="7" t="s">
        <v>1049</v>
      </c>
      <c r="J33" s="3"/>
      <c r="K33" s="3"/>
    </row>
    <row r="34" spans="2:11" ht="15">
      <c r="B34" s="3" t="s">
        <v>1388</v>
      </c>
      <c r="C34" s="3" t="s">
        <v>3716</v>
      </c>
      <c r="D34" s="3" t="s">
        <v>1038</v>
      </c>
      <c r="E34" s="7"/>
      <c r="F34" s="3" t="s">
        <v>3717</v>
      </c>
      <c r="G34" s="3" t="s">
        <v>3718</v>
      </c>
      <c r="H34" s="3" t="s">
        <v>1098</v>
      </c>
      <c r="I34" s="7" t="s">
        <v>1049</v>
      </c>
      <c r="J34" s="3"/>
      <c r="K34" s="3"/>
    </row>
    <row r="35" spans="2:11" ht="15">
      <c r="B35" s="3" t="s">
        <v>1384</v>
      </c>
      <c r="C35" s="3" t="s">
        <v>3719</v>
      </c>
      <c r="D35" s="3" t="s">
        <v>1038</v>
      </c>
      <c r="E35" s="7"/>
      <c r="F35" s="3" t="s">
        <v>3720</v>
      </c>
      <c r="G35" s="3" t="s">
        <v>3721</v>
      </c>
      <c r="H35" s="3" t="s">
        <v>1098</v>
      </c>
      <c r="I35" s="7" t="s">
        <v>1049</v>
      </c>
      <c r="J35" s="3"/>
      <c r="K35" s="3"/>
    </row>
    <row r="36" spans="2:11" ht="15">
      <c r="B36" s="3" t="s">
        <v>1912</v>
      </c>
      <c r="C36" s="3" t="s">
        <v>3722</v>
      </c>
      <c r="D36" s="3" t="s">
        <v>1038</v>
      </c>
      <c r="E36" s="7"/>
      <c r="F36" s="3" t="s">
        <v>3723</v>
      </c>
      <c r="G36" s="3" t="s">
        <v>1498</v>
      </c>
      <c r="H36" s="3" t="s">
        <v>1098</v>
      </c>
      <c r="I36" s="7" t="s">
        <v>1049</v>
      </c>
      <c r="J36" s="3"/>
      <c r="K36" s="3"/>
    </row>
    <row r="37" spans="2:11" ht="15">
      <c r="B37" s="3" t="s">
        <v>1140</v>
      </c>
      <c r="C37" s="3" t="s">
        <v>3724</v>
      </c>
      <c r="D37" s="3" t="s">
        <v>1038</v>
      </c>
      <c r="E37" s="7"/>
      <c r="F37" s="3" t="s">
        <v>1908</v>
      </c>
      <c r="G37" s="3" t="s">
        <v>1461</v>
      </c>
      <c r="H37" s="3" t="s">
        <v>1098</v>
      </c>
      <c r="I37" s="7" t="s">
        <v>1049</v>
      </c>
      <c r="J37" s="3"/>
      <c r="K37" s="3"/>
    </row>
    <row r="38" spans="2:11" ht="15">
      <c r="B38" s="3" t="s">
        <v>1169</v>
      </c>
      <c r="C38" s="3" t="s">
        <v>3725</v>
      </c>
      <c r="D38" s="3" t="s">
        <v>1038</v>
      </c>
      <c r="E38" s="7"/>
      <c r="F38" s="3" t="s">
        <v>3726</v>
      </c>
      <c r="G38" s="3" t="s">
        <v>3727</v>
      </c>
      <c r="H38" s="3" t="s">
        <v>1098</v>
      </c>
      <c r="I38" s="7" t="s">
        <v>1049</v>
      </c>
      <c r="J38" s="3"/>
      <c r="K38" s="3"/>
    </row>
    <row r="39" spans="2:11" ht="15">
      <c r="B39" s="3" t="s">
        <v>1319</v>
      </c>
      <c r="C39" s="3" t="s">
        <v>3728</v>
      </c>
      <c r="D39" s="3" t="s">
        <v>1038</v>
      </c>
      <c r="E39" s="7"/>
      <c r="F39" s="3" t="s">
        <v>3729</v>
      </c>
      <c r="G39" s="3" t="s">
        <v>3730</v>
      </c>
      <c r="H39" s="3" t="s">
        <v>1098</v>
      </c>
      <c r="I39" s="7" t="s">
        <v>1049</v>
      </c>
      <c r="J39" s="3"/>
      <c r="K39" s="3"/>
    </row>
    <row r="40" spans="2:11" ht="15">
      <c r="B40" s="3" t="s">
        <v>1886</v>
      </c>
      <c r="C40" s="3" t="s">
        <v>3731</v>
      </c>
      <c r="D40" s="3" t="s">
        <v>1038</v>
      </c>
      <c r="E40" s="7"/>
      <c r="F40" s="3" t="s">
        <v>3732</v>
      </c>
      <c r="G40" s="3" t="s">
        <v>3733</v>
      </c>
      <c r="H40" s="3" t="s">
        <v>1098</v>
      </c>
      <c r="I40" s="7" t="s">
        <v>1049</v>
      </c>
      <c r="J40" s="3"/>
      <c r="K40" s="3"/>
    </row>
    <row r="41" spans="2:11" ht="15">
      <c r="B41" s="3" t="s">
        <v>1890</v>
      </c>
      <c r="C41" s="3" t="s">
        <v>3734</v>
      </c>
      <c r="D41" s="3" t="s">
        <v>1038</v>
      </c>
      <c r="E41" s="7"/>
      <c r="F41" s="3" t="s">
        <v>3735</v>
      </c>
      <c r="G41" s="3" t="s">
        <v>3736</v>
      </c>
      <c r="H41" s="3" t="s">
        <v>1098</v>
      </c>
      <c r="I41" s="7" t="s">
        <v>1049</v>
      </c>
      <c r="J41" s="3"/>
      <c r="K41" s="3"/>
    </row>
    <row r="42" spans="2:11" ht="15">
      <c r="B42" s="3" t="s">
        <v>1619</v>
      </c>
      <c r="C42" s="3" t="s">
        <v>3737</v>
      </c>
      <c r="D42" s="3" t="s">
        <v>1038</v>
      </c>
      <c r="E42" s="7"/>
      <c r="F42" s="3" t="s">
        <v>3738</v>
      </c>
      <c r="G42" s="3" t="s">
        <v>1427</v>
      </c>
      <c r="H42" s="3" t="s">
        <v>1098</v>
      </c>
      <c r="I42" s="7" t="s">
        <v>1049</v>
      </c>
      <c r="J42" s="3"/>
      <c r="K42" s="3"/>
    </row>
    <row r="43" spans="2:11" ht="15">
      <c r="B43" s="3" t="s">
        <v>1448</v>
      </c>
      <c r="C43" s="3" t="s">
        <v>3739</v>
      </c>
      <c r="D43" s="3" t="s">
        <v>1038</v>
      </c>
      <c r="E43" s="7"/>
      <c r="F43" s="3" t="s">
        <v>3740</v>
      </c>
      <c r="G43" s="3" t="s">
        <v>3741</v>
      </c>
      <c r="H43" s="3" t="s">
        <v>1098</v>
      </c>
      <c r="I43" s="7" t="s">
        <v>1049</v>
      </c>
      <c r="J43" s="3"/>
      <c r="K43" s="3"/>
    </row>
    <row r="44" spans="2:11" ht="15">
      <c r="B44" s="3" t="s">
        <v>1219</v>
      </c>
      <c r="C44" s="3" t="s">
        <v>3742</v>
      </c>
      <c r="D44" s="3" t="s">
        <v>1038</v>
      </c>
      <c r="E44" s="7"/>
      <c r="F44" s="3" t="s">
        <v>3743</v>
      </c>
      <c r="G44" s="3" t="s">
        <v>3744</v>
      </c>
      <c r="H44" s="3" t="s">
        <v>1098</v>
      </c>
      <c r="I44" s="7" t="s">
        <v>1049</v>
      </c>
      <c r="J44" s="3"/>
      <c r="K44" s="3"/>
    </row>
    <row r="45" spans="2:11" ht="15">
      <c r="B45" s="3" t="s">
        <v>1227</v>
      </c>
      <c r="C45" s="3" t="s">
        <v>3745</v>
      </c>
      <c r="D45" s="3" t="s">
        <v>1573</v>
      </c>
      <c r="E45" s="7"/>
      <c r="F45" s="3" t="s">
        <v>3746</v>
      </c>
      <c r="G45" s="3" t="s">
        <v>3747</v>
      </c>
      <c r="H45" s="3" t="s">
        <v>1098</v>
      </c>
      <c r="I45" s="7"/>
      <c r="J45" s="3"/>
      <c r="K45" s="3"/>
    </row>
    <row r="46" spans="2:11" ht="15">
      <c r="B46" s="3" t="s">
        <v>1191</v>
      </c>
      <c r="C46" s="3" t="s">
        <v>3748</v>
      </c>
      <c r="D46" s="3" t="s">
        <v>1038</v>
      </c>
      <c r="E46" s="7"/>
      <c r="F46" s="3" t="s">
        <v>3749</v>
      </c>
      <c r="G46" s="3" t="s">
        <v>3750</v>
      </c>
      <c r="H46" s="3" t="s">
        <v>1098</v>
      </c>
      <c r="I46" s="7" t="s">
        <v>1049</v>
      </c>
      <c r="J46" s="3"/>
      <c r="K46" s="3"/>
    </row>
    <row r="47" spans="2:11" ht="15">
      <c r="B47" s="3" t="s">
        <v>1195</v>
      </c>
      <c r="C47" s="3" t="s">
        <v>3751</v>
      </c>
      <c r="D47" s="3" t="s">
        <v>1038</v>
      </c>
      <c r="E47" s="7"/>
      <c r="F47" s="3" t="s">
        <v>3752</v>
      </c>
      <c r="G47" s="3" t="s">
        <v>3753</v>
      </c>
      <c r="H47" s="3" t="s">
        <v>1098</v>
      </c>
      <c r="I47" s="7" t="s">
        <v>1049</v>
      </c>
      <c r="J47" s="3"/>
      <c r="K47" s="3"/>
    </row>
    <row r="48" spans="2:11" ht="15">
      <c r="B48" s="3" t="s">
        <v>1187</v>
      </c>
      <c r="C48" s="3" t="s">
        <v>3754</v>
      </c>
      <c r="D48" s="3" t="s">
        <v>1038</v>
      </c>
      <c r="E48" s="7"/>
      <c r="F48" s="3" t="s">
        <v>3755</v>
      </c>
      <c r="G48" s="3" t="s">
        <v>3756</v>
      </c>
      <c r="H48" s="3" t="s">
        <v>1098</v>
      </c>
      <c r="I48" s="7" t="s">
        <v>1049</v>
      </c>
      <c r="J48" s="3"/>
      <c r="K48" s="3"/>
    </row>
    <row r="49" spans="2:11" ht="15">
      <c r="B49" s="3" t="s">
        <v>1416</v>
      </c>
      <c r="C49" s="3" t="s">
        <v>3757</v>
      </c>
      <c r="D49" s="3" t="s">
        <v>1038</v>
      </c>
      <c r="E49" s="7"/>
      <c r="F49" s="3" t="s">
        <v>3758</v>
      </c>
      <c r="G49" s="3" t="s">
        <v>3759</v>
      </c>
      <c r="H49" s="3" t="s">
        <v>1098</v>
      </c>
      <c r="I49" s="7" t="s">
        <v>1049</v>
      </c>
      <c r="J49" s="3"/>
      <c r="K49" s="3"/>
    </row>
    <row r="50" spans="2:11" ht="15">
      <c r="B50" s="3" t="s">
        <v>1916</v>
      </c>
      <c r="C50" s="3" t="s">
        <v>3760</v>
      </c>
      <c r="D50" s="3" t="s">
        <v>1038</v>
      </c>
      <c r="E50" s="7"/>
      <c r="F50" s="3" t="s">
        <v>3761</v>
      </c>
      <c r="G50" s="3" t="s">
        <v>3762</v>
      </c>
      <c r="H50" s="3" t="s">
        <v>1098</v>
      </c>
      <c r="I50" s="7" t="s">
        <v>1049</v>
      </c>
      <c r="J50" s="3"/>
      <c r="K50" s="3"/>
    </row>
    <row r="51" spans="2:11" ht="15">
      <c r="B51" s="3" t="s">
        <v>1424</v>
      </c>
      <c r="C51" s="3" t="s">
        <v>3763</v>
      </c>
      <c r="D51" s="3" t="s">
        <v>1038</v>
      </c>
      <c r="E51" s="7"/>
      <c r="F51" s="3" t="s">
        <v>3764</v>
      </c>
      <c r="G51" s="3" t="s">
        <v>3765</v>
      </c>
      <c r="H51" s="3" t="s">
        <v>1098</v>
      </c>
      <c r="I51" s="7" t="s">
        <v>1049</v>
      </c>
      <c r="J51" s="3"/>
      <c r="K51" s="3"/>
    </row>
    <row r="52" spans="2:11" ht="15">
      <c r="B52" s="3" t="s">
        <v>1428</v>
      </c>
      <c r="C52" s="3" t="s">
        <v>3766</v>
      </c>
      <c r="D52" s="3" t="s">
        <v>1038</v>
      </c>
      <c r="E52" s="7"/>
      <c r="F52" s="3" t="s">
        <v>3767</v>
      </c>
      <c r="G52" s="3" t="s">
        <v>3768</v>
      </c>
      <c r="H52" s="3" t="s">
        <v>3769</v>
      </c>
      <c r="I52" s="7" t="s">
        <v>1049</v>
      </c>
      <c r="J52" s="3"/>
      <c r="K52" s="3"/>
    </row>
    <row r="53" spans="2:11" ht="15">
      <c r="B53" s="3" t="s">
        <v>1420</v>
      </c>
      <c r="C53" s="3" t="s">
        <v>3770</v>
      </c>
      <c r="D53" s="3" t="s">
        <v>1573</v>
      </c>
      <c r="E53" s="7"/>
      <c r="F53" s="3" t="s">
        <v>3771</v>
      </c>
      <c r="G53" s="3" t="s">
        <v>3772</v>
      </c>
      <c r="H53" s="3" t="s">
        <v>1098</v>
      </c>
      <c r="I53" s="7" t="s">
        <v>1576</v>
      </c>
      <c r="J53" s="3"/>
      <c r="K53" s="3"/>
    </row>
    <row r="54" spans="2:11" ht="15">
      <c r="B54" s="3" t="s">
        <v>1571</v>
      </c>
      <c r="C54" s="3" t="s">
        <v>3773</v>
      </c>
      <c r="D54" s="3" t="s">
        <v>1066</v>
      </c>
      <c r="E54" s="7"/>
      <c r="F54" s="3" t="s">
        <v>3774</v>
      </c>
      <c r="G54" s="3" t="s">
        <v>3775</v>
      </c>
      <c r="H54" s="3" t="s">
        <v>1098</v>
      </c>
      <c r="I54" s="7" t="s">
        <v>3776</v>
      </c>
      <c r="J54" s="3"/>
      <c r="K54" s="3"/>
    </row>
    <row r="55" spans="2:11" ht="15">
      <c r="B55" s="3" t="s">
        <v>1765</v>
      </c>
      <c r="C55" s="3" t="s">
        <v>3777</v>
      </c>
      <c r="D55" s="3" t="s">
        <v>1066</v>
      </c>
      <c r="E55" s="7"/>
      <c r="F55" s="3" t="s">
        <v>3778</v>
      </c>
      <c r="G55" s="3" t="s">
        <v>3779</v>
      </c>
      <c r="H55" s="3" t="s">
        <v>1098</v>
      </c>
      <c r="I55" s="7" t="s">
        <v>3776</v>
      </c>
      <c r="J55" s="3"/>
      <c r="K55" s="3"/>
    </row>
    <row r="56" spans="2:11" ht="15">
      <c r="B56" s="3" t="s">
        <v>1920</v>
      </c>
      <c r="C56" s="3" t="s">
        <v>3780</v>
      </c>
      <c r="D56" s="3" t="s">
        <v>1573</v>
      </c>
      <c r="E56" s="7"/>
      <c r="F56" s="3" t="s">
        <v>3781</v>
      </c>
      <c r="G56" s="3" t="s">
        <v>3782</v>
      </c>
      <c r="H56" s="3" t="s">
        <v>3783</v>
      </c>
      <c r="I56" s="7" t="s">
        <v>1576</v>
      </c>
      <c r="J56" s="3"/>
      <c r="K56" s="3"/>
    </row>
    <row r="57" spans="2:11" ht="15">
      <c r="B57" s="3" t="s">
        <v>1924</v>
      </c>
      <c r="C57" s="3" t="s">
        <v>3784</v>
      </c>
      <c r="D57" s="3" t="s">
        <v>1066</v>
      </c>
      <c r="E57" s="7"/>
      <c r="F57" s="3" t="s">
        <v>3785</v>
      </c>
      <c r="G57" s="3" t="s">
        <v>3786</v>
      </c>
      <c r="H57" s="3" t="s">
        <v>1098</v>
      </c>
      <c r="I57" s="7" t="s">
        <v>3776</v>
      </c>
      <c r="J57" s="3"/>
      <c r="K57" s="3"/>
    </row>
    <row r="58" spans="2:11" ht="15">
      <c r="B58" s="3" t="s">
        <v>1928</v>
      </c>
      <c r="C58" s="3" t="s">
        <v>3787</v>
      </c>
      <c r="D58" s="3" t="s">
        <v>1066</v>
      </c>
      <c r="E58" s="7"/>
      <c r="F58" s="3" t="s">
        <v>3788</v>
      </c>
      <c r="G58" s="3" t="s">
        <v>3789</v>
      </c>
      <c r="H58" s="3" t="s">
        <v>1098</v>
      </c>
      <c r="I58" s="7" t="s">
        <v>3776</v>
      </c>
      <c r="J58" s="3"/>
      <c r="K58" s="3"/>
    </row>
    <row r="59" spans="2:11" ht="15">
      <c r="B59" s="3" t="s">
        <v>1931</v>
      </c>
      <c r="C59" s="3" t="s">
        <v>3790</v>
      </c>
      <c r="D59" s="3" t="s">
        <v>1573</v>
      </c>
      <c r="E59" s="7"/>
      <c r="F59" s="3" t="s">
        <v>3791</v>
      </c>
      <c r="G59" s="3" t="s">
        <v>3792</v>
      </c>
      <c r="H59" s="3" t="s">
        <v>3793</v>
      </c>
      <c r="I59" s="7" t="s">
        <v>1576</v>
      </c>
      <c r="J59" s="3"/>
      <c r="K59" s="3"/>
    </row>
    <row r="60" spans="2:11" ht="15">
      <c r="B60" s="3" t="s">
        <v>1934</v>
      </c>
      <c r="C60" s="3" t="s">
        <v>3794</v>
      </c>
      <c r="D60" s="3" t="s">
        <v>1066</v>
      </c>
      <c r="E60" s="7"/>
      <c r="F60" s="3" t="s">
        <v>3795</v>
      </c>
      <c r="G60" s="3" t="s">
        <v>3796</v>
      </c>
      <c r="H60" s="3" t="s">
        <v>1098</v>
      </c>
      <c r="I60" s="7" t="s">
        <v>3776</v>
      </c>
      <c r="J60" s="3"/>
      <c r="K60" s="3"/>
    </row>
    <row r="61" spans="2:11" ht="15">
      <c r="B61" s="3" t="s">
        <v>1938</v>
      </c>
      <c r="C61" s="3" t="s">
        <v>3797</v>
      </c>
      <c r="D61" s="3" t="s">
        <v>1066</v>
      </c>
      <c r="E61" s="7"/>
      <c r="F61" s="3" t="s">
        <v>3798</v>
      </c>
      <c r="G61" s="3" t="s">
        <v>3799</v>
      </c>
      <c r="H61" s="3" t="s">
        <v>1098</v>
      </c>
      <c r="I61" s="7" t="s">
        <v>3776</v>
      </c>
      <c r="J61" s="3"/>
      <c r="K61" s="3"/>
    </row>
    <row r="62" spans="2:11" ht="15">
      <c r="B62" s="3" t="s">
        <v>1942</v>
      </c>
      <c r="C62" s="3" t="s">
        <v>3800</v>
      </c>
      <c r="D62" s="3" t="s">
        <v>1066</v>
      </c>
      <c r="E62" s="7"/>
      <c r="F62" s="3" t="s">
        <v>3801</v>
      </c>
      <c r="G62" s="3" t="s">
        <v>3802</v>
      </c>
      <c r="H62" s="3" t="s">
        <v>1098</v>
      </c>
      <c r="I62" s="7" t="s">
        <v>3776</v>
      </c>
      <c r="J62" s="3"/>
      <c r="K62" s="3"/>
    </row>
    <row r="63" spans="2:11" ht="15">
      <c r="B63" s="3" t="s">
        <v>1495</v>
      </c>
      <c r="C63" s="3" t="s">
        <v>3803</v>
      </c>
      <c r="D63" s="3" t="s">
        <v>1066</v>
      </c>
      <c r="E63" s="7"/>
      <c r="F63" s="3" t="s">
        <v>3804</v>
      </c>
      <c r="G63" s="3" t="s">
        <v>3805</v>
      </c>
      <c r="H63" s="3" t="s">
        <v>1098</v>
      </c>
      <c r="I63" s="7" t="s">
        <v>3776</v>
      </c>
      <c r="J63" s="3"/>
      <c r="K63" s="3"/>
    </row>
    <row r="64" spans="2:11" ht="15">
      <c r="B64" s="3" t="s">
        <v>1481</v>
      </c>
      <c r="C64" s="3" t="s">
        <v>3806</v>
      </c>
      <c r="D64" s="3" t="s">
        <v>1066</v>
      </c>
      <c r="E64" s="7"/>
      <c r="F64" s="3" t="s">
        <v>3807</v>
      </c>
      <c r="G64" s="3" t="s">
        <v>3808</v>
      </c>
      <c r="H64" s="3" t="s">
        <v>1098</v>
      </c>
      <c r="I64" s="7" t="s">
        <v>3776</v>
      </c>
      <c r="J64" s="3"/>
      <c r="K64" s="3"/>
    </row>
    <row r="65" spans="2:11" ht="15">
      <c r="B65" s="3" t="s">
        <v>1347</v>
      </c>
      <c r="C65" s="3" t="s">
        <v>3809</v>
      </c>
      <c r="D65" s="3" t="s">
        <v>1066</v>
      </c>
      <c r="E65" s="7"/>
      <c r="F65" s="3" t="s">
        <v>3810</v>
      </c>
      <c r="G65" s="3" t="s">
        <v>3811</v>
      </c>
      <c r="H65" s="3" t="s">
        <v>1098</v>
      </c>
      <c r="I65" s="7" t="s">
        <v>3776</v>
      </c>
      <c r="J65" s="3"/>
      <c r="K65" s="3"/>
    </row>
    <row r="66" spans="2:11" ht="15">
      <c r="B66" s="3" t="s">
        <v>1375</v>
      </c>
      <c r="C66" s="3" t="s">
        <v>3812</v>
      </c>
      <c r="D66" s="3" t="s">
        <v>1066</v>
      </c>
      <c r="E66" s="7"/>
      <c r="F66" s="3" t="s">
        <v>3813</v>
      </c>
      <c r="G66" s="3" t="s">
        <v>3814</v>
      </c>
      <c r="H66" s="3" t="s">
        <v>1098</v>
      </c>
      <c r="I66" s="7" t="s">
        <v>3776</v>
      </c>
      <c r="J66" s="3"/>
      <c r="K66" s="3"/>
    </row>
    <row r="67" spans="2:11" ht="15">
      <c r="B67" s="3" t="s">
        <v>1252</v>
      </c>
      <c r="C67" s="3" t="s">
        <v>3815</v>
      </c>
      <c r="D67" s="3" t="s">
        <v>1066</v>
      </c>
      <c r="E67" s="7"/>
      <c r="F67" s="3" t="s">
        <v>3816</v>
      </c>
      <c r="G67" s="3" t="s">
        <v>3817</v>
      </c>
      <c r="H67" s="3" t="s">
        <v>1098</v>
      </c>
      <c r="I67" s="7" t="s">
        <v>3776</v>
      </c>
      <c r="J67" s="3"/>
      <c r="K67" s="3"/>
    </row>
    <row r="68" spans="2:11" ht="15">
      <c r="B68" s="3" t="s">
        <v>1182</v>
      </c>
      <c r="C68" s="3" t="s">
        <v>3818</v>
      </c>
      <c r="D68" s="3" t="s">
        <v>1038</v>
      </c>
      <c r="E68" s="7"/>
      <c r="F68" s="3" t="s">
        <v>1673</v>
      </c>
      <c r="G68" s="3" t="s">
        <v>1674</v>
      </c>
      <c r="H68" s="3" t="s">
        <v>2359</v>
      </c>
      <c r="I68" s="7"/>
      <c r="J68" s="3"/>
      <c r="K68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14"/>
  <sheetViews>
    <sheetView workbookViewId="0">
      <selection activeCell="B4" sqref="B4:K14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3819</v>
      </c>
      <c r="D4" s="4" t="s">
        <v>1019</v>
      </c>
      <c r="E4" s="3" t="s">
        <v>46</v>
      </c>
    </row>
    <row r="5" spans="1:11" ht="16">
      <c r="B5" s="4" t="s">
        <v>1020</v>
      </c>
      <c r="C5" s="13" t="s">
        <v>49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3820</v>
      </c>
      <c r="D9" s="3" t="s">
        <v>1038</v>
      </c>
      <c r="E9" s="7"/>
      <c r="F9" s="3" t="s">
        <v>3821</v>
      </c>
      <c r="G9" s="3" t="s">
        <v>3822</v>
      </c>
      <c r="H9" s="3" t="s">
        <v>3823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3824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3825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3826</v>
      </c>
      <c r="D12" s="3" t="s">
        <v>1573</v>
      </c>
      <c r="E12" s="7"/>
      <c r="F12" s="3" t="s">
        <v>3827</v>
      </c>
      <c r="G12" s="3" t="s">
        <v>3828</v>
      </c>
      <c r="H12" s="3" t="s">
        <v>3829</v>
      </c>
      <c r="I12" s="7" t="s">
        <v>1576</v>
      </c>
      <c r="J12" s="3"/>
      <c r="K12" s="3"/>
    </row>
    <row r="13" spans="1:11" ht="15">
      <c r="B13" s="3" t="s">
        <v>1872</v>
      </c>
      <c r="C13" s="3" t="s">
        <v>3830</v>
      </c>
      <c r="D13" s="3" t="s">
        <v>1874</v>
      </c>
      <c r="E13" s="7"/>
      <c r="F13" s="3" t="s">
        <v>3831</v>
      </c>
      <c r="G13" s="3" t="s">
        <v>3832</v>
      </c>
      <c r="H13" s="3" t="s">
        <v>3833</v>
      </c>
      <c r="I13" s="7" t="s">
        <v>1049</v>
      </c>
      <c r="J13" s="3"/>
      <c r="K13" s="3"/>
    </row>
    <row r="14" spans="1:11" ht="15">
      <c r="B14" s="3" t="s">
        <v>1165</v>
      </c>
      <c r="C14" s="3" t="s">
        <v>3834</v>
      </c>
      <c r="D14" s="3" t="s">
        <v>1038</v>
      </c>
      <c r="E14" s="7"/>
      <c r="F14" s="3" t="s">
        <v>1673</v>
      </c>
      <c r="G14" s="3" t="s">
        <v>1674</v>
      </c>
      <c r="H14" s="3" t="s">
        <v>2359</v>
      </c>
      <c r="I14" s="7"/>
      <c r="J14" s="3"/>
      <c r="K14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8"/>
  <sheetViews>
    <sheetView workbookViewId="0">
      <selection activeCell="B4" sqref="B4:K18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3835</v>
      </c>
      <c r="D4" s="4" t="s">
        <v>1019</v>
      </c>
      <c r="E4" s="3" t="s">
        <v>50</v>
      </c>
    </row>
    <row r="5" spans="1:11" ht="16">
      <c r="B5" s="4" t="s">
        <v>1020</v>
      </c>
      <c r="C5" s="13" t="s">
        <v>54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3836</v>
      </c>
      <c r="D9" s="3" t="s">
        <v>1038</v>
      </c>
      <c r="E9" s="7"/>
      <c r="F9" s="3" t="s">
        <v>3837</v>
      </c>
      <c r="G9" s="3" t="s">
        <v>3838</v>
      </c>
      <c r="H9" s="3" t="s">
        <v>3839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3840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3841</v>
      </c>
      <c r="D11" s="3" t="s">
        <v>1038</v>
      </c>
      <c r="E11" s="7"/>
      <c r="F11" s="3" t="s">
        <v>3127</v>
      </c>
      <c r="G11" s="3" t="s">
        <v>3128</v>
      </c>
      <c r="H11" s="3" t="s">
        <v>3842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3843</v>
      </c>
      <c r="D12" s="3" t="s">
        <v>1038</v>
      </c>
      <c r="E12" s="7"/>
      <c r="F12" s="3" t="s">
        <v>3844</v>
      </c>
      <c r="G12" s="3" t="s">
        <v>3845</v>
      </c>
      <c r="H12" s="3" t="s">
        <v>3845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3846</v>
      </c>
      <c r="D13" s="3" t="s">
        <v>1038</v>
      </c>
      <c r="E13" s="7"/>
      <c r="F13" s="3" t="s">
        <v>3847</v>
      </c>
      <c r="G13" s="3" t="s">
        <v>3848</v>
      </c>
      <c r="H13" s="3" t="s">
        <v>3848</v>
      </c>
      <c r="I13" s="7" t="s">
        <v>1049</v>
      </c>
      <c r="J13" s="3"/>
      <c r="K13" s="3"/>
    </row>
    <row r="14" spans="1:11" ht="15">
      <c r="B14" s="3" t="s">
        <v>1165</v>
      </c>
      <c r="C14" s="3" t="s">
        <v>3849</v>
      </c>
      <c r="D14" s="3" t="s">
        <v>1038</v>
      </c>
      <c r="E14" s="7"/>
      <c r="F14" s="3" t="s">
        <v>3850</v>
      </c>
      <c r="G14" s="3" t="s">
        <v>3851</v>
      </c>
      <c r="H14" s="3" t="s">
        <v>3851</v>
      </c>
      <c r="I14" s="7" t="s">
        <v>1076</v>
      </c>
      <c r="J14" s="3"/>
      <c r="K14" s="3"/>
    </row>
    <row r="15" spans="1:11" ht="15">
      <c r="B15" s="3" t="s">
        <v>1877</v>
      </c>
      <c r="C15" s="3" t="s">
        <v>3852</v>
      </c>
      <c r="D15" s="3" t="s">
        <v>1038</v>
      </c>
      <c r="E15" s="7"/>
      <c r="F15" s="3" t="s">
        <v>3853</v>
      </c>
      <c r="G15" s="3" t="s">
        <v>3854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3855</v>
      </c>
      <c r="D16" s="3" t="s">
        <v>1038</v>
      </c>
      <c r="E16" s="7"/>
      <c r="F16" s="3" t="s">
        <v>1646</v>
      </c>
      <c r="G16" s="3" t="s">
        <v>1647</v>
      </c>
      <c r="H16" s="3" t="s">
        <v>1648</v>
      </c>
      <c r="I16" s="7" t="s">
        <v>1049</v>
      </c>
      <c r="J16" s="3"/>
      <c r="K16" s="3"/>
    </row>
    <row r="17" spans="2:11" ht="15">
      <c r="B17" s="3" t="s">
        <v>1882</v>
      </c>
      <c r="C17" s="3" t="s">
        <v>3856</v>
      </c>
      <c r="D17" s="3" t="s">
        <v>1573</v>
      </c>
      <c r="E17" s="7"/>
      <c r="F17" s="3" t="s">
        <v>1615</v>
      </c>
      <c r="G17" s="3" t="s">
        <v>1616</v>
      </c>
      <c r="H17" s="3" t="s">
        <v>1617</v>
      </c>
      <c r="I17" s="7" t="s">
        <v>1618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3857</v>
      </c>
      <c r="D18" s="3" t="s">
        <v>1038</v>
      </c>
      <c r="E18" s="7"/>
      <c r="F18" s="3" t="s">
        <v>1673</v>
      </c>
      <c r="G18" s="3" t="s">
        <v>1674</v>
      </c>
      <c r="H18" s="3" t="s">
        <v>2359</v>
      </c>
      <c r="I18" s="7"/>
      <c r="J18" s="3"/>
      <c r="K18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31"/>
  <sheetViews>
    <sheetView workbookViewId="0">
      <selection activeCell="B4" sqref="B4:K31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3858</v>
      </c>
      <c r="D4" s="4" t="s">
        <v>1019</v>
      </c>
      <c r="E4" s="3" t="s">
        <v>55</v>
      </c>
    </row>
    <row r="5" spans="1:11" ht="16">
      <c r="B5" s="4" t="s">
        <v>1020</v>
      </c>
      <c r="C5" s="13" t="s">
        <v>58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3859</v>
      </c>
      <c r="D9" s="3" t="s">
        <v>1038</v>
      </c>
      <c r="E9" s="7"/>
      <c r="F9" s="3" t="s">
        <v>3860</v>
      </c>
      <c r="G9" s="3" t="s">
        <v>3861</v>
      </c>
      <c r="H9" s="3" t="s">
        <v>3862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3863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3864</v>
      </c>
      <c r="D11" s="3" t="s">
        <v>1038</v>
      </c>
      <c r="E11" s="7"/>
      <c r="F11" s="3" t="s">
        <v>3127</v>
      </c>
      <c r="G11" s="3" t="s">
        <v>3128</v>
      </c>
      <c r="H11" s="3" t="s">
        <v>3842</v>
      </c>
      <c r="I11" s="7" t="s">
        <v>1042</v>
      </c>
      <c r="J11" s="3" t="s">
        <v>1043</v>
      </c>
      <c r="K11" s="3" t="s">
        <v>1043</v>
      </c>
    </row>
    <row r="12" spans="1:11" ht="15">
      <c r="B12" s="10" t="s">
        <v>1055</v>
      </c>
      <c r="C12" s="10" t="s">
        <v>3865</v>
      </c>
      <c r="D12" s="10" t="s">
        <v>1874</v>
      </c>
      <c r="E12" s="11" t="s">
        <v>3866</v>
      </c>
      <c r="F12" s="10" t="s">
        <v>3867</v>
      </c>
      <c r="G12" s="10" t="s">
        <v>3868</v>
      </c>
      <c r="H12" s="10" t="s">
        <v>3869</v>
      </c>
      <c r="I12" s="11" t="s">
        <v>1049</v>
      </c>
      <c r="J12" s="10" t="s">
        <v>1043</v>
      </c>
      <c r="K12" s="10" t="s">
        <v>1043</v>
      </c>
    </row>
    <row r="13" spans="1:11" ht="15">
      <c r="B13" s="3" t="s">
        <v>1582</v>
      </c>
      <c r="C13" s="3" t="s">
        <v>3870</v>
      </c>
      <c r="D13" s="3" t="s">
        <v>1066</v>
      </c>
      <c r="E13" s="7" t="s">
        <v>3866</v>
      </c>
      <c r="F13" s="3" t="s">
        <v>3871</v>
      </c>
      <c r="G13" s="3" t="s">
        <v>3868</v>
      </c>
      <c r="H13" s="3" t="s">
        <v>3872</v>
      </c>
      <c r="I13" s="7" t="s">
        <v>1042</v>
      </c>
      <c r="J13" s="3" t="s">
        <v>1043</v>
      </c>
      <c r="K13" s="3" t="s">
        <v>1043</v>
      </c>
    </row>
    <row r="14" spans="1:11" ht="15">
      <c r="B14" s="3" t="s">
        <v>1886</v>
      </c>
      <c r="C14" s="3" t="s">
        <v>3873</v>
      </c>
      <c r="D14" s="3" t="s">
        <v>1038</v>
      </c>
      <c r="E14" s="7"/>
      <c r="F14" s="3" t="s">
        <v>3874</v>
      </c>
      <c r="G14" s="3" t="s">
        <v>3875</v>
      </c>
      <c r="H14" s="3" t="s">
        <v>3876</v>
      </c>
      <c r="I14" s="7" t="s">
        <v>1049</v>
      </c>
      <c r="J14" s="3"/>
      <c r="K14" s="3"/>
    </row>
    <row r="15" spans="1:11" ht="15">
      <c r="B15" s="3" t="s">
        <v>1890</v>
      </c>
      <c r="C15" s="3" t="s">
        <v>3877</v>
      </c>
      <c r="D15" s="3" t="s">
        <v>1038</v>
      </c>
      <c r="E15" s="7"/>
      <c r="F15" s="3" t="s">
        <v>3878</v>
      </c>
      <c r="G15" s="3" t="s">
        <v>3879</v>
      </c>
      <c r="H15" s="3" t="s">
        <v>3880</v>
      </c>
      <c r="I15" s="7" t="s">
        <v>1049</v>
      </c>
      <c r="J15" s="3"/>
      <c r="K15" s="3"/>
    </row>
    <row r="16" spans="1:11" ht="15">
      <c r="B16" s="3" t="s">
        <v>1872</v>
      </c>
      <c r="C16" s="3" t="s">
        <v>3881</v>
      </c>
      <c r="D16" s="3" t="s">
        <v>1573</v>
      </c>
      <c r="E16" s="7"/>
      <c r="F16" s="3" t="s">
        <v>3882</v>
      </c>
      <c r="G16" s="3" t="s">
        <v>3883</v>
      </c>
      <c r="H16" s="3" t="s">
        <v>3884</v>
      </c>
      <c r="I16" s="7" t="s">
        <v>1576</v>
      </c>
      <c r="J16" s="3"/>
      <c r="K16" s="3"/>
    </row>
    <row r="17" spans="2:11" ht="15">
      <c r="B17" s="3" t="s">
        <v>1165</v>
      </c>
      <c r="C17" s="3" t="s">
        <v>3885</v>
      </c>
      <c r="D17" s="3" t="s">
        <v>1038</v>
      </c>
      <c r="E17" s="7"/>
      <c r="F17" s="3" t="s">
        <v>3886</v>
      </c>
      <c r="G17" s="3" t="s">
        <v>3887</v>
      </c>
      <c r="H17" s="3" t="s">
        <v>3888</v>
      </c>
      <c r="I17" s="7" t="s">
        <v>1049</v>
      </c>
      <c r="J17" s="3"/>
      <c r="K17" s="3"/>
    </row>
    <row r="18" spans="2:11" ht="15">
      <c r="B18" s="3" t="s">
        <v>1619</v>
      </c>
      <c r="C18" s="3" t="s">
        <v>3889</v>
      </c>
      <c r="D18" s="3" t="s">
        <v>1038</v>
      </c>
      <c r="E18" s="7"/>
      <c r="F18" s="3" t="s">
        <v>3890</v>
      </c>
      <c r="G18" s="3" t="s">
        <v>3891</v>
      </c>
      <c r="H18" s="3" t="s">
        <v>3892</v>
      </c>
      <c r="I18" s="7" t="s">
        <v>1042</v>
      </c>
      <c r="J18" s="3"/>
      <c r="K18" s="3"/>
    </row>
    <row r="19" spans="2:11" ht="15">
      <c r="B19" s="3" t="s">
        <v>1877</v>
      </c>
      <c r="C19" s="3" t="s">
        <v>3893</v>
      </c>
      <c r="D19" s="3" t="s">
        <v>1038</v>
      </c>
      <c r="E19" s="7"/>
      <c r="F19" s="3" t="s">
        <v>3894</v>
      </c>
      <c r="G19" s="3" t="s">
        <v>1032</v>
      </c>
      <c r="H19" s="3" t="s">
        <v>1098</v>
      </c>
      <c r="I19" s="7" t="s">
        <v>2079</v>
      </c>
      <c r="J19" s="3"/>
      <c r="K19" s="3"/>
    </row>
    <row r="20" spans="2:11" ht="15">
      <c r="B20" s="3" t="s">
        <v>1161</v>
      </c>
      <c r="C20" s="3" t="s">
        <v>3895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1882</v>
      </c>
      <c r="C21" s="3" t="s">
        <v>3896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1895</v>
      </c>
      <c r="C22" s="3" t="s">
        <v>3897</v>
      </c>
      <c r="D22" s="3" t="s">
        <v>1038</v>
      </c>
      <c r="E22" s="7"/>
      <c r="F22" s="3" t="s">
        <v>3898</v>
      </c>
      <c r="G22" s="3" t="s">
        <v>3899</v>
      </c>
      <c r="H22" s="3" t="s">
        <v>3899</v>
      </c>
      <c r="I22" s="7" t="s">
        <v>1054</v>
      </c>
      <c r="J22" s="3"/>
      <c r="K22" s="3"/>
    </row>
    <row r="23" spans="2:11" ht="15">
      <c r="B23" s="3" t="s">
        <v>1588</v>
      </c>
      <c r="C23" s="3" t="s">
        <v>3900</v>
      </c>
      <c r="D23" s="3" t="s">
        <v>1038</v>
      </c>
      <c r="E23" s="7"/>
      <c r="F23" s="3" t="s">
        <v>3180</v>
      </c>
      <c r="G23" s="3" t="s">
        <v>3181</v>
      </c>
      <c r="H23" s="3" t="s">
        <v>3182</v>
      </c>
      <c r="I23" s="7" t="s">
        <v>1049</v>
      </c>
      <c r="J23" s="3"/>
      <c r="K23" s="3"/>
    </row>
    <row r="24" spans="2:11" ht="15">
      <c r="B24" s="3" t="s">
        <v>1909</v>
      </c>
      <c r="C24" s="3" t="s">
        <v>3901</v>
      </c>
      <c r="D24" s="3" t="s">
        <v>1066</v>
      </c>
      <c r="E24" s="7" t="s">
        <v>3149</v>
      </c>
      <c r="F24" s="3" t="s">
        <v>3150</v>
      </c>
      <c r="G24" s="3" t="s">
        <v>3151</v>
      </c>
      <c r="H24" s="3" t="s">
        <v>3152</v>
      </c>
      <c r="I24" s="7" t="s">
        <v>1054</v>
      </c>
      <c r="J24" s="3"/>
      <c r="K24" s="3"/>
    </row>
    <row r="25" spans="2:11" ht="15">
      <c r="B25" s="3" t="s">
        <v>1301</v>
      </c>
      <c r="C25" s="3" t="s">
        <v>3902</v>
      </c>
      <c r="D25" s="3" t="s">
        <v>1038</v>
      </c>
      <c r="E25" s="7"/>
      <c r="F25" s="3" t="s">
        <v>3154</v>
      </c>
      <c r="G25" s="3" t="s">
        <v>3155</v>
      </c>
      <c r="H25" s="3" t="s">
        <v>3156</v>
      </c>
      <c r="I25" s="7" t="s">
        <v>1054</v>
      </c>
      <c r="J25" s="3"/>
      <c r="K25" s="3"/>
    </row>
    <row r="26" spans="2:11" ht="15">
      <c r="B26" s="3" t="s">
        <v>1912</v>
      </c>
      <c r="C26" s="3" t="s">
        <v>3903</v>
      </c>
      <c r="D26" s="3" t="s">
        <v>1038</v>
      </c>
      <c r="E26" s="7"/>
      <c r="F26" s="3" t="s">
        <v>3145</v>
      </c>
      <c r="G26" s="3" t="s">
        <v>3146</v>
      </c>
      <c r="H26" s="3" t="s">
        <v>3147</v>
      </c>
      <c r="I26" s="7" t="s">
        <v>1054</v>
      </c>
      <c r="J26" s="3"/>
      <c r="K26" s="3"/>
    </row>
    <row r="27" spans="2:11" ht="15">
      <c r="B27" s="3" t="s">
        <v>1899</v>
      </c>
      <c r="C27" s="3" t="s">
        <v>3904</v>
      </c>
      <c r="D27" s="3" t="s">
        <v>1038</v>
      </c>
      <c r="E27" s="7"/>
      <c r="F27" s="3" t="s">
        <v>3136</v>
      </c>
      <c r="G27" s="3" t="s">
        <v>3137</v>
      </c>
      <c r="H27" s="3" t="s">
        <v>3138</v>
      </c>
      <c r="I27" s="7" t="s">
        <v>1049</v>
      </c>
      <c r="J27" s="3"/>
      <c r="K27" s="3"/>
    </row>
    <row r="28" spans="2:11" ht="15">
      <c r="B28" s="3" t="s">
        <v>1902</v>
      </c>
      <c r="C28" s="3" t="s">
        <v>3905</v>
      </c>
      <c r="D28" s="3" t="s">
        <v>1038</v>
      </c>
      <c r="E28" s="7"/>
      <c r="F28" s="3" t="s">
        <v>3197</v>
      </c>
      <c r="G28" s="3" t="s">
        <v>3198</v>
      </c>
      <c r="H28" s="3" t="s">
        <v>3199</v>
      </c>
      <c r="I28" s="7" t="s">
        <v>1054</v>
      </c>
      <c r="J28" s="3"/>
      <c r="K28" s="3"/>
    </row>
    <row r="29" spans="2:11" ht="15">
      <c r="B29" s="3" t="s">
        <v>1146</v>
      </c>
      <c r="C29" s="3" t="s">
        <v>3906</v>
      </c>
      <c r="D29" s="3" t="s">
        <v>1038</v>
      </c>
      <c r="E29" s="7"/>
      <c r="F29" s="3" t="s">
        <v>3133</v>
      </c>
      <c r="G29" s="3" t="s">
        <v>3134</v>
      </c>
      <c r="H29" s="3" t="s">
        <v>3134</v>
      </c>
      <c r="I29" s="7" t="s">
        <v>1054</v>
      </c>
      <c r="J29" s="3"/>
      <c r="K29" s="3"/>
    </row>
    <row r="30" spans="2:11" ht="15">
      <c r="B30" s="3" t="s">
        <v>1906</v>
      </c>
      <c r="C30" s="3" t="s">
        <v>3907</v>
      </c>
      <c r="D30" s="3" t="s">
        <v>1038</v>
      </c>
      <c r="E30" s="7"/>
      <c r="F30" s="3" t="s">
        <v>3267</v>
      </c>
      <c r="G30" s="3" t="s">
        <v>3268</v>
      </c>
      <c r="H30" s="3" t="s">
        <v>3268</v>
      </c>
      <c r="I30" s="7" t="s">
        <v>1054</v>
      </c>
      <c r="J30" s="3"/>
      <c r="K30" s="3"/>
    </row>
    <row r="31" spans="2:11" ht="15">
      <c r="B31" s="3" t="s">
        <v>1140</v>
      </c>
      <c r="C31" s="3" t="s">
        <v>3908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72"/>
  <sheetViews>
    <sheetView topLeftCell="A46" workbookViewId="0">
      <selection activeCell="K72" sqref="B2:K72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3909</v>
      </c>
      <c r="D4" s="4" t="s">
        <v>1019</v>
      </c>
      <c r="E4" s="3" t="s">
        <v>59</v>
      </c>
    </row>
    <row r="5" spans="1:11" ht="16">
      <c r="B5" s="4" t="s">
        <v>1020</v>
      </c>
      <c r="C5" s="13" t="s">
        <v>62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3910</v>
      </c>
      <c r="D9" s="3" t="s">
        <v>1038</v>
      </c>
      <c r="E9" s="7"/>
      <c r="F9" s="3" t="s">
        <v>3911</v>
      </c>
      <c r="G9" s="3" t="s">
        <v>3912</v>
      </c>
      <c r="H9" s="3" t="s">
        <v>3913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3914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3915</v>
      </c>
      <c r="D11" s="3" t="s">
        <v>1038</v>
      </c>
      <c r="E11" s="7"/>
      <c r="F11" s="3" t="s">
        <v>3127</v>
      </c>
      <c r="G11" s="3" t="s">
        <v>3128</v>
      </c>
      <c r="H11" s="3" t="s">
        <v>3842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3916</v>
      </c>
      <c r="D12" s="3" t="s">
        <v>1038</v>
      </c>
      <c r="E12" s="7"/>
      <c r="F12" s="3" t="s">
        <v>3917</v>
      </c>
      <c r="G12" s="3" t="s">
        <v>3918</v>
      </c>
      <c r="H12" s="3" t="s">
        <v>3919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3920</v>
      </c>
      <c r="D13" s="3" t="s">
        <v>1038</v>
      </c>
      <c r="E13" s="7"/>
      <c r="F13" s="3" t="s">
        <v>3305</v>
      </c>
      <c r="G13" s="3" t="s">
        <v>3306</v>
      </c>
      <c r="H13" s="3" t="s">
        <v>3307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3921</v>
      </c>
      <c r="D14" s="3" t="s">
        <v>1038</v>
      </c>
      <c r="E14" s="7"/>
      <c r="F14" s="3" t="s">
        <v>3180</v>
      </c>
      <c r="G14" s="3" t="s">
        <v>3181</v>
      </c>
      <c r="H14" s="3" t="s">
        <v>3182</v>
      </c>
      <c r="I14" s="7" t="s">
        <v>1049</v>
      </c>
      <c r="J14" s="3"/>
      <c r="K14" s="3"/>
    </row>
    <row r="15" spans="1:11" ht="15">
      <c r="B15" s="3" t="s">
        <v>1877</v>
      </c>
      <c r="C15" s="3" t="s">
        <v>3922</v>
      </c>
      <c r="D15" s="3" t="s">
        <v>1038</v>
      </c>
      <c r="E15" s="7"/>
      <c r="F15" s="3" t="s">
        <v>3136</v>
      </c>
      <c r="G15" s="3" t="s">
        <v>3137</v>
      </c>
      <c r="H15" s="3" t="s">
        <v>3138</v>
      </c>
      <c r="I15" s="7" t="s">
        <v>1049</v>
      </c>
      <c r="J15" s="3"/>
      <c r="K15" s="3"/>
    </row>
    <row r="16" spans="1:11" ht="15">
      <c r="B16" s="3" t="s">
        <v>1619</v>
      </c>
      <c r="C16" s="3" t="s">
        <v>3923</v>
      </c>
      <c r="D16" s="3" t="s">
        <v>1573</v>
      </c>
      <c r="E16" s="7"/>
      <c r="F16" s="3" t="s">
        <v>3164</v>
      </c>
      <c r="G16" s="3" t="s">
        <v>3165</v>
      </c>
      <c r="H16" s="3" t="s">
        <v>3166</v>
      </c>
      <c r="I16" s="7" t="s">
        <v>1576</v>
      </c>
      <c r="J16" s="3"/>
      <c r="K16" s="3"/>
    </row>
    <row r="17" spans="2:11" ht="15">
      <c r="B17" s="3" t="s">
        <v>1895</v>
      </c>
      <c r="C17" s="3" t="s">
        <v>3924</v>
      </c>
      <c r="D17" s="3" t="s">
        <v>1573</v>
      </c>
      <c r="E17" s="7"/>
      <c r="F17" s="3" t="s">
        <v>3140</v>
      </c>
      <c r="G17" s="3" t="s">
        <v>3141</v>
      </c>
      <c r="H17" s="3" t="s">
        <v>3142</v>
      </c>
      <c r="I17" s="7" t="s">
        <v>1576</v>
      </c>
      <c r="J17" s="3" t="s">
        <v>1043</v>
      </c>
      <c r="K17" s="3" t="s">
        <v>1043</v>
      </c>
    </row>
    <row r="18" spans="2:11" ht="15">
      <c r="B18" s="3" t="s">
        <v>1319</v>
      </c>
      <c r="C18" s="3" t="s">
        <v>3925</v>
      </c>
      <c r="D18" s="3" t="s">
        <v>1038</v>
      </c>
      <c r="E18" s="7"/>
      <c r="F18" s="3" t="s">
        <v>3898</v>
      </c>
      <c r="G18" s="3" t="s">
        <v>3926</v>
      </c>
      <c r="H18" s="3" t="s">
        <v>3927</v>
      </c>
      <c r="I18" s="7" t="s">
        <v>1049</v>
      </c>
      <c r="J18" s="3"/>
      <c r="K18" s="3"/>
    </row>
    <row r="19" spans="2:11" ht="15">
      <c r="B19" s="3" t="s">
        <v>1909</v>
      </c>
      <c r="C19" s="3" t="s">
        <v>3928</v>
      </c>
      <c r="D19" s="3" t="s">
        <v>1573</v>
      </c>
      <c r="E19" s="7"/>
      <c r="F19" s="3" t="s">
        <v>3929</v>
      </c>
      <c r="G19" s="3" t="s">
        <v>3930</v>
      </c>
      <c r="H19" s="3" t="s">
        <v>3930</v>
      </c>
      <c r="I19" s="7" t="s">
        <v>1576</v>
      </c>
      <c r="J19" s="3"/>
      <c r="K19" s="3"/>
    </row>
    <row r="20" spans="2:11" ht="15">
      <c r="B20" s="3" t="s">
        <v>1161</v>
      </c>
      <c r="C20" s="3" t="s">
        <v>3931</v>
      </c>
      <c r="D20" s="3" t="s">
        <v>1038</v>
      </c>
      <c r="E20" s="7"/>
      <c r="F20" s="3" t="s">
        <v>3932</v>
      </c>
      <c r="G20" s="3" t="s">
        <v>3933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1882</v>
      </c>
      <c r="C21" s="3" t="s">
        <v>3934</v>
      </c>
      <c r="D21" s="3" t="s">
        <v>1038</v>
      </c>
      <c r="E21" s="7"/>
      <c r="F21" s="3" t="s">
        <v>3935</v>
      </c>
      <c r="G21" s="3" t="s">
        <v>3936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3937</v>
      </c>
      <c r="D22" s="3" t="s">
        <v>1573</v>
      </c>
      <c r="E22" s="7"/>
      <c r="F22" s="3" t="s">
        <v>3938</v>
      </c>
      <c r="G22" s="3" t="s">
        <v>3298</v>
      </c>
      <c r="H22" s="3" t="s">
        <v>1098</v>
      </c>
      <c r="I22" s="7" t="s">
        <v>1576</v>
      </c>
      <c r="J22" s="3" t="s">
        <v>1043</v>
      </c>
      <c r="K22" s="3" t="s">
        <v>1043</v>
      </c>
    </row>
    <row r="23" spans="2:11" ht="15">
      <c r="B23" s="3" t="s">
        <v>1392</v>
      </c>
      <c r="C23" s="3" t="s">
        <v>3939</v>
      </c>
      <c r="D23" s="3" t="s">
        <v>1038</v>
      </c>
      <c r="E23" s="7"/>
      <c r="F23" s="3" t="s">
        <v>3431</v>
      </c>
      <c r="G23" s="3" t="s">
        <v>3940</v>
      </c>
      <c r="H23" s="3" t="s">
        <v>1098</v>
      </c>
      <c r="I23" s="7" t="s">
        <v>1076</v>
      </c>
      <c r="J23" s="3"/>
      <c r="K23" s="3"/>
    </row>
    <row r="24" spans="2:11" ht="15">
      <c r="B24" s="3" t="s">
        <v>1380</v>
      </c>
      <c r="C24" s="3" t="s">
        <v>3941</v>
      </c>
      <c r="D24" s="3" t="s">
        <v>1038</v>
      </c>
      <c r="E24" s="7"/>
      <c r="F24" s="3" t="s">
        <v>3352</v>
      </c>
      <c r="G24" s="3" t="s">
        <v>3942</v>
      </c>
      <c r="H24" s="3" t="s">
        <v>3943</v>
      </c>
      <c r="I24" s="7" t="s">
        <v>1049</v>
      </c>
      <c r="J24" s="3"/>
      <c r="K24" s="3"/>
    </row>
    <row r="25" spans="2:11" ht="15">
      <c r="B25" s="3" t="s">
        <v>1448</v>
      </c>
      <c r="C25" s="3" t="s">
        <v>3944</v>
      </c>
      <c r="D25" s="3" t="s">
        <v>1038</v>
      </c>
      <c r="E25" s="7"/>
      <c r="F25" s="3" t="s">
        <v>3294</v>
      </c>
      <c r="G25" s="3" t="s">
        <v>3295</v>
      </c>
      <c r="H25" s="3" t="s">
        <v>3295</v>
      </c>
      <c r="I25" s="7" t="s">
        <v>1049</v>
      </c>
      <c r="J25" s="3"/>
      <c r="K25" s="3"/>
    </row>
    <row r="26" spans="2:11" ht="15">
      <c r="B26" s="3" t="s">
        <v>1223</v>
      </c>
      <c r="C26" s="3" t="s">
        <v>3945</v>
      </c>
      <c r="D26" s="3" t="s">
        <v>1038</v>
      </c>
      <c r="E26" s="7"/>
      <c r="F26" s="3" t="s">
        <v>3290</v>
      </c>
      <c r="G26" s="3" t="s">
        <v>3291</v>
      </c>
      <c r="H26" s="3" t="s">
        <v>3291</v>
      </c>
      <c r="I26" s="7" t="s">
        <v>3292</v>
      </c>
      <c r="J26" s="3"/>
      <c r="K26" s="3"/>
    </row>
    <row r="27" spans="2:11" ht="15">
      <c r="B27" s="10" t="s">
        <v>1890</v>
      </c>
      <c r="C27" s="10" t="s">
        <v>3946</v>
      </c>
      <c r="D27" s="10" t="s">
        <v>1038</v>
      </c>
      <c r="E27" s="11"/>
      <c r="F27" s="10" t="s">
        <v>3382</v>
      </c>
      <c r="G27" s="10" t="s">
        <v>3383</v>
      </c>
      <c r="H27" s="10" t="s">
        <v>3947</v>
      </c>
      <c r="I27" s="11" t="s">
        <v>1049</v>
      </c>
      <c r="J27" s="10"/>
      <c r="K27" s="10"/>
    </row>
    <row r="28" spans="2:11" ht="15">
      <c r="B28" s="3" t="s">
        <v>1191</v>
      </c>
      <c r="C28" s="3" t="s">
        <v>3948</v>
      </c>
      <c r="D28" s="3" t="s">
        <v>1038</v>
      </c>
      <c r="E28" s="7"/>
      <c r="F28" s="3" t="s">
        <v>3949</v>
      </c>
      <c r="G28" s="3" t="s">
        <v>3950</v>
      </c>
      <c r="H28" s="3"/>
      <c r="I28" s="7" t="s">
        <v>1049</v>
      </c>
      <c r="J28" s="3"/>
      <c r="K28" s="3"/>
    </row>
    <row r="29" spans="2:11" ht="15">
      <c r="B29" s="3" t="s">
        <v>1195</v>
      </c>
      <c r="C29" s="3" t="s">
        <v>3951</v>
      </c>
      <c r="D29" s="3" t="s">
        <v>1038</v>
      </c>
      <c r="E29" s="7"/>
      <c r="F29" s="3" t="s">
        <v>3952</v>
      </c>
      <c r="G29" s="3" t="s">
        <v>3953</v>
      </c>
      <c r="H29" s="3"/>
      <c r="I29" s="7" t="s">
        <v>1049</v>
      </c>
      <c r="J29" s="3"/>
      <c r="K29" s="3"/>
    </row>
    <row r="30" spans="2:11" ht="15">
      <c r="B30" s="10" t="s">
        <v>1899</v>
      </c>
      <c r="C30" s="10" t="s">
        <v>3954</v>
      </c>
      <c r="D30" s="10" t="s">
        <v>1874</v>
      </c>
      <c r="E30" s="11" t="s">
        <v>3955</v>
      </c>
      <c r="F30" s="10" t="s">
        <v>3956</v>
      </c>
      <c r="G30" s="10" t="s">
        <v>3957</v>
      </c>
      <c r="H30" s="10" t="s">
        <v>3958</v>
      </c>
      <c r="I30" s="11" t="s">
        <v>1049</v>
      </c>
      <c r="J30" s="10" t="s">
        <v>1043</v>
      </c>
      <c r="K30" s="10" t="s">
        <v>1043</v>
      </c>
    </row>
    <row r="31" spans="2:11" ht="15">
      <c r="B31" s="3" t="s">
        <v>1187</v>
      </c>
      <c r="C31" s="3" t="s">
        <v>3959</v>
      </c>
      <c r="D31" s="3" t="s">
        <v>1066</v>
      </c>
      <c r="E31" s="7" t="s">
        <v>3955</v>
      </c>
      <c r="F31" s="3" t="s">
        <v>3960</v>
      </c>
      <c r="G31" s="3" t="s">
        <v>3957</v>
      </c>
      <c r="H31" s="3"/>
      <c r="I31" s="7" t="s">
        <v>1042</v>
      </c>
      <c r="J31" s="3"/>
      <c r="K31" s="3"/>
    </row>
    <row r="32" spans="2:11" ht="15">
      <c r="B32" s="3" t="s">
        <v>1428</v>
      </c>
      <c r="C32" s="3" t="s">
        <v>3961</v>
      </c>
      <c r="D32" s="3" t="s">
        <v>1038</v>
      </c>
      <c r="E32" s="7"/>
      <c r="F32" s="3" t="s">
        <v>3962</v>
      </c>
      <c r="G32" s="3" t="s">
        <v>3963</v>
      </c>
      <c r="H32" s="3" t="s">
        <v>3964</v>
      </c>
      <c r="I32" s="7" t="s">
        <v>1049</v>
      </c>
      <c r="J32" s="3" t="s">
        <v>1043</v>
      </c>
      <c r="K32" s="3" t="s">
        <v>1043</v>
      </c>
    </row>
    <row r="33" spans="2:11" ht="15">
      <c r="B33" s="3" t="s">
        <v>1420</v>
      </c>
      <c r="C33" s="3" t="s">
        <v>3965</v>
      </c>
      <c r="D33" s="3" t="s">
        <v>1038</v>
      </c>
      <c r="E33" s="7"/>
      <c r="F33" s="3" t="s">
        <v>3966</v>
      </c>
      <c r="G33" s="3" t="s">
        <v>3967</v>
      </c>
      <c r="H33" s="3" t="s">
        <v>3968</v>
      </c>
      <c r="I33" s="7" t="s">
        <v>1049</v>
      </c>
      <c r="J33" s="3"/>
      <c r="K33" s="3"/>
    </row>
    <row r="34" spans="2:11" ht="15">
      <c r="B34" s="10" t="s">
        <v>1472</v>
      </c>
      <c r="C34" s="10" t="s">
        <v>3969</v>
      </c>
      <c r="D34" s="10" t="s">
        <v>1874</v>
      </c>
      <c r="E34" s="11" t="s">
        <v>1095</v>
      </c>
      <c r="F34" s="10" t="s">
        <v>3443</v>
      </c>
      <c r="G34" s="10" t="s">
        <v>3210</v>
      </c>
      <c r="H34" s="10" t="s">
        <v>3970</v>
      </c>
      <c r="I34" s="11" t="s">
        <v>1049</v>
      </c>
      <c r="J34" s="10"/>
      <c r="K34" s="10"/>
    </row>
    <row r="35" spans="2:11" ht="15">
      <c r="B35" s="3" t="s">
        <v>1916</v>
      </c>
      <c r="C35" s="3" t="s">
        <v>3971</v>
      </c>
      <c r="D35" s="3" t="s">
        <v>1066</v>
      </c>
      <c r="E35" s="7" t="s">
        <v>1095</v>
      </c>
      <c r="F35" s="3" t="s">
        <v>3972</v>
      </c>
      <c r="G35" s="3" t="s">
        <v>3210</v>
      </c>
      <c r="H35" s="3" t="s">
        <v>3970</v>
      </c>
      <c r="I35" s="7" t="s">
        <v>1042</v>
      </c>
      <c r="J35" s="3"/>
      <c r="K35" s="3"/>
    </row>
    <row r="36" spans="2:11" ht="15">
      <c r="B36" s="3" t="s">
        <v>1924</v>
      </c>
      <c r="C36" s="3" t="s">
        <v>3973</v>
      </c>
      <c r="D36" s="3" t="s">
        <v>1038</v>
      </c>
      <c r="E36" s="7"/>
      <c r="F36" s="3" t="s">
        <v>3974</v>
      </c>
      <c r="G36" s="3" t="s">
        <v>3206</v>
      </c>
      <c r="H36" s="3" t="s">
        <v>3207</v>
      </c>
      <c r="I36" s="7" t="s">
        <v>1042</v>
      </c>
      <c r="J36" s="3"/>
      <c r="K36" s="3"/>
    </row>
    <row r="37" spans="2:11" ht="15">
      <c r="B37" s="3" t="s">
        <v>1571</v>
      </c>
      <c r="C37" s="3" t="s">
        <v>3975</v>
      </c>
      <c r="D37" s="3" t="s">
        <v>1038</v>
      </c>
      <c r="E37" s="7"/>
      <c r="F37" s="3" t="s">
        <v>3976</v>
      </c>
      <c r="G37" s="3" t="s">
        <v>3977</v>
      </c>
      <c r="H37" s="3" t="s">
        <v>3978</v>
      </c>
      <c r="I37" s="7" t="s">
        <v>1042</v>
      </c>
      <c r="J37" s="3"/>
      <c r="K37" s="3"/>
    </row>
    <row r="38" spans="2:11" ht="15">
      <c r="B38" s="3" t="s">
        <v>1567</v>
      </c>
      <c r="C38" s="3" t="s">
        <v>3979</v>
      </c>
      <c r="D38" s="3" t="s">
        <v>1573</v>
      </c>
      <c r="E38" s="7"/>
      <c r="F38" s="3" t="s">
        <v>2477</v>
      </c>
      <c r="G38" s="3" t="s">
        <v>3212</v>
      </c>
      <c r="H38" s="3" t="s">
        <v>1098</v>
      </c>
      <c r="I38" s="7" t="s">
        <v>1576</v>
      </c>
      <c r="J38" s="3"/>
      <c r="K38" s="3"/>
    </row>
    <row r="39" spans="2:11" ht="15">
      <c r="B39" s="3" t="s">
        <v>1681</v>
      </c>
      <c r="C39" s="3" t="s">
        <v>3980</v>
      </c>
      <c r="D39" s="3" t="s">
        <v>1038</v>
      </c>
      <c r="E39" s="7"/>
      <c r="F39" s="3" t="s">
        <v>3214</v>
      </c>
      <c r="G39" s="3" t="s">
        <v>3981</v>
      </c>
      <c r="H39" s="3" t="s">
        <v>1098</v>
      </c>
      <c r="I39" s="7" t="s">
        <v>1049</v>
      </c>
      <c r="J39" s="3"/>
      <c r="K39" s="3"/>
    </row>
    <row r="40" spans="2:11" ht="15">
      <c r="B40" s="3" t="s">
        <v>1902</v>
      </c>
      <c r="C40" s="3" t="s">
        <v>3982</v>
      </c>
      <c r="D40" s="3" t="s">
        <v>1038</v>
      </c>
      <c r="E40" s="7"/>
      <c r="F40" s="3" t="s">
        <v>3983</v>
      </c>
      <c r="G40" s="3" t="s">
        <v>1032</v>
      </c>
      <c r="H40" s="3" t="s">
        <v>1098</v>
      </c>
      <c r="I40" s="7" t="s">
        <v>1049</v>
      </c>
      <c r="J40" s="3"/>
      <c r="K40" s="3"/>
    </row>
    <row r="41" spans="2:11" ht="15">
      <c r="B41" s="3" t="s">
        <v>1301</v>
      </c>
      <c r="C41" s="3" t="s">
        <v>3984</v>
      </c>
      <c r="D41" s="3" t="s">
        <v>1573</v>
      </c>
      <c r="E41" s="7"/>
      <c r="F41" s="3" t="s">
        <v>3985</v>
      </c>
      <c r="G41" s="3" t="s">
        <v>3986</v>
      </c>
      <c r="H41" s="3" t="s">
        <v>3986</v>
      </c>
      <c r="I41" s="7" t="s">
        <v>1576</v>
      </c>
      <c r="J41" s="3"/>
      <c r="K41" s="3"/>
    </row>
    <row r="42" spans="2:11" ht="15">
      <c r="B42" s="3" t="s">
        <v>1912</v>
      </c>
      <c r="C42" s="3" t="s">
        <v>3987</v>
      </c>
      <c r="D42" s="3" t="s">
        <v>1573</v>
      </c>
      <c r="E42" s="7"/>
      <c r="F42" s="3" t="s">
        <v>3988</v>
      </c>
      <c r="G42" s="3" t="s">
        <v>3535</v>
      </c>
      <c r="H42" s="3" t="s">
        <v>3535</v>
      </c>
      <c r="I42" s="7" t="s">
        <v>1576</v>
      </c>
      <c r="J42" s="3"/>
      <c r="K42" s="3"/>
    </row>
    <row r="43" spans="2:11" ht="15">
      <c r="B43" s="3" t="s">
        <v>1582</v>
      </c>
      <c r="C43" s="3" t="s">
        <v>3989</v>
      </c>
      <c r="D43" s="3" t="s">
        <v>1573</v>
      </c>
      <c r="E43" s="7"/>
      <c r="F43" s="3" t="s">
        <v>3370</v>
      </c>
      <c r="G43" s="3" t="s">
        <v>3371</v>
      </c>
      <c r="H43" s="3" t="s">
        <v>3372</v>
      </c>
      <c r="I43" s="7" t="s">
        <v>1576</v>
      </c>
      <c r="J43" s="3" t="s">
        <v>1043</v>
      </c>
      <c r="K43" s="3" t="s">
        <v>1043</v>
      </c>
    </row>
    <row r="44" spans="2:11" ht="15">
      <c r="B44" s="10" t="s">
        <v>1886</v>
      </c>
      <c r="C44" s="10" t="s">
        <v>3990</v>
      </c>
      <c r="D44" s="10" t="s">
        <v>1038</v>
      </c>
      <c r="E44" s="11"/>
      <c r="F44" s="10" t="s">
        <v>3378</v>
      </c>
      <c r="G44" s="10" t="s">
        <v>3379</v>
      </c>
      <c r="H44" s="10" t="s">
        <v>3991</v>
      </c>
      <c r="I44" s="11" t="s">
        <v>1049</v>
      </c>
      <c r="J44" s="10"/>
      <c r="K44" s="10"/>
    </row>
    <row r="45" spans="2:11" ht="15">
      <c r="B45" s="3" t="s">
        <v>1219</v>
      </c>
      <c r="C45" s="3" t="s">
        <v>3992</v>
      </c>
      <c r="D45" s="3" t="s">
        <v>1038</v>
      </c>
      <c r="E45" s="7"/>
      <c r="F45" s="3" t="s">
        <v>3993</v>
      </c>
      <c r="G45" s="3" t="s">
        <v>3994</v>
      </c>
      <c r="H45" s="3"/>
      <c r="I45" s="7" t="s">
        <v>1049</v>
      </c>
      <c r="J45" s="3"/>
      <c r="K45" s="3"/>
    </row>
    <row r="46" spans="2:11" ht="15">
      <c r="B46" s="3" t="s">
        <v>1227</v>
      </c>
      <c r="C46" s="3" t="s">
        <v>3995</v>
      </c>
      <c r="D46" s="3" t="s">
        <v>1038</v>
      </c>
      <c r="E46" s="7"/>
      <c r="F46" s="3" t="s">
        <v>3996</v>
      </c>
      <c r="G46" s="3" t="s">
        <v>3997</v>
      </c>
      <c r="H46" s="3"/>
      <c r="I46" s="7" t="s">
        <v>1049</v>
      </c>
      <c r="J46" s="3"/>
      <c r="K46" s="3"/>
    </row>
    <row r="47" spans="2:11" ht="15">
      <c r="B47" s="3" t="s">
        <v>1934</v>
      </c>
      <c r="C47" s="3" t="s">
        <v>3998</v>
      </c>
      <c r="D47" s="3" t="s">
        <v>1038</v>
      </c>
      <c r="E47" s="7"/>
      <c r="F47" s="3" t="s">
        <v>3999</v>
      </c>
      <c r="G47" s="3" t="s">
        <v>4000</v>
      </c>
      <c r="H47" s="3" t="s">
        <v>4000</v>
      </c>
      <c r="I47" s="7" t="s">
        <v>1054</v>
      </c>
      <c r="J47" s="3"/>
      <c r="K47" s="3"/>
    </row>
    <row r="48" spans="2:11" ht="15">
      <c r="B48" s="3" t="s">
        <v>1938</v>
      </c>
      <c r="C48" s="3" t="s">
        <v>4001</v>
      </c>
      <c r="D48" s="3" t="s">
        <v>1038</v>
      </c>
      <c r="E48" s="7"/>
      <c r="F48" s="3" t="s">
        <v>4002</v>
      </c>
      <c r="G48" s="3" t="s">
        <v>4003</v>
      </c>
      <c r="H48" s="3" t="s">
        <v>4003</v>
      </c>
      <c r="I48" s="7"/>
      <c r="J48" s="3"/>
      <c r="K48" s="3"/>
    </row>
    <row r="49" spans="2:11" ht="15">
      <c r="B49" s="10" t="s">
        <v>1146</v>
      </c>
      <c r="C49" s="10" t="s">
        <v>4004</v>
      </c>
      <c r="D49" s="10" t="s">
        <v>1874</v>
      </c>
      <c r="E49" s="11" t="s">
        <v>1095</v>
      </c>
      <c r="F49" s="10" t="s">
        <v>4005</v>
      </c>
      <c r="G49" s="10" t="s">
        <v>4006</v>
      </c>
      <c r="H49" s="10" t="s">
        <v>4006</v>
      </c>
      <c r="I49" s="11" t="s">
        <v>1049</v>
      </c>
      <c r="J49" s="10" t="s">
        <v>1043</v>
      </c>
      <c r="K49" s="10" t="s">
        <v>1043</v>
      </c>
    </row>
    <row r="50" spans="2:11" ht="15">
      <c r="B50" s="10" t="s">
        <v>1906</v>
      </c>
      <c r="C50" s="10" t="s">
        <v>4007</v>
      </c>
      <c r="D50" s="10" t="s">
        <v>1874</v>
      </c>
      <c r="E50" s="11" t="s">
        <v>1095</v>
      </c>
      <c r="F50" s="10" t="s">
        <v>4008</v>
      </c>
      <c r="G50" s="10" t="s">
        <v>4009</v>
      </c>
      <c r="H50" s="10" t="s">
        <v>4009</v>
      </c>
      <c r="I50" s="11" t="s">
        <v>1049</v>
      </c>
      <c r="J50" s="10"/>
      <c r="K50" s="10"/>
    </row>
    <row r="51" spans="2:11" ht="15">
      <c r="B51" s="3" t="s">
        <v>1416</v>
      </c>
      <c r="C51" s="3" t="s">
        <v>4010</v>
      </c>
      <c r="D51" s="3" t="s">
        <v>1066</v>
      </c>
      <c r="E51" s="7" t="s">
        <v>1095</v>
      </c>
      <c r="F51" s="3" t="s">
        <v>4011</v>
      </c>
      <c r="G51" s="3" t="s">
        <v>4009</v>
      </c>
      <c r="H51" s="3" t="s">
        <v>4009</v>
      </c>
      <c r="I51" s="7" t="s">
        <v>1042</v>
      </c>
      <c r="J51" s="3"/>
      <c r="K51" s="3"/>
    </row>
    <row r="52" spans="2:11" ht="15">
      <c r="B52" s="3" t="s">
        <v>1931</v>
      </c>
      <c r="C52" s="3" t="s">
        <v>4012</v>
      </c>
      <c r="D52" s="3" t="s">
        <v>1038</v>
      </c>
      <c r="E52" s="7"/>
      <c r="F52" s="3" t="s">
        <v>4013</v>
      </c>
      <c r="G52" s="3" t="s">
        <v>4014</v>
      </c>
      <c r="H52" s="3" t="s">
        <v>4015</v>
      </c>
      <c r="I52" s="7" t="s">
        <v>1042</v>
      </c>
      <c r="J52" s="3"/>
      <c r="K52" s="3"/>
    </row>
    <row r="53" spans="2:11" ht="15">
      <c r="B53" s="3" t="s">
        <v>1920</v>
      </c>
      <c r="C53" s="3" t="s">
        <v>4016</v>
      </c>
      <c r="D53" s="3" t="s">
        <v>1038</v>
      </c>
      <c r="E53" s="7"/>
      <c r="F53" s="3" t="s">
        <v>4017</v>
      </c>
      <c r="G53" s="3" t="s">
        <v>4018</v>
      </c>
      <c r="H53" s="3" t="s">
        <v>4019</v>
      </c>
      <c r="I53" s="7" t="s">
        <v>1042</v>
      </c>
      <c r="J53" s="3"/>
      <c r="K53" s="3"/>
    </row>
    <row r="54" spans="2:11" ht="15">
      <c r="B54" s="3" t="s">
        <v>1140</v>
      </c>
      <c r="C54" s="3" t="s">
        <v>4020</v>
      </c>
      <c r="D54" s="3" t="s">
        <v>1842</v>
      </c>
      <c r="E54" s="7"/>
      <c r="F54" s="3" t="s">
        <v>2706</v>
      </c>
      <c r="G54" s="3" t="s">
        <v>3356</v>
      </c>
      <c r="H54" s="3" t="s">
        <v>4021</v>
      </c>
      <c r="I54" s="7" t="s">
        <v>1042</v>
      </c>
      <c r="J54" s="3"/>
      <c r="K54" s="3"/>
    </row>
    <row r="55" spans="2:11" ht="15">
      <c r="B55" s="3" t="s">
        <v>1169</v>
      </c>
      <c r="C55" s="3" t="s">
        <v>4022</v>
      </c>
      <c r="D55" s="3" t="s">
        <v>1573</v>
      </c>
      <c r="E55" s="7"/>
      <c r="F55" s="3" t="s">
        <v>3217</v>
      </c>
      <c r="G55" s="3" t="s">
        <v>3218</v>
      </c>
      <c r="H55" s="3" t="s">
        <v>4023</v>
      </c>
      <c r="I55" s="7" t="s">
        <v>1576</v>
      </c>
      <c r="J55" s="3"/>
      <c r="K55" s="3"/>
    </row>
    <row r="56" spans="2:11" ht="15">
      <c r="B56" s="10" t="s">
        <v>1388</v>
      </c>
      <c r="C56" s="10" t="s">
        <v>4024</v>
      </c>
      <c r="D56" s="10" t="s">
        <v>1874</v>
      </c>
      <c r="E56" s="11" t="s">
        <v>1095</v>
      </c>
      <c r="F56" s="10" t="s">
        <v>4025</v>
      </c>
      <c r="G56" s="10" t="s">
        <v>4026</v>
      </c>
      <c r="H56" s="10" t="s">
        <v>4027</v>
      </c>
      <c r="I56" s="11" t="s">
        <v>1049</v>
      </c>
      <c r="J56" s="10"/>
      <c r="K56" s="10"/>
    </row>
    <row r="57" spans="2:11" ht="15">
      <c r="B57" s="3" t="s">
        <v>1424</v>
      </c>
      <c r="C57" s="3" t="s">
        <v>4028</v>
      </c>
      <c r="D57" s="3" t="s">
        <v>1066</v>
      </c>
      <c r="E57" s="7" t="s">
        <v>1095</v>
      </c>
      <c r="F57" s="3" t="s">
        <v>4029</v>
      </c>
      <c r="G57" s="3" t="s">
        <v>4026</v>
      </c>
      <c r="H57" s="3" t="s">
        <v>4027</v>
      </c>
      <c r="I57" s="7" t="s">
        <v>1042</v>
      </c>
      <c r="J57" s="3"/>
      <c r="K57" s="3"/>
    </row>
    <row r="58" spans="2:11" ht="15">
      <c r="B58" s="3" t="s">
        <v>1928</v>
      </c>
      <c r="C58" s="3" t="s">
        <v>4030</v>
      </c>
      <c r="D58" s="3" t="s">
        <v>1038</v>
      </c>
      <c r="E58" s="7"/>
      <c r="F58" s="3" t="s">
        <v>4031</v>
      </c>
      <c r="G58" s="3" t="s">
        <v>4032</v>
      </c>
      <c r="H58" s="3" t="s">
        <v>4033</v>
      </c>
      <c r="I58" s="7" t="s">
        <v>1042</v>
      </c>
      <c r="J58" s="3"/>
      <c r="K58" s="3"/>
    </row>
    <row r="59" spans="2:11" ht="15">
      <c r="B59" s="3" t="s">
        <v>1765</v>
      </c>
      <c r="C59" s="3" t="s">
        <v>4034</v>
      </c>
      <c r="D59" s="3" t="s">
        <v>1038</v>
      </c>
      <c r="E59" s="7"/>
      <c r="F59" s="3" t="s">
        <v>4035</v>
      </c>
      <c r="G59" s="3" t="s">
        <v>4036</v>
      </c>
      <c r="H59" s="3" t="s">
        <v>4037</v>
      </c>
      <c r="I59" s="7" t="s">
        <v>1042</v>
      </c>
      <c r="J59" s="3"/>
      <c r="K59" s="3"/>
    </row>
    <row r="60" spans="2:11" ht="15">
      <c r="B60" s="3" t="s">
        <v>1384</v>
      </c>
      <c r="C60" s="3" t="s">
        <v>4038</v>
      </c>
      <c r="D60" s="3" t="s">
        <v>1038</v>
      </c>
      <c r="E60" s="7"/>
      <c r="F60" s="3" t="s">
        <v>1646</v>
      </c>
      <c r="G60" s="3" t="s">
        <v>1647</v>
      </c>
      <c r="H60" s="3" t="s">
        <v>1648</v>
      </c>
      <c r="I60" s="7" t="s">
        <v>1049</v>
      </c>
      <c r="J60" s="3"/>
      <c r="K60" s="3"/>
    </row>
    <row r="61" spans="2:11" ht="15">
      <c r="B61" s="3" t="s">
        <v>1215</v>
      </c>
      <c r="C61" s="3" t="s">
        <v>4039</v>
      </c>
      <c r="D61" s="3" t="s">
        <v>1573</v>
      </c>
      <c r="E61" s="7"/>
      <c r="F61" s="3" t="s">
        <v>1615</v>
      </c>
      <c r="G61" s="3" t="s">
        <v>1616</v>
      </c>
      <c r="H61" s="3" t="s">
        <v>1617</v>
      </c>
      <c r="I61" s="7" t="s">
        <v>1618</v>
      </c>
      <c r="J61" s="3" t="s">
        <v>1043</v>
      </c>
      <c r="K61" s="3" t="s">
        <v>1043</v>
      </c>
    </row>
    <row r="62" spans="2:11" ht="15">
      <c r="B62" s="3" t="s">
        <v>1942</v>
      </c>
      <c r="C62" s="3" t="s">
        <v>4040</v>
      </c>
      <c r="D62" s="3" t="s">
        <v>1066</v>
      </c>
      <c r="E62" s="7" t="s">
        <v>1095</v>
      </c>
      <c r="F62" s="3" t="s">
        <v>4041</v>
      </c>
      <c r="G62" s="3" t="s">
        <v>4042</v>
      </c>
      <c r="H62" s="3" t="s">
        <v>1098</v>
      </c>
      <c r="I62" s="7" t="s">
        <v>1042</v>
      </c>
      <c r="J62" s="3"/>
      <c r="K62" s="3"/>
    </row>
    <row r="63" spans="2:11" ht="15">
      <c r="B63" s="3" t="s">
        <v>1495</v>
      </c>
      <c r="C63" s="3" t="s">
        <v>4043</v>
      </c>
      <c r="D63" s="3" t="s">
        <v>1038</v>
      </c>
      <c r="E63" s="7"/>
      <c r="F63" s="3" t="s">
        <v>1673</v>
      </c>
      <c r="G63" s="3" t="s">
        <v>1674</v>
      </c>
      <c r="H63" s="3" t="s">
        <v>2359</v>
      </c>
      <c r="I63" s="7"/>
      <c r="J63" s="3"/>
      <c r="K63" s="3"/>
    </row>
    <row r="64" spans="2:11" ht="15">
      <c r="B64" s="3" t="s">
        <v>1481</v>
      </c>
      <c r="C64" s="3" t="s">
        <v>4044</v>
      </c>
      <c r="D64" s="3" t="s">
        <v>1038</v>
      </c>
      <c r="E64" s="7"/>
      <c r="F64" s="3" t="s">
        <v>4045</v>
      </c>
      <c r="G64" s="3" t="s">
        <v>4046</v>
      </c>
      <c r="H64" s="3" t="s">
        <v>4046</v>
      </c>
      <c r="I64" s="7" t="s">
        <v>1049</v>
      </c>
      <c r="J64" s="3"/>
      <c r="K64" s="3"/>
    </row>
    <row r="65" spans="2:11" ht="15">
      <c r="B65" s="3" t="s">
        <v>1347</v>
      </c>
      <c r="C65" s="3" t="s">
        <v>4047</v>
      </c>
      <c r="D65" s="3" t="s">
        <v>1038</v>
      </c>
      <c r="E65" s="7"/>
      <c r="F65" s="3" t="s">
        <v>4048</v>
      </c>
      <c r="G65" s="3" t="s">
        <v>4049</v>
      </c>
      <c r="H65" s="3" t="s">
        <v>4049</v>
      </c>
      <c r="I65" s="7" t="s">
        <v>1049</v>
      </c>
      <c r="J65" s="3"/>
      <c r="K65" s="3"/>
    </row>
    <row r="66" spans="2:11" ht="15">
      <c r="B66" s="3" t="s">
        <v>1375</v>
      </c>
      <c r="C66" s="3" t="s">
        <v>4050</v>
      </c>
      <c r="D66" s="3" t="s">
        <v>1038</v>
      </c>
      <c r="E66" s="7"/>
      <c r="F66" s="3" t="s">
        <v>4051</v>
      </c>
      <c r="G66" s="3" t="s">
        <v>4052</v>
      </c>
      <c r="H66" s="3" t="s">
        <v>1098</v>
      </c>
      <c r="I66" s="7"/>
      <c r="J66" s="3"/>
      <c r="K66" s="3"/>
    </row>
    <row r="67" spans="2:11" ht="15">
      <c r="B67" s="3" t="s">
        <v>1252</v>
      </c>
      <c r="C67" s="3" t="s">
        <v>4053</v>
      </c>
      <c r="D67" s="3" t="s">
        <v>1038</v>
      </c>
      <c r="E67" s="7"/>
      <c r="F67" s="3" t="s">
        <v>4054</v>
      </c>
      <c r="G67" s="3" t="s">
        <v>4055</v>
      </c>
      <c r="H67" s="3" t="s">
        <v>1098</v>
      </c>
      <c r="I67" s="7"/>
      <c r="J67" s="3"/>
      <c r="K67" s="3"/>
    </row>
    <row r="68" spans="2:11" ht="15">
      <c r="B68" s="3" t="s">
        <v>1182</v>
      </c>
      <c r="C68" s="3" t="s">
        <v>4056</v>
      </c>
      <c r="D68" s="3" t="s">
        <v>1038</v>
      </c>
      <c r="E68" s="7"/>
      <c r="F68" s="3" t="s">
        <v>4057</v>
      </c>
      <c r="G68" s="3" t="s">
        <v>4058</v>
      </c>
      <c r="H68" s="3" t="s">
        <v>4058</v>
      </c>
      <c r="I68" s="7" t="s">
        <v>1049</v>
      </c>
      <c r="J68" s="3"/>
      <c r="K68" s="3"/>
    </row>
    <row r="69" spans="2:11" ht="15">
      <c r="B69" s="3" t="s">
        <v>1592</v>
      </c>
      <c r="C69" s="3" t="s">
        <v>4059</v>
      </c>
      <c r="D69" s="3" t="s">
        <v>1038</v>
      </c>
      <c r="E69" s="7"/>
      <c r="F69" s="3" t="s">
        <v>4060</v>
      </c>
      <c r="G69" s="3" t="s">
        <v>4061</v>
      </c>
      <c r="H69" s="3" t="s">
        <v>4061</v>
      </c>
      <c r="I69" s="7" t="s">
        <v>1049</v>
      </c>
      <c r="J69" s="3"/>
      <c r="K69" s="3"/>
    </row>
    <row r="70" spans="2:11" ht="15">
      <c r="B70" s="3" t="s">
        <v>1476</v>
      </c>
      <c r="C70" s="3" t="s">
        <v>4062</v>
      </c>
      <c r="D70" s="3" t="s">
        <v>1038</v>
      </c>
      <c r="E70" s="7"/>
      <c r="F70" s="3" t="s">
        <v>1052</v>
      </c>
      <c r="G70" s="3" t="s">
        <v>1053</v>
      </c>
      <c r="H70" s="3" t="s">
        <v>1053</v>
      </c>
      <c r="I70" s="7" t="s">
        <v>1054</v>
      </c>
      <c r="J70" s="3"/>
      <c r="K70" s="3"/>
    </row>
    <row r="71" spans="2:11" ht="15">
      <c r="B71" s="3" t="s">
        <v>1676</v>
      </c>
      <c r="C71" s="3" t="s">
        <v>4063</v>
      </c>
      <c r="D71" s="3" t="s">
        <v>1038</v>
      </c>
      <c r="E71" s="7"/>
      <c r="F71" s="3" t="s">
        <v>1497</v>
      </c>
      <c r="G71" s="3" t="s">
        <v>1498</v>
      </c>
      <c r="H71" s="3" t="s">
        <v>1499</v>
      </c>
      <c r="I71" s="7" t="s">
        <v>1099</v>
      </c>
      <c r="J71" s="3"/>
      <c r="K71" s="3"/>
    </row>
    <row r="72" spans="2:11" ht="15">
      <c r="B72" s="8" t="s">
        <v>1362</v>
      </c>
      <c r="C72" s="8" t="s">
        <v>4064</v>
      </c>
      <c r="D72" s="8" t="s">
        <v>1038</v>
      </c>
      <c r="E72" s="9"/>
      <c r="F72" s="8" t="s">
        <v>4065</v>
      </c>
      <c r="G72" s="8" t="s">
        <v>4066</v>
      </c>
      <c r="H72" s="8" t="s">
        <v>4067</v>
      </c>
      <c r="I72" s="9" t="s">
        <v>1076</v>
      </c>
      <c r="J72" s="8"/>
      <c r="K72" s="8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41"/>
  <sheetViews>
    <sheetView workbookViewId="0">
      <selection activeCell="B2" sqref="B2:K41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4068</v>
      </c>
      <c r="D4" s="4" t="s">
        <v>1019</v>
      </c>
      <c r="E4" s="3" t="s">
        <v>63</v>
      </c>
    </row>
    <row r="5" spans="1:11" ht="16">
      <c r="B5" s="4" t="s">
        <v>1020</v>
      </c>
      <c r="C5" s="13" t="s">
        <v>67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4069</v>
      </c>
      <c r="D9" s="3" t="s">
        <v>1038</v>
      </c>
      <c r="E9" s="7"/>
      <c r="F9" s="3" t="s">
        <v>4070</v>
      </c>
      <c r="G9" s="3" t="s">
        <v>4071</v>
      </c>
      <c r="H9" s="3" t="s">
        <v>4072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4073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4074</v>
      </c>
      <c r="D11" s="3" t="s">
        <v>1038</v>
      </c>
      <c r="E11" s="7"/>
      <c r="F11" s="3" t="s">
        <v>3911</v>
      </c>
      <c r="G11" s="3" t="s">
        <v>3912</v>
      </c>
      <c r="H11" s="3" t="s">
        <v>4075</v>
      </c>
      <c r="I11" s="7" t="s">
        <v>1099</v>
      </c>
      <c r="J11" s="3" t="s">
        <v>1043</v>
      </c>
      <c r="K11" s="3" t="s">
        <v>1043</v>
      </c>
    </row>
    <row r="12" spans="1:11" ht="15">
      <c r="B12" s="10" t="s">
        <v>1886</v>
      </c>
      <c r="C12" s="10" t="s">
        <v>4076</v>
      </c>
      <c r="D12" s="10" t="s">
        <v>1874</v>
      </c>
      <c r="E12" s="11" t="s">
        <v>4077</v>
      </c>
      <c r="F12" s="10" t="s">
        <v>4078</v>
      </c>
      <c r="G12" s="10" t="s">
        <v>4079</v>
      </c>
      <c r="H12" s="10" t="s">
        <v>4080</v>
      </c>
      <c r="I12" s="11" t="s">
        <v>1049</v>
      </c>
      <c r="J12" s="10"/>
      <c r="K12" s="10"/>
    </row>
    <row r="13" spans="1:11" ht="15">
      <c r="B13" s="3" t="s">
        <v>1902</v>
      </c>
      <c r="C13" s="3" t="s">
        <v>4081</v>
      </c>
      <c r="D13" s="3" t="s">
        <v>1066</v>
      </c>
      <c r="E13" s="7" t="s">
        <v>4077</v>
      </c>
      <c r="F13" s="3" t="s">
        <v>4082</v>
      </c>
      <c r="G13" s="3" t="s">
        <v>4079</v>
      </c>
      <c r="H13" s="3" t="s">
        <v>4083</v>
      </c>
      <c r="I13" s="7" t="s">
        <v>1042</v>
      </c>
      <c r="J13" s="3"/>
      <c r="K13" s="3"/>
    </row>
    <row r="14" spans="1:11" ht="15">
      <c r="B14" s="3" t="s">
        <v>1912</v>
      </c>
      <c r="C14" s="3" t="s">
        <v>4084</v>
      </c>
      <c r="D14" s="3" t="s">
        <v>1038</v>
      </c>
      <c r="E14" s="7"/>
      <c r="F14" s="3" t="s">
        <v>4085</v>
      </c>
      <c r="G14" s="3" t="s">
        <v>4086</v>
      </c>
      <c r="H14" s="3" t="s">
        <v>4087</v>
      </c>
      <c r="I14" s="7" t="s">
        <v>1049</v>
      </c>
      <c r="J14" s="3"/>
      <c r="K14" s="3"/>
    </row>
    <row r="15" spans="1:11" ht="15">
      <c r="B15" s="3" t="s">
        <v>1146</v>
      </c>
      <c r="C15" s="3" t="s">
        <v>4088</v>
      </c>
      <c r="D15" s="3" t="s">
        <v>1038</v>
      </c>
      <c r="E15" s="7"/>
      <c r="F15" s="3" t="s">
        <v>4089</v>
      </c>
      <c r="G15" s="3" t="s">
        <v>4090</v>
      </c>
      <c r="H15" s="3"/>
      <c r="I15" s="7" t="s">
        <v>1076</v>
      </c>
      <c r="J15" s="3"/>
      <c r="K15" s="3"/>
    </row>
    <row r="16" spans="1:11" ht="15">
      <c r="B16" s="3" t="s">
        <v>1909</v>
      </c>
      <c r="C16" s="3" t="s">
        <v>4091</v>
      </c>
      <c r="D16" s="3" t="s">
        <v>1038</v>
      </c>
      <c r="E16" s="7"/>
      <c r="F16" s="3" t="s">
        <v>4092</v>
      </c>
      <c r="G16" s="3" t="s">
        <v>4093</v>
      </c>
      <c r="H16" s="3" t="s">
        <v>4094</v>
      </c>
      <c r="I16" s="7" t="s">
        <v>1049</v>
      </c>
      <c r="J16" s="3"/>
      <c r="K16" s="3"/>
    </row>
    <row r="17" spans="2:11" ht="15">
      <c r="B17" s="3" t="s">
        <v>1055</v>
      </c>
      <c r="C17" s="3" t="s">
        <v>4095</v>
      </c>
      <c r="D17" s="3" t="s">
        <v>1038</v>
      </c>
      <c r="E17" s="7"/>
      <c r="F17" s="3" t="s">
        <v>4096</v>
      </c>
      <c r="G17" s="3" t="s">
        <v>4097</v>
      </c>
      <c r="H17" s="3" t="s">
        <v>1098</v>
      </c>
      <c r="I17" s="7" t="s">
        <v>1049</v>
      </c>
      <c r="J17" s="3" t="s">
        <v>1043</v>
      </c>
      <c r="K17" s="3" t="s">
        <v>1043</v>
      </c>
    </row>
    <row r="18" spans="2:11" ht="15">
      <c r="B18" s="3" t="s">
        <v>1872</v>
      </c>
      <c r="C18" s="3" t="s">
        <v>4098</v>
      </c>
      <c r="D18" s="3" t="s">
        <v>1038</v>
      </c>
      <c r="E18" s="7"/>
      <c r="F18" s="3" t="s">
        <v>4099</v>
      </c>
      <c r="G18" s="3" t="s">
        <v>4100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1165</v>
      </c>
      <c r="C19" s="3" t="s">
        <v>4101</v>
      </c>
      <c r="D19" s="3" t="s">
        <v>2192</v>
      </c>
      <c r="E19" s="7"/>
      <c r="F19" s="3" t="s">
        <v>4102</v>
      </c>
      <c r="G19" s="3" t="s">
        <v>4103</v>
      </c>
      <c r="H19" s="3" t="s">
        <v>4104</v>
      </c>
      <c r="I19" s="7" t="s">
        <v>2813</v>
      </c>
      <c r="J19" s="3"/>
      <c r="K19" s="3"/>
    </row>
    <row r="20" spans="2:11" ht="15">
      <c r="B20" s="3" t="s">
        <v>1877</v>
      </c>
      <c r="C20" s="3" t="s">
        <v>4105</v>
      </c>
      <c r="D20" s="3" t="s">
        <v>1038</v>
      </c>
      <c r="E20" s="7"/>
      <c r="F20" s="3" t="s">
        <v>4106</v>
      </c>
      <c r="G20" s="3" t="s">
        <v>4107</v>
      </c>
      <c r="H20" s="3" t="s">
        <v>4108</v>
      </c>
      <c r="I20" s="7" t="s">
        <v>1076</v>
      </c>
      <c r="J20" s="3"/>
      <c r="K20" s="3"/>
    </row>
    <row r="21" spans="2:11" ht="15">
      <c r="B21" s="3" t="s">
        <v>1882</v>
      </c>
      <c r="C21" s="3" t="s">
        <v>4109</v>
      </c>
      <c r="D21" s="3" t="s">
        <v>1038</v>
      </c>
      <c r="E21" s="7"/>
      <c r="F21" s="3" t="s">
        <v>4110</v>
      </c>
      <c r="G21" s="3" t="s">
        <v>4111</v>
      </c>
      <c r="H21" s="3" t="s">
        <v>4111</v>
      </c>
      <c r="I21" s="7" t="s">
        <v>1054</v>
      </c>
      <c r="J21" s="3"/>
      <c r="K21" s="3"/>
    </row>
    <row r="22" spans="2:11" ht="15">
      <c r="B22" s="3" t="s">
        <v>1582</v>
      </c>
      <c r="C22" s="3" t="s">
        <v>4112</v>
      </c>
      <c r="D22" s="3" t="s">
        <v>1038</v>
      </c>
      <c r="E22" s="7"/>
      <c r="F22" s="3" t="s">
        <v>4113</v>
      </c>
      <c r="G22" s="3" t="s">
        <v>4114</v>
      </c>
      <c r="H22" s="3" t="s">
        <v>1098</v>
      </c>
      <c r="I22" s="7" t="s">
        <v>1076</v>
      </c>
      <c r="J22" s="3"/>
      <c r="K22" s="3"/>
    </row>
    <row r="23" spans="2:11" ht="15">
      <c r="B23" s="10" t="s">
        <v>1161</v>
      </c>
      <c r="C23" s="10" t="s">
        <v>4115</v>
      </c>
      <c r="D23" s="10" t="s">
        <v>1874</v>
      </c>
      <c r="E23" s="11" t="s">
        <v>4116</v>
      </c>
      <c r="F23" s="10" t="s">
        <v>4117</v>
      </c>
      <c r="G23" s="10" t="s">
        <v>4118</v>
      </c>
      <c r="H23" s="10" t="s">
        <v>4119</v>
      </c>
      <c r="I23" s="11" t="s">
        <v>1049</v>
      </c>
      <c r="J23" s="10"/>
      <c r="K23" s="10"/>
    </row>
    <row r="24" spans="2:11" ht="15">
      <c r="B24" s="3" t="s">
        <v>1588</v>
      </c>
      <c r="C24" s="3" t="s">
        <v>4120</v>
      </c>
      <c r="D24" s="3" t="s">
        <v>1066</v>
      </c>
      <c r="E24" s="7" t="s">
        <v>4116</v>
      </c>
      <c r="F24" s="3" t="s">
        <v>4121</v>
      </c>
      <c r="G24" s="3" t="s">
        <v>4118</v>
      </c>
      <c r="H24" s="3" t="s">
        <v>4122</v>
      </c>
      <c r="I24" s="7" t="s">
        <v>1042</v>
      </c>
      <c r="J24" s="3"/>
      <c r="K24" s="3"/>
    </row>
    <row r="25" spans="2:11" ht="15">
      <c r="B25" s="3" t="s">
        <v>1301</v>
      </c>
      <c r="C25" s="3" t="s">
        <v>4123</v>
      </c>
      <c r="D25" s="3" t="s">
        <v>1038</v>
      </c>
      <c r="E25" s="7"/>
      <c r="F25" s="3" t="s">
        <v>4124</v>
      </c>
      <c r="G25" s="3" t="s">
        <v>4125</v>
      </c>
      <c r="H25" s="3" t="s">
        <v>4126</v>
      </c>
      <c r="I25" s="7" t="s">
        <v>1049</v>
      </c>
      <c r="J25" s="3"/>
      <c r="K25" s="3"/>
    </row>
    <row r="26" spans="2:11" ht="15">
      <c r="B26" s="3" t="s">
        <v>1899</v>
      </c>
      <c r="C26" s="3" t="s">
        <v>4127</v>
      </c>
      <c r="D26" s="3" t="s">
        <v>1038</v>
      </c>
      <c r="E26" s="7"/>
      <c r="F26" s="3" t="s">
        <v>4128</v>
      </c>
      <c r="G26" s="3" t="s">
        <v>4129</v>
      </c>
      <c r="H26" s="3" t="s">
        <v>4130</v>
      </c>
      <c r="I26" s="7" t="s">
        <v>2079</v>
      </c>
      <c r="J26" s="3"/>
      <c r="K26" s="3"/>
    </row>
    <row r="27" spans="2:11" ht="15">
      <c r="B27" s="10" t="s">
        <v>1890</v>
      </c>
      <c r="C27" s="10" t="s">
        <v>4131</v>
      </c>
      <c r="D27" s="10" t="s">
        <v>1874</v>
      </c>
      <c r="E27" s="11" t="s">
        <v>1095</v>
      </c>
      <c r="F27" s="10" t="s">
        <v>4132</v>
      </c>
      <c r="G27" s="10" t="s">
        <v>4133</v>
      </c>
      <c r="H27" s="10" t="s">
        <v>4134</v>
      </c>
      <c r="I27" s="11" t="s">
        <v>1049</v>
      </c>
      <c r="J27" s="10"/>
      <c r="K27" s="10"/>
    </row>
    <row r="28" spans="2:11" ht="15">
      <c r="B28" s="3" t="s">
        <v>1906</v>
      </c>
      <c r="C28" s="3" t="s">
        <v>4135</v>
      </c>
      <c r="D28" s="3" t="s">
        <v>1066</v>
      </c>
      <c r="E28" s="7" t="s">
        <v>1095</v>
      </c>
      <c r="F28" s="3" t="s">
        <v>4136</v>
      </c>
      <c r="G28" s="3" t="s">
        <v>4026</v>
      </c>
      <c r="H28" s="3" t="s">
        <v>4134</v>
      </c>
      <c r="I28" s="7" t="s">
        <v>1042</v>
      </c>
      <c r="J28" s="3"/>
      <c r="K28" s="3"/>
    </row>
    <row r="29" spans="2:11" ht="15">
      <c r="B29" s="3" t="s">
        <v>1169</v>
      </c>
      <c r="C29" s="3" t="s">
        <v>4137</v>
      </c>
      <c r="D29" s="3" t="s">
        <v>1038</v>
      </c>
      <c r="E29" s="7"/>
      <c r="F29" s="3" t="s">
        <v>4138</v>
      </c>
      <c r="G29" s="3" t="s">
        <v>4032</v>
      </c>
      <c r="H29" s="3" t="s">
        <v>4033</v>
      </c>
      <c r="I29" s="7" t="s">
        <v>1042</v>
      </c>
      <c r="J29" s="3"/>
      <c r="K29" s="3"/>
    </row>
    <row r="30" spans="2:11" ht="15">
      <c r="B30" s="3" t="s">
        <v>1140</v>
      </c>
      <c r="C30" s="3" t="s">
        <v>4139</v>
      </c>
      <c r="D30" s="3" t="s">
        <v>1038</v>
      </c>
      <c r="E30" s="7"/>
      <c r="F30" s="3" t="s">
        <v>4140</v>
      </c>
      <c r="G30" s="3" t="s">
        <v>4036</v>
      </c>
      <c r="H30" s="3" t="s">
        <v>4037</v>
      </c>
      <c r="I30" s="7" t="s">
        <v>1042</v>
      </c>
      <c r="J30" s="3"/>
      <c r="K30" s="3"/>
    </row>
    <row r="31" spans="2:11" ht="15">
      <c r="B31" s="3" t="s">
        <v>1319</v>
      </c>
      <c r="C31" s="3" t="s">
        <v>4141</v>
      </c>
      <c r="D31" s="3" t="s">
        <v>1038</v>
      </c>
      <c r="E31" s="7"/>
      <c r="F31" s="3" t="s">
        <v>4142</v>
      </c>
      <c r="G31" s="3" t="s">
        <v>4143</v>
      </c>
      <c r="H31" s="3" t="s">
        <v>4144</v>
      </c>
      <c r="I31" s="7" t="s">
        <v>1099</v>
      </c>
      <c r="J31" s="3"/>
      <c r="K31" s="3"/>
    </row>
    <row r="32" spans="2:11" ht="15">
      <c r="B32" s="3" t="s">
        <v>1472</v>
      </c>
      <c r="C32" s="3" t="s">
        <v>4145</v>
      </c>
      <c r="D32" s="3" t="s">
        <v>1038</v>
      </c>
      <c r="E32" s="7"/>
      <c r="F32" s="3" t="s">
        <v>4146</v>
      </c>
      <c r="G32" s="3" t="s">
        <v>4147</v>
      </c>
      <c r="H32" s="3" t="s">
        <v>4148</v>
      </c>
      <c r="I32" s="7" t="s">
        <v>1099</v>
      </c>
      <c r="J32" s="3"/>
      <c r="K32" s="3"/>
    </row>
    <row r="33" spans="2:11" ht="15">
      <c r="B33" s="3" t="s">
        <v>1619</v>
      </c>
      <c r="C33" s="3" t="s">
        <v>4149</v>
      </c>
      <c r="D33" s="3" t="s">
        <v>1038</v>
      </c>
      <c r="E33" s="7"/>
      <c r="F33" s="3" t="s">
        <v>1646</v>
      </c>
      <c r="G33" s="3" t="s">
        <v>1647</v>
      </c>
      <c r="H33" s="3" t="s">
        <v>1648</v>
      </c>
      <c r="I33" s="7" t="s">
        <v>1049</v>
      </c>
      <c r="J33" s="3"/>
      <c r="K33" s="3"/>
    </row>
    <row r="34" spans="2:11" ht="15">
      <c r="B34" s="3" t="s">
        <v>1895</v>
      </c>
      <c r="C34" s="3" t="s">
        <v>4150</v>
      </c>
      <c r="D34" s="3" t="s">
        <v>1573</v>
      </c>
      <c r="E34" s="7"/>
      <c r="F34" s="3" t="s">
        <v>1615</v>
      </c>
      <c r="G34" s="3" t="s">
        <v>1616</v>
      </c>
      <c r="H34" s="3" t="s">
        <v>1617</v>
      </c>
      <c r="I34" s="7" t="s">
        <v>1618</v>
      </c>
      <c r="J34" s="3" t="s">
        <v>1043</v>
      </c>
      <c r="K34" s="3" t="s">
        <v>1043</v>
      </c>
    </row>
    <row r="35" spans="2:11" ht="15">
      <c r="B35" s="3" t="s">
        <v>1567</v>
      </c>
      <c r="C35" s="3" t="s">
        <v>4151</v>
      </c>
      <c r="D35" s="3" t="s">
        <v>1038</v>
      </c>
      <c r="E35" s="7"/>
      <c r="F35" s="3" t="s">
        <v>4152</v>
      </c>
      <c r="G35" s="3" t="s">
        <v>4153</v>
      </c>
      <c r="H35" s="3" t="s">
        <v>1098</v>
      </c>
      <c r="I35" s="7"/>
      <c r="J35" s="3"/>
      <c r="K35" s="3"/>
    </row>
    <row r="36" spans="2:11" ht="15">
      <c r="B36" s="3" t="s">
        <v>1681</v>
      </c>
      <c r="C36" s="3" t="s">
        <v>4154</v>
      </c>
      <c r="D36" s="3" t="s">
        <v>1038</v>
      </c>
      <c r="E36" s="7"/>
      <c r="F36" s="3" t="s">
        <v>1673</v>
      </c>
      <c r="G36" s="3" t="s">
        <v>1674</v>
      </c>
      <c r="H36" s="3" t="s">
        <v>2359</v>
      </c>
      <c r="I36" s="7"/>
      <c r="J36" s="3"/>
      <c r="K36" s="3"/>
    </row>
    <row r="37" spans="2:11" ht="15">
      <c r="B37" s="3" t="s">
        <v>1392</v>
      </c>
      <c r="C37" s="3" t="s">
        <v>4155</v>
      </c>
      <c r="D37" s="3" t="s">
        <v>1038</v>
      </c>
      <c r="E37" s="7"/>
      <c r="F37" s="3" t="s">
        <v>3333</v>
      </c>
      <c r="G37" s="3" t="s">
        <v>3334</v>
      </c>
      <c r="H37" s="3" t="s">
        <v>3334</v>
      </c>
      <c r="I37" s="7" t="s">
        <v>1049</v>
      </c>
      <c r="J37" s="3"/>
      <c r="K37" s="3"/>
    </row>
    <row r="38" spans="2:11" ht="15">
      <c r="B38" s="3" t="s">
        <v>1380</v>
      </c>
      <c r="C38" s="3" t="s">
        <v>4156</v>
      </c>
      <c r="D38" s="3" t="s">
        <v>1038</v>
      </c>
      <c r="E38" s="7"/>
      <c r="F38" s="3" t="s">
        <v>3330</v>
      </c>
      <c r="G38" s="3" t="s">
        <v>4157</v>
      </c>
      <c r="H38" s="3" t="s">
        <v>4157</v>
      </c>
      <c r="I38" s="7" t="s">
        <v>1049</v>
      </c>
      <c r="J38" s="3"/>
      <c r="K38" s="3"/>
    </row>
    <row r="39" spans="2:11" ht="15">
      <c r="B39" s="3" t="s">
        <v>1388</v>
      </c>
      <c r="C39" s="3" t="s">
        <v>4158</v>
      </c>
      <c r="D39" s="3" t="s">
        <v>1038</v>
      </c>
      <c r="E39" s="7"/>
      <c r="F39" s="3" t="s">
        <v>3917</v>
      </c>
      <c r="G39" s="3" t="s">
        <v>3918</v>
      </c>
      <c r="H39" s="3" t="s">
        <v>3919</v>
      </c>
      <c r="I39" s="7" t="s">
        <v>1049</v>
      </c>
      <c r="J39" s="3"/>
      <c r="K39" s="3"/>
    </row>
    <row r="40" spans="2:11" ht="15">
      <c r="B40" s="3" t="s">
        <v>1384</v>
      </c>
      <c r="C40" s="3" t="s">
        <v>4159</v>
      </c>
      <c r="D40" s="3" t="s">
        <v>1038</v>
      </c>
      <c r="E40" s="7"/>
      <c r="F40" s="3" t="s">
        <v>3305</v>
      </c>
      <c r="G40" s="3" t="s">
        <v>3306</v>
      </c>
      <c r="H40" s="3" t="s">
        <v>3307</v>
      </c>
      <c r="I40" s="7" t="s">
        <v>1049</v>
      </c>
      <c r="J40" s="3"/>
      <c r="K40" s="3"/>
    </row>
    <row r="41" spans="2:11" ht="15">
      <c r="B41" s="3" t="s">
        <v>1448</v>
      </c>
      <c r="C41" s="3" t="s">
        <v>4160</v>
      </c>
      <c r="D41" s="3" t="s">
        <v>1573</v>
      </c>
      <c r="E41" s="7"/>
      <c r="F41" s="3" t="s">
        <v>3164</v>
      </c>
      <c r="G41" s="3" t="s">
        <v>3165</v>
      </c>
      <c r="H41" s="3" t="s">
        <v>3165</v>
      </c>
      <c r="I41" s="7"/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33"/>
  <sheetViews>
    <sheetView tabSelected="1" workbookViewId="0">
      <selection activeCell="B2" sqref="B2:K33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4161</v>
      </c>
      <c r="D4" s="4" t="s">
        <v>1019</v>
      </c>
      <c r="E4" s="3" t="s">
        <v>68</v>
      </c>
    </row>
    <row r="5" spans="1:11" ht="16">
      <c r="B5" s="4" t="s">
        <v>1020</v>
      </c>
      <c r="C5" s="13" t="s">
        <v>72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4162</v>
      </c>
      <c r="D9" s="3" t="s">
        <v>1038</v>
      </c>
      <c r="E9" s="7"/>
      <c r="F9" s="3" t="s">
        <v>4163</v>
      </c>
      <c r="G9" s="3" t="s">
        <v>4164</v>
      </c>
      <c r="H9" s="3" t="s">
        <v>4165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4166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4167</v>
      </c>
      <c r="D11" s="3" t="s">
        <v>1038</v>
      </c>
      <c r="E11" s="7"/>
      <c r="F11" s="3" t="s">
        <v>3911</v>
      </c>
      <c r="G11" s="3" t="s">
        <v>3912</v>
      </c>
      <c r="H11" s="3" t="s">
        <v>4075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1890</v>
      </c>
      <c r="C12" s="3" t="s">
        <v>4168</v>
      </c>
      <c r="D12" s="3" t="s">
        <v>1038</v>
      </c>
      <c r="E12" s="7"/>
      <c r="F12" s="3" t="s">
        <v>4169</v>
      </c>
      <c r="G12" s="3" t="s">
        <v>4170</v>
      </c>
      <c r="H12" s="3" t="s">
        <v>4171</v>
      </c>
      <c r="I12" s="7" t="s">
        <v>1049</v>
      </c>
      <c r="J12" s="3"/>
      <c r="K12" s="3"/>
    </row>
    <row r="13" spans="1:11" ht="15">
      <c r="B13" s="3" t="s">
        <v>1872</v>
      </c>
      <c r="C13" s="3" t="s">
        <v>4172</v>
      </c>
      <c r="D13" s="3" t="s">
        <v>1842</v>
      </c>
      <c r="E13" s="7"/>
      <c r="F13" s="3" t="s">
        <v>4173</v>
      </c>
      <c r="G13" s="3" t="s">
        <v>4153</v>
      </c>
      <c r="H13" s="3" t="s">
        <v>4174</v>
      </c>
      <c r="I13" s="7" t="s">
        <v>1042</v>
      </c>
      <c r="J13" s="3"/>
      <c r="K13" s="3"/>
    </row>
    <row r="14" spans="1:11" ht="15">
      <c r="B14" s="3" t="s">
        <v>1055</v>
      </c>
      <c r="C14" s="3" t="s">
        <v>4175</v>
      </c>
      <c r="D14" s="3" t="s">
        <v>1038</v>
      </c>
      <c r="E14" s="7"/>
      <c r="F14" s="3" t="s">
        <v>4176</v>
      </c>
      <c r="G14" s="3" t="s">
        <v>4177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1165</v>
      </c>
      <c r="C15" s="3" t="s">
        <v>4178</v>
      </c>
      <c r="D15" s="3" t="s">
        <v>1038</v>
      </c>
      <c r="E15" s="7"/>
      <c r="F15" s="3" t="s">
        <v>4179</v>
      </c>
      <c r="G15" s="3" t="s">
        <v>4180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1877</v>
      </c>
      <c r="C16" s="3" t="s">
        <v>4181</v>
      </c>
      <c r="D16" s="3" t="s">
        <v>1038</v>
      </c>
      <c r="E16" s="7"/>
      <c r="F16" s="3" t="s">
        <v>4182</v>
      </c>
      <c r="G16" s="3" t="s">
        <v>4183</v>
      </c>
      <c r="H16" s="3" t="s">
        <v>1098</v>
      </c>
      <c r="I16" s="7" t="s">
        <v>1049</v>
      </c>
      <c r="J16" s="3"/>
      <c r="K16" s="3"/>
    </row>
    <row r="17" spans="2:11" ht="15">
      <c r="B17" s="3" t="s">
        <v>1161</v>
      </c>
      <c r="C17" s="3" t="s">
        <v>4184</v>
      </c>
      <c r="D17" s="3" t="s">
        <v>1038</v>
      </c>
      <c r="E17" s="7"/>
      <c r="F17" s="3" t="s">
        <v>4106</v>
      </c>
      <c r="G17" s="3" t="s">
        <v>4185</v>
      </c>
      <c r="H17" s="3" t="s">
        <v>4108</v>
      </c>
      <c r="I17" s="7" t="s">
        <v>2079</v>
      </c>
      <c r="J17" s="3"/>
      <c r="K17" s="3"/>
    </row>
    <row r="18" spans="2:11" ht="15">
      <c r="B18" s="3" t="s">
        <v>1882</v>
      </c>
      <c r="C18" s="3" t="s">
        <v>4186</v>
      </c>
      <c r="D18" s="3" t="s">
        <v>1038</v>
      </c>
      <c r="E18" s="7"/>
      <c r="F18" s="3" t="s">
        <v>4117</v>
      </c>
      <c r="G18" s="3" t="s">
        <v>4187</v>
      </c>
      <c r="H18" s="3" t="s">
        <v>1098</v>
      </c>
      <c r="I18" s="7" t="s">
        <v>1076</v>
      </c>
      <c r="J18" s="3"/>
      <c r="K18" s="3"/>
    </row>
    <row r="19" spans="2:11" ht="15">
      <c r="B19" s="3" t="s">
        <v>1582</v>
      </c>
      <c r="C19" s="3" t="s">
        <v>4188</v>
      </c>
      <c r="D19" s="3" t="s">
        <v>1038</v>
      </c>
      <c r="E19" s="7"/>
      <c r="F19" s="3" t="s">
        <v>4110</v>
      </c>
      <c r="G19" s="3" t="s">
        <v>4111</v>
      </c>
      <c r="H19" s="3" t="s">
        <v>4111</v>
      </c>
      <c r="I19" s="7" t="s">
        <v>1049</v>
      </c>
      <c r="J19" s="3"/>
      <c r="K19" s="3"/>
    </row>
    <row r="20" spans="2:11" ht="15">
      <c r="B20" s="3" t="s">
        <v>1886</v>
      </c>
      <c r="C20" s="3" t="s">
        <v>4189</v>
      </c>
      <c r="D20" s="3" t="s">
        <v>1038</v>
      </c>
      <c r="E20" s="7"/>
      <c r="F20" s="3" t="s">
        <v>4113</v>
      </c>
      <c r="G20" s="3" t="s">
        <v>4114</v>
      </c>
      <c r="H20" s="3" t="s">
        <v>1098</v>
      </c>
      <c r="I20" s="7" t="s">
        <v>1076</v>
      </c>
      <c r="J20" s="3"/>
      <c r="K20" s="3"/>
    </row>
    <row r="21" spans="2:11" ht="15">
      <c r="B21" s="3" t="s">
        <v>1895</v>
      </c>
      <c r="C21" s="3" t="s">
        <v>4190</v>
      </c>
      <c r="D21" s="3" t="s">
        <v>1038</v>
      </c>
      <c r="E21" s="7"/>
      <c r="F21" s="3" t="s">
        <v>4191</v>
      </c>
      <c r="G21" s="3" t="s">
        <v>4192</v>
      </c>
      <c r="H21" s="3" t="s">
        <v>1098</v>
      </c>
      <c r="I21" s="7" t="s">
        <v>2079</v>
      </c>
      <c r="J21" s="3"/>
      <c r="K21" s="3"/>
    </row>
    <row r="22" spans="2:11" ht="15">
      <c r="B22" s="3" t="s">
        <v>1588</v>
      </c>
      <c r="C22" s="3" t="s">
        <v>4193</v>
      </c>
      <c r="D22" s="3" t="s">
        <v>1038</v>
      </c>
      <c r="E22" s="7"/>
      <c r="F22" s="3" t="s">
        <v>4194</v>
      </c>
      <c r="G22" s="3" t="s">
        <v>4195</v>
      </c>
      <c r="H22" s="3" t="s">
        <v>1098</v>
      </c>
      <c r="I22" s="7" t="s">
        <v>2079</v>
      </c>
      <c r="J22" s="3"/>
      <c r="K22" s="3"/>
    </row>
    <row r="23" spans="2:11" ht="15">
      <c r="B23" s="3" t="s">
        <v>1899</v>
      </c>
      <c r="C23" s="3" t="s">
        <v>4196</v>
      </c>
      <c r="D23" s="3" t="s">
        <v>1038</v>
      </c>
      <c r="E23" s="7"/>
      <c r="F23" s="3" t="s">
        <v>4197</v>
      </c>
      <c r="G23" s="3" t="s">
        <v>4198</v>
      </c>
      <c r="H23" s="3" t="s">
        <v>1098</v>
      </c>
      <c r="I23" s="7" t="s">
        <v>1076</v>
      </c>
      <c r="J23" s="3"/>
      <c r="K23" s="3"/>
    </row>
    <row r="24" spans="2:11" ht="15">
      <c r="B24" s="10" t="s">
        <v>1619</v>
      </c>
      <c r="C24" s="10" t="s">
        <v>4199</v>
      </c>
      <c r="D24" s="10" t="s">
        <v>1874</v>
      </c>
      <c r="E24" s="11" t="s">
        <v>1095</v>
      </c>
      <c r="F24" s="10" t="s">
        <v>4132</v>
      </c>
      <c r="G24" s="10" t="s">
        <v>4133</v>
      </c>
      <c r="H24" s="10" t="s">
        <v>4134</v>
      </c>
      <c r="I24" s="11" t="s">
        <v>1049</v>
      </c>
      <c r="J24" s="10"/>
      <c r="K24" s="10"/>
    </row>
    <row r="25" spans="2:11" ht="15">
      <c r="B25" s="3" t="s">
        <v>1909</v>
      </c>
      <c r="C25" s="3" t="s">
        <v>4200</v>
      </c>
      <c r="D25" s="3" t="s">
        <v>1066</v>
      </c>
      <c r="E25" s="7" t="s">
        <v>1095</v>
      </c>
      <c r="F25" s="3" t="s">
        <v>4136</v>
      </c>
      <c r="G25" s="3" t="s">
        <v>4026</v>
      </c>
      <c r="H25" s="3" t="s">
        <v>4134</v>
      </c>
      <c r="I25" s="7" t="s">
        <v>1042</v>
      </c>
      <c r="J25" s="3"/>
      <c r="K25" s="3"/>
    </row>
    <row r="26" spans="2:11" ht="15">
      <c r="B26" s="3" t="s">
        <v>1301</v>
      </c>
      <c r="C26" s="3" t="s">
        <v>4201</v>
      </c>
      <c r="D26" s="3" t="s">
        <v>1038</v>
      </c>
      <c r="E26" s="7"/>
      <c r="F26" s="3" t="s">
        <v>4140</v>
      </c>
      <c r="G26" s="3" t="s">
        <v>4036</v>
      </c>
      <c r="H26" s="3" t="s">
        <v>4037</v>
      </c>
      <c r="I26" s="7" t="s">
        <v>1042</v>
      </c>
      <c r="J26" s="3"/>
      <c r="K26" s="3"/>
    </row>
    <row r="27" spans="2:11" ht="15">
      <c r="B27" s="3" t="s">
        <v>1912</v>
      </c>
      <c r="C27" s="3" t="s">
        <v>4202</v>
      </c>
      <c r="D27" s="3" t="s">
        <v>1038</v>
      </c>
      <c r="E27" s="7"/>
      <c r="F27" s="3" t="s">
        <v>4138</v>
      </c>
      <c r="G27" s="3" t="s">
        <v>4032</v>
      </c>
      <c r="H27" s="3" t="s">
        <v>4033</v>
      </c>
      <c r="I27" s="7" t="s">
        <v>1042</v>
      </c>
      <c r="J27" s="3"/>
      <c r="K27" s="3"/>
    </row>
    <row r="28" spans="2:11" ht="15">
      <c r="B28" s="3" t="s">
        <v>1902</v>
      </c>
      <c r="C28" s="3" t="s">
        <v>4203</v>
      </c>
      <c r="D28" s="3" t="s">
        <v>1038</v>
      </c>
      <c r="E28" s="7"/>
      <c r="F28" s="3" t="s">
        <v>4204</v>
      </c>
      <c r="G28" s="3" t="s">
        <v>1032</v>
      </c>
      <c r="H28" s="3" t="s">
        <v>1098</v>
      </c>
      <c r="I28" s="7" t="s">
        <v>2079</v>
      </c>
      <c r="J28" s="3"/>
      <c r="K28" s="3"/>
    </row>
    <row r="29" spans="2:11" ht="15">
      <c r="B29" s="3" t="s">
        <v>1146</v>
      </c>
      <c r="C29" s="3" t="s">
        <v>4205</v>
      </c>
      <c r="D29" s="3" t="s">
        <v>1038</v>
      </c>
      <c r="E29" s="7"/>
      <c r="F29" s="3" t="s">
        <v>1646</v>
      </c>
      <c r="G29" s="3" t="s">
        <v>1647</v>
      </c>
      <c r="H29" s="3" t="s">
        <v>1648</v>
      </c>
      <c r="I29" s="7" t="s">
        <v>1049</v>
      </c>
      <c r="J29" s="3"/>
      <c r="K29" s="3"/>
    </row>
    <row r="30" spans="2:11" ht="15">
      <c r="B30" s="3" t="s">
        <v>1906</v>
      </c>
      <c r="C30" s="3" t="s">
        <v>4206</v>
      </c>
      <c r="D30" s="3" t="s">
        <v>1573</v>
      </c>
      <c r="E30" s="7"/>
      <c r="F30" s="3" t="s">
        <v>1615</v>
      </c>
      <c r="G30" s="3" t="s">
        <v>1616</v>
      </c>
      <c r="H30" s="3" t="s">
        <v>1617</v>
      </c>
      <c r="I30" s="7" t="s">
        <v>1618</v>
      </c>
      <c r="J30" s="3" t="s">
        <v>1043</v>
      </c>
      <c r="K30" s="3" t="s">
        <v>1043</v>
      </c>
    </row>
    <row r="31" spans="2:11" ht="15">
      <c r="B31" s="3" t="s">
        <v>1140</v>
      </c>
      <c r="C31" s="3" t="s">
        <v>4207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  <row r="32" spans="2:11" ht="15">
      <c r="B32" s="3" t="s">
        <v>1169</v>
      </c>
      <c r="C32" s="3" t="s">
        <v>4208</v>
      </c>
      <c r="D32" s="3" t="s">
        <v>1038</v>
      </c>
      <c r="E32" s="7"/>
      <c r="F32" s="3" t="s">
        <v>3333</v>
      </c>
      <c r="G32" s="3" t="s">
        <v>3334</v>
      </c>
      <c r="H32" s="3" t="s">
        <v>3334</v>
      </c>
      <c r="I32" s="7" t="s">
        <v>1049</v>
      </c>
      <c r="J32" s="3"/>
      <c r="K32" s="3"/>
    </row>
    <row r="33" spans="2:11" ht="15">
      <c r="B33" s="3" t="s">
        <v>1319</v>
      </c>
      <c r="C33" s="3" t="s">
        <v>4209</v>
      </c>
      <c r="D33" s="3" t="s">
        <v>1038</v>
      </c>
      <c r="E33" s="7"/>
      <c r="F33" s="3" t="s">
        <v>3330</v>
      </c>
      <c r="G33" s="3" t="s">
        <v>4157</v>
      </c>
      <c r="H33" s="3" t="s">
        <v>4157</v>
      </c>
      <c r="I33" s="7" t="s">
        <v>1049</v>
      </c>
      <c r="J33" s="3"/>
      <c r="K33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4210</v>
      </c>
      <c r="D4" s="4" t="s">
        <v>1019</v>
      </c>
      <c r="E4" s="3" t="s">
        <v>73</v>
      </c>
    </row>
    <row r="5" spans="1:11" ht="16">
      <c r="B5" s="4" t="s">
        <v>1020</v>
      </c>
      <c r="C5" s="13" t="s">
        <v>76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4211</v>
      </c>
      <c r="D9" s="3" t="s">
        <v>1038</v>
      </c>
      <c r="E9" s="7"/>
      <c r="F9" s="3" t="s">
        <v>1673</v>
      </c>
      <c r="G9" s="3" t="s">
        <v>1674</v>
      </c>
      <c r="H9" s="3" t="s">
        <v>2359</v>
      </c>
      <c r="I9" s="7"/>
      <c r="J9" s="3"/>
      <c r="K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10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4212</v>
      </c>
      <c r="D4" s="4" t="s">
        <v>1019</v>
      </c>
      <c r="E4" s="3" t="s">
        <v>77</v>
      </c>
    </row>
    <row r="5" spans="1:11" ht="16">
      <c r="B5" s="4" t="s">
        <v>1020</v>
      </c>
      <c r="C5" s="13" t="s">
        <v>80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4213</v>
      </c>
      <c r="D9" s="3" t="s">
        <v>1038</v>
      </c>
      <c r="E9" s="7"/>
      <c r="F9" s="3" t="s">
        <v>4214</v>
      </c>
      <c r="G9" s="3" t="s">
        <v>4215</v>
      </c>
      <c r="H9" s="3" t="s">
        <v>4216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4217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4218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4219</v>
      </c>
      <c r="D12" s="3" t="s">
        <v>1038</v>
      </c>
      <c r="E12" s="7"/>
      <c r="F12" s="3" t="s">
        <v>4220</v>
      </c>
      <c r="G12" s="3" t="s">
        <v>4221</v>
      </c>
      <c r="H12" s="3" t="s">
        <v>4222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4223</v>
      </c>
      <c r="D13" s="3" t="s">
        <v>1038</v>
      </c>
      <c r="E13" s="7"/>
      <c r="F13" s="3" t="s">
        <v>4224</v>
      </c>
      <c r="G13" s="3" t="s">
        <v>4225</v>
      </c>
      <c r="H13" s="3" t="s">
        <v>4226</v>
      </c>
      <c r="I13" s="7" t="s">
        <v>1049</v>
      </c>
      <c r="J13" s="3"/>
      <c r="K13" s="3"/>
    </row>
    <row r="14" spans="1:11" ht="15">
      <c r="B14" s="3" t="s">
        <v>1619</v>
      </c>
      <c r="C14" s="3" t="s">
        <v>4227</v>
      </c>
      <c r="D14" s="3" t="s">
        <v>1573</v>
      </c>
      <c r="E14" s="7"/>
      <c r="F14" s="3" t="s">
        <v>3254</v>
      </c>
      <c r="G14" s="3" t="s">
        <v>3255</v>
      </c>
      <c r="H14" s="3" t="s">
        <v>3256</v>
      </c>
      <c r="I14" s="7" t="s">
        <v>1576</v>
      </c>
      <c r="J14" s="3" t="s">
        <v>1043</v>
      </c>
      <c r="K14" s="3" t="s">
        <v>1043</v>
      </c>
    </row>
    <row r="15" spans="1:11" ht="15">
      <c r="B15" s="10" t="s">
        <v>1895</v>
      </c>
      <c r="C15" s="10" t="s">
        <v>4228</v>
      </c>
      <c r="D15" s="10" t="s">
        <v>1038</v>
      </c>
      <c r="E15" s="11"/>
      <c r="F15" s="10" t="s">
        <v>3423</v>
      </c>
      <c r="G15" s="10" t="s">
        <v>3424</v>
      </c>
      <c r="H15" s="10" t="s">
        <v>3425</v>
      </c>
      <c r="I15" s="11" t="s">
        <v>1049</v>
      </c>
      <c r="J15" s="10"/>
      <c r="K15" s="10"/>
    </row>
    <row r="16" spans="1:11" ht="15">
      <c r="B16" s="3" t="s">
        <v>1934</v>
      </c>
      <c r="C16" s="3" t="s">
        <v>4229</v>
      </c>
      <c r="D16" s="3" t="s">
        <v>1038</v>
      </c>
      <c r="E16" s="7"/>
      <c r="F16" s="3" t="s">
        <v>3261</v>
      </c>
      <c r="G16" s="3" t="s">
        <v>3262</v>
      </c>
      <c r="H16" s="3" t="s">
        <v>4230</v>
      </c>
      <c r="I16" s="7" t="s">
        <v>1049</v>
      </c>
      <c r="J16" s="3"/>
      <c r="K16" s="3"/>
    </row>
    <row r="17" spans="2:11" ht="15">
      <c r="B17" s="3" t="s">
        <v>1938</v>
      </c>
      <c r="C17" s="3" t="s">
        <v>4231</v>
      </c>
      <c r="D17" s="3" t="s">
        <v>1038</v>
      </c>
      <c r="E17" s="7"/>
      <c r="F17" s="3" t="s">
        <v>3258</v>
      </c>
      <c r="G17" s="3" t="s">
        <v>3259</v>
      </c>
      <c r="H17" s="3" t="s">
        <v>4232</v>
      </c>
      <c r="I17" s="7" t="s">
        <v>1049</v>
      </c>
      <c r="J17" s="3"/>
      <c r="K17" s="3"/>
    </row>
    <row r="18" spans="2:11" ht="15">
      <c r="B18" s="10" t="s">
        <v>1588</v>
      </c>
      <c r="C18" s="10" t="s">
        <v>4233</v>
      </c>
      <c r="D18" s="10" t="s">
        <v>1038</v>
      </c>
      <c r="E18" s="11"/>
      <c r="F18" s="10" t="s">
        <v>3427</v>
      </c>
      <c r="G18" s="10" t="s">
        <v>3428</v>
      </c>
      <c r="H18" s="10" t="s">
        <v>3429</v>
      </c>
      <c r="I18" s="11" t="s">
        <v>1049</v>
      </c>
      <c r="J18" s="10"/>
      <c r="K18" s="10"/>
    </row>
    <row r="19" spans="2:11" ht="15">
      <c r="B19" s="3" t="s">
        <v>1942</v>
      </c>
      <c r="C19" s="3" t="s">
        <v>4234</v>
      </c>
      <c r="D19" s="3" t="s">
        <v>1038</v>
      </c>
      <c r="E19" s="7"/>
      <c r="F19" s="3" t="s">
        <v>3251</v>
      </c>
      <c r="G19" s="3" t="s">
        <v>3252</v>
      </c>
      <c r="H19" s="3" t="s">
        <v>4235</v>
      </c>
      <c r="I19" s="7" t="s">
        <v>1049</v>
      </c>
      <c r="J19" s="3"/>
      <c r="K19" s="3"/>
    </row>
    <row r="20" spans="2:11" ht="15">
      <c r="B20" s="3" t="s">
        <v>1495</v>
      </c>
      <c r="C20" s="3" t="s">
        <v>4236</v>
      </c>
      <c r="D20" s="3" t="s">
        <v>1038</v>
      </c>
      <c r="E20" s="7"/>
      <c r="F20" s="3" t="s">
        <v>3248</v>
      </c>
      <c r="G20" s="3" t="s">
        <v>3249</v>
      </c>
      <c r="H20" s="3" t="s">
        <v>4237</v>
      </c>
      <c r="I20" s="7" t="s">
        <v>1049</v>
      </c>
      <c r="J20" s="3"/>
      <c r="K20" s="3"/>
    </row>
    <row r="21" spans="2:11" ht="15">
      <c r="B21" s="10" t="s">
        <v>1902</v>
      </c>
      <c r="C21" s="10" t="s">
        <v>4238</v>
      </c>
      <c r="D21" s="10" t="s">
        <v>1874</v>
      </c>
      <c r="E21" s="11" t="s">
        <v>4239</v>
      </c>
      <c r="F21" s="10" t="s">
        <v>4240</v>
      </c>
      <c r="G21" s="10" t="s">
        <v>3246</v>
      </c>
      <c r="H21" s="10" t="s">
        <v>4241</v>
      </c>
      <c r="I21" s="11" t="s">
        <v>1049</v>
      </c>
      <c r="J21" s="10"/>
      <c r="K21" s="10"/>
    </row>
    <row r="22" spans="2:11" ht="15">
      <c r="B22" s="3" t="s">
        <v>1765</v>
      </c>
      <c r="C22" s="3" t="s">
        <v>4242</v>
      </c>
      <c r="D22" s="3" t="s">
        <v>1066</v>
      </c>
      <c r="E22" s="7" t="s">
        <v>4239</v>
      </c>
      <c r="F22" s="3" t="s">
        <v>4243</v>
      </c>
      <c r="G22" s="3" t="s">
        <v>3246</v>
      </c>
      <c r="H22" s="3" t="s">
        <v>4244</v>
      </c>
      <c r="I22" s="7" t="s">
        <v>1042</v>
      </c>
      <c r="J22" s="3"/>
      <c r="K22" s="3"/>
    </row>
    <row r="23" spans="2:11" ht="15">
      <c r="B23" s="3" t="s">
        <v>1671</v>
      </c>
      <c r="C23" s="3" t="s">
        <v>4245</v>
      </c>
      <c r="D23" s="3" t="s">
        <v>1038</v>
      </c>
      <c r="E23" s="7"/>
      <c r="F23" s="3" t="s">
        <v>4246</v>
      </c>
      <c r="G23" s="3" t="s">
        <v>3241</v>
      </c>
      <c r="H23" s="3" t="s">
        <v>3242</v>
      </c>
      <c r="I23" s="7" t="s">
        <v>1049</v>
      </c>
      <c r="J23" s="3"/>
      <c r="K23" s="3"/>
    </row>
    <row r="24" spans="2:11" ht="15">
      <c r="B24" s="3" t="s">
        <v>1275</v>
      </c>
      <c r="C24" s="3" t="s">
        <v>4247</v>
      </c>
      <c r="D24" s="3" t="s">
        <v>1038</v>
      </c>
      <c r="E24" s="7"/>
      <c r="F24" s="3" t="s">
        <v>4248</v>
      </c>
      <c r="G24" s="3" t="s">
        <v>3237</v>
      </c>
      <c r="H24" s="3" t="s">
        <v>3238</v>
      </c>
      <c r="I24" s="7" t="s">
        <v>1049</v>
      </c>
      <c r="J24" s="3"/>
      <c r="K24" s="3"/>
    </row>
    <row r="25" spans="2:11" ht="15">
      <c r="B25" s="3" t="s">
        <v>1285</v>
      </c>
      <c r="C25" s="3" t="s">
        <v>4249</v>
      </c>
      <c r="D25" s="3" t="s">
        <v>1038</v>
      </c>
      <c r="E25" s="7"/>
      <c r="F25" s="3" t="s">
        <v>4250</v>
      </c>
      <c r="G25" s="3" t="s">
        <v>4251</v>
      </c>
      <c r="H25" s="3" t="s">
        <v>4251</v>
      </c>
      <c r="I25" s="7" t="s">
        <v>1866</v>
      </c>
      <c r="J25" s="3"/>
      <c r="K25" s="3"/>
    </row>
    <row r="26" spans="2:11" ht="15">
      <c r="B26" s="10" t="s">
        <v>1388</v>
      </c>
      <c r="C26" s="10" t="s">
        <v>4252</v>
      </c>
      <c r="D26" s="10" t="s">
        <v>1038</v>
      </c>
      <c r="E26" s="11"/>
      <c r="F26" s="10" t="s">
        <v>3264</v>
      </c>
      <c r="G26" s="10" t="s">
        <v>3265</v>
      </c>
      <c r="H26" s="10" t="s">
        <v>3265</v>
      </c>
      <c r="I26" s="11" t="s">
        <v>1049</v>
      </c>
      <c r="J26" s="10"/>
      <c r="K26" s="10"/>
    </row>
    <row r="27" spans="2:11" ht="15">
      <c r="B27" s="3" t="s">
        <v>1476</v>
      </c>
      <c r="C27" s="3" t="s">
        <v>4253</v>
      </c>
      <c r="D27" s="3" t="s">
        <v>1038</v>
      </c>
      <c r="E27" s="7"/>
      <c r="F27" s="3" t="s">
        <v>4254</v>
      </c>
      <c r="G27" s="3" t="s">
        <v>4255</v>
      </c>
      <c r="H27" s="3" t="s">
        <v>4256</v>
      </c>
      <c r="I27" s="7" t="s">
        <v>1049</v>
      </c>
      <c r="J27" s="3"/>
      <c r="K27" s="3"/>
    </row>
    <row r="28" spans="2:11" ht="15">
      <c r="B28" s="3" t="s">
        <v>1676</v>
      </c>
      <c r="C28" s="3" t="s">
        <v>4257</v>
      </c>
      <c r="D28" s="3" t="s">
        <v>1038</v>
      </c>
      <c r="E28" s="7"/>
      <c r="F28" s="3" t="s">
        <v>4258</v>
      </c>
      <c r="G28" s="3" t="s">
        <v>4259</v>
      </c>
      <c r="H28" s="3" t="s">
        <v>4260</v>
      </c>
      <c r="I28" s="7" t="s">
        <v>1049</v>
      </c>
      <c r="J28" s="3"/>
      <c r="K28" s="3"/>
    </row>
    <row r="29" spans="2:11" ht="15">
      <c r="B29" s="3" t="s">
        <v>1169</v>
      </c>
      <c r="C29" s="3" t="s">
        <v>4261</v>
      </c>
      <c r="D29" s="3" t="s">
        <v>1038</v>
      </c>
      <c r="E29" s="7"/>
      <c r="F29" s="3" t="s">
        <v>3197</v>
      </c>
      <c r="G29" s="3" t="s">
        <v>3198</v>
      </c>
      <c r="H29" s="3" t="s">
        <v>4262</v>
      </c>
      <c r="I29" s="7" t="s">
        <v>1049</v>
      </c>
      <c r="J29" s="3" t="s">
        <v>1043</v>
      </c>
      <c r="K29" s="3" t="s">
        <v>1043</v>
      </c>
    </row>
    <row r="30" spans="2:11" ht="15">
      <c r="B30" s="3" t="s">
        <v>1319</v>
      </c>
      <c r="C30" s="3" t="s">
        <v>4263</v>
      </c>
      <c r="D30" s="3" t="s">
        <v>1573</v>
      </c>
      <c r="E30" s="7"/>
      <c r="F30" s="3" t="s">
        <v>3193</v>
      </c>
      <c r="G30" s="3" t="s">
        <v>3194</v>
      </c>
      <c r="H30" s="3" t="s">
        <v>4264</v>
      </c>
      <c r="I30" s="7" t="s">
        <v>1576</v>
      </c>
      <c r="J30" s="3"/>
      <c r="K30" s="3"/>
    </row>
    <row r="31" spans="2:11" ht="15">
      <c r="B31" s="3" t="s">
        <v>1140</v>
      </c>
      <c r="C31" s="3" t="s">
        <v>4265</v>
      </c>
      <c r="D31" s="3" t="s">
        <v>1842</v>
      </c>
      <c r="E31" s="7"/>
      <c r="F31" s="3" t="s">
        <v>2706</v>
      </c>
      <c r="G31" s="3" t="s">
        <v>3356</v>
      </c>
      <c r="H31" s="3" t="s">
        <v>3357</v>
      </c>
      <c r="I31" s="7" t="s">
        <v>1042</v>
      </c>
      <c r="J31" s="3"/>
      <c r="K31" s="3"/>
    </row>
    <row r="32" spans="2:11" ht="15">
      <c r="B32" s="3" t="s">
        <v>1384</v>
      </c>
      <c r="C32" s="3" t="s">
        <v>4266</v>
      </c>
      <c r="D32" s="3" t="s">
        <v>1573</v>
      </c>
      <c r="E32" s="7"/>
      <c r="F32" s="3" t="s">
        <v>3217</v>
      </c>
      <c r="G32" s="3" t="s">
        <v>3218</v>
      </c>
      <c r="H32" s="3" t="s">
        <v>3219</v>
      </c>
      <c r="I32" s="7" t="s">
        <v>1576</v>
      </c>
      <c r="J32" s="3"/>
      <c r="K32" s="3"/>
    </row>
    <row r="33" spans="2:11" ht="15">
      <c r="B33" s="3" t="s">
        <v>1567</v>
      </c>
      <c r="C33" s="3" t="s">
        <v>4267</v>
      </c>
      <c r="D33" s="3" t="s">
        <v>1038</v>
      </c>
      <c r="E33" s="7"/>
      <c r="F33" s="3" t="s">
        <v>3348</v>
      </c>
      <c r="G33" s="3" t="s">
        <v>3349</v>
      </c>
      <c r="H33" s="3" t="s">
        <v>3350</v>
      </c>
      <c r="I33" s="7" t="s">
        <v>1076</v>
      </c>
      <c r="J33" s="3" t="s">
        <v>1043</v>
      </c>
      <c r="K33" s="3" t="s">
        <v>1043</v>
      </c>
    </row>
    <row r="34" spans="2:11" ht="15">
      <c r="B34" s="3" t="s">
        <v>1392</v>
      </c>
      <c r="C34" s="3" t="s">
        <v>4268</v>
      </c>
      <c r="D34" s="3" t="s">
        <v>1038</v>
      </c>
      <c r="E34" s="7"/>
      <c r="F34" s="3" t="s">
        <v>2703</v>
      </c>
      <c r="G34" s="3" t="s">
        <v>2704</v>
      </c>
      <c r="H34" s="3" t="s">
        <v>2704</v>
      </c>
      <c r="I34" s="7" t="s">
        <v>1099</v>
      </c>
      <c r="J34" s="3" t="s">
        <v>1043</v>
      </c>
      <c r="K34" s="3" t="s">
        <v>1043</v>
      </c>
    </row>
    <row r="35" spans="2:11" ht="15">
      <c r="B35" s="3" t="s">
        <v>1380</v>
      </c>
      <c r="C35" s="3" t="s">
        <v>4269</v>
      </c>
      <c r="D35" s="3" t="s">
        <v>1038</v>
      </c>
      <c r="E35" s="7"/>
      <c r="F35" s="3" t="s">
        <v>2655</v>
      </c>
      <c r="G35" s="3" t="s">
        <v>2656</v>
      </c>
      <c r="H35" s="3" t="s">
        <v>2656</v>
      </c>
      <c r="I35" s="7" t="s">
        <v>1076</v>
      </c>
      <c r="J35" s="3"/>
      <c r="K35" s="3"/>
    </row>
    <row r="36" spans="2:11" ht="15">
      <c r="B36" s="3" t="s">
        <v>1920</v>
      </c>
      <c r="C36" s="3" t="s">
        <v>4270</v>
      </c>
      <c r="D36" s="3" t="s">
        <v>1066</v>
      </c>
      <c r="E36" s="7" t="s">
        <v>2864</v>
      </c>
      <c r="F36" s="3" t="s">
        <v>2865</v>
      </c>
      <c r="G36" s="3" t="s">
        <v>2866</v>
      </c>
      <c r="H36" s="3"/>
      <c r="I36" s="7" t="s">
        <v>1042</v>
      </c>
      <c r="J36" s="3"/>
      <c r="K36" s="3"/>
    </row>
    <row r="37" spans="2:11" ht="15">
      <c r="B37" s="3" t="s">
        <v>1644</v>
      </c>
      <c r="C37" s="3" t="s">
        <v>4271</v>
      </c>
      <c r="D37" s="3" t="s">
        <v>1038</v>
      </c>
      <c r="E37" s="7"/>
      <c r="F37" s="3" t="s">
        <v>2860</v>
      </c>
      <c r="G37" s="3" t="s">
        <v>2861</v>
      </c>
      <c r="H37" s="3" t="s">
        <v>2862</v>
      </c>
      <c r="I37" s="7" t="s">
        <v>1049</v>
      </c>
      <c r="J37" s="3"/>
      <c r="K37" s="3"/>
    </row>
    <row r="38" spans="2:11" ht="15">
      <c r="B38" s="3" t="s">
        <v>1613</v>
      </c>
      <c r="C38" s="3" t="s">
        <v>4272</v>
      </c>
      <c r="D38" s="3" t="s">
        <v>1038</v>
      </c>
      <c r="E38" s="7"/>
      <c r="F38" s="3" t="s">
        <v>2856</v>
      </c>
      <c r="G38" s="3" t="s">
        <v>2857</v>
      </c>
      <c r="H38" s="3" t="s">
        <v>3340</v>
      </c>
      <c r="I38" s="7" t="s">
        <v>1049</v>
      </c>
      <c r="J38" s="3"/>
      <c r="K38" s="3"/>
    </row>
    <row r="39" spans="2:11" ht="15">
      <c r="B39" s="3" t="s">
        <v>1924</v>
      </c>
      <c r="C39" s="3" t="s">
        <v>4273</v>
      </c>
      <c r="D39" s="3" t="s">
        <v>1066</v>
      </c>
      <c r="E39" s="7" t="s">
        <v>2852</v>
      </c>
      <c r="F39" s="3" t="s">
        <v>2853</v>
      </c>
      <c r="G39" s="3" t="s">
        <v>2854</v>
      </c>
      <c r="H39" s="3"/>
      <c r="I39" s="7" t="s">
        <v>1042</v>
      </c>
      <c r="J39" s="3"/>
      <c r="K39" s="3"/>
    </row>
    <row r="40" spans="2:11" ht="15">
      <c r="B40" s="3" t="s">
        <v>1624</v>
      </c>
      <c r="C40" s="3" t="s">
        <v>4274</v>
      </c>
      <c r="D40" s="3" t="s">
        <v>1038</v>
      </c>
      <c r="E40" s="7"/>
      <c r="F40" s="3" t="s">
        <v>2848</v>
      </c>
      <c r="G40" s="3" t="s">
        <v>2849</v>
      </c>
      <c r="H40" s="3" t="s">
        <v>2850</v>
      </c>
      <c r="I40" s="7" t="s">
        <v>1049</v>
      </c>
      <c r="J40" s="3"/>
      <c r="K40" s="3"/>
    </row>
    <row r="41" spans="2:11" ht="15">
      <c r="B41" s="3" t="s">
        <v>1635</v>
      </c>
      <c r="C41" s="3" t="s">
        <v>4275</v>
      </c>
      <c r="D41" s="3" t="s">
        <v>1038</v>
      </c>
      <c r="E41" s="7"/>
      <c r="F41" s="3" t="s">
        <v>2844</v>
      </c>
      <c r="G41" s="3" t="s">
        <v>2845</v>
      </c>
      <c r="H41" s="3" t="s">
        <v>3336</v>
      </c>
      <c r="I41" s="7" t="s">
        <v>1049</v>
      </c>
      <c r="J41" s="3"/>
      <c r="K41" s="3"/>
    </row>
    <row r="42" spans="2:11" ht="15">
      <c r="B42" s="3" t="s">
        <v>1227</v>
      </c>
      <c r="C42" s="3" t="s">
        <v>4276</v>
      </c>
      <c r="D42" s="3" t="s">
        <v>2192</v>
      </c>
      <c r="E42" s="7"/>
      <c r="F42" s="3" t="s">
        <v>4277</v>
      </c>
      <c r="G42" s="3" t="s">
        <v>3222</v>
      </c>
      <c r="H42" s="3" t="s">
        <v>1098</v>
      </c>
      <c r="I42" s="7" t="s">
        <v>2813</v>
      </c>
      <c r="J42" s="3"/>
      <c r="K42" s="3"/>
    </row>
    <row r="43" spans="2:11" ht="15">
      <c r="B43" s="10" t="s">
        <v>1416</v>
      </c>
      <c r="C43" s="10" t="s">
        <v>4278</v>
      </c>
      <c r="D43" s="10" t="s">
        <v>1874</v>
      </c>
      <c r="E43" s="11" t="s">
        <v>2107</v>
      </c>
      <c r="F43" s="10" t="s">
        <v>2108</v>
      </c>
      <c r="G43" s="10" t="s">
        <v>2109</v>
      </c>
      <c r="H43" s="10" t="s">
        <v>2110</v>
      </c>
      <c r="I43" s="11" t="s">
        <v>1049</v>
      </c>
      <c r="J43" s="10" t="s">
        <v>1043</v>
      </c>
      <c r="K43" s="10" t="s">
        <v>1043</v>
      </c>
    </row>
    <row r="44" spans="2:11" ht="15">
      <c r="B44" s="3" t="s">
        <v>1126</v>
      </c>
      <c r="C44" s="3" t="s">
        <v>4279</v>
      </c>
      <c r="D44" s="3" t="s">
        <v>1066</v>
      </c>
      <c r="E44" s="7" t="s">
        <v>2107</v>
      </c>
      <c r="F44" s="3" t="s">
        <v>2112</v>
      </c>
      <c r="G44" s="3" t="s">
        <v>2109</v>
      </c>
      <c r="H44" s="3" t="s">
        <v>2113</v>
      </c>
      <c r="I44" s="7" t="s">
        <v>1042</v>
      </c>
      <c r="J44" s="3" t="s">
        <v>1043</v>
      </c>
      <c r="K44" s="3" t="s">
        <v>1043</v>
      </c>
    </row>
    <row r="45" spans="2:11" ht="15">
      <c r="B45" s="3" t="s">
        <v>1658</v>
      </c>
      <c r="C45" s="3" t="s">
        <v>4280</v>
      </c>
      <c r="D45" s="3" t="s">
        <v>1038</v>
      </c>
      <c r="E45" s="7"/>
      <c r="F45" s="3" t="s">
        <v>2115</v>
      </c>
      <c r="G45" s="3" t="s">
        <v>2116</v>
      </c>
      <c r="H45" s="3" t="s">
        <v>2117</v>
      </c>
      <c r="I45" s="7" t="s">
        <v>1049</v>
      </c>
      <c r="J45" s="3" t="s">
        <v>1043</v>
      </c>
      <c r="K45" s="3" t="s">
        <v>1043</v>
      </c>
    </row>
    <row r="46" spans="2:11" ht="15">
      <c r="B46" s="3" t="s">
        <v>1517</v>
      </c>
      <c r="C46" s="3" t="s">
        <v>4281</v>
      </c>
      <c r="D46" s="3" t="s">
        <v>1038</v>
      </c>
      <c r="E46" s="7"/>
      <c r="F46" s="3" t="s">
        <v>2119</v>
      </c>
      <c r="G46" s="3" t="s">
        <v>2120</v>
      </c>
      <c r="H46" s="3" t="s">
        <v>2121</v>
      </c>
      <c r="I46" s="7" t="s">
        <v>1049</v>
      </c>
      <c r="J46" s="3"/>
      <c r="K46" s="3"/>
    </row>
    <row r="47" spans="2:11" ht="15">
      <c r="B47" s="10" t="s">
        <v>1582</v>
      </c>
      <c r="C47" s="10" t="s">
        <v>4282</v>
      </c>
      <c r="D47" s="10" t="s">
        <v>1038</v>
      </c>
      <c r="E47" s="11"/>
      <c r="F47" s="10" t="s">
        <v>3274</v>
      </c>
      <c r="G47" s="10" t="s">
        <v>3275</v>
      </c>
      <c r="H47" s="10" t="s">
        <v>3276</v>
      </c>
      <c r="I47" s="11" t="s">
        <v>3580</v>
      </c>
      <c r="J47" s="10"/>
      <c r="K47" s="10"/>
    </row>
    <row r="48" spans="2:11" ht="15">
      <c r="B48" s="3" t="s">
        <v>1928</v>
      </c>
      <c r="C48" s="3" t="s">
        <v>4283</v>
      </c>
      <c r="D48" s="3" t="s">
        <v>1038</v>
      </c>
      <c r="E48" s="7"/>
      <c r="F48" s="3" t="s">
        <v>2361</v>
      </c>
      <c r="G48" s="3" t="s">
        <v>4284</v>
      </c>
      <c r="H48" s="3" t="s">
        <v>4285</v>
      </c>
      <c r="I48" s="7" t="s">
        <v>1049</v>
      </c>
      <c r="J48" s="3"/>
      <c r="K48" s="3"/>
    </row>
    <row r="49" spans="2:11" ht="15">
      <c r="B49" s="3" t="s">
        <v>1931</v>
      </c>
      <c r="C49" s="3" t="s">
        <v>4286</v>
      </c>
      <c r="D49" s="3" t="s">
        <v>1038</v>
      </c>
      <c r="E49" s="7"/>
      <c r="F49" s="3" t="s">
        <v>2364</v>
      </c>
      <c r="G49" s="3" t="s">
        <v>4287</v>
      </c>
      <c r="H49" s="3" t="s">
        <v>4288</v>
      </c>
      <c r="I49" s="7" t="s">
        <v>3580</v>
      </c>
      <c r="J49" s="3"/>
      <c r="K49" s="3"/>
    </row>
    <row r="50" spans="2:11" ht="15">
      <c r="B50" s="3" t="s">
        <v>1165</v>
      </c>
      <c r="C50" s="3" t="s">
        <v>4289</v>
      </c>
      <c r="D50" s="3" t="s">
        <v>1573</v>
      </c>
      <c r="E50" s="7"/>
      <c r="F50" s="3" t="s">
        <v>4290</v>
      </c>
      <c r="G50" s="3" t="s">
        <v>4291</v>
      </c>
      <c r="H50" s="3" t="s">
        <v>4292</v>
      </c>
      <c r="I50" s="7" t="s">
        <v>1618</v>
      </c>
      <c r="J50" s="3" t="s">
        <v>1043</v>
      </c>
      <c r="K50" s="3" t="s">
        <v>1043</v>
      </c>
    </row>
    <row r="51" spans="2:11" ht="15">
      <c r="B51" s="10" t="s">
        <v>1877</v>
      </c>
      <c r="C51" s="10" t="s">
        <v>4293</v>
      </c>
      <c r="D51" s="10" t="s">
        <v>1874</v>
      </c>
      <c r="E51" s="11" t="s">
        <v>4294</v>
      </c>
      <c r="F51" s="10" t="s">
        <v>4295</v>
      </c>
      <c r="G51" s="10" t="s">
        <v>4296</v>
      </c>
      <c r="H51" s="10" t="s">
        <v>4297</v>
      </c>
      <c r="I51" s="11" t="s">
        <v>1049</v>
      </c>
      <c r="J51" s="10" t="s">
        <v>1043</v>
      </c>
      <c r="K51" s="10" t="s">
        <v>1043</v>
      </c>
    </row>
    <row r="52" spans="2:11" ht="15">
      <c r="B52" s="3" t="s">
        <v>1420</v>
      </c>
      <c r="C52" s="3" t="s">
        <v>4298</v>
      </c>
      <c r="D52" s="3" t="s">
        <v>1066</v>
      </c>
      <c r="E52" s="7" t="s">
        <v>4294</v>
      </c>
      <c r="F52" s="3" t="s">
        <v>4299</v>
      </c>
      <c r="G52" s="3" t="s">
        <v>4300</v>
      </c>
      <c r="H52" s="3" t="s">
        <v>4301</v>
      </c>
      <c r="I52" s="7" t="s">
        <v>1042</v>
      </c>
      <c r="J52" s="3"/>
      <c r="K52" s="3"/>
    </row>
    <row r="53" spans="2:11" ht="15">
      <c r="B53" s="3" t="s">
        <v>1131</v>
      </c>
      <c r="C53" s="3" t="s">
        <v>4302</v>
      </c>
      <c r="D53" s="3" t="s">
        <v>1038</v>
      </c>
      <c r="E53" s="7"/>
      <c r="F53" s="3" t="s">
        <v>4303</v>
      </c>
      <c r="G53" s="3" t="s">
        <v>4304</v>
      </c>
      <c r="H53" s="3" t="s">
        <v>4305</v>
      </c>
      <c r="I53" s="7" t="s">
        <v>1049</v>
      </c>
      <c r="J53" s="3" t="s">
        <v>1043</v>
      </c>
      <c r="K53" s="3" t="s">
        <v>1043</v>
      </c>
    </row>
    <row r="54" spans="2:11" ht="15">
      <c r="B54" s="3" t="s">
        <v>1571</v>
      </c>
      <c r="C54" s="3" t="s">
        <v>4306</v>
      </c>
      <c r="D54" s="3" t="s">
        <v>1038</v>
      </c>
      <c r="E54" s="7"/>
      <c r="F54" s="3" t="s">
        <v>4307</v>
      </c>
      <c r="G54" s="3" t="s">
        <v>4300</v>
      </c>
      <c r="H54" s="3" t="s">
        <v>4308</v>
      </c>
      <c r="I54" s="7" t="s">
        <v>1076</v>
      </c>
      <c r="J54" s="3"/>
      <c r="K54" s="3"/>
    </row>
    <row r="55" spans="2:11" ht="15">
      <c r="B55" s="3" t="s">
        <v>1725</v>
      </c>
      <c r="C55" s="3" t="s">
        <v>4309</v>
      </c>
      <c r="D55" s="3" t="s">
        <v>1573</v>
      </c>
      <c r="E55" s="7"/>
      <c r="F55" s="3" t="s">
        <v>4310</v>
      </c>
      <c r="G55" s="3" t="s">
        <v>4311</v>
      </c>
      <c r="H55" s="3" t="s">
        <v>4311</v>
      </c>
      <c r="I55" s="7" t="s">
        <v>1618</v>
      </c>
      <c r="J55" s="3" t="s">
        <v>1043</v>
      </c>
      <c r="K55" s="3" t="s">
        <v>1043</v>
      </c>
    </row>
    <row r="56" spans="2:11" ht="15">
      <c r="B56" s="3" t="s">
        <v>1916</v>
      </c>
      <c r="C56" s="3" t="s">
        <v>4312</v>
      </c>
      <c r="D56" s="3" t="s">
        <v>1038</v>
      </c>
      <c r="E56" s="7"/>
      <c r="F56" s="3" t="s">
        <v>4313</v>
      </c>
      <c r="G56" s="3" t="s">
        <v>4314</v>
      </c>
      <c r="H56" s="3" t="s">
        <v>4314</v>
      </c>
      <c r="I56" s="7" t="s">
        <v>1049</v>
      </c>
      <c r="J56" s="3"/>
      <c r="K56" s="3"/>
    </row>
    <row r="57" spans="2:11" ht="15">
      <c r="B57" s="3" t="s">
        <v>1424</v>
      </c>
      <c r="C57" s="3" t="s">
        <v>4315</v>
      </c>
      <c r="D57" s="3" t="s">
        <v>1038</v>
      </c>
      <c r="E57" s="7"/>
      <c r="F57" s="3" t="s">
        <v>4316</v>
      </c>
      <c r="G57" s="3" t="s">
        <v>4317</v>
      </c>
      <c r="H57" s="3" t="s">
        <v>4317</v>
      </c>
      <c r="I57" s="7" t="s">
        <v>1076</v>
      </c>
      <c r="J57" s="3"/>
      <c r="K57" s="3"/>
    </row>
    <row r="58" spans="2:11" ht="15">
      <c r="B58" s="3" t="s">
        <v>1161</v>
      </c>
      <c r="C58" s="3" t="s">
        <v>4318</v>
      </c>
      <c r="D58" s="3" t="s">
        <v>1038</v>
      </c>
      <c r="E58" s="7"/>
      <c r="F58" s="3" t="s">
        <v>4319</v>
      </c>
      <c r="G58" s="3" t="s">
        <v>4320</v>
      </c>
      <c r="H58" s="3" t="s">
        <v>1098</v>
      </c>
      <c r="I58" s="7" t="s">
        <v>1099</v>
      </c>
      <c r="J58" s="3" t="s">
        <v>1043</v>
      </c>
      <c r="K58" s="3" t="s">
        <v>1043</v>
      </c>
    </row>
    <row r="59" spans="2:11" ht="15">
      <c r="B59" s="3" t="s">
        <v>1882</v>
      </c>
      <c r="C59" s="3" t="s">
        <v>4321</v>
      </c>
      <c r="D59" s="3" t="s">
        <v>1038</v>
      </c>
      <c r="E59" s="7"/>
      <c r="F59" s="3" t="s">
        <v>4322</v>
      </c>
      <c r="G59" s="3" t="s">
        <v>4323</v>
      </c>
      <c r="H59" s="3" t="s">
        <v>4324</v>
      </c>
      <c r="I59" s="7" t="s">
        <v>2079</v>
      </c>
      <c r="J59" s="3"/>
      <c r="K59" s="3"/>
    </row>
    <row r="60" spans="2:11" ht="15">
      <c r="B60" s="3" t="s">
        <v>1886</v>
      </c>
      <c r="C60" s="3" t="s">
        <v>4325</v>
      </c>
      <c r="D60" s="3" t="s">
        <v>1038</v>
      </c>
      <c r="E60" s="7"/>
      <c r="F60" s="3" t="s">
        <v>4326</v>
      </c>
      <c r="G60" s="3" t="s">
        <v>4327</v>
      </c>
      <c r="H60" s="3" t="s">
        <v>4328</v>
      </c>
      <c r="I60" s="7" t="s">
        <v>1049</v>
      </c>
      <c r="J60" s="3"/>
      <c r="K60" s="3"/>
    </row>
    <row r="61" spans="2:11" ht="15">
      <c r="B61" s="3" t="s">
        <v>1890</v>
      </c>
      <c r="C61" s="3" t="s">
        <v>4329</v>
      </c>
      <c r="D61" s="3" t="s">
        <v>1038</v>
      </c>
      <c r="E61" s="7"/>
      <c r="F61" s="3" t="s">
        <v>4330</v>
      </c>
      <c r="G61" s="3" t="s">
        <v>4331</v>
      </c>
      <c r="H61" s="3" t="s">
        <v>1098</v>
      </c>
      <c r="I61" s="7" t="s">
        <v>1049</v>
      </c>
      <c r="J61" s="3"/>
      <c r="K61" s="3"/>
    </row>
    <row r="62" spans="2:11" ht="15">
      <c r="B62" s="3" t="s">
        <v>1472</v>
      </c>
      <c r="C62" s="3" t="s">
        <v>4332</v>
      </c>
      <c r="D62" s="3" t="s">
        <v>1038</v>
      </c>
      <c r="E62" s="7"/>
      <c r="F62" s="3" t="s">
        <v>4333</v>
      </c>
      <c r="G62" s="3" t="s">
        <v>3345</v>
      </c>
      <c r="H62" s="3" t="s">
        <v>3346</v>
      </c>
      <c r="I62" s="7" t="s">
        <v>1049</v>
      </c>
      <c r="J62" s="3"/>
      <c r="K62" s="3"/>
    </row>
    <row r="63" spans="2:11" ht="15">
      <c r="B63" s="3" t="s">
        <v>1219</v>
      </c>
      <c r="C63" s="3" t="s">
        <v>4334</v>
      </c>
      <c r="D63" s="3" t="s">
        <v>1038</v>
      </c>
      <c r="E63" s="7"/>
      <c r="F63" s="3" t="s">
        <v>4335</v>
      </c>
      <c r="G63" s="3" t="s">
        <v>4336</v>
      </c>
      <c r="H63" s="3" t="s">
        <v>1098</v>
      </c>
      <c r="I63" s="7" t="s">
        <v>1076</v>
      </c>
      <c r="J63" s="3"/>
      <c r="K63" s="3"/>
    </row>
    <row r="64" spans="2:11" ht="15">
      <c r="B64" s="3" t="s">
        <v>1755</v>
      </c>
      <c r="C64" s="3" t="s">
        <v>4337</v>
      </c>
      <c r="D64" s="3" t="s">
        <v>1038</v>
      </c>
      <c r="E64" s="7"/>
      <c r="F64" s="3" t="s">
        <v>4338</v>
      </c>
      <c r="G64" s="3" t="s">
        <v>4339</v>
      </c>
      <c r="H64" s="3" t="s">
        <v>4339</v>
      </c>
      <c r="I64" s="7" t="s">
        <v>1049</v>
      </c>
      <c r="J64" s="3"/>
      <c r="K64" s="3"/>
    </row>
    <row r="65" spans="2:11" ht="15">
      <c r="B65" s="3" t="s">
        <v>1711</v>
      </c>
      <c r="C65" s="3" t="s">
        <v>4340</v>
      </c>
      <c r="D65" s="3" t="s">
        <v>1038</v>
      </c>
      <c r="E65" s="7"/>
      <c r="F65" s="3" t="s">
        <v>4341</v>
      </c>
      <c r="G65" s="3" t="s">
        <v>4342</v>
      </c>
      <c r="H65" s="3" t="s">
        <v>4342</v>
      </c>
      <c r="I65" s="7" t="s">
        <v>1049</v>
      </c>
      <c r="J65" s="3"/>
      <c r="K65" s="3"/>
    </row>
    <row r="66" spans="2:11" ht="15">
      <c r="B66" s="3" t="s">
        <v>1191</v>
      </c>
      <c r="C66" s="3" t="s">
        <v>4343</v>
      </c>
      <c r="D66" s="3" t="s">
        <v>1038</v>
      </c>
      <c r="E66" s="7"/>
      <c r="F66" s="3" t="s">
        <v>4344</v>
      </c>
      <c r="G66" s="3" t="s">
        <v>3353</v>
      </c>
      <c r="H66" s="3" t="s">
        <v>3354</v>
      </c>
      <c r="I66" s="7" t="s">
        <v>1049</v>
      </c>
      <c r="J66" s="3"/>
      <c r="K66" s="3"/>
    </row>
    <row r="67" spans="2:11" ht="15">
      <c r="B67" s="3" t="s">
        <v>1195</v>
      </c>
      <c r="C67" s="3" t="s">
        <v>4345</v>
      </c>
      <c r="D67" s="3" t="s">
        <v>1038</v>
      </c>
      <c r="E67" s="7"/>
      <c r="F67" s="3" t="s">
        <v>4346</v>
      </c>
      <c r="G67" s="3" t="s">
        <v>3288</v>
      </c>
      <c r="H67" s="3" t="s">
        <v>1098</v>
      </c>
      <c r="I67" s="7" t="s">
        <v>1049</v>
      </c>
      <c r="J67" s="3"/>
      <c r="K67" s="3"/>
    </row>
    <row r="68" spans="2:11" ht="15">
      <c r="B68" s="10" t="s">
        <v>1899</v>
      </c>
      <c r="C68" s="10" t="s">
        <v>4347</v>
      </c>
      <c r="D68" s="10" t="s">
        <v>1038</v>
      </c>
      <c r="E68" s="11"/>
      <c r="F68" s="10" t="s">
        <v>4348</v>
      </c>
      <c r="G68" s="10" t="s">
        <v>3119</v>
      </c>
      <c r="H68" s="10" t="s">
        <v>3432</v>
      </c>
      <c r="I68" s="11" t="s">
        <v>1049</v>
      </c>
      <c r="J68" s="10"/>
      <c r="K68" s="10"/>
    </row>
    <row r="69" spans="2:11" ht="15">
      <c r="B69" s="3" t="s">
        <v>1481</v>
      </c>
      <c r="C69" s="3" t="s">
        <v>4349</v>
      </c>
      <c r="D69" s="3" t="s">
        <v>1038</v>
      </c>
      <c r="E69" s="7"/>
      <c r="F69" s="3" t="s">
        <v>4350</v>
      </c>
      <c r="G69" s="3" t="s">
        <v>2590</v>
      </c>
      <c r="H69" s="3" t="s">
        <v>4351</v>
      </c>
      <c r="I69" s="7" t="s">
        <v>1049</v>
      </c>
      <c r="J69" s="3"/>
      <c r="K69" s="3"/>
    </row>
    <row r="70" spans="2:11" ht="15">
      <c r="B70" s="3" t="s">
        <v>1347</v>
      </c>
      <c r="C70" s="3" t="s">
        <v>4352</v>
      </c>
      <c r="D70" s="3" t="s">
        <v>1038</v>
      </c>
      <c r="E70" s="7"/>
      <c r="F70" s="3" t="s">
        <v>4353</v>
      </c>
      <c r="G70" s="3" t="s">
        <v>2587</v>
      </c>
      <c r="H70" s="3" t="s">
        <v>4354</v>
      </c>
      <c r="I70" s="7" t="s">
        <v>1049</v>
      </c>
      <c r="J70" s="3"/>
      <c r="K70" s="3"/>
    </row>
    <row r="71" spans="2:11" ht="15">
      <c r="B71" s="3" t="s">
        <v>1173</v>
      </c>
      <c r="C71" s="3" t="s">
        <v>4355</v>
      </c>
      <c r="D71" s="3" t="s">
        <v>1038</v>
      </c>
      <c r="E71" s="7"/>
      <c r="F71" s="3" t="s">
        <v>4356</v>
      </c>
      <c r="G71" s="3" t="s">
        <v>4357</v>
      </c>
      <c r="H71" s="3" t="s">
        <v>4357</v>
      </c>
      <c r="I71" s="7" t="s">
        <v>1049</v>
      </c>
      <c r="J71" s="3"/>
      <c r="K71" s="3"/>
    </row>
    <row r="72" spans="2:11" ht="15">
      <c r="B72" s="3" t="s">
        <v>1452</v>
      </c>
      <c r="C72" s="3" t="s">
        <v>4358</v>
      </c>
      <c r="D72" s="3" t="s">
        <v>1038</v>
      </c>
      <c r="E72" s="7"/>
      <c r="F72" s="3" t="s">
        <v>4359</v>
      </c>
      <c r="G72" s="3" t="s">
        <v>4360</v>
      </c>
      <c r="H72" s="3" t="s">
        <v>4360</v>
      </c>
      <c r="I72" s="7" t="s">
        <v>1049</v>
      </c>
      <c r="J72" s="3"/>
      <c r="K72" s="3"/>
    </row>
    <row r="73" spans="2:11" ht="15">
      <c r="B73" s="3" t="s">
        <v>1552</v>
      </c>
      <c r="C73" s="3" t="s">
        <v>4361</v>
      </c>
      <c r="D73" s="3" t="s">
        <v>1038</v>
      </c>
      <c r="E73" s="7"/>
      <c r="F73" s="3" t="s">
        <v>4362</v>
      </c>
      <c r="G73" s="3" t="s">
        <v>4363</v>
      </c>
      <c r="H73" s="3" t="s">
        <v>4363</v>
      </c>
      <c r="I73" s="7" t="s">
        <v>1049</v>
      </c>
      <c r="J73" s="3"/>
      <c r="K73" s="3"/>
    </row>
    <row r="74" spans="2:11" ht="15">
      <c r="B74" s="3" t="s">
        <v>1508</v>
      </c>
      <c r="C74" s="3" t="s">
        <v>4364</v>
      </c>
      <c r="D74" s="3" t="s">
        <v>1038</v>
      </c>
      <c r="E74" s="7"/>
      <c r="F74" s="3" t="s">
        <v>4365</v>
      </c>
      <c r="G74" s="3" t="s">
        <v>4366</v>
      </c>
      <c r="H74" s="3" t="s">
        <v>4366</v>
      </c>
      <c r="I74" s="7" t="s">
        <v>1866</v>
      </c>
      <c r="J74" s="3"/>
      <c r="K74" s="3"/>
    </row>
    <row r="75" spans="2:11" ht="15">
      <c r="B75" s="3" t="s">
        <v>1210</v>
      </c>
      <c r="C75" s="3" t="s">
        <v>4367</v>
      </c>
      <c r="D75" s="3" t="s">
        <v>1038</v>
      </c>
      <c r="E75" s="7"/>
      <c r="F75" s="3" t="s">
        <v>4368</v>
      </c>
      <c r="G75" s="3" t="s">
        <v>4369</v>
      </c>
      <c r="H75" s="3" t="s">
        <v>4369</v>
      </c>
      <c r="I75" s="7" t="s">
        <v>1049</v>
      </c>
      <c r="J75" s="3"/>
      <c r="K75" s="3"/>
    </row>
    <row r="76" spans="2:11" ht="15">
      <c r="B76" s="3" t="s">
        <v>1467</v>
      </c>
      <c r="C76" s="3" t="s">
        <v>4370</v>
      </c>
      <c r="D76" s="3" t="s">
        <v>1038</v>
      </c>
      <c r="E76" s="7"/>
      <c r="F76" s="3" t="s">
        <v>4371</v>
      </c>
      <c r="G76" s="3" t="s">
        <v>4372</v>
      </c>
      <c r="H76" s="3" t="s">
        <v>4372</v>
      </c>
      <c r="I76" s="7" t="s">
        <v>1049</v>
      </c>
      <c r="J76" s="3"/>
      <c r="K76" s="3"/>
    </row>
    <row r="77" spans="2:11" ht="15">
      <c r="B77" s="3" t="s">
        <v>1352</v>
      </c>
      <c r="C77" s="3" t="s">
        <v>4373</v>
      </c>
      <c r="D77" s="3" t="s">
        <v>1038</v>
      </c>
      <c r="E77" s="7"/>
      <c r="F77" s="3" t="s">
        <v>4374</v>
      </c>
      <c r="G77" s="3" t="s">
        <v>4375</v>
      </c>
      <c r="H77" s="3" t="s">
        <v>4375</v>
      </c>
      <c r="I77" s="7" t="s">
        <v>1049</v>
      </c>
      <c r="J77" s="3"/>
      <c r="K77" s="3"/>
    </row>
    <row r="78" spans="2:11" ht="15">
      <c r="B78" s="3" t="s">
        <v>1437</v>
      </c>
      <c r="C78" s="3" t="s">
        <v>4376</v>
      </c>
      <c r="D78" s="3" t="s">
        <v>1038</v>
      </c>
      <c r="E78" s="7"/>
      <c r="F78" s="3" t="s">
        <v>4377</v>
      </c>
      <c r="G78" s="3" t="s">
        <v>4378</v>
      </c>
      <c r="H78" s="3" t="s">
        <v>4378</v>
      </c>
      <c r="I78" s="7" t="s">
        <v>1049</v>
      </c>
      <c r="J78" s="3"/>
      <c r="K78" s="3"/>
    </row>
    <row r="79" spans="2:11" ht="15">
      <c r="B79" s="3" t="s">
        <v>1443</v>
      </c>
      <c r="C79" s="3" t="s">
        <v>4379</v>
      </c>
      <c r="D79" s="3" t="s">
        <v>1038</v>
      </c>
      <c r="E79" s="7"/>
      <c r="F79" s="3" t="s">
        <v>4380</v>
      </c>
      <c r="G79" s="3" t="s">
        <v>4381</v>
      </c>
      <c r="H79" s="3" t="s">
        <v>4381</v>
      </c>
      <c r="I79" s="7" t="s">
        <v>1049</v>
      </c>
      <c r="J79" s="3"/>
      <c r="K79" s="3"/>
    </row>
    <row r="80" spans="2:11" ht="15">
      <c r="B80" s="3" t="s">
        <v>1064</v>
      </c>
      <c r="C80" s="3" t="s">
        <v>4382</v>
      </c>
      <c r="D80" s="3" t="s">
        <v>1038</v>
      </c>
      <c r="E80" s="7"/>
      <c r="F80" s="3" t="s">
        <v>4383</v>
      </c>
      <c r="G80" s="3" t="s">
        <v>4384</v>
      </c>
      <c r="H80" s="3" t="s">
        <v>4384</v>
      </c>
      <c r="I80" s="7" t="s">
        <v>1049</v>
      </c>
      <c r="J80" s="3"/>
      <c r="K80" s="3"/>
    </row>
    <row r="81" spans="2:11" ht="15">
      <c r="B81" s="3" t="s">
        <v>1071</v>
      </c>
      <c r="C81" s="3" t="s">
        <v>4385</v>
      </c>
      <c r="D81" s="3" t="s">
        <v>1038</v>
      </c>
      <c r="E81" s="7"/>
      <c r="F81" s="3" t="s">
        <v>2471</v>
      </c>
      <c r="G81" s="3" t="s">
        <v>4386</v>
      </c>
      <c r="H81" s="3" t="s">
        <v>4386</v>
      </c>
      <c r="I81" s="7" t="s">
        <v>1049</v>
      </c>
      <c r="J81" s="3"/>
      <c r="K81" s="3"/>
    </row>
    <row r="82" spans="2:11" ht="15">
      <c r="B82" s="3" t="s">
        <v>1082</v>
      </c>
      <c r="C82" s="3" t="s">
        <v>4387</v>
      </c>
      <c r="D82" s="3" t="s">
        <v>1038</v>
      </c>
      <c r="E82" s="7"/>
      <c r="F82" s="3" t="s">
        <v>4388</v>
      </c>
      <c r="G82" s="3" t="s">
        <v>4389</v>
      </c>
      <c r="H82" s="3" t="s">
        <v>4389</v>
      </c>
      <c r="I82" s="7" t="s">
        <v>1049</v>
      </c>
      <c r="J82" s="3"/>
      <c r="K82" s="3"/>
    </row>
    <row r="83" spans="2:11" ht="15">
      <c r="B83" s="3" t="s">
        <v>1088</v>
      </c>
      <c r="C83" s="3" t="s">
        <v>4390</v>
      </c>
      <c r="D83" s="3" t="s">
        <v>1038</v>
      </c>
      <c r="E83" s="7"/>
      <c r="F83" s="3" t="s">
        <v>4391</v>
      </c>
      <c r="G83" s="3" t="s">
        <v>4392</v>
      </c>
      <c r="H83" s="3" t="s">
        <v>4392</v>
      </c>
      <c r="I83" s="7" t="s">
        <v>1049</v>
      </c>
      <c r="J83" s="3"/>
      <c r="K83" s="3"/>
    </row>
    <row r="84" spans="2:11" ht="15">
      <c r="B84" s="10" t="s">
        <v>1448</v>
      </c>
      <c r="C84" s="10" t="s">
        <v>4393</v>
      </c>
      <c r="D84" s="10" t="s">
        <v>1874</v>
      </c>
      <c r="E84" s="11" t="s">
        <v>1095</v>
      </c>
      <c r="F84" s="10" t="s">
        <v>3443</v>
      </c>
      <c r="G84" s="10" t="s">
        <v>3210</v>
      </c>
      <c r="H84" s="10" t="s">
        <v>1098</v>
      </c>
      <c r="I84" s="11" t="s">
        <v>1049</v>
      </c>
      <c r="J84" s="10"/>
      <c r="K84" s="10"/>
    </row>
    <row r="85" spans="2:11" ht="15">
      <c r="B85" s="3" t="s">
        <v>1362</v>
      </c>
      <c r="C85" s="3" t="s">
        <v>4394</v>
      </c>
      <c r="D85" s="3" t="s">
        <v>1066</v>
      </c>
      <c r="E85" s="7" t="s">
        <v>1095</v>
      </c>
      <c r="F85" s="3" t="s">
        <v>3972</v>
      </c>
      <c r="G85" s="3" t="s">
        <v>3210</v>
      </c>
      <c r="H85" s="3"/>
      <c r="I85" s="7" t="s">
        <v>1042</v>
      </c>
      <c r="J85" s="3"/>
      <c r="K85" s="3"/>
    </row>
    <row r="86" spans="2:11" ht="15">
      <c r="B86" s="3" t="s">
        <v>1522</v>
      </c>
      <c r="C86" s="3" t="s">
        <v>4395</v>
      </c>
      <c r="D86" s="3" t="s">
        <v>1038</v>
      </c>
      <c r="E86" s="7"/>
      <c r="F86" s="3" t="s">
        <v>3974</v>
      </c>
      <c r="G86" s="3" t="s">
        <v>3210</v>
      </c>
      <c r="H86" s="3" t="s">
        <v>4396</v>
      </c>
      <c r="I86" s="7" t="s">
        <v>1042</v>
      </c>
      <c r="J86" s="3"/>
      <c r="K86" s="3"/>
    </row>
    <row r="87" spans="2:11" ht="15">
      <c r="B87" s="3" t="s">
        <v>1537</v>
      </c>
      <c r="C87" s="3" t="s">
        <v>4397</v>
      </c>
      <c r="D87" s="3" t="s">
        <v>1038</v>
      </c>
      <c r="E87" s="7"/>
      <c r="F87" s="3" t="s">
        <v>3976</v>
      </c>
      <c r="G87" s="3" t="s">
        <v>3210</v>
      </c>
      <c r="H87" s="3" t="s">
        <v>4398</v>
      </c>
      <c r="I87" s="7" t="s">
        <v>1042</v>
      </c>
      <c r="J87" s="3"/>
      <c r="K87" s="3"/>
    </row>
    <row r="88" spans="2:11" ht="15">
      <c r="B88" s="3" t="s">
        <v>1223</v>
      </c>
      <c r="C88" s="3" t="s">
        <v>4399</v>
      </c>
      <c r="D88" s="3" t="s">
        <v>1573</v>
      </c>
      <c r="E88" s="7"/>
      <c r="F88" s="3" t="s">
        <v>2477</v>
      </c>
      <c r="G88" s="3" t="s">
        <v>3212</v>
      </c>
      <c r="H88" s="3" t="s">
        <v>1098</v>
      </c>
      <c r="I88" s="7" t="s">
        <v>1576</v>
      </c>
      <c r="J88" s="3"/>
      <c r="K88" s="3"/>
    </row>
    <row r="89" spans="2:11" ht="15">
      <c r="B89" s="3" t="s">
        <v>1215</v>
      </c>
      <c r="C89" s="3" t="s">
        <v>4400</v>
      </c>
      <c r="D89" s="3" t="s">
        <v>1038</v>
      </c>
      <c r="E89" s="7"/>
      <c r="F89" s="3" t="s">
        <v>3214</v>
      </c>
      <c r="G89" s="3" t="s">
        <v>3215</v>
      </c>
      <c r="H89" s="3" t="s">
        <v>1098</v>
      </c>
      <c r="I89" s="7" t="s">
        <v>1099</v>
      </c>
      <c r="J89" s="3"/>
      <c r="K89" s="3"/>
    </row>
    <row r="90" spans="2:11" ht="15">
      <c r="B90" s="3" t="s">
        <v>1146</v>
      </c>
      <c r="C90" s="3" t="s">
        <v>4401</v>
      </c>
      <c r="D90" s="3" t="s">
        <v>1573</v>
      </c>
      <c r="E90" s="7"/>
      <c r="F90" s="3" t="s">
        <v>4402</v>
      </c>
      <c r="G90" s="3" t="s">
        <v>3371</v>
      </c>
      <c r="H90" s="3" t="s">
        <v>3372</v>
      </c>
      <c r="I90" s="7" t="s">
        <v>1576</v>
      </c>
      <c r="J90" s="3" t="s">
        <v>1043</v>
      </c>
      <c r="K90" s="3" t="s">
        <v>1043</v>
      </c>
    </row>
    <row r="91" spans="2:11" ht="15">
      <c r="B91" s="10" t="s">
        <v>1906</v>
      </c>
      <c r="C91" s="10" t="s">
        <v>4403</v>
      </c>
      <c r="D91" s="10" t="s">
        <v>1038</v>
      </c>
      <c r="E91" s="11"/>
      <c r="F91" s="10" t="s">
        <v>4404</v>
      </c>
      <c r="G91" s="10" t="s">
        <v>3379</v>
      </c>
      <c r="H91" s="10" t="s">
        <v>3380</v>
      </c>
      <c r="I91" s="11" t="s">
        <v>1049</v>
      </c>
      <c r="J91" s="10"/>
      <c r="K91" s="10"/>
    </row>
    <row r="92" spans="2:11" ht="15">
      <c r="B92" s="3" t="s">
        <v>1375</v>
      </c>
      <c r="C92" s="3" t="s">
        <v>4405</v>
      </c>
      <c r="D92" s="3" t="s">
        <v>1038</v>
      </c>
      <c r="E92" s="7"/>
      <c r="F92" s="3" t="s">
        <v>4406</v>
      </c>
      <c r="G92" s="3" t="s">
        <v>3994</v>
      </c>
      <c r="H92" s="3" t="s">
        <v>4407</v>
      </c>
      <c r="I92" s="7" t="s">
        <v>1049</v>
      </c>
      <c r="J92" s="3"/>
      <c r="K92" s="3"/>
    </row>
    <row r="93" spans="2:11" ht="15">
      <c r="B93" s="3" t="s">
        <v>1252</v>
      </c>
      <c r="C93" s="3" t="s">
        <v>4408</v>
      </c>
      <c r="D93" s="3" t="s">
        <v>1038</v>
      </c>
      <c r="E93" s="7"/>
      <c r="F93" s="3" t="s">
        <v>4409</v>
      </c>
      <c r="G93" s="3" t="s">
        <v>3997</v>
      </c>
      <c r="H93" s="3" t="s">
        <v>4410</v>
      </c>
      <c r="I93" s="7" t="s">
        <v>1049</v>
      </c>
      <c r="J93" s="3"/>
      <c r="K93" s="3"/>
    </row>
    <row r="94" spans="2:11" ht="15">
      <c r="B94" s="10" t="s">
        <v>1909</v>
      </c>
      <c r="C94" s="10" t="s">
        <v>4411</v>
      </c>
      <c r="D94" s="10" t="s">
        <v>1038</v>
      </c>
      <c r="E94" s="11"/>
      <c r="F94" s="10" t="s">
        <v>4412</v>
      </c>
      <c r="G94" s="10" t="s">
        <v>3383</v>
      </c>
      <c r="H94" s="10" t="s">
        <v>3384</v>
      </c>
      <c r="I94" s="11" t="s">
        <v>1049</v>
      </c>
      <c r="J94" s="10"/>
      <c r="K94" s="10"/>
    </row>
    <row r="95" spans="2:11" ht="15">
      <c r="B95" s="3" t="s">
        <v>1182</v>
      </c>
      <c r="C95" s="3" t="s">
        <v>4413</v>
      </c>
      <c r="D95" s="3" t="s">
        <v>1038</v>
      </c>
      <c r="E95" s="7"/>
      <c r="F95" s="3" t="s">
        <v>4414</v>
      </c>
      <c r="G95" s="3" t="s">
        <v>3950</v>
      </c>
      <c r="H95" s="3" t="s">
        <v>4415</v>
      </c>
      <c r="I95" s="7" t="s">
        <v>1049</v>
      </c>
      <c r="J95" s="3"/>
      <c r="K95" s="3"/>
    </row>
    <row r="96" spans="2:11" ht="15">
      <c r="B96" s="3" t="s">
        <v>1592</v>
      </c>
      <c r="C96" s="3" t="s">
        <v>4416</v>
      </c>
      <c r="D96" s="3" t="s">
        <v>1038</v>
      </c>
      <c r="E96" s="7"/>
      <c r="F96" s="3" t="s">
        <v>4417</v>
      </c>
      <c r="G96" s="3" t="s">
        <v>3953</v>
      </c>
      <c r="H96" s="3" t="s">
        <v>4418</v>
      </c>
      <c r="I96" s="7" t="s">
        <v>1049</v>
      </c>
      <c r="J96" s="3"/>
      <c r="K96" s="3"/>
    </row>
    <row r="97" spans="2:11" ht="15">
      <c r="B97" s="3" t="s">
        <v>1597</v>
      </c>
      <c r="C97" s="3" t="s">
        <v>4419</v>
      </c>
      <c r="D97" s="3" t="s">
        <v>1038</v>
      </c>
      <c r="E97" s="7"/>
      <c r="F97" s="3" t="s">
        <v>2662</v>
      </c>
      <c r="G97" s="3" t="s">
        <v>4420</v>
      </c>
      <c r="H97" s="3" t="s">
        <v>4420</v>
      </c>
      <c r="I97" s="7" t="s">
        <v>1049</v>
      </c>
      <c r="J97" s="3"/>
      <c r="K97" s="3"/>
    </row>
    <row r="98" spans="2:11" ht="15">
      <c r="B98" s="3" t="s">
        <v>1335</v>
      </c>
      <c r="C98" s="3" t="s">
        <v>4421</v>
      </c>
      <c r="D98" s="3" t="s">
        <v>1038</v>
      </c>
      <c r="E98" s="7"/>
      <c r="F98" s="3" t="s">
        <v>3231</v>
      </c>
      <c r="G98" s="3" t="s">
        <v>4422</v>
      </c>
      <c r="H98" s="3" t="s">
        <v>4422</v>
      </c>
      <c r="I98" s="7" t="s">
        <v>1049</v>
      </c>
      <c r="J98" s="3"/>
      <c r="K98" s="3"/>
    </row>
    <row r="99" spans="2:11" ht="15">
      <c r="B99" s="3" t="s">
        <v>1367</v>
      </c>
      <c r="C99" s="3" t="s">
        <v>4423</v>
      </c>
      <c r="D99" s="3" t="s">
        <v>1038</v>
      </c>
      <c r="E99" s="7"/>
      <c r="F99" s="3" t="s">
        <v>3228</v>
      </c>
      <c r="G99" s="3" t="s">
        <v>3229</v>
      </c>
      <c r="H99" s="3" t="s">
        <v>3229</v>
      </c>
      <c r="I99" s="7" t="s">
        <v>1049</v>
      </c>
      <c r="J99" s="3"/>
      <c r="K99" s="3"/>
    </row>
    <row r="100" spans="2:11" ht="15">
      <c r="B100" s="3" t="s">
        <v>1681</v>
      </c>
      <c r="C100" s="3" t="s">
        <v>4424</v>
      </c>
      <c r="D100" s="3" t="s">
        <v>1038</v>
      </c>
      <c r="E100" s="7"/>
      <c r="F100" s="3" t="s">
        <v>3184</v>
      </c>
      <c r="G100" s="3" t="s">
        <v>1032</v>
      </c>
      <c r="H100" s="3" t="s">
        <v>1098</v>
      </c>
      <c r="I100" s="7" t="s">
        <v>2079</v>
      </c>
      <c r="J100" s="3"/>
      <c r="K100" s="3"/>
    </row>
    <row r="101" spans="2:11" ht="15">
      <c r="B101" s="3" t="s">
        <v>1187</v>
      </c>
      <c r="C101" s="3" t="s">
        <v>4425</v>
      </c>
      <c r="D101" s="3" t="s">
        <v>1038</v>
      </c>
      <c r="E101" s="7"/>
      <c r="F101" s="3" t="s">
        <v>1646</v>
      </c>
      <c r="G101" s="3" t="s">
        <v>1647</v>
      </c>
      <c r="H101" s="3" t="s">
        <v>1648</v>
      </c>
      <c r="I101" s="7" t="s">
        <v>1049</v>
      </c>
      <c r="J101" s="3"/>
      <c r="K101" s="3"/>
    </row>
    <row r="102" spans="2:11" ht="15">
      <c r="B102" s="3" t="s">
        <v>1428</v>
      </c>
      <c r="C102" s="3" t="s">
        <v>4426</v>
      </c>
      <c r="D102" s="3" t="s">
        <v>1573</v>
      </c>
      <c r="E102" s="7"/>
      <c r="F102" s="3" t="s">
        <v>1615</v>
      </c>
      <c r="G102" s="3" t="s">
        <v>1616</v>
      </c>
      <c r="H102" s="3" t="s">
        <v>1617</v>
      </c>
      <c r="I102" s="7" t="s">
        <v>1618</v>
      </c>
      <c r="J102" s="3" t="s">
        <v>1043</v>
      </c>
      <c r="K102" s="3" t="s">
        <v>1043</v>
      </c>
    </row>
    <row r="103" spans="2:11" ht="15">
      <c r="B103" s="3" t="s">
        <v>1741</v>
      </c>
      <c r="C103" s="3" t="s">
        <v>4427</v>
      </c>
      <c r="D103" s="3" t="s">
        <v>1038</v>
      </c>
      <c r="E103" s="7"/>
      <c r="F103" s="3" t="s">
        <v>4428</v>
      </c>
      <c r="G103" s="3" t="s">
        <v>4429</v>
      </c>
      <c r="H103" s="3" t="s">
        <v>4429</v>
      </c>
      <c r="I103" s="7" t="s">
        <v>1866</v>
      </c>
      <c r="J103" s="3"/>
      <c r="K103" s="3"/>
    </row>
    <row r="104" spans="2:11" ht="15">
      <c r="B104" s="3" t="s">
        <v>1110</v>
      </c>
      <c r="C104" s="3" t="s">
        <v>4430</v>
      </c>
      <c r="D104" s="3" t="s">
        <v>1038</v>
      </c>
      <c r="E104" s="7"/>
      <c r="F104" s="3" t="s">
        <v>3186</v>
      </c>
      <c r="G104" s="3" t="s">
        <v>4431</v>
      </c>
      <c r="H104" s="3" t="s">
        <v>4431</v>
      </c>
      <c r="I104" s="7" t="s">
        <v>1049</v>
      </c>
      <c r="J104" s="3"/>
      <c r="K104" s="3"/>
    </row>
    <row r="105" spans="2:11" ht="15">
      <c r="B105" s="10" t="s">
        <v>1301</v>
      </c>
      <c r="C105" s="10" t="s">
        <v>4432</v>
      </c>
      <c r="D105" s="10" t="s">
        <v>1874</v>
      </c>
      <c r="E105" s="11" t="s">
        <v>2864</v>
      </c>
      <c r="F105" s="10" t="s">
        <v>3112</v>
      </c>
      <c r="G105" s="10" t="s">
        <v>2866</v>
      </c>
      <c r="H105" s="10" t="s">
        <v>3113</v>
      </c>
      <c r="I105" s="11" t="s">
        <v>1049</v>
      </c>
      <c r="J105" s="10"/>
      <c r="K105" s="10"/>
    </row>
    <row r="106" spans="2:11" ht="15">
      <c r="B106" s="10" t="s">
        <v>1912</v>
      </c>
      <c r="C106" s="10" t="s">
        <v>4433</v>
      </c>
      <c r="D106" s="10" t="s">
        <v>1874</v>
      </c>
      <c r="E106" s="11" t="s">
        <v>2852</v>
      </c>
      <c r="F106" s="10" t="s">
        <v>3115</v>
      </c>
      <c r="G106" s="10" t="s">
        <v>2854</v>
      </c>
      <c r="H106" s="10" t="s">
        <v>3116</v>
      </c>
      <c r="I106" s="11" t="s">
        <v>1049</v>
      </c>
      <c r="J106" s="10"/>
      <c r="K106" s="10"/>
    </row>
    <row r="107" spans="2:11" ht="15">
      <c r="B107" s="3" t="s">
        <v>1630</v>
      </c>
      <c r="C107" s="3" t="s">
        <v>4434</v>
      </c>
      <c r="D107" s="3" t="s">
        <v>1038</v>
      </c>
      <c r="E107" s="7"/>
      <c r="F107" s="3" t="s">
        <v>1673</v>
      </c>
      <c r="G107" s="3" t="s">
        <v>1674</v>
      </c>
      <c r="H107" s="3" t="s">
        <v>2359</v>
      </c>
      <c r="I107" s="7"/>
      <c r="J107" s="3"/>
      <c r="K10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1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4435</v>
      </c>
      <c r="D4" s="4" t="s">
        <v>1019</v>
      </c>
      <c r="E4" s="3" t="s">
        <v>81</v>
      </c>
    </row>
    <row r="5" spans="1:11" ht="16">
      <c r="B5" s="4" t="s">
        <v>1020</v>
      </c>
      <c r="C5" s="13" t="s">
        <v>84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4436</v>
      </c>
      <c r="D9" s="3" t="s">
        <v>1038</v>
      </c>
      <c r="E9" s="7"/>
      <c r="F9" s="3" t="s">
        <v>4437</v>
      </c>
      <c r="G9" s="3" t="s">
        <v>4438</v>
      </c>
      <c r="H9" s="3" t="s">
        <v>4439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4440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4441</v>
      </c>
      <c r="D11" s="3" t="s">
        <v>1038</v>
      </c>
      <c r="E11" s="7"/>
      <c r="F11" s="3" t="s">
        <v>4214</v>
      </c>
      <c r="G11" s="3" t="s">
        <v>4215</v>
      </c>
      <c r="H11" s="3" t="s">
        <v>4442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4443</v>
      </c>
      <c r="D12" s="3" t="s">
        <v>1038</v>
      </c>
      <c r="E12" s="7"/>
      <c r="F12" s="3" t="s">
        <v>4444</v>
      </c>
      <c r="G12" s="3" t="s">
        <v>4445</v>
      </c>
      <c r="H12" s="3" t="s">
        <v>1098</v>
      </c>
      <c r="I12" s="7" t="s">
        <v>1099</v>
      </c>
      <c r="J12" s="3"/>
      <c r="K12" s="3"/>
    </row>
    <row r="13" spans="1:11" ht="15">
      <c r="B13" s="3" t="s">
        <v>1872</v>
      </c>
      <c r="C13" s="3" t="s">
        <v>4446</v>
      </c>
      <c r="D13" s="3" t="s">
        <v>1038</v>
      </c>
      <c r="E13" s="7"/>
      <c r="F13" s="3" t="s">
        <v>4447</v>
      </c>
      <c r="G13" s="3" t="s">
        <v>4448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1877</v>
      </c>
      <c r="C14" s="3" t="s">
        <v>4449</v>
      </c>
      <c r="D14" s="3" t="s">
        <v>1038</v>
      </c>
      <c r="E14" s="7"/>
      <c r="F14" s="3" t="s">
        <v>4450</v>
      </c>
      <c r="G14" s="3" t="s">
        <v>4451</v>
      </c>
      <c r="H14" s="3" t="s">
        <v>1098</v>
      </c>
      <c r="I14" s="7" t="s">
        <v>1866</v>
      </c>
      <c r="J14" s="3"/>
      <c r="K14" s="3"/>
    </row>
    <row r="15" spans="1:11" ht="15">
      <c r="B15" s="3" t="s">
        <v>1165</v>
      </c>
      <c r="C15" s="3" t="s">
        <v>4452</v>
      </c>
      <c r="D15" s="3" t="s">
        <v>1038</v>
      </c>
      <c r="E15" s="7"/>
      <c r="F15" s="3" t="s">
        <v>4453</v>
      </c>
      <c r="G15" s="3" t="s">
        <v>4336</v>
      </c>
      <c r="H15" s="3" t="s">
        <v>1098</v>
      </c>
      <c r="I15" s="7" t="s">
        <v>1076</v>
      </c>
      <c r="J15" s="3"/>
      <c r="K15" s="3"/>
    </row>
    <row r="16" spans="1:11" ht="15">
      <c r="B16" s="3" t="s">
        <v>1161</v>
      </c>
      <c r="C16" s="3" t="s">
        <v>4454</v>
      </c>
      <c r="D16" s="3" t="s">
        <v>1038</v>
      </c>
      <c r="E16" s="7"/>
      <c r="F16" s="3" t="s">
        <v>4455</v>
      </c>
      <c r="G16" s="3" t="s">
        <v>3854</v>
      </c>
      <c r="H16" s="3" t="s">
        <v>4456</v>
      </c>
      <c r="I16" s="7" t="s">
        <v>1099</v>
      </c>
      <c r="J16" s="3" t="s">
        <v>1043</v>
      </c>
      <c r="K16" s="3" t="s">
        <v>1043</v>
      </c>
    </row>
    <row r="17" spans="2:11" ht="15">
      <c r="B17" s="3" t="s">
        <v>1882</v>
      </c>
      <c r="C17" s="3" t="s">
        <v>4457</v>
      </c>
      <c r="D17" s="3" t="s">
        <v>1038</v>
      </c>
      <c r="E17" s="7"/>
      <c r="F17" s="3" t="s">
        <v>1646</v>
      </c>
      <c r="G17" s="3" t="s">
        <v>1647</v>
      </c>
      <c r="H17" s="3" t="s">
        <v>1648</v>
      </c>
      <c r="I17" s="7" t="s">
        <v>1049</v>
      </c>
      <c r="J17" s="3"/>
      <c r="K17" s="3"/>
    </row>
    <row r="18" spans="2:11" ht="15">
      <c r="B18" s="3" t="s">
        <v>1582</v>
      </c>
      <c r="C18" s="3" t="s">
        <v>4458</v>
      </c>
      <c r="D18" s="3" t="s">
        <v>1573</v>
      </c>
      <c r="E18" s="7"/>
      <c r="F18" s="3" t="s">
        <v>1615</v>
      </c>
      <c r="G18" s="3" t="s">
        <v>1616</v>
      </c>
      <c r="H18" s="3" t="s">
        <v>1617</v>
      </c>
      <c r="I18" s="7" t="s">
        <v>1618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4459</v>
      </c>
      <c r="D19" s="3" t="s">
        <v>1038</v>
      </c>
      <c r="E19" s="7"/>
      <c r="F19" s="3" t="s">
        <v>1673</v>
      </c>
      <c r="G19" s="3" t="s">
        <v>1674</v>
      </c>
      <c r="H19" s="3" t="s">
        <v>2359</v>
      </c>
      <c r="I19" s="7"/>
      <c r="J19" s="3"/>
      <c r="K1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6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4460</v>
      </c>
      <c r="D4" s="4" t="s">
        <v>1019</v>
      </c>
      <c r="E4" s="3" t="s">
        <v>85</v>
      </c>
    </row>
    <row r="5" spans="1:11" ht="16">
      <c r="B5" s="4" t="s">
        <v>1020</v>
      </c>
      <c r="C5" s="13" t="s">
        <v>88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4461</v>
      </c>
      <c r="D9" s="3" t="s">
        <v>1038</v>
      </c>
      <c r="E9" s="7"/>
      <c r="F9" s="3" t="s">
        <v>4462</v>
      </c>
      <c r="G9" s="3" t="s">
        <v>4463</v>
      </c>
      <c r="H9" s="3" t="s">
        <v>4439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4464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4465</v>
      </c>
      <c r="D11" s="3" t="s">
        <v>1038</v>
      </c>
      <c r="E11" s="7"/>
      <c r="F11" s="3" t="s">
        <v>4214</v>
      </c>
      <c r="G11" s="3" t="s">
        <v>4215</v>
      </c>
      <c r="H11" s="3" t="s">
        <v>4442</v>
      </c>
      <c r="I11" s="7" t="s">
        <v>1042</v>
      </c>
      <c r="J11" s="3" t="s">
        <v>1043</v>
      </c>
      <c r="K11" s="3" t="s">
        <v>1043</v>
      </c>
    </row>
    <row r="12" spans="1:11" ht="15">
      <c r="B12" s="10" t="s">
        <v>1567</v>
      </c>
      <c r="C12" s="10" t="s">
        <v>4466</v>
      </c>
      <c r="D12" s="10" t="s">
        <v>1874</v>
      </c>
      <c r="E12" s="11" t="s">
        <v>4294</v>
      </c>
      <c r="F12" s="10" t="s">
        <v>4295</v>
      </c>
      <c r="G12" s="10" t="s">
        <v>4296</v>
      </c>
      <c r="H12" s="10" t="s">
        <v>4297</v>
      </c>
      <c r="I12" s="11" t="s">
        <v>1049</v>
      </c>
      <c r="J12" s="10"/>
      <c r="K12" s="10"/>
    </row>
    <row r="13" spans="1:11" ht="15">
      <c r="B13" s="3" t="s">
        <v>1765</v>
      </c>
      <c r="C13" s="3" t="s">
        <v>4467</v>
      </c>
      <c r="D13" s="3" t="s">
        <v>1066</v>
      </c>
      <c r="E13" s="7" t="s">
        <v>4294</v>
      </c>
      <c r="F13" s="3" t="s">
        <v>4299</v>
      </c>
      <c r="G13" s="3" t="s">
        <v>4296</v>
      </c>
      <c r="H13" s="3" t="s">
        <v>4468</v>
      </c>
      <c r="I13" s="7" t="s">
        <v>1042</v>
      </c>
      <c r="J13" s="3"/>
      <c r="K13" s="3"/>
    </row>
    <row r="14" spans="1:11" ht="15">
      <c r="B14" s="3" t="s">
        <v>1924</v>
      </c>
      <c r="C14" s="3" t="s">
        <v>4469</v>
      </c>
      <c r="D14" s="3" t="s">
        <v>1038</v>
      </c>
      <c r="E14" s="7"/>
      <c r="F14" s="3" t="s">
        <v>4303</v>
      </c>
      <c r="G14" s="3" t="s">
        <v>4304</v>
      </c>
      <c r="H14" s="3" t="s">
        <v>4305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1928</v>
      </c>
      <c r="C15" s="3" t="s">
        <v>4470</v>
      </c>
      <c r="D15" s="3" t="s">
        <v>1038</v>
      </c>
      <c r="E15" s="7"/>
      <c r="F15" s="3" t="s">
        <v>4307</v>
      </c>
      <c r="G15" s="3" t="s">
        <v>4471</v>
      </c>
      <c r="H15" s="3" t="s">
        <v>4472</v>
      </c>
      <c r="I15" s="7" t="s">
        <v>1049</v>
      </c>
      <c r="J15" s="3"/>
      <c r="K15" s="3"/>
    </row>
    <row r="16" spans="1:11" ht="15">
      <c r="B16" s="3" t="s">
        <v>1055</v>
      </c>
      <c r="C16" s="3" t="s">
        <v>4473</v>
      </c>
      <c r="D16" s="3" t="s">
        <v>1038</v>
      </c>
      <c r="E16" s="7"/>
      <c r="F16" s="3" t="s">
        <v>1175</v>
      </c>
      <c r="G16" s="3" t="s">
        <v>4474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1872</v>
      </c>
      <c r="C17" s="3" t="s">
        <v>4475</v>
      </c>
      <c r="D17" s="3" t="s">
        <v>1038</v>
      </c>
      <c r="E17" s="7"/>
      <c r="F17" s="3" t="s">
        <v>4476</v>
      </c>
      <c r="G17" s="3" t="s">
        <v>4477</v>
      </c>
      <c r="H17" s="3" t="s">
        <v>1098</v>
      </c>
      <c r="I17" s="7" t="s">
        <v>1049</v>
      </c>
      <c r="J17" s="3"/>
      <c r="K17" s="3"/>
    </row>
    <row r="18" spans="2:11" ht="15">
      <c r="B18" s="3" t="s">
        <v>1165</v>
      </c>
      <c r="C18" s="3" t="s">
        <v>4478</v>
      </c>
      <c r="D18" s="3" t="s">
        <v>1038</v>
      </c>
      <c r="E18" s="7"/>
      <c r="F18" s="3" t="s">
        <v>4479</v>
      </c>
      <c r="G18" s="3" t="s">
        <v>4480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1877</v>
      </c>
      <c r="C19" s="3" t="s">
        <v>4481</v>
      </c>
      <c r="D19" s="3" t="s">
        <v>1573</v>
      </c>
      <c r="E19" s="7"/>
      <c r="F19" s="3" t="s">
        <v>4482</v>
      </c>
      <c r="G19" s="3" t="s">
        <v>4483</v>
      </c>
      <c r="H19" s="3" t="s">
        <v>1098</v>
      </c>
      <c r="I19" s="7" t="s">
        <v>1618</v>
      </c>
      <c r="J19" s="3" t="s">
        <v>1043</v>
      </c>
      <c r="K19" s="3" t="s">
        <v>1043</v>
      </c>
    </row>
    <row r="20" spans="2:11" ht="15">
      <c r="B20" s="3" t="s">
        <v>1161</v>
      </c>
      <c r="C20" s="3" t="s">
        <v>4484</v>
      </c>
      <c r="D20" s="3" t="s">
        <v>1573</v>
      </c>
      <c r="E20" s="7"/>
      <c r="F20" s="3" t="s">
        <v>4485</v>
      </c>
      <c r="G20" s="3" t="s">
        <v>4486</v>
      </c>
      <c r="H20" s="3" t="s">
        <v>4456</v>
      </c>
      <c r="I20" s="7" t="s">
        <v>1576</v>
      </c>
      <c r="J20" s="3"/>
      <c r="K20" s="3"/>
    </row>
    <row r="21" spans="2:11" ht="15">
      <c r="B21" s="3" t="s">
        <v>1882</v>
      </c>
      <c r="C21" s="3" t="s">
        <v>4487</v>
      </c>
      <c r="D21" s="3" t="s">
        <v>1573</v>
      </c>
      <c r="E21" s="7"/>
      <c r="F21" s="3" t="s">
        <v>4488</v>
      </c>
      <c r="G21" s="3" t="s">
        <v>4489</v>
      </c>
      <c r="H21" s="3" t="s">
        <v>1098</v>
      </c>
      <c r="I21" s="7" t="s">
        <v>1576</v>
      </c>
      <c r="J21" s="3"/>
      <c r="K21" s="3"/>
    </row>
    <row r="22" spans="2:11" ht="15">
      <c r="B22" s="3" t="s">
        <v>1582</v>
      </c>
      <c r="C22" s="3" t="s">
        <v>4490</v>
      </c>
      <c r="D22" s="3" t="s">
        <v>1038</v>
      </c>
      <c r="E22" s="7"/>
      <c r="F22" s="3" t="s">
        <v>4491</v>
      </c>
      <c r="G22" s="3" t="s">
        <v>4492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1886</v>
      </c>
      <c r="C23" s="3" t="s">
        <v>4493</v>
      </c>
      <c r="D23" s="3" t="s">
        <v>1038</v>
      </c>
      <c r="E23" s="7"/>
      <c r="F23" s="3" t="s">
        <v>4494</v>
      </c>
      <c r="G23" s="3" t="s">
        <v>4495</v>
      </c>
      <c r="H23" s="3" t="s">
        <v>1098</v>
      </c>
      <c r="I23" s="7" t="s">
        <v>1049</v>
      </c>
      <c r="J23" s="3"/>
      <c r="K23" s="3"/>
    </row>
    <row r="24" spans="2:11" ht="15">
      <c r="B24" s="10" t="s">
        <v>1890</v>
      </c>
      <c r="C24" s="10" t="s">
        <v>4496</v>
      </c>
      <c r="D24" s="10" t="s">
        <v>1038</v>
      </c>
      <c r="E24" s="11"/>
      <c r="F24" s="10" t="s">
        <v>4497</v>
      </c>
      <c r="G24" s="10" t="s">
        <v>4498</v>
      </c>
      <c r="H24" s="10" t="s">
        <v>1098</v>
      </c>
      <c r="I24" s="11" t="s">
        <v>1049</v>
      </c>
      <c r="J24" s="10"/>
      <c r="K24" s="10"/>
    </row>
    <row r="25" spans="2:11" ht="15">
      <c r="B25" s="3" t="s">
        <v>1223</v>
      </c>
      <c r="C25" s="3" t="s">
        <v>4499</v>
      </c>
      <c r="D25" s="3" t="s">
        <v>1038</v>
      </c>
      <c r="E25" s="7"/>
      <c r="F25" s="3" t="s">
        <v>4500</v>
      </c>
      <c r="G25" s="3" t="s">
        <v>4501</v>
      </c>
      <c r="H25" s="3"/>
      <c r="I25" s="7" t="s">
        <v>1049</v>
      </c>
      <c r="J25" s="3"/>
      <c r="K25" s="3"/>
    </row>
    <row r="26" spans="2:11" ht="15">
      <c r="B26" s="3" t="s">
        <v>1215</v>
      </c>
      <c r="C26" s="3" t="s">
        <v>4502</v>
      </c>
      <c r="D26" s="3" t="s">
        <v>1038</v>
      </c>
      <c r="E26" s="7"/>
      <c r="F26" s="3" t="s">
        <v>4503</v>
      </c>
      <c r="G26" s="3" t="s">
        <v>4504</v>
      </c>
      <c r="H26" s="3"/>
      <c r="I26" s="7" t="s">
        <v>1049</v>
      </c>
      <c r="J26" s="3"/>
      <c r="K26" s="3"/>
    </row>
    <row r="27" spans="2:11" ht="15">
      <c r="B27" s="10" t="s">
        <v>1619</v>
      </c>
      <c r="C27" s="10" t="s">
        <v>4505</v>
      </c>
      <c r="D27" s="10" t="s">
        <v>1038</v>
      </c>
      <c r="E27" s="11"/>
      <c r="F27" s="10" t="s">
        <v>4506</v>
      </c>
      <c r="G27" s="10" t="s">
        <v>4507</v>
      </c>
      <c r="H27" s="10" t="s">
        <v>1098</v>
      </c>
      <c r="I27" s="11" t="s">
        <v>1049</v>
      </c>
      <c r="J27" s="10"/>
      <c r="K27" s="10"/>
    </row>
    <row r="28" spans="2:11" ht="15">
      <c r="B28" s="3" t="s">
        <v>1219</v>
      </c>
      <c r="C28" s="3" t="s">
        <v>4508</v>
      </c>
      <c r="D28" s="3" t="s">
        <v>1038</v>
      </c>
      <c r="E28" s="7"/>
      <c r="F28" s="3" t="s">
        <v>4509</v>
      </c>
      <c r="G28" s="3" t="s">
        <v>4510</v>
      </c>
      <c r="H28" s="3"/>
      <c r="I28" s="7" t="s">
        <v>1049</v>
      </c>
      <c r="J28" s="3"/>
      <c r="K28" s="3"/>
    </row>
    <row r="29" spans="2:11" ht="15">
      <c r="B29" s="3" t="s">
        <v>1227</v>
      </c>
      <c r="C29" s="3" t="s">
        <v>4511</v>
      </c>
      <c r="D29" s="3" t="s">
        <v>1038</v>
      </c>
      <c r="E29" s="7"/>
      <c r="F29" s="3" t="s">
        <v>4512</v>
      </c>
      <c r="G29" s="3" t="s">
        <v>4513</v>
      </c>
      <c r="H29" s="3"/>
      <c r="I29" s="7" t="s">
        <v>1049</v>
      </c>
      <c r="J29" s="3"/>
      <c r="K29" s="3"/>
    </row>
    <row r="30" spans="2:11" ht="15">
      <c r="B30" s="3" t="s">
        <v>1895</v>
      </c>
      <c r="C30" s="3" t="s">
        <v>4514</v>
      </c>
      <c r="D30" s="3" t="s">
        <v>1038</v>
      </c>
      <c r="E30" s="7"/>
      <c r="F30" s="3" t="s">
        <v>4515</v>
      </c>
      <c r="G30" s="3" t="s">
        <v>4516</v>
      </c>
      <c r="H30" s="3" t="s">
        <v>1098</v>
      </c>
      <c r="I30" s="7" t="s">
        <v>1049</v>
      </c>
      <c r="J30" s="3"/>
      <c r="K30" s="3"/>
    </row>
    <row r="31" spans="2:11" ht="15">
      <c r="B31" s="3" t="s">
        <v>1588</v>
      </c>
      <c r="C31" s="3" t="s">
        <v>4517</v>
      </c>
      <c r="D31" s="3" t="s">
        <v>1038</v>
      </c>
      <c r="E31" s="7"/>
      <c r="F31" s="3" t="s">
        <v>4518</v>
      </c>
      <c r="G31" s="3" t="s">
        <v>4519</v>
      </c>
      <c r="H31" s="3" t="s">
        <v>1098</v>
      </c>
      <c r="I31" s="7" t="s">
        <v>1049</v>
      </c>
      <c r="J31" s="3"/>
      <c r="K31" s="3"/>
    </row>
    <row r="32" spans="2:11" ht="15">
      <c r="B32" s="10" t="s">
        <v>1899</v>
      </c>
      <c r="C32" s="10" t="s">
        <v>4520</v>
      </c>
      <c r="D32" s="10" t="s">
        <v>1038</v>
      </c>
      <c r="E32" s="11"/>
      <c r="F32" s="10" t="s">
        <v>4521</v>
      </c>
      <c r="G32" s="10" t="s">
        <v>4522</v>
      </c>
      <c r="H32" s="10" t="s">
        <v>1098</v>
      </c>
      <c r="I32" s="11" t="s">
        <v>1049</v>
      </c>
      <c r="J32" s="10"/>
      <c r="K32" s="10"/>
    </row>
    <row r="33" spans="2:11" ht="15">
      <c r="B33" s="3" t="s">
        <v>1191</v>
      </c>
      <c r="C33" s="3" t="s">
        <v>4523</v>
      </c>
      <c r="D33" s="3" t="s">
        <v>1038</v>
      </c>
      <c r="E33" s="7"/>
      <c r="F33" s="3" t="s">
        <v>4524</v>
      </c>
      <c r="G33" s="3" t="s">
        <v>4525</v>
      </c>
      <c r="H33" s="3" t="s">
        <v>4526</v>
      </c>
      <c r="I33" s="7" t="s">
        <v>1049</v>
      </c>
      <c r="J33" s="3" t="s">
        <v>1043</v>
      </c>
      <c r="K33" s="3" t="s">
        <v>1043</v>
      </c>
    </row>
    <row r="34" spans="2:11" ht="15">
      <c r="B34" s="3" t="s">
        <v>1195</v>
      </c>
      <c r="C34" s="3" t="s">
        <v>4527</v>
      </c>
      <c r="D34" s="3" t="s">
        <v>1038</v>
      </c>
      <c r="E34" s="7"/>
      <c r="F34" s="3" t="s">
        <v>4528</v>
      </c>
      <c r="G34" s="3" t="s">
        <v>4529</v>
      </c>
      <c r="H34" s="3"/>
      <c r="I34" s="7" t="s">
        <v>1049</v>
      </c>
      <c r="J34" s="3"/>
      <c r="K34" s="3"/>
    </row>
    <row r="35" spans="2:11" ht="15">
      <c r="B35" s="3" t="s">
        <v>1902</v>
      </c>
      <c r="C35" s="3" t="s">
        <v>4530</v>
      </c>
      <c r="D35" s="3" t="s">
        <v>1038</v>
      </c>
      <c r="E35" s="7"/>
      <c r="F35" s="3" t="s">
        <v>4531</v>
      </c>
      <c r="G35" s="3" t="s">
        <v>4532</v>
      </c>
      <c r="H35" s="3" t="s">
        <v>1098</v>
      </c>
      <c r="I35" s="7" t="s">
        <v>1049</v>
      </c>
      <c r="J35" s="3"/>
      <c r="K35" s="3"/>
    </row>
    <row r="36" spans="2:11" ht="15">
      <c r="B36" s="3" t="s">
        <v>1252</v>
      </c>
      <c r="C36" s="3" t="s">
        <v>4533</v>
      </c>
      <c r="D36" s="3" t="s">
        <v>1038</v>
      </c>
      <c r="E36" s="7"/>
      <c r="F36" s="3" t="s">
        <v>4534</v>
      </c>
      <c r="G36" s="3" t="s">
        <v>4535</v>
      </c>
      <c r="H36" s="3" t="s">
        <v>1098</v>
      </c>
      <c r="I36" s="7"/>
      <c r="J36" s="3"/>
      <c r="K36" s="3"/>
    </row>
    <row r="37" spans="2:11" ht="15">
      <c r="B37" s="10" t="s">
        <v>1146</v>
      </c>
      <c r="C37" s="10" t="s">
        <v>4536</v>
      </c>
      <c r="D37" s="10" t="s">
        <v>1874</v>
      </c>
      <c r="E37" s="11" t="s">
        <v>1095</v>
      </c>
      <c r="F37" s="10" t="s">
        <v>4537</v>
      </c>
      <c r="G37" s="10" t="s">
        <v>4538</v>
      </c>
      <c r="H37" s="10" t="s">
        <v>1098</v>
      </c>
      <c r="I37" s="11" t="s">
        <v>1049</v>
      </c>
      <c r="J37" s="10"/>
      <c r="K37" s="10"/>
    </row>
    <row r="38" spans="2:11" ht="15">
      <c r="B38" s="3" t="s">
        <v>1187</v>
      </c>
      <c r="C38" s="3" t="s">
        <v>4539</v>
      </c>
      <c r="D38" s="3" t="s">
        <v>1066</v>
      </c>
      <c r="E38" s="7" t="s">
        <v>1095</v>
      </c>
      <c r="F38" s="3" t="s">
        <v>4540</v>
      </c>
      <c r="G38" s="3" t="s">
        <v>4538</v>
      </c>
      <c r="H38" s="3"/>
      <c r="I38" s="7" t="s">
        <v>1042</v>
      </c>
      <c r="J38" s="3"/>
      <c r="K38" s="3"/>
    </row>
    <row r="39" spans="2:11" ht="15">
      <c r="B39" s="3" t="s">
        <v>1931</v>
      </c>
      <c r="C39" s="3" t="s">
        <v>4541</v>
      </c>
      <c r="D39" s="3" t="s">
        <v>1038</v>
      </c>
      <c r="E39" s="7"/>
      <c r="F39" s="3" t="s">
        <v>4542</v>
      </c>
      <c r="G39" s="3" t="s">
        <v>4543</v>
      </c>
      <c r="H39" s="3" t="s">
        <v>4544</v>
      </c>
      <c r="I39" s="7" t="s">
        <v>1042</v>
      </c>
      <c r="J39" s="3"/>
      <c r="K39" s="3"/>
    </row>
    <row r="40" spans="2:11" ht="15">
      <c r="B40" s="3" t="s">
        <v>1495</v>
      </c>
      <c r="C40" s="3" t="s">
        <v>4545</v>
      </c>
      <c r="D40" s="3" t="s">
        <v>1038</v>
      </c>
      <c r="E40" s="7"/>
      <c r="F40" s="3" t="s">
        <v>4546</v>
      </c>
      <c r="G40" s="3" t="s">
        <v>4547</v>
      </c>
      <c r="H40" s="3" t="s">
        <v>4548</v>
      </c>
      <c r="I40" s="7" t="s">
        <v>1042</v>
      </c>
      <c r="J40" s="3"/>
      <c r="K40" s="3"/>
    </row>
    <row r="41" spans="2:11" ht="15">
      <c r="B41" s="10" t="s">
        <v>1906</v>
      </c>
      <c r="C41" s="10" t="s">
        <v>4549</v>
      </c>
      <c r="D41" s="10" t="s">
        <v>1874</v>
      </c>
      <c r="E41" s="11" t="s">
        <v>1095</v>
      </c>
      <c r="F41" s="10" t="s">
        <v>4550</v>
      </c>
      <c r="G41" s="10" t="s">
        <v>4551</v>
      </c>
      <c r="H41" s="10" t="s">
        <v>1098</v>
      </c>
      <c r="I41" s="11" t="s">
        <v>1049</v>
      </c>
      <c r="J41" s="10"/>
      <c r="K41" s="10"/>
    </row>
    <row r="42" spans="2:11" ht="15">
      <c r="B42" s="3" t="s">
        <v>1416</v>
      </c>
      <c r="C42" s="3" t="s">
        <v>4552</v>
      </c>
      <c r="D42" s="3" t="s">
        <v>1066</v>
      </c>
      <c r="E42" s="7" t="s">
        <v>1095</v>
      </c>
      <c r="F42" s="3" t="s">
        <v>4553</v>
      </c>
      <c r="G42" s="3" t="s">
        <v>4551</v>
      </c>
      <c r="H42" s="3"/>
      <c r="I42" s="7" t="s">
        <v>1042</v>
      </c>
      <c r="J42" s="3"/>
      <c r="K42" s="3"/>
    </row>
    <row r="43" spans="2:11" ht="15">
      <c r="B43" s="3" t="s">
        <v>1942</v>
      </c>
      <c r="C43" s="3" t="s">
        <v>4554</v>
      </c>
      <c r="D43" s="3" t="s">
        <v>1038</v>
      </c>
      <c r="E43" s="7"/>
      <c r="F43" s="3" t="s">
        <v>4555</v>
      </c>
      <c r="G43" s="3" t="s">
        <v>4556</v>
      </c>
      <c r="H43" s="3" t="s">
        <v>4557</v>
      </c>
      <c r="I43" s="7" t="s">
        <v>1042</v>
      </c>
      <c r="J43" s="3"/>
      <c r="K43" s="3"/>
    </row>
    <row r="44" spans="2:11" ht="15">
      <c r="B44" s="3" t="s">
        <v>1375</v>
      </c>
      <c r="C44" s="3" t="s">
        <v>4558</v>
      </c>
      <c r="D44" s="3" t="s">
        <v>1038</v>
      </c>
      <c r="E44" s="7"/>
      <c r="F44" s="3" t="s">
        <v>4559</v>
      </c>
      <c r="G44" s="3" t="s">
        <v>4560</v>
      </c>
      <c r="H44" s="3" t="s">
        <v>4561</v>
      </c>
      <c r="I44" s="7" t="s">
        <v>1042</v>
      </c>
      <c r="J44" s="3"/>
      <c r="K44" s="3"/>
    </row>
    <row r="45" spans="2:11" ht="15">
      <c r="B45" s="3" t="s">
        <v>1909</v>
      </c>
      <c r="C45" s="3" t="s">
        <v>4562</v>
      </c>
      <c r="D45" s="3" t="s">
        <v>1573</v>
      </c>
      <c r="E45" s="7"/>
      <c r="F45" s="3" t="s">
        <v>4563</v>
      </c>
      <c r="G45" s="3" t="s">
        <v>4564</v>
      </c>
      <c r="H45" s="3" t="s">
        <v>1098</v>
      </c>
      <c r="I45" s="7" t="s">
        <v>1576</v>
      </c>
      <c r="J45" s="3"/>
      <c r="K45" s="3"/>
    </row>
    <row r="46" spans="2:11" ht="15">
      <c r="B46" s="10" t="s">
        <v>1301</v>
      </c>
      <c r="C46" s="10" t="s">
        <v>4565</v>
      </c>
      <c r="D46" s="10" t="s">
        <v>1874</v>
      </c>
      <c r="E46" s="11" t="s">
        <v>1095</v>
      </c>
      <c r="F46" s="10" t="s">
        <v>4566</v>
      </c>
      <c r="G46" s="10" t="s">
        <v>4567</v>
      </c>
      <c r="H46" s="10" t="s">
        <v>1098</v>
      </c>
      <c r="I46" s="11" t="s">
        <v>1049</v>
      </c>
      <c r="J46" s="10"/>
      <c r="K46" s="10"/>
    </row>
    <row r="47" spans="2:11" ht="15">
      <c r="B47" s="3" t="s">
        <v>1916</v>
      </c>
      <c r="C47" s="3" t="s">
        <v>4568</v>
      </c>
      <c r="D47" s="3" t="s">
        <v>1066</v>
      </c>
      <c r="E47" s="7" t="s">
        <v>1095</v>
      </c>
      <c r="F47" s="3" t="s">
        <v>4569</v>
      </c>
      <c r="G47" s="3" t="s">
        <v>4567</v>
      </c>
      <c r="H47" s="3"/>
      <c r="I47" s="7" t="s">
        <v>1042</v>
      </c>
      <c r="J47" s="3"/>
      <c r="K47" s="3"/>
    </row>
    <row r="48" spans="2:11" ht="15">
      <c r="B48" s="3" t="s">
        <v>1481</v>
      </c>
      <c r="C48" s="3" t="s">
        <v>4570</v>
      </c>
      <c r="D48" s="3" t="s">
        <v>1038</v>
      </c>
      <c r="E48" s="7"/>
      <c r="F48" s="3" t="s">
        <v>4571</v>
      </c>
      <c r="G48" s="3" t="s">
        <v>4572</v>
      </c>
      <c r="H48" s="3" t="s">
        <v>4573</v>
      </c>
      <c r="I48" s="7" t="s">
        <v>1042</v>
      </c>
      <c r="J48" s="3"/>
      <c r="K48" s="3"/>
    </row>
    <row r="49" spans="2:11" ht="15">
      <c r="B49" s="10" t="s">
        <v>1392</v>
      </c>
      <c r="C49" s="10" t="s">
        <v>4574</v>
      </c>
      <c r="D49" s="10" t="s">
        <v>1874</v>
      </c>
      <c r="E49" s="11" t="s">
        <v>1095</v>
      </c>
      <c r="F49" s="10" t="s">
        <v>4575</v>
      </c>
      <c r="G49" s="10" t="s">
        <v>4576</v>
      </c>
      <c r="H49" s="10" t="s">
        <v>1098</v>
      </c>
      <c r="I49" s="11" t="s">
        <v>1049</v>
      </c>
      <c r="J49" s="10"/>
      <c r="K49" s="10"/>
    </row>
    <row r="50" spans="2:11" ht="15">
      <c r="B50" s="3" t="s">
        <v>1920</v>
      </c>
      <c r="C50" s="3" t="s">
        <v>4577</v>
      </c>
      <c r="D50" s="3" t="s">
        <v>1066</v>
      </c>
      <c r="E50" s="7" t="s">
        <v>1095</v>
      </c>
      <c r="F50" s="3" t="s">
        <v>4578</v>
      </c>
      <c r="G50" s="3" t="s">
        <v>4576</v>
      </c>
      <c r="H50" s="3"/>
      <c r="I50" s="7" t="s">
        <v>1042</v>
      </c>
      <c r="J50" s="3"/>
      <c r="K50" s="3"/>
    </row>
    <row r="51" spans="2:11" ht="15">
      <c r="B51" s="3" t="s">
        <v>1938</v>
      </c>
      <c r="C51" s="3" t="s">
        <v>4579</v>
      </c>
      <c r="D51" s="3" t="s">
        <v>1038</v>
      </c>
      <c r="E51" s="7"/>
      <c r="F51" s="3" t="s">
        <v>4580</v>
      </c>
      <c r="G51" s="3" t="s">
        <v>4581</v>
      </c>
      <c r="H51" s="3" t="s">
        <v>4582</v>
      </c>
      <c r="I51" s="7" t="s">
        <v>1042</v>
      </c>
      <c r="J51" s="3"/>
      <c r="K51" s="3"/>
    </row>
    <row r="52" spans="2:11" ht="15">
      <c r="B52" s="3" t="s">
        <v>1347</v>
      </c>
      <c r="C52" s="3" t="s">
        <v>4583</v>
      </c>
      <c r="D52" s="3" t="s">
        <v>1038</v>
      </c>
      <c r="E52" s="7"/>
      <c r="F52" s="3" t="s">
        <v>4584</v>
      </c>
      <c r="G52" s="3" t="s">
        <v>4585</v>
      </c>
      <c r="H52" s="3" t="s">
        <v>4586</v>
      </c>
      <c r="I52" s="7" t="s">
        <v>1042</v>
      </c>
      <c r="J52" s="3"/>
      <c r="K52" s="3"/>
    </row>
    <row r="53" spans="2:11" ht="15">
      <c r="B53" s="3" t="s">
        <v>1681</v>
      </c>
      <c r="C53" s="3" t="s">
        <v>4587</v>
      </c>
      <c r="D53" s="3" t="s">
        <v>1038</v>
      </c>
      <c r="E53" s="7"/>
      <c r="F53" s="3" t="s">
        <v>4588</v>
      </c>
      <c r="G53" s="3" t="s">
        <v>4589</v>
      </c>
      <c r="H53" s="3" t="s">
        <v>1098</v>
      </c>
      <c r="I53" s="7" t="s">
        <v>1076</v>
      </c>
      <c r="J53" s="3"/>
      <c r="K53" s="3"/>
    </row>
    <row r="54" spans="2:11" ht="15">
      <c r="B54" s="3" t="s">
        <v>1912</v>
      </c>
      <c r="C54" s="3" t="s">
        <v>4590</v>
      </c>
      <c r="D54" s="3" t="s">
        <v>1573</v>
      </c>
      <c r="E54" s="7"/>
      <c r="F54" s="3" t="s">
        <v>4310</v>
      </c>
      <c r="G54" s="3" t="s">
        <v>4591</v>
      </c>
      <c r="H54" s="3" t="s">
        <v>1098</v>
      </c>
      <c r="I54" s="7" t="s">
        <v>1576</v>
      </c>
      <c r="J54" s="3" t="s">
        <v>1043</v>
      </c>
      <c r="K54" s="3" t="s">
        <v>1043</v>
      </c>
    </row>
    <row r="55" spans="2:11" ht="15">
      <c r="B55" s="10" t="s">
        <v>1140</v>
      </c>
      <c r="C55" s="10" t="s">
        <v>4592</v>
      </c>
      <c r="D55" s="10" t="s">
        <v>1038</v>
      </c>
      <c r="E55" s="11"/>
      <c r="F55" s="10" t="s">
        <v>4593</v>
      </c>
      <c r="G55" s="10" t="s">
        <v>4594</v>
      </c>
      <c r="H55" s="10" t="s">
        <v>1098</v>
      </c>
      <c r="I55" s="11" t="s">
        <v>1049</v>
      </c>
      <c r="J55" s="10"/>
      <c r="K55" s="10"/>
    </row>
    <row r="56" spans="2:11" ht="15">
      <c r="B56" s="3" t="s">
        <v>1424</v>
      </c>
      <c r="C56" s="3" t="s">
        <v>4595</v>
      </c>
      <c r="D56" s="3" t="s">
        <v>1038</v>
      </c>
      <c r="E56" s="7"/>
      <c r="F56" s="3" t="s">
        <v>4356</v>
      </c>
      <c r="G56" s="3" t="s">
        <v>4596</v>
      </c>
      <c r="H56" s="3"/>
      <c r="I56" s="7" t="s">
        <v>1049</v>
      </c>
      <c r="J56" s="3"/>
      <c r="K56" s="3"/>
    </row>
    <row r="57" spans="2:11" ht="15">
      <c r="B57" s="3" t="s">
        <v>1934</v>
      </c>
      <c r="C57" s="3" t="s">
        <v>4597</v>
      </c>
      <c r="D57" s="3" t="s">
        <v>1038</v>
      </c>
      <c r="E57" s="7"/>
      <c r="F57" s="3" t="s">
        <v>4598</v>
      </c>
      <c r="G57" s="3" t="s">
        <v>4599</v>
      </c>
      <c r="H57" s="3" t="s">
        <v>4600</v>
      </c>
      <c r="I57" s="7" t="s">
        <v>1042</v>
      </c>
      <c r="J57" s="3"/>
      <c r="K57" s="3"/>
    </row>
    <row r="58" spans="2:11" ht="15">
      <c r="B58" s="3" t="s">
        <v>1428</v>
      </c>
      <c r="C58" s="3" t="s">
        <v>4601</v>
      </c>
      <c r="D58" s="3" t="s">
        <v>1038</v>
      </c>
      <c r="E58" s="7"/>
      <c r="F58" s="3" t="s">
        <v>4359</v>
      </c>
      <c r="G58" s="3" t="s">
        <v>4602</v>
      </c>
      <c r="H58" s="3"/>
      <c r="I58" s="7" t="s">
        <v>1049</v>
      </c>
      <c r="J58" s="3"/>
      <c r="K58" s="3"/>
    </row>
    <row r="59" spans="2:11" ht="15">
      <c r="B59" s="10" t="s">
        <v>1169</v>
      </c>
      <c r="C59" s="10" t="s">
        <v>4603</v>
      </c>
      <c r="D59" s="10" t="s">
        <v>1038</v>
      </c>
      <c r="E59" s="11"/>
      <c r="F59" s="10" t="s">
        <v>4348</v>
      </c>
      <c r="G59" s="10" t="s">
        <v>4604</v>
      </c>
      <c r="H59" s="10" t="s">
        <v>1098</v>
      </c>
      <c r="I59" s="11" t="s">
        <v>1049</v>
      </c>
      <c r="J59" s="10"/>
      <c r="K59" s="10"/>
    </row>
    <row r="60" spans="2:11" ht="15">
      <c r="B60" s="3" t="s">
        <v>1420</v>
      </c>
      <c r="C60" s="3" t="s">
        <v>4605</v>
      </c>
      <c r="D60" s="3" t="s">
        <v>1038</v>
      </c>
      <c r="E60" s="7"/>
      <c r="F60" s="3" t="s">
        <v>4350</v>
      </c>
      <c r="G60" s="3" t="s">
        <v>4606</v>
      </c>
      <c r="H60" s="3"/>
      <c r="I60" s="7" t="s">
        <v>1049</v>
      </c>
      <c r="J60" s="3"/>
      <c r="K60" s="3"/>
    </row>
    <row r="61" spans="2:11" ht="15">
      <c r="B61" s="3" t="s">
        <v>1571</v>
      </c>
      <c r="C61" s="3" t="s">
        <v>4607</v>
      </c>
      <c r="D61" s="3" t="s">
        <v>1038</v>
      </c>
      <c r="E61" s="7"/>
      <c r="F61" s="3" t="s">
        <v>4353</v>
      </c>
      <c r="G61" s="3" t="s">
        <v>4608</v>
      </c>
      <c r="H61" s="3"/>
      <c r="I61" s="7" t="s">
        <v>1049</v>
      </c>
      <c r="J61" s="3"/>
      <c r="K61" s="3"/>
    </row>
    <row r="62" spans="2:11" ht="15">
      <c r="B62" s="3" t="s">
        <v>1319</v>
      </c>
      <c r="C62" s="3" t="s">
        <v>4609</v>
      </c>
      <c r="D62" s="3" t="s">
        <v>1038</v>
      </c>
      <c r="E62" s="7"/>
      <c r="F62" s="3" t="s">
        <v>4610</v>
      </c>
      <c r="G62" s="3" t="s">
        <v>4611</v>
      </c>
      <c r="H62" s="3" t="s">
        <v>1098</v>
      </c>
      <c r="I62" s="7" t="s">
        <v>1049</v>
      </c>
      <c r="J62" s="3"/>
      <c r="K62" s="3"/>
    </row>
    <row r="63" spans="2:11" ht="15">
      <c r="B63" s="3" t="s">
        <v>1472</v>
      </c>
      <c r="C63" s="3" t="s">
        <v>4612</v>
      </c>
      <c r="D63" s="3" t="s">
        <v>1038</v>
      </c>
      <c r="E63" s="7"/>
      <c r="F63" s="3" t="s">
        <v>4330</v>
      </c>
      <c r="G63" s="3" t="s">
        <v>4613</v>
      </c>
      <c r="H63" s="3" t="s">
        <v>1098</v>
      </c>
      <c r="I63" s="7" t="s">
        <v>1049</v>
      </c>
      <c r="J63" s="3"/>
      <c r="K63" s="3"/>
    </row>
    <row r="64" spans="2:11" ht="15">
      <c r="B64" s="3" t="s">
        <v>1380</v>
      </c>
      <c r="C64" s="3" t="s">
        <v>4614</v>
      </c>
      <c r="D64" s="3" t="s">
        <v>1038</v>
      </c>
      <c r="E64" s="7"/>
      <c r="F64" s="3" t="s">
        <v>4615</v>
      </c>
      <c r="G64" s="3" t="s">
        <v>1032</v>
      </c>
      <c r="H64" s="3" t="s">
        <v>1098</v>
      </c>
      <c r="I64" s="7" t="s">
        <v>1866</v>
      </c>
      <c r="J64" s="3"/>
      <c r="K64" s="3"/>
    </row>
    <row r="65" spans="2:11" ht="15">
      <c r="B65" s="3" t="s">
        <v>1388</v>
      </c>
      <c r="C65" s="3" t="s">
        <v>4616</v>
      </c>
      <c r="D65" s="3" t="s">
        <v>1038</v>
      </c>
      <c r="E65" s="7"/>
      <c r="F65" s="3" t="s">
        <v>2219</v>
      </c>
      <c r="G65" s="3" t="s">
        <v>4617</v>
      </c>
      <c r="H65" s="3" t="s">
        <v>1098</v>
      </c>
      <c r="I65" s="7" t="s">
        <v>1049</v>
      </c>
      <c r="J65" s="3"/>
      <c r="K65" s="3"/>
    </row>
    <row r="66" spans="2:11" ht="15">
      <c r="B66" s="3" t="s">
        <v>1384</v>
      </c>
      <c r="C66" s="3" t="s">
        <v>4618</v>
      </c>
      <c r="D66" s="3" t="s">
        <v>1038</v>
      </c>
      <c r="E66" s="7"/>
      <c r="F66" s="3" t="s">
        <v>1646</v>
      </c>
      <c r="G66" s="3" t="s">
        <v>1647</v>
      </c>
      <c r="H66" s="3" t="s">
        <v>1648</v>
      </c>
      <c r="I66" s="7" t="s">
        <v>1049</v>
      </c>
      <c r="J66" s="3"/>
      <c r="K66" s="3"/>
    </row>
    <row r="67" spans="2:11" ht="15">
      <c r="B67" s="3" t="s">
        <v>1448</v>
      </c>
      <c r="C67" s="3" t="s">
        <v>4619</v>
      </c>
      <c r="D67" s="3" t="s">
        <v>1573</v>
      </c>
      <c r="E67" s="7"/>
      <c r="F67" s="3" t="s">
        <v>1615</v>
      </c>
      <c r="G67" s="3" t="s">
        <v>1616</v>
      </c>
      <c r="H67" s="3" t="s">
        <v>1617</v>
      </c>
      <c r="I67" s="7" t="s">
        <v>1618</v>
      </c>
      <c r="J67" s="3" t="s">
        <v>1043</v>
      </c>
      <c r="K67" s="3" t="s">
        <v>1043</v>
      </c>
    </row>
    <row r="68" spans="2:11" ht="15">
      <c r="B68" s="3" t="s">
        <v>1182</v>
      </c>
      <c r="C68" s="3" t="s">
        <v>4620</v>
      </c>
      <c r="D68" s="3" t="s">
        <v>1038</v>
      </c>
      <c r="E68" s="7"/>
      <c r="F68" s="3" t="s">
        <v>1673</v>
      </c>
      <c r="G68" s="3" t="s">
        <v>1674</v>
      </c>
      <c r="H68" s="3" t="s">
        <v>2359</v>
      </c>
      <c r="I68" s="7"/>
      <c r="J68" s="3"/>
      <c r="K6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9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4621</v>
      </c>
      <c r="D4" s="4" t="s">
        <v>1019</v>
      </c>
      <c r="E4" s="3" t="s">
        <v>89</v>
      </c>
    </row>
    <row r="5" spans="1:11" ht="16">
      <c r="B5" s="4" t="s">
        <v>1020</v>
      </c>
      <c r="C5" s="13" t="s">
        <v>92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4622</v>
      </c>
      <c r="D9" s="3" t="s">
        <v>1038</v>
      </c>
      <c r="E9" s="7"/>
      <c r="F9" s="3" t="s">
        <v>4623</v>
      </c>
      <c r="G9" s="3" t="s">
        <v>4624</v>
      </c>
      <c r="H9" s="3" t="s">
        <v>4625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4626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4627</v>
      </c>
      <c r="D11" s="3" t="s">
        <v>1038</v>
      </c>
      <c r="E11" s="7"/>
      <c r="F11" s="3" t="s">
        <v>4214</v>
      </c>
      <c r="G11" s="3" t="s">
        <v>4215</v>
      </c>
      <c r="H11" s="3" t="s">
        <v>4442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4628</v>
      </c>
      <c r="D12" s="3" t="s">
        <v>1038</v>
      </c>
      <c r="E12" s="7"/>
      <c r="F12" s="3" t="s">
        <v>4629</v>
      </c>
      <c r="G12" s="3" t="s">
        <v>4630</v>
      </c>
      <c r="H12" s="3" t="s">
        <v>4631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4632</v>
      </c>
      <c r="D13" s="3" t="s">
        <v>1038</v>
      </c>
      <c r="E13" s="7"/>
      <c r="F13" s="3" t="s">
        <v>4220</v>
      </c>
      <c r="G13" s="3" t="s">
        <v>4221</v>
      </c>
      <c r="H13" s="3" t="s">
        <v>4222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1275</v>
      </c>
      <c r="C14" s="3" t="s">
        <v>4633</v>
      </c>
      <c r="D14" s="3" t="s">
        <v>1038</v>
      </c>
      <c r="E14" s="7"/>
      <c r="F14" s="3" t="s">
        <v>3251</v>
      </c>
      <c r="G14" s="3" t="s">
        <v>3252</v>
      </c>
      <c r="H14" s="3" t="s">
        <v>4235</v>
      </c>
      <c r="I14" s="7"/>
      <c r="J14" s="3"/>
      <c r="K14" s="3"/>
    </row>
    <row r="15" spans="1:11" ht="15">
      <c r="B15" s="3" t="s">
        <v>1644</v>
      </c>
      <c r="C15" s="3" t="s">
        <v>4634</v>
      </c>
      <c r="D15" s="3" t="s">
        <v>1038</v>
      </c>
      <c r="E15" s="7"/>
      <c r="F15" s="3" t="s">
        <v>3248</v>
      </c>
      <c r="G15" s="3" t="s">
        <v>3249</v>
      </c>
      <c r="H15" s="3" t="s">
        <v>4237</v>
      </c>
      <c r="I15" s="7"/>
      <c r="J15" s="3"/>
      <c r="K15" s="3"/>
    </row>
    <row r="16" spans="1:11" ht="15">
      <c r="B16" s="3" t="s">
        <v>1613</v>
      </c>
      <c r="C16" s="3" t="s">
        <v>4635</v>
      </c>
      <c r="D16" s="3" t="s">
        <v>1038</v>
      </c>
      <c r="E16" s="7"/>
      <c r="F16" s="3" t="s">
        <v>3261</v>
      </c>
      <c r="G16" s="3" t="s">
        <v>3262</v>
      </c>
      <c r="H16" s="3" t="s">
        <v>4230</v>
      </c>
      <c r="I16" s="7"/>
      <c r="J16" s="3"/>
      <c r="K16" s="3"/>
    </row>
    <row r="17" spans="2:11" ht="15">
      <c r="B17" s="3" t="s">
        <v>1624</v>
      </c>
      <c r="C17" s="3" t="s">
        <v>4636</v>
      </c>
      <c r="D17" s="3" t="s">
        <v>1038</v>
      </c>
      <c r="E17" s="7"/>
      <c r="F17" s="3" t="s">
        <v>3258</v>
      </c>
      <c r="G17" s="3" t="s">
        <v>3259</v>
      </c>
      <c r="H17" s="3" t="s">
        <v>4232</v>
      </c>
      <c r="I17" s="7" t="s">
        <v>1054</v>
      </c>
      <c r="J17" s="3"/>
      <c r="K17" s="3"/>
    </row>
    <row r="18" spans="2:11" ht="15">
      <c r="B18" s="3" t="s">
        <v>1227</v>
      </c>
      <c r="C18" s="3" t="s">
        <v>4637</v>
      </c>
      <c r="D18" s="3" t="s">
        <v>1038</v>
      </c>
      <c r="E18" s="7"/>
      <c r="F18" s="3" t="s">
        <v>4313</v>
      </c>
      <c r="G18" s="3" t="s">
        <v>4314</v>
      </c>
      <c r="H18" s="3" t="s">
        <v>4314</v>
      </c>
      <c r="I18" s="7" t="s">
        <v>1049</v>
      </c>
      <c r="J18" s="3"/>
      <c r="K18" s="3"/>
    </row>
    <row r="19" spans="2:11" ht="15">
      <c r="B19" s="3" t="s">
        <v>1191</v>
      </c>
      <c r="C19" s="3" t="s">
        <v>4638</v>
      </c>
      <c r="D19" s="3" t="s">
        <v>1038</v>
      </c>
      <c r="E19" s="7"/>
      <c r="F19" s="3" t="s">
        <v>4316</v>
      </c>
      <c r="G19" s="3" t="s">
        <v>4317</v>
      </c>
      <c r="H19" s="3" t="s">
        <v>4317</v>
      </c>
      <c r="I19" s="7" t="s">
        <v>1076</v>
      </c>
      <c r="J19" s="3"/>
      <c r="K19" s="3"/>
    </row>
    <row r="20" spans="2:11" ht="15">
      <c r="B20" s="3" t="s">
        <v>1165</v>
      </c>
      <c r="C20" s="3" t="s">
        <v>4639</v>
      </c>
      <c r="D20" s="3" t="s">
        <v>1038</v>
      </c>
      <c r="E20" s="7"/>
      <c r="F20" s="3" t="s">
        <v>4640</v>
      </c>
      <c r="G20" s="3" t="s">
        <v>4641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1877</v>
      </c>
      <c r="C21" s="3" t="s">
        <v>4642</v>
      </c>
      <c r="D21" s="3" t="s">
        <v>1038</v>
      </c>
      <c r="E21" s="7"/>
      <c r="F21" s="3" t="s">
        <v>4643</v>
      </c>
      <c r="G21" s="3" t="s">
        <v>4644</v>
      </c>
      <c r="H21" s="3" t="s">
        <v>1098</v>
      </c>
      <c r="I21" s="7" t="s">
        <v>3580</v>
      </c>
      <c r="J21" s="3"/>
      <c r="K21" s="3"/>
    </row>
    <row r="22" spans="2:11" ht="15">
      <c r="B22" s="3" t="s">
        <v>1161</v>
      </c>
      <c r="C22" s="3" t="s">
        <v>4645</v>
      </c>
      <c r="D22" s="3" t="s">
        <v>1038</v>
      </c>
      <c r="E22" s="7"/>
      <c r="F22" s="3" t="s">
        <v>4646</v>
      </c>
      <c r="G22" s="3" t="s">
        <v>4647</v>
      </c>
      <c r="H22" s="3" t="s">
        <v>1098</v>
      </c>
      <c r="I22" s="7" t="s">
        <v>3580</v>
      </c>
      <c r="J22" s="3"/>
      <c r="K22" s="3"/>
    </row>
    <row r="23" spans="2:11" ht="15">
      <c r="B23" s="3" t="s">
        <v>1882</v>
      </c>
      <c r="C23" s="3" t="s">
        <v>4648</v>
      </c>
      <c r="D23" s="3" t="s">
        <v>1038</v>
      </c>
      <c r="E23" s="7"/>
      <c r="F23" s="3" t="s">
        <v>4649</v>
      </c>
      <c r="G23" s="3" t="s">
        <v>4650</v>
      </c>
      <c r="H23" s="3" t="s">
        <v>1098</v>
      </c>
      <c r="I23" s="7" t="s">
        <v>1049</v>
      </c>
      <c r="J23" s="3"/>
      <c r="K23" s="3"/>
    </row>
    <row r="24" spans="2:11" ht="15">
      <c r="B24" s="3" t="s">
        <v>1582</v>
      </c>
      <c r="C24" s="3" t="s">
        <v>4651</v>
      </c>
      <c r="D24" s="3" t="s">
        <v>1038</v>
      </c>
      <c r="E24" s="7"/>
      <c r="F24" s="3" t="s">
        <v>4652</v>
      </c>
      <c r="G24" s="3" t="s">
        <v>4653</v>
      </c>
      <c r="H24" s="3" t="s">
        <v>1098</v>
      </c>
      <c r="I24" s="7" t="s">
        <v>2079</v>
      </c>
      <c r="J24" s="3"/>
      <c r="K24" s="3"/>
    </row>
    <row r="25" spans="2:11" ht="15">
      <c r="B25" s="10" t="s">
        <v>1886</v>
      </c>
      <c r="C25" s="10" t="s">
        <v>4654</v>
      </c>
      <c r="D25" s="10" t="s">
        <v>1874</v>
      </c>
      <c r="E25" s="11" t="s">
        <v>1095</v>
      </c>
      <c r="F25" s="10" t="s">
        <v>4655</v>
      </c>
      <c r="G25" s="10" t="s">
        <v>4656</v>
      </c>
      <c r="H25" s="10" t="s">
        <v>4657</v>
      </c>
      <c r="I25" s="11" t="s">
        <v>1049</v>
      </c>
      <c r="J25" s="10"/>
      <c r="K25" s="10"/>
    </row>
    <row r="26" spans="2:11" ht="15">
      <c r="B26" s="3" t="s">
        <v>1187</v>
      </c>
      <c r="C26" s="3" t="s">
        <v>4658</v>
      </c>
      <c r="D26" s="3" t="s">
        <v>1066</v>
      </c>
      <c r="E26" s="7" t="s">
        <v>1095</v>
      </c>
      <c r="F26" s="3" t="s">
        <v>4659</v>
      </c>
      <c r="G26" s="3" t="s">
        <v>4656</v>
      </c>
      <c r="H26" s="3" t="s">
        <v>4657</v>
      </c>
      <c r="I26" s="7" t="s">
        <v>1042</v>
      </c>
      <c r="J26" s="3"/>
      <c r="K26" s="3"/>
    </row>
    <row r="27" spans="2:11" ht="15">
      <c r="B27" s="3" t="s">
        <v>1592</v>
      </c>
      <c r="C27" s="3" t="s">
        <v>4660</v>
      </c>
      <c r="D27" s="3" t="s">
        <v>1038</v>
      </c>
      <c r="E27" s="7"/>
      <c r="F27" s="3" t="s">
        <v>4661</v>
      </c>
      <c r="G27" s="3" t="s">
        <v>4662</v>
      </c>
      <c r="H27" s="3" t="s">
        <v>4663</v>
      </c>
      <c r="I27" s="7" t="s">
        <v>1042</v>
      </c>
      <c r="J27" s="3"/>
      <c r="K27" s="3"/>
    </row>
    <row r="28" spans="2:11" ht="15">
      <c r="B28" s="3" t="s">
        <v>1126</v>
      </c>
      <c r="C28" s="3" t="s">
        <v>4664</v>
      </c>
      <c r="D28" s="3" t="s">
        <v>1038</v>
      </c>
      <c r="E28" s="7"/>
      <c r="F28" s="3" t="s">
        <v>4665</v>
      </c>
      <c r="G28" s="3" t="s">
        <v>4666</v>
      </c>
      <c r="H28" s="3" t="s">
        <v>4667</v>
      </c>
      <c r="I28" s="7" t="s">
        <v>1042</v>
      </c>
      <c r="J28" s="3"/>
      <c r="K28" s="3"/>
    </row>
    <row r="29" spans="2:11" ht="15">
      <c r="B29" s="3" t="s">
        <v>1890</v>
      </c>
      <c r="C29" s="3" t="s">
        <v>4668</v>
      </c>
      <c r="D29" s="3" t="s">
        <v>1038</v>
      </c>
      <c r="E29" s="7"/>
      <c r="F29" s="3" t="s">
        <v>4669</v>
      </c>
      <c r="G29" s="3" t="s">
        <v>4670</v>
      </c>
      <c r="H29" s="3" t="s">
        <v>4671</v>
      </c>
      <c r="I29" s="7" t="s">
        <v>1049</v>
      </c>
      <c r="J29" s="3"/>
      <c r="K29" s="3"/>
    </row>
    <row r="30" spans="2:11" ht="15">
      <c r="B30" s="3" t="s">
        <v>1619</v>
      </c>
      <c r="C30" s="3" t="s">
        <v>4672</v>
      </c>
      <c r="D30" s="3" t="s">
        <v>1038</v>
      </c>
      <c r="E30" s="7"/>
      <c r="F30" s="3" t="s">
        <v>4673</v>
      </c>
      <c r="G30" s="3" t="s">
        <v>4674</v>
      </c>
      <c r="H30" s="3" t="s">
        <v>4675</v>
      </c>
      <c r="I30" s="7" t="s">
        <v>1049</v>
      </c>
      <c r="J30" s="3"/>
      <c r="K30" s="3"/>
    </row>
    <row r="31" spans="2:11" ht="15">
      <c r="B31" s="3" t="s">
        <v>1895</v>
      </c>
      <c r="C31" s="3" t="s">
        <v>4676</v>
      </c>
      <c r="D31" s="3" t="s">
        <v>1573</v>
      </c>
      <c r="E31" s="7"/>
      <c r="F31" s="3" t="s">
        <v>4402</v>
      </c>
      <c r="G31" s="3" t="s">
        <v>3371</v>
      </c>
      <c r="H31" s="3" t="s">
        <v>3372</v>
      </c>
      <c r="I31" s="7" t="s">
        <v>1576</v>
      </c>
      <c r="J31" s="3" t="s">
        <v>1043</v>
      </c>
      <c r="K31" s="3" t="s">
        <v>1043</v>
      </c>
    </row>
    <row r="32" spans="2:11" ht="15">
      <c r="B32" s="10" t="s">
        <v>1588</v>
      </c>
      <c r="C32" s="10" t="s">
        <v>4677</v>
      </c>
      <c r="D32" s="10" t="s">
        <v>1038</v>
      </c>
      <c r="E32" s="11"/>
      <c r="F32" s="10" t="s">
        <v>4404</v>
      </c>
      <c r="G32" s="10" t="s">
        <v>3379</v>
      </c>
      <c r="H32" s="10" t="s">
        <v>3991</v>
      </c>
      <c r="I32" s="11" t="s">
        <v>1049</v>
      </c>
      <c r="J32" s="10"/>
      <c r="K32" s="10"/>
    </row>
    <row r="33" spans="2:11" ht="15">
      <c r="B33" s="3" t="s">
        <v>1416</v>
      </c>
      <c r="C33" s="3" t="s">
        <v>4678</v>
      </c>
      <c r="D33" s="3" t="s">
        <v>1038</v>
      </c>
      <c r="E33" s="7"/>
      <c r="F33" s="3" t="s">
        <v>4406</v>
      </c>
      <c r="G33" s="3" t="s">
        <v>3994</v>
      </c>
      <c r="H33" s="3" t="s">
        <v>4679</v>
      </c>
      <c r="I33" s="7" t="s">
        <v>1049</v>
      </c>
      <c r="J33" s="3"/>
      <c r="K33" s="3"/>
    </row>
    <row r="34" spans="2:11" ht="15">
      <c r="B34" s="3" t="s">
        <v>1916</v>
      </c>
      <c r="C34" s="3" t="s">
        <v>4680</v>
      </c>
      <c r="D34" s="3" t="s">
        <v>1038</v>
      </c>
      <c r="E34" s="7"/>
      <c r="F34" s="3" t="s">
        <v>4409</v>
      </c>
      <c r="G34" s="3" t="s">
        <v>3997</v>
      </c>
      <c r="H34" s="3" t="s">
        <v>4681</v>
      </c>
      <c r="I34" s="7" t="s">
        <v>1049</v>
      </c>
      <c r="J34" s="3"/>
      <c r="K34" s="3"/>
    </row>
    <row r="35" spans="2:11" ht="15">
      <c r="B35" s="3" t="s">
        <v>1495</v>
      </c>
      <c r="C35" s="3" t="s">
        <v>4682</v>
      </c>
      <c r="D35" s="3" t="s">
        <v>1573</v>
      </c>
      <c r="E35" s="7"/>
      <c r="F35" s="3" t="s">
        <v>4683</v>
      </c>
      <c r="G35" s="3" t="s">
        <v>4684</v>
      </c>
      <c r="H35" s="3" t="s">
        <v>4685</v>
      </c>
      <c r="I35" s="7" t="s">
        <v>1618</v>
      </c>
      <c r="J35" s="3"/>
      <c r="K35" s="3"/>
    </row>
    <row r="36" spans="2:11" ht="15">
      <c r="B36" s="10" t="s">
        <v>1899</v>
      </c>
      <c r="C36" s="10" t="s">
        <v>4686</v>
      </c>
      <c r="D36" s="10" t="s">
        <v>1038</v>
      </c>
      <c r="E36" s="11"/>
      <c r="F36" s="10" t="s">
        <v>4412</v>
      </c>
      <c r="G36" s="10" t="s">
        <v>3383</v>
      </c>
      <c r="H36" s="10" t="s">
        <v>3947</v>
      </c>
      <c r="I36" s="11" t="s">
        <v>1049</v>
      </c>
      <c r="J36" s="10"/>
      <c r="K36" s="10"/>
    </row>
    <row r="37" spans="2:11" ht="15">
      <c r="B37" s="3" t="s">
        <v>1424</v>
      </c>
      <c r="C37" s="3" t="s">
        <v>4687</v>
      </c>
      <c r="D37" s="3" t="s">
        <v>1038</v>
      </c>
      <c r="E37" s="7"/>
      <c r="F37" s="3" t="s">
        <v>4414</v>
      </c>
      <c r="G37" s="3" t="s">
        <v>3950</v>
      </c>
      <c r="H37" s="3" t="s">
        <v>4688</v>
      </c>
      <c r="I37" s="7" t="s">
        <v>1049</v>
      </c>
      <c r="J37" s="3"/>
      <c r="K37" s="3"/>
    </row>
    <row r="38" spans="2:11" ht="15">
      <c r="B38" s="3" t="s">
        <v>1428</v>
      </c>
      <c r="C38" s="3" t="s">
        <v>4689</v>
      </c>
      <c r="D38" s="3" t="s">
        <v>1038</v>
      </c>
      <c r="E38" s="7"/>
      <c r="F38" s="3" t="s">
        <v>4417</v>
      </c>
      <c r="G38" s="3" t="s">
        <v>3953</v>
      </c>
      <c r="H38" s="3" t="s">
        <v>4690</v>
      </c>
      <c r="I38" s="7" t="s">
        <v>1049</v>
      </c>
      <c r="J38" s="3"/>
      <c r="K38" s="3"/>
    </row>
    <row r="39" spans="2:11" ht="15">
      <c r="B39" s="3" t="s">
        <v>1567</v>
      </c>
      <c r="C39" s="3" t="s">
        <v>4691</v>
      </c>
      <c r="D39" s="3" t="s">
        <v>1573</v>
      </c>
      <c r="E39" s="7"/>
      <c r="F39" s="3" t="s">
        <v>3988</v>
      </c>
      <c r="G39" s="3" t="s">
        <v>3535</v>
      </c>
      <c r="H39" s="3" t="s">
        <v>3535</v>
      </c>
      <c r="I39" s="7" t="s">
        <v>1576</v>
      </c>
      <c r="J39" s="3"/>
      <c r="K39" s="3"/>
    </row>
    <row r="40" spans="2:11" ht="15">
      <c r="B40" s="10" t="s">
        <v>1140</v>
      </c>
      <c r="C40" s="10" t="s">
        <v>4692</v>
      </c>
      <c r="D40" s="10" t="s">
        <v>1874</v>
      </c>
      <c r="E40" s="11" t="s">
        <v>4693</v>
      </c>
      <c r="F40" s="10" t="s">
        <v>3956</v>
      </c>
      <c r="G40" s="10" t="s">
        <v>3957</v>
      </c>
      <c r="H40" s="10" t="s">
        <v>4694</v>
      </c>
      <c r="I40" s="11" t="s">
        <v>1049</v>
      </c>
      <c r="J40" s="10"/>
      <c r="K40" s="10"/>
    </row>
    <row r="41" spans="2:11" ht="15">
      <c r="B41" s="3" t="s">
        <v>1924</v>
      </c>
      <c r="C41" s="3" t="s">
        <v>4695</v>
      </c>
      <c r="D41" s="3" t="s">
        <v>1066</v>
      </c>
      <c r="E41" s="7" t="s">
        <v>4693</v>
      </c>
      <c r="F41" s="3" t="s">
        <v>3960</v>
      </c>
      <c r="G41" s="3" t="s">
        <v>3957</v>
      </c>
      <c r="H41" s="3"/>
      <c r="I41" s="7" t="s">
        <v>1042</v>
      </c>
      <c r="J41" s="3"/>
      <c r="K41" s="3"/>
    </row>
    <row r="42" spans="2:11" ht="15">
      <c r="B42" s="3" t="s">
        <v>1347</v>
      </c>
      <c r="C42" s="3" t="s">
        <v>4696</v>
      </c>
      <c r="D42" s="3" t="s">
        <v>1038</v>
      </c>
      <c r="E42" s="7"/>
      <c r="F42" s="3" t="s">
        <v>3962</v>
      </c>
      <c r="G42" s="3" t="s">
        <v>3963</v>
      </c>
      <c r="H42" s="3" t="s">
        <v>3964</v>
      </c>
      <c r="I42" s="7" t="s">
        <v>1049</v>
      </c>
      <c r="J42" s="3" t="s">
        <v>1043</v>
      </c>
      <c r="K42" s="3" t="s">
        <v>1043</v>
      </c>
    </row>
    <row r="43" spans="2:11" ht="15">
      <c r="B43" s="3" t="s">
        <v>1375</v>
      </c>
      <c r="C43" s="3" t="s">
        <v>4697</v>
      </c>
      <c r="D43" s="3" t="s">
        <v>1038</v>
      </c>
      <c r="E43" s="7"/>
      <c r="F43" s="3" t="s">
        <v>3966</v>
      </c>
      <c r="G43" s="3" t="s">
        <v>4698</v>
      </c>
      <c r="H43" s="3" t="s">
        <v>3968</v>
      </c>
      <c r="I43" s="7" t="s">
        <v>1049</v>
      </c>
      <c r="J43" s="3"/>
      <c r="K43" s="3"/>
    </row>
    <row r="44" spans="2:11" ht="15">
      <c r="B44" s="10" t="s">
        <v>1380</v>
      </c>
      <c r="C44" s="10" t="s">
        <v>4699</v>
      </c>
      <c r="D44" s="10" t="s">
        <v>1874</v>
      </c>
      <c r="E44" s="11" t="s">
        <v>1095</v>
      </c>
      <c r="F44" s="10" t="s">
        <v>3443</v>
      </c>
      <c r="G44" s="10" t="s">
        <v>3210</v>
      </c>
      <c r="H44" s="10" t="s">
        <v>3970</v>
      </c>
      <c r="I44" s="11" t="s">
        <v>1049</v>
      </c>
      <c r="J44" s="10"/>
      <c r="K44" s="10"/>
    </row>
    <row r="45" spans="2:11" ht="15">
      <c r="B45" s="3" t="s">
        <v>1931</v>
      </c>
      <c r="C45" s="3" t="s">
        <v>4700</v>
      </c>
      <c r="D45" s="3" t="s">
        <v>1066</v>
      </c>
      <c r="E45" s="7" t="s">
        <v>1095</v>
      </c>
      <c r="F45" s="3" t="s">
        <v>3972</v>
      </c>
      <c r="G45" s="3" t="s">
        <v>3210</v>
      </c>
      <c r="H45" s="3" t="s">
        <v>3970</v>
      </c>
      <c r="I45" s="7" t="s">
        <v>1042</v>
      </c>
      <c r="J45" s="3"/>
      <c r="K45" s="3"/>
    </row>
    <row r="46" spans="2:11" ht="15">
      <c r="B46" s="3" t="s">
        <v>1476</v>
      </c>
      <c r="C46" s="3" t="s">
        <v>4701</v>
      </c>
      <c r="D46" s="3" t="s">
        <v>1038</v>
      </c>
      <c r="E46" s="7"/>
      <c r="F46" s="3" t="s">
        <v>3974</v>
      </c>
      <c r="G46" s="3" t="s">
        <v>3206</v>
      </c>
      <c r="H46" s="3" t="s">
        <v>3207</v>
      </c>
      <c r="I46" s="7" t="s">
        <v>1042</v>
      </c>
      <c r="J46" s="3"/>
      <c r="K46" s="3"/>
    </row>
    <row r="47" spans="2:11" ht="15">
      <c r="B47" s="3" t="s">
        <v>1725</v>
      </c>
      <c r="C47" s="3" t="s">
        <v>4702</v>
      </c>
      <c r="D47" s="3" t="s">
        <v>1038</v>
      </c>
      <c r="E47" s="7"/>
      <c r="F47" s="3" t="s">
        <v>3976</v>
      </c>
      <c r="G47" s="3" t="s">
        <v>4703</v>
      </c>
      <c r="H47" s="3" t="s">
        <v>4704</v>
      </c>
      <c r="I47" s="7" t="s">
        <v>1042</v>
      </c>
      <c r="J47" s="3"/>
      <c r="K47" s="3"/>
    </row>
    <row r="48" spans="2:11" ht="15">
      <c r="B48" s="3" t="s">
        <v>1388</v>
      </c>
      <c r="C48" s="3" t="s">
        <v>4705</v>
      </c>
      <c r="D48" s="3" t="s">
        <v>1573</v>
      </c>
      <c r="E48" s="7"/>
      <c r="F48" s="3" t="s">
        <v>2477</v>
      </c>
      <c r="G48" s="3" t="s">
        <v>3212</v>
      </c>
      <c r="H48" s="3" t="s">
        <v>1098</v>
      </c>
      <c r="I48" s="7" t="s">
        <v>1576</v>
      </c>
      <c r="J48" s="3"/>
      <c r="K48" s="3"/>
    </row>
    <row r="49" spans="2:11" ht="15">
      <c r="B49" s="3" t="s">
        <v>1384</v>
      </c>
      <c r="C49" s="3" t="s">
        <v>4706</v>
      </c>
      <c r="D49" s="3" t="s">
        <v>1038</v>
      </c>
      <c r="E49" s="7"/>
      <c r="F49" s="3" t="s">
        <v>3214</v>
      </c>
      <c r="G49" s="3" t="s">
        <v>3981</v>
      </c>
      <c r="H49" s="3" t="s">
        <v>1098</v>
      </c>
      <c r="I49" s="7" t="s">
        <v>1049</v>
      </c>
      <c r="J49" s="3"/>
      <c r="K49" s="3"/>
    </row>
    <row r="50" spans="2:11" ht="15">
      <c r="B50" s="3" t="s">
        <v>1902</v>
      </c>
      <c r="C50" s="3" t="s">
        <v>4707</v>
      </c>
      <c r="D50" s="3" t="s">
        <v>1038</v>
      </c>
      <c r="E50" s="7"/>
      <c r="F50" s="3" t="s">
        <v>4610</v>
      </c>
      <c r="G50" s="3" t="s">
        <v>4708</v>
      </c>
      <c r="H50" s="3" t="s">
        <v>4709</v>
      </c>
      <c r="I50" s="7" t="s">
        <v>1049</v>
      </c>
      <c r="J50" s="3"/>
      <c r="K50" s="3"/>
    </row>
    <row r="51" spans="2:11" ht="15">
      <c r="B51" s="10" t="s">
        <v>1146</v>
      </c>
      <c r="C51" s="10" t="s">
        <v>4710</v>
      </c>
      <c r="D51" s="10" t="s">
        <v>1038</v>
      </c>
      <c r="E51" s="11"/>
      <c r="F51" s="10" t="s">
        <v>4593</v>
      </c>
      <c r="G51" s="10" t="s">
        <v>4711</v>
      </c>
      <c r="H51" s="10" t="s">
        <v>4712</v>
      </c>
      <c r="I51" s="11" t="s">
        <v>1049</v>
      </c>
      <c r="J51" s="10"/>
      <c r="K51" s="10"/>
    </row>
    <row r="52" spans="2:11" ht="15">
      <c r="B52" s="3" t="s">
        <v>1420</v>
      </c>
      <c r="C52" s="3" t="s">
        <v>4713</v>
      </c>
      <c r="D52" s="3" t="s">
        <v>1038</v>
      </c>
      <c r="E52" s="7"/>
      <c r="F52" s="3" t="s">
        <v>4356</v>
      </c>
      <c r="G52" s="3" t="s">
        <v>4714</v>
      </c>
      <c r="H52" s="3" t="s">
        <v>4715</v>
      </c>
      <c r="I52" s="7" t="s">
        <v>1049</v>
      </c>
      <c r="J52" s="3"/>
      <c r="K52" s="3"/>
    </row>
    <row r="53" spans="2:11" ht="15">
      <c r="B53" s="3" t="s">
        <v>1571</v>
      </c>
      <c r="C53" s="3" t="s">
        <v>4716</v>
      </c>
      <c r="D53" s="3" t="s">
        <v>1038</v>
      </c>
      <c r="E53" s="7"/>
      <c r="F53" s="3" t="s">
        <v>4359</v>
      </c>
      <c r="G53" s="3" t="s">
        <v>4717</v>
      </c>
      <c r="H53" s="3" t="s">
        <v>4718</v>
      </c>
      <c r="I53" s="7" t="s">
        <v>1049</v>
      </c>
      <c r="J53" s="3"/>
      <c r="K53" s="3"/>
    </row>
    <row r="54" spans="2:11" ht="15">
      <c r="B54" s="3" t="s">
        <v>1906</v>
      </c>
      <c r="C54" s="3" t="s">
        <v>4719</v>
      </c>
      <c r="D54" s="3" t="s">
        <v>1038</v>
      </c>
      <c r="E54" s="7"/>
      <c r="F54" s="3" t="s">
        <v>4330</v>
      </c>
      <c r="G54" s="3" t="s">
        <v>4331</v>
      </c>
      <c r="H54" s="3" t="s">
        <v>4720</v>
      </c>
      <c r="I54" s="7" t="s">
        <v>1049</v>
      </c>
      <c r="J54" s="3"/>
      <c r="K54" s="3"/>
    </row>
    <row r="55" spans="2:11" ht="15">
      <c r="B55" s="3" t="s">
        <v>1909</v>
      </c>
      <c r="C55" s="3" t="s">
        <v>4721</v>
      </c>
      <c r="D55" s="3" t="s">
        <v>1573</v>
      </c>
      <c r="E55" s="7"/>
      <c r="F55" s="3" t="s">
        <v>4310</v>
      </c>
      <c r="G55" s="3" t="s">
        <v>4311</v>
      </c>
      <c r="H55" s="3" t="s">
        <v>4722</v>
      </c>
      <c r="I55" s="7" t="s">
        <v>1576</v>
      </c>
      <c r="J55" s="3" t="s">
        <v>1043</v>
      </c>
      <c r="K55" s="3" t="s">
        <v>1043</v>
      </c>
    </row>
    <row r="56" spans="2:11" ht="15">
      <c r="B56" s="3" t="s">
        <v>1301</v>
      </c>
      <c r="C56" s="3" t="s">
        <v>4723</v>
      </c>
      <c r="D56" s="3" t="s">
        <v>1038</v>
      </c>
      <c r="E56" s="7"/>
      <c r="F56" s="3" t="s">
        <v>4335</v>
      </c>
      <c r="G56" s="3" t="s">
        <v>4336</v>
      </c>
      <c r="H56" s="3" t="s">
        <v>1098</v>
      </c>
      <c r="I56" s="7" t="s">
        <v>1076</v>
      </c>
      <c r="J56" s="3"/>
      <c r="K56" s="3"/>
    </row>
    <row r="57" spans="2:11" ht="15">
      <c r="B57" s="10" t="s">
        <v>1912</v>
      </c>
      <c r="C57" s="10" t="s">
        <v>4724</v>
      </c>
      <c r="D57" s="10" t="s">
        <v>1874</v>
      </c>
      <c r="E57" s="11" t="s">
        <v>4725</v>
      </c>
      <c r="F57" s="10" t="s">
        <v>4726</v>
      </c>
      <c r="G57" s="10" t="s">
        <v>4727</v>
      </c>
      <c r="H57" s="10" t="s">
        <v>1098</v>
      </c>
      <c r="I57" s="11" t="s">
        <v>1049</v>
      </c>
      <c r="J57" s="10"/>
      <c r="K57" s="10"/>
    </row>
    <row r="58" spans="2:11" ht="15">
      <c r="B58" s="3" t="s">
        <v>1765</v>
      </c>
      <c r="C58" s="3" t="s">
        <v>4728</v>
      </c>
      <c r="D58" s="3" t="s">
        <v>1066</v>
      </c>
      <c r="E58" s="7" t="s">
        <v>4725</v>
      </c>
      <c r="F58" s="3" t="s">
        <v>4729</v>
      </c>
      <c r="G58" s="3" t="s">
        <v>4730</v>
      </c>
      <c r="H58" s="3" t="s">
        <v>4731</v>
      </c>
      <c r="I58" s="7" t="s">
        <v>1042</v>
      </c>
      <c r="J58" s="3"/>
      <c r="K58" s="3"/>
    </row>
    <row r="59" spans="2:11" ht="15">
      <c r="B59" s="3" t="s">
        <v>1481</v>
      </c>
      <c r="C59" s="3" t="s">
        <v>4732</v>
      </c>
      <c r="D59" s="3" t="s">
        <v>1038</v>
      </c>
      <c r="E59" s="7"/>
      <c r="F59" s="3" t="s">
        <v>4733</v>
      </c>
      <c r="G59" s="3" t="s">
        <v>4734</v>
      </c>
      <c r="H59" s="3" t="s">
        <v>4735</v>
      </c>
      <c r="I59" s="7" t="s">
        <v>1049</v>
      </c>
      <c r="J59" s="3"/>
      <c r="K59" s="3"/>
    </row>
    <row r="60" spans="2:11" ht="15">
      <c r="B60" s="3" t="s">
        <v>1920</v>
      </c>
      <c r="C60" s="3" t="s">
        <v>4736</v>
      </c>
      <c r="D60" s="3" t="s">
        <v>1038</v>
      </c>
      <c r="E60" s="7"/>
      <c r="F60" s="3" t="s">
        <v>4737</v>
      </c>
      <c r="G60" s="3" t="s">
        <v>4738</v>
      </c>
      <c r="H60" s="3"/>
      <c r="I60" s="7" t="s">
        <v>1076</v>
      </c>
      <c r="J60" s="3"/>
      <c r="K60" s="3"/>
    </row>
    <row r="61" spans="2:11" ht="15">
      <c r="B61" s="3" t="s">
        <v>1392</v>
      </c>
      <c r="C61" s="3" t="s">
        <v>4739</v>
      </c>
      <c r="D61" s="3" t="s">
        <v>1038</v>
      </c>
      <c r="E61" s="7"/>
      <c r="F61" s="3" t="s">
        <v>4740</v>
      </c>
      <c r="G61" s="3" t="s">
        <v>4741</v>
      </c>
      <c r="H61" s="3" t="s">
        <v>1098</v>
      </c>
      <c r="I61" s="7" t="s">
        <v>1099</v>
      </c>
      <c r="J61" s="3"/>
      <c r="K61" s="3"/>
    </row>
    <row r="62" spans="2:11" ht="15">
      <c r="B62" s="10" t="s">
        <v>1448</v>
      </c>
      <c r="C62" s="10" t="s">
        <v>4742</v>
      </c>
      <c r="D62" s="10" t="s">
        <v>1038</v>
      </c>
      <c r="E62" s="11"/>
      <c r="F62" s="10" t="s">
        <v>4348</v>
      </c>
      <c r="G62" s="10" t="s">
        <v>4743</v>
      </c>
      <c r="H62" s="10" t="s">
        <v>1098</v>
      </c>
      <c r="I62" s="11" t="s">
        <v>1049</v>
      </c>
      <c r="J62" s="10"/>
      <c r="K62" s="10"/>
    </row>
    <row r="63" spans="2:11" ht="15">
      <c r="B63" s="3" t="s">
        <v>1934</v>
      </c>
      <c r="C63" s="3" t="s">
        <v>4744</v>
      </c>
      <c r="D63" s="3" t="s">
        <v>1038</v>
      </c>
      <c r="E63" s="7"/>
      <c r="F63" s="3" t="s">
        <v>4350</v>
      </c>
      <c r="G63" s="3" t="s">
        <v>4745</v>
      </c>
      <c r="H63" s="3"/>
      <c r="I63" s="7" t="s">
        <v>1049</v>
      </c>
      <c r="J63" s="3"/>
      <c r="K63" s="3"/>
    </row>
    <row r="64" spans="2:11" ht="15">
      <c r="B64" s="3" t="s">
        <v>1938</v>
      </c>
      <c r="C64" s="3" t="s">
        <v>4746</v>
      </c>
      <c r="D64" s="3" t="s">
        <v>1038</v>
      </c>
      <c r="E64" s="7"/>
      <c r="F64" s="3" t="s">
        <v>4353</v>
      </c>
      <c r="G64" s="3" t="s">
        <v>4747</v>
      </c>
      <c r="H64" s="3"/>
      <c r="I64" s="7" t="s">
        <v>1049</v>
      </c>
      <c r="J64" s="3"/>
      <c r="K64" s="3"/>
    </row>
    <row r="65" spans="2:11" ht="15">
      <c r="B65" s="3" t="s">
        <v>1252</v>
      </c>
      <c r="C65" s="3" t="s">
        <v>4748</v>
      </c>
      <c r="D65" s="3" t="s">
        <v>1038</v>
      </c>
      <c r="E65" s="7"/>
      <c r="F65" s="3" t="s">
        <v>4749</v>
      </c>
      <c r="G65" s="3" t="s">
        <v>4750</v>
      </c>
      <c r="H65" s="3" t="s">
        <v>1098</v>
      </c>
      <c r="I65" s="7" t="s">
        <v>1049</v>
      </c>
      <c r="J65" s="3"/>
      <c r="K65" s="3"/>
    </row>
    <row r="66" spans="2:11" ht="15">
      <c r="B66" s="3" t="s">
        <v>1182</v>
      </c>
      <c r="C66" s="3" t="s">
        <v>4751</v>
      </c>
      <c r="D66" s="3" t="s">
        <v>1038</v>
      </c>
      <c r="E66" s="7"/>
      <c r="F66" s="3" t="s">
        <v>4752</v>
      </c>
      <c r="G66" s="3" t="s">
        <v>4753</v>
      </c>
      <c r="H66" s="3" t="s">
        <v>1098</v>
      </c>
      <c r="I66" s="7" t="s">
        <v>1049</v>
      </c>
      <c r="J66" s="3"/>
      <c r="K66" s="3"/>
    </row>
    <row r="67" spans="2:11" ht="15">
      <c r="B67" s="10" t="s">
        <v>1215</v>
      </c>
      <c r="C67" s="10" t="s">
        <v>4754</v>
      </c>
      <c r="D67" s="10" t="s">
        <v>1874</v>
      </c>
      <c r="E67" s="11" t="s">
        <v>1095</v>
      </c>
      <c r="F67" s="10" t="s">
        <v>4025</v>
      </c>
      <c r="G67" s="10" t="s">
        <v>4026</v>
      </c>
      <c r="H67" s="10" t="s">
        <v>4027</v>
      </c>
      <c r="I67" s="11" t="s">
        <v>1049</v>
      </c>
      <c r="J67" s="10"/>
      <c r="K67" s="10"/>
    </row>
    <row r="68" spans="2:11" ht="15">
      <c r="B68" s="3" t="s">
        <v>1942</v>
      </c>
      <c r="C68" s="3" t="s">
        <v>4755</v>
      </c>
      <c r="D68" s="3" t="s">
        <v>1066</v>
      </c>
      <c r="E68" s="7" t="s">
        <v>1095</v>
      </c>
      <c r="F68" s="3" t="s">
        <v>4029</v>
      </c>
      <c r="G68" s="3" t="s">
        <v>4026</v>
      </c>
      <c r="H68" s="3" t="s">
        <v>4027</v>
      </c>
      <c r="I68" s="7" t="s">
        <v>1042</v>
      </c>
      <c r="J68" s="3"/>
      <c r="K68" s="3"/>
    </row>
    <row r="69" spans="2:11" ht="15">
      <c r="B69" s="3" t="s">
        <v>1676</v>
      </c>
      <c r="C69" s="3" t="s">
        <v>4756</v>
      </c>
      <c r="D69" s="3" t="s">
        <v>1038</v>
      </c>
      <c r="E69" s="7"/>
      <c r="F69" s="3" t="s">
        <v>4031</v>
      </c>
      <c r="G69" s="3" t="s">
        <v>4032</v>
      </c>
      <c r="H69" s="3" t="s">
        <v>4033</v>
      </c>
      <c r="I69" s="7" t="s">
        <v>1042</v>
      </c>
      <c r="J69" s="3"/>
      <c r="K69" s="3"/>
    </row>
    <row r="70" spans="2:11" ht="15">
      <c r="B70" s="3" t="s">
        <v>1173</v>
      </c>
      <c r="C70" s="3" t="s">
        <v>4757</v>
      </c>
      <c r="D70" s="3" t="s">
        <v>1038</v>
      </c>
      <c r="E70" s="7"/>
      <c r="F70" s="3" t="s">
        <v>4035</v>
      </c>
      <c r="G70" s="3" t="s">
        <v>4758</v>
      </c>
      <c r="H70" s="3" t="s">
        <v>4759</v>
      </c>
      <c r="I70" s="7" t="s">
        <v>1042</v>
      </c>
      <c r="J70" s="3"/>
      <c r="K70" s="3"/>
    </row>
    <row r="71" spans="2:11" ht="15">
      <c r="B71" s="10" t="s">
        <v>1319</v>
      </c>
      <c r="C71" s="10" t="s">
        <v>4760</v>
      </c>
      <c r="D71" s="10" t="s">
        <v>1874</v>
      </c>
      <c r="E71" s="11" t="s">
        <v>1095</v>
      </c>
      <c r="F71" s="10" t="s">
        <v>4008</v>
      </c>
      <c r="G71" s="10" t="s">
        <v>4009</v>
      </c>
      <c r="H71" s="10" t="s">
        <v>4009</v>
      </c>
      <c r="I71" s="11" t="s">
        <v>1049</v>
      </c>
      <c r="J71" s="10"/>
      <c r="K71" s="10"/>
    </row>
    <row r="72" spans="2:11" ht="15">
      <c r="B72" s="3" t="s">
        <v>1928</v>
      </c>
      <c r="C72" s="3" t="s">
        <v>4761</v>
      </c>
      <c r="D72" s="3" t="s">
        <v>1066</v>
      </c>
      <c r="E72" s="7" t="s">
        <v>1095</v>
      </c>
      <c r="F72" s="3" t="s">
        <v>4762</v>
      </c>
      <c r="G72" s="3" t="s">
        <v>4009</v>
      </c>
      <c r="H72" s="3" t="s">
        <v>4009</v>
      </c>
      <c r="I72" s="7" t="s">
        <v>1042</v>
      </c>
      <c r="J72" s="3"/>
      <c r="K72" s="3"/>
    </row>
    <row r="73" spans="2:11" ht="15">
      <c r="B73" s="3" t="s">
        <v>1362</v>
      </c>
      <c r="C73" s="3" t="s">
        <v>4763</v>
      </c>
      <c r="D73" s="3" t="s">
        <v>1038</v>
      </c>
      <c r="E73" s="7"/>
      <c r="F73" s="3" t="s">
        <v>4764</v>
      </c>
      <c r="G73" s="3" t="s">
        <v>4014</v>
      </c>
      <c r="H73" s="3" t="s">
        <v>4015</v>
      </c>
      <c r="I73" s="7" t="s">
        <v>1042</v>
      </c>
      <c r="J73" s="3"/>
      <c r="K73" s="3"/>
    </row>
    <row r="74" spans="2:11" ht="15">
      <c r="B74" s="3" t="s">
        <v>1452</v>
      </c>
      <c r="C74" s="3" t="s">
        <v>4765</v>
      </c>
      <c r="D74" s="3" t="s">
        <v>1038</v>
      </c>
      <c r="E74" s="7"/>
      <c r="F74" s="3" t="s">
        <v>4766</v>
      </c>
      <c r="G74" s="3" t="s">
        <v>4767</v>
      </c>
      <c r="H74" s="3" t="s">
        <v>4768</v>
      </c>
      <c r="I74" s="7" t="s">
        <v>1042</v>
      </c>
      <c r="J74" s="3"/>
      <c r="K74" s="3"/>
    </row>
    <row r="75" spans="2:11" ht="15">
      <c r="B75" s="3" t="s">
        <v>1472</v>
      </c>
      <c r="C75" s="3" t="s">
        <v>4769</v>
      </c>
      <c r="D75" s="3" t="s">
        <v>1842</v>
      </c>
      <c r="E75" s="7"/>
      <c r="F75" s="3" t="s">
        <v>2706</v>
      </c>
      <c r="G75" s="3" t="s">
        <v>3356</v>
      </c>
      <c r="H75" s="3" t="s">
        <v>4021</v>
      </c>
      <c r="I75" s="7" t="s">
        <v>1042</v>
      </c>
      <c r="J75" s="3"/>
      <c r="K75" s="3"/>
    </row>
    <row r="76" spans="2:11" ht="15">
      <c r="B76" s="3" t="s">
        <v>1681</v>
      </c>
      <c r="C76" s="3" t="s">
        <v>4770</v>
      </c>
      <c r="D76" s="3" t="s">
        <v>1573</v>
      </c>
      <c r="E76" s="7"/>
      <c r="F76" s="3" t="s">
        <v>3217</v>
      </c>
      <c r="G76" s="3" t="s">
        <v>3218</v>
      </c>
      <c r="H76" s="3" t="s">
        <v>4023</v>
      </c>
      <c r="I76" s="7" t="s">
        <v>1576</v>
      </c>
      <c r="J76" s="3"/>
      <c r="K76" s="3"/>
    </row>
    <row r="77" spans="2:11" ht="15">
      <c r="B77" s="3" t="s">
        <v>1131</v>
      </c>
      <c r="C77" s="3" t="s">
        <v>4771</v>
      </c>
      <c r="D77" s="3" t="s">
        <v>1038</v>
      </c>
      <c r="E77" s="7"/>
      <c r="F77" s="3" t="s">
        <v>4772</v>
      </c>
      <c r="G77" s="3" t="s">
        <v>4773</v>
      </c>
      <c r="H77" s="3" t="s">
        <v>4774</v>
      </c>
      <c r="I77" s="7" t="s">
        <v>1054</v>
      </c>
      <c r="J77" s="3"/>
      <c r="K77" s="3"/>
    </row>
    <row r="78" spans="2:11" ht="15">
      <c r="B78" s="3" t="s">
        <v>1671</v>
      </c>
      <c r="C78" s="3" t="s">
        <v>4775</v>
      </c>
      <c r="D78" s="3" t="s">
        <v>1038</v>
      </c>
      <c r="E78" s="7"/>
      <c r="F78" s="3" t="s">
        <v>4776</v>
      </c>
      <c r="G78" s="3" t="s">
        <v>4777</v>
      </c>
      <c r="H78" s="3" t="s">
        <v>4774</v>
      </c>
      <c r="I78" s="7" t="s">
        <v>1049</v>
      </c>
      <c r="J78" s="3"/>
      <c r="K78" s="3"/>
    </row>
    <row r="79" spans="2:11" ht="15">
      <c r="B79" s="3" t="s">
        <v>1635</v>
      </c>
      <c r="C79" s="3" t="s">
        <v>4778</v>
      </c>
      <c r="D79" s="3" t="s">
        <v>1038</v>
      </c>
      <c r="E79" s="7"/>
      <c r="F79" s="3" t="s">
        <v>4779</v>
      </c>
      <c r="G79" s="3" t="s">
        <v>4780</v>
      </c>
      <c r="H79" s="3" t="s">
        <v>4781</v>
      </c>
      <c r="I79" s="7" t="s">
        <v>1049</v>
      </c>
      <c r="J79" s="3"/>
      <c r="K79" s="3"/>
    </row>
    <row r="80" spans="2:11" ht="15">
      <c r="B80" s="3" t="s">
        <v>1658</v>
      </c>
      <c r="C80" s="3" t="s">
        <v>4782</v>
      </c>
      <c r="D80" s="3" t="s">
        <v>1038</v>
      </c>
      <c r="E80" s="7"/>
      <c r="F80" s="3" t="s">
        <v>4783</v>
      </c>
      <c r="G80" s="3" t="s">
        <v>4784</v>
      </c>
      <c r="H80" s="3" t="s">
        <v>4781</v>
      </c>
      <c r="I80" s="7" t="s">
        <v>1049</v>
      </c>
      <c r="J80" s="3"/>
      <c r="K80" s="3"/>
    </row>
    <row r="81" spans="2:11" ht="15">
      <c r="B81" s="3" t="s">
        <v>1517</v>
      </c>
      <c r="C81" s="3" t="s">
        <v>4785</v>
      </c>
      <c r="D81" s="3" t="s">
        <v>1573</v>
      </c>
      <c r="E81" s="7"/>
      <c r="F81" s="3" t="s">
        <v>4786</v>
      </c>
      <c r="G81" s="3" t="s">
        <v>4787</v>
      </c>
      <c r="H81" s="3" t="s">
        <v>4788</v>
      </c>
      <c r="I81" s="7" t="s">
        <v>1576</v>
      </c>
      <c r="J81" s="3"/>
      <c r="K81" s="3"/>
    </row>
    <row r="82" spans="2:11" ht="15">
      <c r="B82" s="3" t="s">
        <v>1169</v>
      </c>
      <c r="C82" s="3" t="s">
        <v>4789</v>
      </c>
      <c r="D82" s="3" t="s">
        <v>1038</v>
      </c>
      <c r="E82" s="7"/>
      <c r="F82" s="3" t="s">
        <v>3983</v>
      </c>
      <c r="G82" s="3" t="s">
        <v>1032</v>
      </c>
      <c r="H82" s="3" t="s">
        <v>1098</v>
      </c>
      <c r="I82" s="7" t="s">
        <v>2079</v>
      </c>
      <c r="J82" s="3"/>
      <c r="K82" s="3"/>
    </row>
    <row r="83" spans="2:11" ht="15">
      <c r="B83" s="3" t="s">
        <v>1223</v>
      </c>
      <c r="C83" s="3" t="s">
        <v>4790</v>
      </c>
      <c r="D83" s="3" t="s">
        <v>1038</v>
      </c>
      <c r="E83" s="7"/>
      <c r="F83" s="3" t="s">
        <v>4344</v>
      </c>
      <c r="G83" s="3" t="s">
        <v>4791</v>
      </c>
      <c r="H83" s="3" t="s">
        <v>3943</v>
      </c>
      <c r="I83" s="7" t="s">
        <v>1049</v>
      </c>
      <c r="J83" s="3"/>
      <c r="K83" s="3"/>
    </row>
    <row r="84" spans="2:11" ht="15">
      <c r="B84" s="3" t="s">
        <v>1219</v>
      </c>
      <c r="C84" s="3" t="s">
        <v>4792</v>
      </c>
      <c r="D84" s="3" t="s">
        <v>1038</v>
      </c>
      <c r="E84" s="7"/>
      <c r="F84" s="3" t="s">
        <v>1646</v>
      </c>
      <c r="G84" s="3" t="s">
        <v>1647</v>
      </c>
      <c r="H84" s="3" t="s">
        <v>1648</v>
      </c>
      <c r="I84" s="7" t="s">
        <v>1049</v>
      </c>
      <c r="J84" s="3"/>
      <c r="K84" s="3"/>
    </row>
    <row r="85" spans="2:11" ht="15">
      <c r="B85" s="3" t="s">
        <v>1195</v>
      </c>
      <c r="C85" s="3" t="s">
        <v>4793</v>
      </c>
      <c r="D85" s="3" t="s">
        <v>1573</v>
      </c>
      <c r="E85" s="7"/>
      <c r="F85" s="3" t="s">
        <v>1615</v>
      </c>
      <c r="G85" s="3" t="s">
        <v>1616</v>
      </c>
      <c r="H85" s="3" t="s">
        <v>1617</v>
      </c>
      <c r="I85" s="7" t="s">
        <v>1618</v>
      </c>
      <c r="J85" s="3" t="s">
        <v>1043</v>
      </c>
      <c r="K85" s="3" t="s">
        <v>1043</v>
      </c>
    </row>
    <row r="86" spans="2:11" ht="15">
      <c r="B86" s="3" t="s">
        <v>1552</v>
      </c>
      <c r="C86" s="3" t="s">
        <v>4794</v>
      </c>
      <c r="D86" s="3" t="s">
        <v>1573</v>
      </c>
      <c r="E86" s="7"/>
      <c r="F86" s="3" t="s">
        <v>2662</v>
      </c>
      <c r="G86" s="3" t="s">
        <v>4795</v>
      </c>
      <c r="H86" s="3" t="s">
        <v>4795</v>
      </c>
      <c r="I86" s="7" t="s">
        <v>3600</v>
      </c>
      <c r="J86" s="3"/>
      <c r="K86" s="3"/>
    </row>
    <row r="87" spans="2:11" ht="15">
      <c r="B87" s="3" t="s">
        <v>1537</v>
      </c>
      <c r="C87" s="3" t="s">
        <v>4796</v>
      </c>
      <c r="D87" s="3" t="s">
        <v>1038</v>
      </c>
      <c r="E87" s="7"/>
      <c r="F87" s="3" t="s">
        <v>4797</v>
      </c>
      <c r="G87" s="3" t="s">
        <v>4798</v>
      </c>
      <c r="H87" s="3" t="s">
        <v>4798</v>
      </c>
      <c r="I87" s="7" t="s">
        <v>1145</v>
      </c>
      <c r="J87" s="3"/>
      <c r="K87" s="3"/>
    </row>
    <row r="88" spans="2:11" ht="15">
      <c r="B88" s="3" t="s">
        <v>1285</v>
      </c>
      <c r="C88" s="3" t="s">
        <v>4799</v>
      </c>
      <c r="D88" s="3" t="s">
        <v>1038</v>
      </c>
      <c r="E88" s="7"/>
      <c r="F88" s="3" t="s">
        <v>4800</v>
      </c>
      <c r="G88" s="3" t="s">
        <v>4801</v>
      </c>
      <c r="H88" s="3" t="s">
        <v>4801</v>
      </c>
      <c r="I88" s="7"/>
      <c r="J88" s="3"/>
      <c r="K88" s="3"/>
    </row>
    <row r="89" spans="2:11" ht="15">
      <c r="B89" s="3" t="s">
        <v>1508</v>
      </c>
      <c r="C89" s="3" t="s">
        <v>4802</v>
      </c>
      <c r="D89" s="3" t="s">
        <v>1038</v>
      </c>
      <c r="E89" s="7"/>
      <c r="F89" s="3" t="s">
        <v>4803</v>
      </c>
      <c r="G89" s="3" t="s">
        <v>4804</v>
      </c>
      <c r="H89" s="3" t="s">
        <v>4804</v>
      </c>
      <c r="I89" s="7" t="s">
        <v>1049</v>
      </c>
      <c r="J89" s="3"/>
      <c r="K89" s="3"/>
    </row>
    <row r="90" spans="2:11" ht="15">
      <c r="B90" s="3" t="s">
        <v>1210</v>
      </c>
      <c r="C90" s="3" t="s">
        <v>4805</v>
      </c>
      <c r="D90" s="3" t="s">
        <v>1038</v>
      </c>
      <c r="E90" s="7"/>
      <c r="F90" s="3" t="s">
        <v>4338</v>
      </c>
      <c r="G90" s="3" t="s">
        <v>4806</v>
      </c>
      <c r="H90" s="3" t="s">
        <v>4806</v>
      </c>
      <c r="I90" s="7"/>
      <c r="J90" s="3"/>
      <c r="K90" s="3"/>
    </row>
    <row r="91" spans="2:11" ht="15">
      <c r="B91" s="3" t="s">
        <v>1467</v>
      </c>
      <c r="C91" s="3" t="s">
        <v>4807</v>
      </c>
      <c r="D91" s="3" t="s">
        <v>1038</v>
      </c>
      <c r="E91" s="7"/>
      <c r="F91" s="3" t="s">
        <v>4341</v>
      </c>
      <c r="G91" s="3" t="s">
        <v>4808</v>
      </c>
      <c r="H91" s="3" t="s">
        <v>4808</v>
      </c>
      <c r="I91" s="7"/>
      <c r="J91" s="3"/>
      <c r="K91" s="3"/>
    </row>
    <row r="92" spans="2:11" ht="15">
      <c r="B92" s="3" t="s">
        <v>1352</v>
      </c>
      <c r="C92" s="3" t="s">
        <v>4809</v>
      </c>
      <c r="D92" s="3" t="s">
        <v>1842</v>
      </c>
      <c r="E92" s="7"/>
      <c r="F92" s="3" t="s">
        <v>4810</v>
      </c>
      <c r="G92" s="3" t="s">
        <v>4811</v>
      </c>
      <c r="H92" s="3" t="s">
        <v>4811</v>
      </c>
      <c r="I92" s="7"/>
      <c r="J92" s="3"/>
      <c r="K92" s="3"/>
    </row>
    <row r="93" spans="2:11" ht="15">
      <c r="B93" s="3" t="s">
        <v>1522</v>
      </c>
      <c r="C93" s="3" t="s">
        <v>4812</v>
      </c>
      <c r="D93" s="3" t="s">
        <v>1038</v>
      </c>
      <c r="E93" s="7"/>
      <c r="F93" s="3" t="s">
        <v>4813</v>
      </c>
      <c r="G93" s="3" t="s">
        <v>4814</v>
      </c>
      <c r="H93" s="3" t="s">
        <v>4814</v>
      </c>
      <c r="I93" s="7" t="s">
        <v>3600</v>
      </c>
      <c r="J93" s="3"/>
      <c r="K93" s="3"/>
    </row>
    <row r="94" spans="2:11" ht="15">
      <c r="B94" s="3" t="s">
        <v>1437</v>
      </c>
      <c r="C94" s="3" t="s">
        <v>4815</v>
      </c>
      <c r="D94" s="3" t="s">
        <v>1038</v>
      </c>
      <c r="E94" s="7"/>
      <c r="F94" s="3" t="s">
        <v>1673</v>
      </c>
      <c r="G94" s="3" t="s">
        <v>1674</v>
      </c>
      <c r="H94" s="3" t="s">
        <v>2359</v>
      </c>
      <c r="I94" s="7"/>
      <c r="J94" s="3"/>
      <c r="K94" s="3"/>
    </row>
    <row r="95" spans="2:11" ht="15">
      <c r="B95" s="3" t="s">
        <v>1443</v>
      </c>
      <c r="C95" s="3" t="s">
        <v>4816</v>
      </c>
      <c r="D95" s="3" t="s">
        <v>1038</v>
      </c>
      <c r="E95" s="7"/>
      <c r="F95" s="3" t="s">
        <v>3348</v>
      </c>
      <c r="G95" s="3" t="s">
        <v>3349</v>
      </c>
      <c r="H95" s="3" t="s">
        <v>3350</v>
      </c>
      <c r="I95" s="7" t="s">
        <v>1049</v>
      </c>
      <c r="J95" s="3"/>
      <c r="K95" s="3"/>
    </row>
    <row r="96" spans="2:11" ht="15">
      <c r="B96" s="3" t="s">
        <v>1064</v>
      </c>
      <c r="C96" s="3" t="s">
        <v>4817</v>
      </c>
      <c r="D96" s="3" t="s">
        <v>1038</v>
      </c>
      <c r="E96" s="7"/>
      <c r="F96" s="3" t="s">
        <v>1052</v>
      </c>
      <c r="G96" s="3" t="s">
        <v>1053</v>
      </c>
      <c r="H96" s="3" t="s">
        <v>1053</v>
      </c>
      <c r="I96" s="7" t="s">
        <v>1054</v>
      </c>
      <c r="J96" s="3"/>
      <c r="K96" s="3"/>
    </row>
    <row r="97" spans="2:11" ht="15">
      <c r="B97" s="3" t="s">
        <v>1071</v>
      </c>
      <c r="C97" s="3" t="s">
        <v>4818</v>
      </c>
      <c r="D97" s="3" t="s">
        <v>1038</v>
      </c>
      <c r="E97" s="7"/>
      <c r="F97" s="3" t="s">
        <v>1497</v>
      </c>
      <c r="G97" s="3" t="s">
        <v>1498</v>
      </c>
      <c r="H97" s="3" t="s">
        <v>1499</v>
      </c>
      <c r="I97" s="7" t="s">
        <v>1099</v>
      </c>
      <c r="J97" s="3"/>
      <c r="K97" s="3"/>
    </row>
    <row r="98" spans="2:11" ht="15">
      <c r="B98" s="8" t="s">
        <v>1082</v>
      </c>
      <c r="C98" s="8" t="s">
        <v>4819</v>
      </c>
      <c r="D98" s="8" t="s">
        <v>1038</v>
      </c>
      <c r="E98" s="9"/>
      <c r="F98" s="8" t="s">
        <v>4303</v>
      </c>
      <c r="G98" s="8" t="s">
        <v>4304</v>
      </c>
      <c r="H98" s="8" t="s">
        <v>4304</v>
      </c>
      <c r="I98" s="9" t="s">
        <v>1049</v>
      </c>
      <c r="J98" s="8"/>
      <c r="K98" s="8"/>
    </row>
    <row r="99" spans="2:11" ht="15">
      <c r="B99" s="8" t="s">
        <v>1088</v>
      </c>
      <c r="C99" s="8" t="s">
        <v>4820</v>
      </c>
      <c r="D99" s="8" t="s">
        <v>1038</v>
      </c>
      <c r="E99" s="9"/>
      <c r="F99" s="8" t="s">
        <v>4307</v>
      </c>
      <c r="G99" s="8" t="s">
        <v>4821</v>
      </c>
      <c r="H99" s="8" t="s">
        <v>4821</v>
      </c>
      <c r="I99" s="9" t="s">
        <v>1049</v>
      </c>
      <c r="J99" s="8"/>
      <c r="K99" s="8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2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4822</v>
      </c>
      <c r="D4" s="4" t="s">
        <v>1019</v>
      </c>
      <c r="E4" s="3" t="s">
        <v>93</v>
      </c>
    </row>
    <row r="5" spans="1:11" ht="16">
      <c r="B5" s="4" t="s">
        <v>1020</v>
      </c>
      <c r="C5" s="13" t="s">
        <v>96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4823</v>
      </c>
      <c r="D9" s="3" t="s">
        <v>1038</v>
      </c>
      <c r="E9" s="7"/>
      <c r="F9" s="3" t="s">
        <v>4824</v>
      </c>
      <c r="G9" s="3" t="s">
        <v>4825</v>
      </c>
      <c r="H9" s="3" t="s">
        <v>4826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4827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4828</v>
      </c>
      <c r="D11" s="3" t="s">
        <v>1038</v>
      </c>
      <c r="E11" s="7"/>
      <c r="F11" s="3" t="s">
        <v>4623</v>
      </c>
      <c r="G11" s="3" t="s">
        <v>4624</v>
      </c>
      <c r="H11" s="3" t="s">
        <v>4829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4830</v>
      </c>
      <c r="D12" s="3" t="s">
        <v>1038</v>
      </c>
      <c r="E12" s="7"/>
      <c r="F12" s="3" t="s">
        <v>4831</v>
      </c>
      <c r="G12" s="3" t="s">
        <v>4832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1165</v>
      </c>
      <c r="C13" s="3" t="s">
        <v>4833</v>
      </c>
      <c r="D13" s="3" t="s">
        <v>1038</v>
      </c>
      <c r="E13" s="7"/>
      <c r="F13" s="3" t="s">
        <v>2658</v>
      </c>
      <c r="G13" s="3" t="s">
        <v>4834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1877</v>
      </c>
      <c r="C14" s="3" t="s">
        <v>4835</v>
      </c>
      <c r="D14" s="3" t="s">
        <v>1038</v>
      </c>
      <c r="E14" s="7"/>
      <c r="F14" s="3" t="s">
        <v>4836</v>
      </c>
      <c r="G14" s="3" t="s">
        <v>4837</v>
      </c>
      <c r="H14" s="3" t="s">
        <v>4838</v>
      </c>
      <c r="I14" s="7" t="s">
        <v>1042</v>
      </c>
      <c r="J14" s="3" t="s">
        <v>1043</v>
      </c>
      <c r="K14" s="3" t="s">
        <v>1043</v>
      </c>
    </row>
    <row r="15" spans="1:11" ht="15">
      <c r="B15" s="3" t="s">
        <v>1161</v>
      </c>
      <c r="C15" s="3" t="s">
        <v>4839</v>
      </c>
      <c r="D15" s="3" t="s">
        <v>1038</v>
      </c>
      <c r="E15" s="7"/>
      <c r="F15" s="3" t="s">
        <v>4840</v>
      </c>
      <c r="G15" s="3" t="s">
        <v>4841</v>
      </c>
      <c r="H15" s="3" t="s">
        <v>1098</v>
      </c>
      <c r="I15" s="7" t="s">
        <v>2079</v>
      </c>
      <c r="J15" s="3"/>
      <c r="K15" s="3"/>
    </row>
    <row r="16" spans="1:11" ht="15">
      <c r="B16" s="3" t="s">
        <v>1882</v>
      </c>
      <c r="C16" s="3" t="s">
        <v>4842</v>
      </c>
      <c r="D16" s="3" t="s">
        <v>1024</v>
      </c>
      <c r="E16" s="7"/>
      <c r="F16" s="3" t="s">
        <v>4843</v>
      </c>
      <c r="G16" s="3" t="s">
        <v>4844</v>
      </c>
      <c r="H16" s="3" t="s">
        <v>1098</v>
      </c>
      <c r="I16" s="7" t="s">
        <v>1042</v>
      </c>
      <c r="J16" s="3"/>
      <c r="K16" s="3"/>
    </row>
    <row r="17" spans="2:11" ht="15">
      <c r="B17" s="3" t="s">
        <v>1582</v>
      </c>
      <c r="C17" s="3" t="s">
        <v>4845</v>
      </c>
      <c r="D17" s="3" t="s">
        <v>1038</v>
      </c>
      <c r="E17" s="7"/>
      <c r="F17" s="3" t="s">
        <v>4846</v>
      </c>
      <c r="G17" s="3" t="s">
        <v>4847</v>
      </c>
      <c r="H17" s="3" t="s">
        <v>4848</v>
      </c>
      <c r="I17" s="7" t="s">
        <v>1099</v>
      </c>
      <c r="J17" s="3"/>
      <c r="K17" s="3"/>
    </row>
    <row r="18" spans="2:11" ht="15">
      <c r="B18" s="3" t="s">
        <v>1886</v>
      </c>
      <c r="C18" s="3" t="s">
        <v>4849</v>
      </c>
      <c r="D18" s="3" t="s">
        <v>1573</v>
      </c>
      <c r="E18" s="7"/>
      <c r="F18" s="3" t="s">
        <v>1767</v>
      </c>
      <c r="G18" s="3" t="s">
        <v>1768</v>
      </c>
      <c r="H18" s="3" t="s">
        <v>1098</v>
      </c>
      <c r="I18" s="7" t="s">
        <v>1618</v>
      </c>
      <c r="J18" s="3"/>
      <c r="K18" s="3"/>
    </row>
    <row r="19" spans="2:11" ht="15">
      <c r="B19" s="3" t="s">
        <v>1890</v>
      </c>
      <c r="C19" s="3" t="s">
        <v>4850</v>
      </c>
      <c r="D19" s="3" t="s">
        <v>1038</v>
      </c>
      <c r="E19" s="7"/>
      <c r="F19" s="3" t="s">
        <v>4851</v>
      </c>
      <c r="G19" s="3" t="s">
        <v>4852</v>
      </c>
      <c r="H19" s="3" t="s">
        <v>4853</v>
      </c>
      <c r="I19" s="7" t="s">
        <v>1049</v>
      </c>
      <c r="J19" s="3"/>
      <c r="K19" s="3"/>
    </row>
    <row r="20" spans="2:11" ht="15">
      <c r="B20" s="3" t="s">
        <v>1619</v>
      </c>
      <c r="C20" s="3" t="s">
        <v>4854</v>
      </c>
      <c r="D20" s="3" t="s">
        <v>1038</v>
      </c>
      <c r="E20" s="7"/>
      <c r="F20" s="3" t="s">
        <v>4855</v>
      </c>
      <c r="G20" s="3" t="s">
        <v>4856</v>
      </c>
      <c r="H20" s="3" t="s">
        <v>4857</v>
      </c>
      <c r="I20" s="7" t="s">
        <v>1076</v>
      </c>
      <c r="J20" s="3"/>
      <c r="K20" s="3"/>
    </row>
    <row r="21" spans="2:11" ht="15">
      <c r="B21" s="3" t="s">
        <v>1895</v>
      </c>
      <c r="C21" s="3" t="s">
        <v>4858</v>
      </c>
      <c r="D21" s="3" t="s">
        <v>1038</v>
      </c>
      <c r="E21" s="7"/>
      <c r="F21" s="3" t="s">
        <v>1646</v>
      </c>
      <c r="G21" s="3" t="s">
        <v>1647</v>
      </c>
      <c r="H21" s="3" t="s">
        <v>1648</v>
      </c>
      <c r="I21" s="7" t="s">
        <v>1049</v>
      </c>
      <c r="J21" s="3"/>
      <c r="K21" s="3"/>
    </row>
    <row r="22" spans="2:11" ht="15">
      <c r="B22" s="3" t="s">
        <v>1588</v>
      </c>
      <c r="C22" s="3" t="s">
        <v>4859</v>
      </c>
      <c r="D22" s="3" t="s">
        <v>1573</v>
      </c>
      <c r="E22" s="7"/>
      <c r="F22" s="3" t="s">
        <v>1615</v>
      </c>
      <c r="G22" s="3" t="s">
        <v>1616</v>
      </c>
      <c r="H22" s="3" t="s">
        <v>1617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1899</v>
      </c>
      <c r="C23" s="3" t="s">
        <v>4860</v>
      </c>
      <c r="D23" s="3" t="s">
        <v>1066</v>
      </c>
      <c r="E23" s="7" t="s">
        <v>4861</v>
      </c>
      <c r="F23" s="3" t="s">
        <v>4862</v>
      </c>
      <c r="G23" s="3" t="s">
        <v>4863</v>
      </c>
      <c r="H23" s="3" t="s">
        <v>4864</v>
      </c>
      <c r="I23" s="7" t="s">
        <v>1042</v>
      </c>
      <c r="J23" s="3"/>
      <c r="K23" s="3"/>
    </row>
    <row r="24" spans="2:11" ht="15">
      <c r="B24" s="3" t="s">
        <v>1902</v>
      </c>
      <c r="C24" s="3" t="s">
        <v>4865</v>
      </c>
      <c r="D24" s="3" t="s">
        <v>1038</v>
      </c>
      <c r="E24" s="7"/>
      <c r="F24" s="3" t="s">
        <v>4866</v>
      </c>
      <c r="G24" s="3" t="s">
        <v>4867</v>
      </c>
      <c r="H24" s="3" t="s">
        <v>4868</v>
      </c>
      <c r="I24" s="7" t="s">
        <v>1049</v>
      </c>
      <c r="J24" s="3"/>
      <c r="K24" s="3"/>
    </row>
    <row r="25" spans="2:11" ht="15">
      <c r="B25" s="3" t="s">
        <v>1146</v>
      </c>
      <c r="C25" s="3" t="s">
        <v>4869</v>
      </c>
      <c r="D25" s="3" t="s">
        <v>1038</v>
      </c>
      <c r="E25" s="7"/>
      <c r="F25" s="3" t="s">
        <v>4870</v>
      </c>
      <c r="G25" s="3" t="s">
        <v>4871</v>
      </c>
      <c r="H25" s="3" t="s">
        <v>4872</v>
      </c>
      <c r="I25" s="7" t="s">
        <v>1049</v>
      </c>
      <c r="J25" s="3"/>
      <c r="K25" s="3"/>
    </row>
    <row r="26" spans="2:11" ht="15">
      <c r="B26" s="3" t="s">
        <v>1906</v>
      </c>
      <c r="C26" s="3" t="s">
        <v>4873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  <row r="27" spans="2:11" ht="15">
      <c r="B27" s="10" t="s">
        <v>1055</v>
      </c>
      <c r="C27" s="10" t="s">
        <v>4874</v>
      </c>
      <c r="D27" s="10" t="s">
        <v>1874</v>
      </c>
      <c r="E27" s="11" t="s">
        <v>4861</v>
      </c>
      <c r="F27" s="10" t="s">
        <v>4875</v>
      </c>
      <c r="G27" s="10" t="s">
        <v>4876</v>
      </c>
      <c r="H27" s="10" t="s">
        <v>4864</v>
      </c>
      <c r="I27" s="11" t="s">
        <v>1049</v>
      </c>
      <c r="J27" s="10"/>
      <c r="K27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K9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4877</v>
      </c>
      <c r="D4" s="4" t="s">
        <v>1019</v>
      </c>
      <c r="E4" s="3" t="s">
        <v>97</v>
      </c>
    </row>
    <row r="5" spans="1:11" ht="16">
      <c r="B5" s="4" t="s">
        <v>1020</v>
      </c>
      <c r="C5" s="13" t="s">
        <v>100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4878</v>
      </c>
      <c r="D9" s="3" t="s">
        <v>1038</v>
      </c>
      <c r="E9" s="7"/>
      <c r="F9" s="3" t="s">
        <v>4879</v>
      </c>
      <c r="G9" s="3" t="s">
        <v>4880</v>
      </c>
      <c r="H9" s="3" t="s">
        <v>4881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4882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4883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4884</v>
      </c>
      <c r="D12" s="3" t="s">
        <v>1038</v>
      </c>
      <c r="E12" s="7"/>
      <c r="F12" s="3" t="s">
        <v>4885</v>
      </c>
      <c r="G12" s="3" t="s">
        <v>4886</v>
      </c>
      <c r="H12" s="3" t="s">
        <v>4887</v>
      </c>
      <c r="I12" s="7" t="s">
        <v>1866</v>
      </c>
      <c r="J12" s="3"/>
      <c r="K12" s="3"/>
    </row>
    <row r="13" spans="1:11" ht="15">
      <c r="B13" s="3" t="s">
        <v>1872</v>
      </c>
      <c r="C13" s="3" t="s">
        <v>4888</v>
      </c>
      <c r="D13" s="3" t="s">
        <v>1038</v>
      </c>
      <c r="E13" s="7"/>
      <c r="F13" s="3" t="s">
        <v>4889</v>
      </c>
      <c r="G13" s="3" t="s">
        <v>4890</v>
      </c>
      <c r="H13" s="3" t="s">
        <v>4891</v>
      </c>
      <c r="I13" s="7" t="s">
        <v>1049</v>
      </c>
      <c r="J13" s="3"/>
      <c r="K13" s="3"/>
    </row>
    <row r="14" spans="1:11" ht="15">
      <c r="B14" s="3" t="s">
        <v>1165</v>
      </c>
      <c r="C14" s="3" t="s">
        <v>4892</v>
      </c>
      <c r="D14" s="3" t="s">
        <v>1038</v>
      </c>
      <c r="E14" s="7"/>
      <c r="F14" s="3" t="s">
        <v>4893</v>
      </c>
      <c r="G14" s="3" t="s">
        <v>4894</v>
      </c>
      <c r="H14" s="3" t="s">
        <v>4895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4896</v>
      </c>
      <c r="D15" s="3" t="s">
        <v>1038</v>
      </c>
      <c r="E15" s="7"/>
      <c r="F15" s="3" t="s">
        <v>4897</v>
      </c>
      <c r="G15" s="3" t="s">
        <v>4898</v>
      </c>
      <c r="H15" s="3" t="s">
        <v>4899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1582</v>
      </c>
      <c r="C16" s="3" t="s">
        <v>4900</v>
      </c>
      <c r="D16" s="3" t="s">
        <v>1573</v>
      </c>
      <c r="E16" s="7"/>
      <c r="F16" s="3" t="s">
        <v>4901</v>
      </c>
      <c r="G16" s="3" t="s">
        <v>3255</v>
      </c>
      <c r="H16" s="3" t="s">
        <v>4902</v>
      </c>
      <c r="I16" s="7" t="s">
        <v>1576</v>
      </c>
      <c r="J16" s="3" t="s">
        <v>1043</v>
      </c>
      <c r="K16" s="3" t="s">
        <v>1043</v>
      </c>
    </row>
    <row r="17" spans="2:11" ht="15">
      <c r="B17" s="3" t="s">
        <v>1890</v>
      </c>
      <c r="C17" s="3" t="s">
        <v>4903</v>
      </c>
      <c r="D17" s="3" t="s">
        <v>1573</v>
      </c>
      <c r="E17" s="7"/>
      <c r="F17" s="3" t="s">
        <v>4904</v>
      </c>
      <c r="G17" s="3" t="s">
        <v>4905</v>
      </c>
      <c r="H17" s="3" t="s">
        <v>4906</v>
      </c>
      <c r="I17" s="7" t="s">
        <v>1576</v>
      </c>
      <c r="J17" s="3"/>
      <c r="K17" s="3"/>
    </row>
    <row r="18" spans="2:11" ht="15">
      <c r="B18" s="3" t="s">
        <v>1619</v>
      </c>
      <c r="C18" s="3" t="s">
        <v>4907</v>
      </c>
      <c r="D18" s="3" t="s">
        <v>1038</v>
      </c>
      <c r="E18" s="7"/>
      <c r="F18" s="3" t="s">
        <v>4908</v>
      </c>
      <c r="G18" s="3" t="s">
        <v>4909</v>
      </c>
      <c r="H18" s="3" t="s">
        <v>4910</v>
      </c>
      <c r="I18" s="7" t="s">
        <v>1049</v>
      </c>
      <c r="J18" s="3"/>
      <c r="K18" s="3"/>
    </row>
    <row r="19" spans="2:11" ht="15">
      <c r="B19" s="3" t="s">
        <v>1895</v>
      </c>
      <c r="C19" s="3" t="s">
        <v>4911</v>
      </c>
      <c r="D19" s="3" t="s">
        <v>1038</v>
      </c>
      <c r="E19" s="7"/>
      <c r="F19" s="3" t="s">
        <v>4912</v>
      </c>
      <c r="G19" s="3" t="s">
        <v>4913</v>
      </c>
      <c r="H19" s="3" t="s">
        <v>1098</v>
      </c>
      <c r="I19" s="7" t="s">
        <v>2079</v>
      </c>
      <c r="J19" s="3"/>
      <c r="K19" s="3"/>
    </row>
    <row r="20" spans="2:11" ht="15">
      <c r="B20" s="3" t="s">
        <v>1588</v>
      </c>
      <c r="C20" s="3" t="s">
        <v>4914</v>
      </c>
      <c r="D20" s="3" t="s">
        <v>1038</v>
      </c>
      <c r="E20" s="7"/>
      <c r="F20" s="3" t="s">
        <v>4915</v>
      </c>
      <c r="G20" s="3" t="s">
        <v>4916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1899</v>
      </c>
      <c r="C21" s="3" t="s">
        <v>4917</v>
      </c>
      <c r="D21" s="3" t="s">
        <v>1573</v>
      </c>
      <c r="E21" s="7"/>
      <c r="F21" s="3" t="s">
        <v>4918</v>
      </c>
      <c r="G21" s="3" t="s">
        <v>4919</v>
      </c>
      <c r="H21" s="3" t="s">
        <v>1098</v>
      </c>
      <c r="I21" s="7" t="s">
        <v>1576</v>
      </c>
      <c r="J21" s="3"/>
      <c r="K21" s="3"/>
    </row>
    <row r="22" spans="2:11" ht="15">
      <c r="B22" s="3" t="s">
        <v>1902</v>
      </c>
      <c r="C22" s="3" t="s">
        <v>4920</v>
      </c>
      <c r="D22" s="3" t="s">
        <v>1573</v>
      </c>
      <c r="E22" s="7"/>
      <c r="F22" s="3" t="s">
        <v>4921</v>
      </c>
      <c r="G22" s="3" t="s">
        <v>4922</v>
      </c>
      <c r="H22" s="3" t="s">
        <v>4923</v>
      </c>
      <c r="I22" s="7" t="s">
        <v>1576</v>
      </c>
      <c r="J22" s="3"/>
      <c r="K22" s="3"/>
    </row>
    <row r="23" spans="2:11" ht="15">
      <c r="B23" s="3" t="s">
        <v>1146</v>
      </c>
      <c r="C23" s="3" t="s">
        <v>4924</v>
      </c>
      <c r="D23" s="3" t="s">
        <v>1038</v>
      </c>
      <c r="E23" s="7"/>
      <c r="F23" s="3" t="s">
        <v>4925</v>
      </c>
      <c r="G23" s="3" t="s">
        <v>4926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1906</v>
      </c>
      <c r="C24" s="3" t="s">
        <v>4927</v>
      </c>
      <c r="D24" s="3" t="s">
        <v>1038</v>
      </c>
      <c r="E24" s="7"/>
      <c r="F24" s="3" t="s">
        <v>4928</v>
      </c>
      <c r="G24" s="3" t="s">
        <v>4929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1909</v>
      </c>
      <c r="C25" s="3" t="s">
        <v>4930</v>
      </c>
      <c r="D25" s="3" t="s">
        <v>1038</v>
      </c>
      <c r="E25" s="7"/>
      <c r="F25" s="3" t="s">
        <v>4931</v>
      </c>
      <c r="G25" s="3" t="s">
        <v>4932</v>
      </c>
      <c r="H25" s="3" t="s">
        <v>1098</v>
      </c>
      <c r="I25" s="7" t="s">
        <v>1049</v>
      </c>
      <c r="J25" s="3"/>
      <c r="K25" s="3"/>
    </row>
    <row r="26" spans="2:11" ht="15">
      <c r="B26" s="3" t="s">
        <v>1301</v>
      </c>
      <c r="C26" s="3" t="s">
        <v>4933</v>
      </c>
      <c r="D26" s="3" t="s">
        <v>1038</v>
      </c>
      <c r="E26" s="7"/>
      <c r="F26" s="3" t="s">
        <v>4934</v>
      </c>
      <c r="G26" s="3" t="s">
        <v>4935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1912</v>
      </c>
      <c r="C27" s="3" t="s">
        <v>4936</v>
      </c>
      <c r="D27" s="3" t="s">
        <v>1038</v>
      </c>
      <c r="E27" s="7"/>
      <c r="F27" s="3" t="s">
        <v>4937</v>
      </c>
      <c r="G27" s="3" t="s">
        <v>4938</v>
      </c>
      <c r="H27" s="3" t="s">
        <v>1098</v>
      </c>
      <c r="I27" s="7" t="s">
        <v>1049</v>
      </c>
      <c r="J27" s="3"/>
      <c r="K27" s="3"/>
    </row>
    <row r="28" spans="2:11" ht="15">
      <c r="B28" s="3" t="s">
        <v>1140</v>
      </c>
      <c r="C28" s="3" t="s">
        <v>4939</v>
      </c>
      <c r="D28" s="3" t="s">
        <v>1038</v>
      </c>
      <c r="E28" s="7"/>
      <c r="F28" s="3" t="s">
        <v>4940</v>
      </c>
      <c r="G28" s="3" t="s">
        <v>4941</v>
      </c>
      <c r="H28" s="3" t="s">
        <v>1098</v>
      </c>
      <c r="I28" s="7" t="s">
        <v>1049</v>
      </c>
      <c r="J28" s="3"/>
      <c r="K28" s="3"/>
    </row>
    <row r="29" spans="2:11" ht="15">
      <c r="B29" s="3" t="s">
        <v>1169</v>
      </c>
      <c r="C29" s="3" t="s">
        <v>4942</v>
      </c>
      <c r="D29" s="3" t="s">
        <v>1038</v>
      </c>
      <c r="E29" s="7"/>
      <c r="F29" s="3" t="s">
        <v>4943</v>
      </c>
      <c r="G29" s="3" t="s">
        <v>4944</v>
      </c>
      <c r="H29" s="3" t="s">
        <v>1098</v>
      </c>
      <c r="I29" s="7" t="s">
        <v>1049</v>
      </c>
      <c r="J29" s="3"/>
      <c r="K29" s="3"/>
    </row>
    <row r="30" spans="2:11" ht="15">
      <c r="B30" s="3" t="s">
        <v>1319</v>
      </c>
      <c r="C30" s="3" t="s">
        <v>4945</v>
      </c>
      <c r="D30" s="3" t="s">
        <v>1038</v>
      </c>
      <c r="E30" s="7"/>
      <c r="F30" s="3" t="s">
        <v>4946</v>
      </c>
      <c r="G30" s="3" t="s">
        <v>4947</v>
      </c>
      <c r="H30" s="3" t="s">
        <v>1098</v>
      </c>
      <c r="I30" s="7" t="s">
        <v>1049</v>
      </c>
      <c r="J30" s="3"/>
      <c r="K30" s="3"/>
    </row>
    <row r="31" spans="2:11" ht="15">
      <c r="B31" s="3" t="s">
        <v>1472</v>
      </c>
      <c r="C31" s="3" t="s">
        <v>4948</v>
      </c>
      <c r="D31" s="3" t="s">
        <v>1038</v>
      </c>
      <c r="E31" s="7"/>
      <c r="F31" s="3" t="s">
        <v>4949</v>
      </c>
      <c r="G31" s="3" t="s">
        <v>4950</v>
      </c>
      <c r="H31" s="3" t="s">
        <v>1098</v>
      </c>
      <c r="I31" s="7" t="s">
        <v>1049</v>
      </c>
      <c r="J31" s="3"/>
      <c r="K31" s="3"/>
    </row>
    <row r="32" spans="2:11" ht="15">
      <c r="B32" s="3" t="s">
        <v>1681</v>
      </c>
      <c r="C32" s="3" t="s">
        <v>4951</v>
      </c>
      <c r="D32" s="3" t="s">
        <v>1038</v>
      </c>
      <c r="E32" s="7"/>
      <c r="F32" s="3" t="s">
        <v>2703</v>
      </c>
      <c r="G32" s="3" t="s">
        <v>2704</v>
      </c>
      <c r="H32" s="3" t="s">
        <v>2704</v>
      </c>
      <c r="I32" s="7" t="s">
        <v>1049</v>
      </c>
      <c r="J32" s="3"/>
      <c r="K32" s="3"/>
    </row>
    <row r="33" spans="2:11" ht="15">
      <c r="B33" s="3" t="s">
        <v>1392</v>
      </c>
      <c r="C33" s="3" t="s">
        <v>4952</v>
      </c>
      <c r="D33" s="3" t="s">
        <v>1038</v>
      </c>
      <c r="E33" s="7"/>
      <c r="F33" s="3" t="s">
        <v>2655</v>
      </c>
      <c r="G33" s="3" t="s">
        <v>2656</v>
      </c>
      <c r="H33" s="3" t="s">
        <v>2656</v>
      </c>
      <c r="I33" s="7" t="s">
        <v>1076</v>
      </c>
      <c r="J33" s="3"/>
      <c r="K33" s="3"/>
    </row>
    <row r="34" spans="2:11" ht="15">
      <c r="B34" s="3" t="s">
        <v>1388</v>
      </c>
      <c r="C34" s="3" t="s">
        <v>4953</v>
      </c>
      <c r="D34" s="3" t="s">
        <v>1842</v>
      </c>
      <c r="E34" s="7"/>
      <c r="F34" s="3" t="s">
        <v>2706</v>
      </c>
      <c r="G34" s="3" t="s">
        <v>3356</v>
      </c>
      <c r="H34" s="3" t="s">
        <v>3357</v>
      </c>
      <c r="I34" s="7" t="s">
        <v>1042</v>
      </c>
      <c r="J34" s="3"/>
      <c r="K34" s="3"/>
    </row>
    <row r="35" spans="2:11" ht="15">
      <c r="B35" s="3" t="s">
        <v>1384</v>
      </c>
      <c r="C35" s="3" t="s">
        <v>4954</v>
      </c>
      <c r="D35" s="3" t="s">
        <v>1573</v>
      </c>
      <c r="E35" s="7"/>
      <c r="F35" s="3" t="s">
        <v>3217</v>
      </c>
      <c r="G35" s="3" t="s">
        <v>3218</v>
      </c>
      <c r="H35" s="3" t="s">
        <v>3219</v>
      </c>
      <c r="I35" s="7" t="s">
        <v>1576</v>
      </c>
      <c r="J35" s="3"/>
      <c r="K35" s="3"/>
    </row>
    <row r="36" spans="2:11" ht="15">
      <c r="B36" s="3" t="s">
        <v>1223</v>
      </c>
      <c r="C36" s="3" t="s">
        <v>4955</v>
      </c>
      <c r="D36" s="3" t="s">
        <v>1573</v>
      </c>
      <c r="E36" s="7"/>
      <c r="F36" s="3" t="s">
        <v>2477</v>
      </c>
      <c r="G36" s="3" t="s">
        <v>3212</v>
      </c>
      <c r="H36" s="3" t="s">
        <v>1098</v>
      </c>
      <c r="I36" s="7" t="s">
        <v>1576</v>
      </c>
      <c r="J36" s="3"/>
      <c r="K36" s="3"/>
    </row>
    <row r="37" spans="2:11" ht="15">
      <c r="B37" s="3" t="s">
        <v>1215</v>
      </c>
      <c r="C37" s="3" t="s">
        <v>4956</v>
      </c>
      <c r="D37" s="3" t="s">
        <v>1038</v>
      </c>
      <c r="E37" s="7"/>
      <c r="F37" s="3" t="s">
        <v>3214</v>
      </c>
      <c r="G37" s="3" t="s">
        <v>3215</v>
      </c>
      <c r="H37" s="3" t="s">
        <v>1098</v>
      </c>
      <c r="I37" s="7" t="s">
        <v>1049</v>
      </c>
      <c r="J37" s="3"/>
      <c r="K37" s="3"/>
    </row>
    <row r="38" spans="2:11" ht="15">
      <c r="B38" s="3" t="s">
        <v>1191</v>
      </c>
      <c r="C38" s="3" t="s">
        <v>4957</v>
      </c>
      <c r="D38" s="3" t="s">
        <v>2192</v>
      </c>
      <c r="E38" s="7"/>
      <c r="F38" s="3" t="s">
        <v>4958</v>
      </c>
      <c r="G38" s="3" t="s">
        <v>3222</v>
      </c>
      <c r="H38" s="3" t="s">
        <v>1098</v>
      </c>
      <c r="I38" s="7" t="s">
        <v>2813</v>
      </c>
      <c r="J38" s="3"/>
      <c r="K38" s="3"/>
    </row>
    <row r="39" spans="2:11" ht="15">
      <c r="B39" s="3" t="s">
        <v>1195</v>
      </c>
      <c r="C39" s="3" t="s">
        <v>4959</v>
      </c>
      <c r="D39" s="3" t="s">
        <v>1038</v>
      </c>
      <c r="E39" s="7"/>
      <c r="F39" s="3" t="s">
        <v>1646</v>
      </c>
      <c r="G39" s="3" t="s">
        <v>1647</v>
      </c>
      <c r="H39" s="3" t="s">
        <v>1648</v>
      </c>
      <c r="I39" s="7" t="s">
        <v>1049</v>
      </c>
      <c r="J39" s="3"/>
      <c r="K39" s="3"/>
    </row>
    <row r="40" spans="2:11" ht="15">
      <c r="B40" s="3" t="s">
        <v>1416</v>
      </c>
      <c r="C40" s="3" t="s">
        <v>4960</v>
      </c>
      <c r="D40" s="3" t="s">
        <v>1573</v>
      </c>
      <c r="E40" s="7"/>
      <c r="F40" s="3" t="s">
        <v>1615</v>
      </c>
      <c r="G40" s="3" t="s">
        <v>1616</v>
      </c>
      <c r="H40" s="3" t="s">
        <v>1617</v>
      </c>
      <c r="I40" s="7" t="s">
        <v>1618</v>
      </c>
      <c r="J40" s="3" t="s">
        <v>1043</v>
      </c>
      <c r="K40" s="3" t="s">
        <v>1043</v>
      </c>
    </row>
    <row r="41" spans="2:11" ht="15">
      <c r="B41" s="3" t="s">
        <v>1916</v>
      </c>
      <c r="C41" s="3" t="s">
        <v>4961</v>
      </c>
      <c r="D41" s="3" t="s">
        <v>1066</v>
      </c>
      <c r="E41" s="7" t="s">
        <v>4962</v>
      </c>
      <c r="F41" s="3" t="s">
        <v>4963</v>
      </c>
      <c r="G41" s="3" t="s">
        <v>4964</v>
      </c>
      <c r="H41" s="3" t="s">
        <v>4965</v>
      </c>
      <c r="I41" s="7" t="s">
        <v>1042</v>
      </c>
      <c r="J41" s="3"/>
      <c r="K41" s="3"/>
    </row>
    <row r="42" spans="2:11" ht="15">
      <c r="B42" s="3" t="s">
        <v>1424</v>
      </c>
      <c r="C42" s="3" t="s">
        <v>4966</v>
      </c>
      <c r="D42" s="3" t="s">
        <v>1038</v>
      </c>
      <c r="E42" s="7"/>
      <c r="F42" s="3" t="s">
        <v>4967</v>
      </c>
      <c r="G42" s="3" t="s">
        <v>4968</v>
      </c>
      <c r="H42" s="3"/>
      <c r="I42" s="7" t="s">
        <v>1076</v>
      </c>
      <c r="J42" s="3"/>
      <c r="K42" s="3"/>
    </row>
    <row r="43" spans="2:11" ht="15">
      <c r="B43" s="3" t="s">
        <v>1428</v>
      </c>
      <c r="C43" s="3" t="s">
        <v>4969</v>
      </c>
      <c r="D43" s="3" t="s">
        <v>1066</v>
      </c>
      <c r="E43" s="7" t="s">
        <v>4970</v>
      </c>
      <c r="F43" s="3" t="s">
        <v>4971</v>
      </c>
      <c r="G43" s="3" t="s">
        <v>4972</v>
      </c>
      <c r="H43" s="3"/>
      <c r="I43" s="7" t="s">
        <v>1042</v>
      </c>
      <c r="J43" s="3"/>
      <c r="K43" s="3"/>
    </row>
    <row r="44" spans="2:11" ht="15">
      <c r="B44" s="3" t="s">
        <v>1420</v>
      </c>
      <c r="C44" s="3" t="s">
        <v>4973</v>
      </c>
      <c r="D44" s="3" t="s">
        <v>1038</v>
      </c>
      <c r="E44" s="7"/>
      <c r="F44" s="3" t="s">
        <v>4974</v>
      </c>
      <c r="G44" s="3" t="s">
        <v>4975</v>
      </c>
      <c r="H44" s="3"/>
      <c r="I44" s="7" t="s">
        <v>1076</v>
      </c>
      <c r="J44" s="3"/>
      <c r="K44" s="3"/>
    </row>
    <row r="45" spans="2:11" ht="15">
      <c r="B45" s="3" t="s">
        <v>1571</v>
      </c>
      <c r="C45" s="3" t="s">
        <v>4976</v>
      </c>
      <c r="D45" s="3" t="s">
        <v>1038</v>
      </c>
      <c r="E45" s="7"/>
      <c r="F45" s="3" t="s">
        <v>4977</v>
      </c>
      <c r="G45" s="3" t="s">
        <v>3262</v>
      </c>
      <c r="H45" s="3" t="s">
        <v>3262</v>
      </c>
      <c r="I45" s="7" t="s">
        <v>1049</v>
      </c>
      <c r="J45" s="3"/>
      <c r="K45" s="3"/>
    </row>
    <row r="46" spans="2:11" ht="15">
      <c r="B46" s="3" t="s">
        <v>1765</v>
      </c>
      <c r="C46" s="3" t="s">
        <v>4978</v>
      </c>
      <c r="D46" s="3" t="s">
        <v>1038</v>
      </c>
      <c r="E46" s="7"/>
      <c r="F46" s="3" t="s">
        <v>4979</v>
      </c>
      <c r="G46" s="3" t="s">
        <v>3259</v>
      </c>
      <c r="H46" s="3"/>
      <c r="I46" s="7" t="s">
        <v>1049</v>
      </c>
      <c r="J46" s="3"/>
      <c r="K46" s="3"/>
    </row>
    <row r="47" spans="2:11" ht="15">
      <c r="B47" s="3" t="s">
        <v>1920</v>
      </c>
      <c r="C47" s="3" t="s">
        <v>4980</v>
      </c>
      <c r="D47" s="3" t="s">
        <v>1038</v>
      </c>
      <c r="E47" s="7"/>
      <c r="F47" s="3" t="s">
        <v>4981</v>
      </c>
      <c r="G47" s="3" t="s">
        <v>4982</v>
      </c>
      <c r="H47" s="3" t="s">
        <v>3252</v>
      </c>
      <c r="I47" s="7" t="s">
        <v>1049</v>
      </c>
      <c r="J47" s="3"/>
      <c r="K47" s="3"/>
    </row>
    <row r="48" spans="2:11" ht="15">
      <c r="B48" s="3" t="s">
        <v>1924</v>
      </c>
      <c r="C48" s="3" t="s">
        <v>4983</v>
      </c>
      <c r="D48" s="3" t="s">
        <v>1038</v>
      </c>
      <c r="E48" s="7"/>
      <c r="F48" s="3" t="s">
        <v>4984</v>
      </c>
      <c r="G48" s="3" t="s">
        <v>4985</v>
      </c>
      <c r="H48" s="3"/>
      <c r="I48" s="7" t="s">
        <v>1049</v>
      </c>
      <c r="J48" s="3"/>
      <c r="K48" s="3"/>
    </row>
    <row r="49" spans="2:11" ht="15">
      <c r="B49" s="3" t="s">
        <v>1928</v>
      </c>
      <c r="C49" s="3" t="s">
        <v>4986</v>
      </c>
      <c r="D49" s="3" t="s">
        <v>1038</v>
      </c>
      <c r="E49" s="7"/>
      <c r="F49" s="3" t="s">
        <v>4254</v>
      </c>
      <c r="G49" s="3" t="s">
        <v>4255</v>
      </c>
      <c r="H49" s="3" t="s">
        <v>3265</v>
      </c>
      <c r="I49" s="7" t="s">
        <v>1049</v>
      </c>
      <c r="J49" s="3"/>
      <c r="K49" s="3"/>
    </row>
    <row r="50" spans="2:11" ht="15">
      <c r="B50" s="3" t="s">
        <v>1931</v>
      </c>
      <c r="C50" s="3" t="s">
        <v>4987</v>
      </c>
      <c r="D50" s="3" t="s">
        <v>1038</v>
      </c>
      <c r="E50" s="7"/>
      <c r="F50" s="3" t="s">
        <v>4258</v>
      </c>
      <c r="G50" s="3" t="s">
        <v>4259</v>
      </c>
      <c r="H50" s="3"/>
      <c r="I50" s="7" t="s">
        <v>1049</v>
      </c>
      <c r="J50" s="3"/>
      <c r="K50" s="3"/>
    </row>
    <row r="51" spans="2:11" ht="15">
      <c r="B51" s="3" t="s">
        <v>1934</v>
      </c>
      <c r="C51" s="3" t="s">
        <v>4988</v>
      </c>
      <c r="D51" s="3" t="s">
        <v>1066</v>
      </c>
      <c r="E51" s="7" t="s">
        <v>1095</v>
      </c>
      <c r="F51" s="3" t="s">
        <v>3972</v>
      </c>
      <c r="G51" s="3" t="s">
        <v>3210</v>
      </c>
      <c r="H51" s="3"/>
      <c r="I51" s="7" t="s">
        <v>1042</v>
      </c>
      <c r="J51" s="3"/>
      <c r="K51" s="3"/>
    </row>
    <row r="52" spans="2:11" ht="15">
      <c r="B52" s="3" t="s">
        <v>1938</v>
      </c>
      <c r="C52" s="3" t="s">
        <v>4989</v>
      </c>
      <c r="D52" s="3" t="s">
        <v>1066</v>
      </c>
      <c r="E52" s="7" t="s">
        <v>2864</v>
      </c>
      <c r="F52" s="3" t="s">
        <v>2865</v>
      </c>
      <c r="G52" s="3" t="s">
        <v>2866</v>
      </c>
      <c r="H52" s="3"/>
      <c r="I52" s="7" t="s">
        <v>1042</v>
      </c>
      <c r="J52" s="3"/>
      <c r="K52" s="3"/>
    </row>
    <row r="53" spans="2:11" ht="15">
      <c r="B53" s="3" t="s">
        <v>1942</v>
      </c>
      <c r="C53" s="3" t="s">
        <v>4990</v>
      </c>
      <c r="D53" s="3" t="s">
        <v>1066</v>
      </c>
      <c r="E53" s="7" t="s">
        <v>2852</v>
      </c>
      <c r="F53" s="3" t="s">
        <v>2853</v>
      </c>
      <c r="G53" s="3" t="s">
        <v>2854</v>
      </c>
      <c r="H53" s="3"/>
      <c r="I53" s="7" t="s">
        <v>1042</v>
      </c>
      <c r="J53" s="3"/>
      <c r="K53" s="3"/>
    </row>
    <row r="54" spans="2:11" ht="15">
      <c r="B54" s="3" t="s">
        <v>1495</v>
      </c>
      <c r="C54" s="3" t="s">
        <v>4991</v>
      </c>
      <c r="D54" s="3" t="s">
        <v>1066</v>
      </c>
      <c r="E54" s="7" t="s">
        <v>2107</v>
      </c>
      <c r="F54" s="3" t="s">
        <v>2112</v>
      </c>
      <c r="G54" s="3" t="s">
        <v>2109</v>
      </c>
      <c r="H54" s="3" t="s">
        <v>2113</v>
      </c>
      <c r="I54" s="7" t="s">
        <v>1042</v>
      </c>
      <c r="J54" s="3" t="s">
        <v>1043</v>
      </c>
      <c r="K54" s="3" t="s">
        <v>1043</v>
      </c>
    </row>
    <row r="55" spans="2:11" ht="15">
      <c r="B55" s="3" t="s">
        <v>1481</v>
      </c>
      <c r="C55" s="3" t="s">
        <v>4992</v>
      </c>
      <c r="D55" s="3" t="s">
        <v>1066</v>
      </c>
      <c r="E55" s="7" t="s">
        <v>4993</v>
      </c>
      <c r="F55" s="3" t="s">
        <v>4994</v>
      </c>
      <c r="G55" s="3" t="s">
        <v>3246</v>
      </c>
      <c r="H55" s="3" t="s">
        <v>4995</v>
      </c>
      <c r="I55" s="7" t="s">
        <v>1042</v>
      </c>
      <c r="J55" s="3"/>
      <c r="K55" s="3"/>
    </row>
    <row r="56" spans="2:11" ht="15">
      <c r="B56" s="3" t="s">
        <v>1347</v>
      </c>
      <c r="C56" s="3" t="s">
        <v>4996</v>
      </c>
      <c r="D56" s="3" t="s">
        <v>1038</v>
      </c>
      <c r="E56" s="7"/>
      <c r="F56" s="3" t="s">
        <v>4997</v>
      </c>
      <c r="G56" s="3" t="s">
        <v>4998</v>
      </c>
      <c r="H56" s="3" t="s">
        <v>4999</v>
      </c>
      <c r="I56" s="7" t="s">
        <v>1049</v>
      </c>
      <c r="J56" s="3"/>
      <c r="K56" s="3"/>
    </row>
    <row r="57" spans="2:11" ht="15">
      <c r="B57" s="3" t="s">
        <v>1375</v>
      </c>
      <c r="C57" s="3" t="s">
        <v>5000</v>
      </c>
      <c r="D57" s="3" t="s">
        <v>1038</v>
      </c>
      <c r="E57" s="7"/>
      <c r="F57" s="3" t="s">
        <v>5001</v>
      </c>
      <c r="G57" s="3" t="s">
        <v>5002</v>
      </c>
      <c r="H57" s="3" t="s">
        <v>5003</v>
      </c>
      <c r="I57" s="7" t="s">
        <v>1049</v>
      </c>
      <c r="J57" s="3"/>
      <c r="K57" s="3"/>
    </row>
    <row r="58" spans="2:11" ht="15">
      <c r="B58" s="3" t="s">
        <v>1252</v>
      </c>
      <c r="C58" s="3" t="s">
        <v>5004</v>
      </c>
      <c r="D58" s="3" t="s">
        <v>1038</v>
      </c>
      <c r="E58" s="7"/>
      <c r="F58" s="3" t="s">
        <v>2860</v>
      </c>
      <c r="G58" s="3" t="s">
        <v>2861</v>
      </c>
      <c r="H58" s="3" t="s">
        <v>2862</v>
      </c>
      <c r="I58" s="7" t="s">
        <v>1049</v>
      </c>
      <c r="J58" s="3"/>
      <c r="K58" s="3"/>
    </row>
    <row r="59" spans="2:11" ht="15">
      <c r="B59" s="3" t="s">
        <v>1182</v>
      </c>
      <c r="C59" s="3" t="s">
        <v>5005</v>
      </c>
      <c r="D59" s="3" t="s">
        <v>1038</v>
      </c>
      <c r="E59" s="7"/>
      <c r="F59" s="3" t="s">
        <v>2856</v>
      </c>
      <c r="G59" s="3" t="s">
        <v>2857</v>
      </c>
      <c r="H59" s="3" t="s">
        <v>3340</v>
      </c>
      <c r="I59" s="7" t="s">
        <v>1049</v>
      </c>
      <c r="J59" s="3"/>
      <c r="K59" s="3"/>
    </row>
    <row r="60" spans="2:11" ht="15">
      <c r="B60" s="3" t="s">
        <v>1592</v>
      </c>
      <c r="C60" s="3" t="s">
        <v>5006</v>
      </c>
      <c r="D60" s="3" t="s">
        <v>1038</v>
      </c>
      <c r="E60" s="7"/>
      <c r="F60" s="3" t="s">
        <v>2848</v>
      </c>
      <c r="G60" s="3" t="s">
        <v>2849</v>
      </c>
      <c r="H60" s="3" t="s">
        <v>2850</v>
      </c>
      <c r="I60" s="7" t="s">
        <v>1049</v>
      </c>
      <c r="J60" s="3"/>
      <c r="K60" s="3"/>
    </row>
    <row r="61" spans="2:11" ht="15">
      <c r="B61" s="3" t="s">
        <v>1476</v>
      </c>
      <c r="C61" s="3" t="s">
        <v>5007</v>
      </c>
      <c r="D61" s="3" t="s">
        <v>1038</v>
      </c>
      <c r="E61" s="7"/>
      <c r="F61" s="3" t="s">
        <v>2844</v>
      </c>
      <c r="G61" s="3" t="s">
        <v>2845</v>
      </c>
      <c r="H61" s="3" t="s">
        <v>3336</v>
      </c>
      <c r="I61" s="7" t="s">
        <v>1049</v>
      </c>
      <c r="J61" s="3"/>
      <c r="K61" s="3"/>
    </row>
    <row r="62" spans="2:11" ht="15">
      <c r="B62" s="3" t="s">
        <v>1676</v>
      </c>
      <c r="C62" s="3" t="s">
        <v>5008</v>
      </c>
      <c r="D62" s="3" t="s">
        <v>1038</v>
      </c>
      <c r="E62" s="7"/>
      <c r="F62" s="3" t="s">
        <v>2115</v>
      </c>
      <c r="G62" s="3" t="s">
        <v>2116</v>
      </c>
      <c r="H62" s="3" t="s">
        <v>2117</v>
      </c>
      <c r="I62" s="7" t="s">
        <v>1049</v>
      </c>
      <c r="J62" s="3" t="s">
        <v>1043</v>
      </c>
      <c r="K62" s="3" t="s">
        <v>1043</v>
      </c>
    </row>
    <row r="63" spans="2:11" ht="15">
      <c r="B63" s="3" t="s">
        <v>1362</v>
      </c>
      <c r="C63" s="3" t="s">
        <v>5009</v>
      </c>
      <c r="D63" s="3" t="s">
        <v>1038</v>
      </c>
      <c r="E63" s="7"/>
      <c r="F63" s="3" t="s">
        <v>2119</v>
      </c>
      <c r="G63" s="3" t="s">
        <v>2120</v>
      </c>
      <c r="H63" s="3" t="s">
        <v>2121</v>
      </c>
      <c r="I63" s="7" t="s">
        <v>1049</v>
      </c>
      <c r="J63" s="3"/>
      <c r="K63" s="3"/>
    </row>
    <row r="64" spans="2:11" ht="15">
      <c r="B64" s="3" t="s">
        <v>1126</v>
      </c>
      <c r="C64" s="3" t="s">
        <v>5010</v>
      </c>
      <c r="D64" s="3" t="s">
        <v>1038</v>
      </c>
      <c r="E64" s="7"/>
      <c r="F64" s="3" t="s">
        <v>5011</v>
      </c>
      <c r="G64" s="3" t="s">
        <v>3241</v>
      </c>
      <c r="H64" s="3" t="s">
        <v>3242</v>
      </c>
      <c r="I64" s="7" t="s">
        <v>1049</v>
      </c>
      <c r="J64" s="3"/>
      <c r="K64" s="3"/>
    </row>
    <row r="65" spans="2:11" ht="15">
      <c r="B65" s="3" t="s">
        <v>1725</v>
      </c>
      <c r="C65" s="3" t="s">
        <v>5012</v>
      </c>
      <c r="D65" s="3" t="s">
        <v>1038</v>
      </c>
      <c r="E65" s="7"/>
      <c r="F65" s="3" t="s">
        <v>5013</v>
      </c>
      <c r="G65" s="3" t="s">
        <v>5014</v>
      </c>
      <c r="H65" s="3" t="s">
        <v>3238</v>
      </c>
      <c r="I65" s="7" t="s">
        <v>1049</v>
      </c>
      <c r="J65" s="3"/>
      <c r="K65" s="3"/>
    </row>
    <row r="66" spans="2:11" ht="15">
      <c r="B66" s="3" t="s">
        <v>1173</v>
      </c>
      <c r="C66" s="3" t="s">
        <v>5015</v>
      </c>
      <c r="D66" s="3" t="s">
        <v>1038</v>
      </c>
      <c r="E66" s="7"/>
      <c r="F66" s="3" t="s">
        <v>3348</v>
      </c>
      <c r="G66" s="3" t="s">
        <v>3349</v>
      </c>
      <c r="H66" s="3" t="s">
        <v>1098</v>
      </c>
      <c r="I66" s="7" t="s">
        <v>1049</v>
      </c>
      <c r="J66" s="3"/>
      <c r="K66" s="3"/>
    </row>
    <row r="67" spans="2:11" ht="15">
      <c r="B67" s="3" t="s">
        <v>1452</v>
      </c>
      <c r="C67" s="3" t="s">
        <v>5016</v>
      </c>
      <c r="D67" s="3" t="s">
        <v>1038</v>
      </c>
      <c r="E67" s="7"/>
      <c r="F67" s="3" t="s">
        <v>2815</v>
      </c>
      <c r="G67" s="3" t="s">
        <v>2816</v>
      </c>
      <c r="H67" s="3" t="s">
        <v>1098</v>
      </c>
      <c r="I67" s="7" t="s">
        <v>1054</v>
      </c>
      <c r="J67" s="3"/>
      <c r="K67" s="3"/>
    </row>
    <row r="68" spans="2:11" ht="15">
      <c r="B68" s="3" t="s">
        <v>1131</v>
      </c>
      <c r="C68" s="3" t="s">
        <v>5017</v>
      </c>
      <c r="D68" s="3" t="s">
        <v>1038</v>
      </c>
      <c r="E68" s="7"/>
      <c r="F68" s="3" t="s">
        <v>3976</v>
      </c>
      <c r="G68" s="3" t="s">
        <v>4703</v>
      </c>
      <c r="H68" s="3" t="s">
        <v>4704</v>
      </c>
      <c r="I68" s="7" t="s">
        <v>1042</v>
      </c>
      <c r="J68" s="3"/>
      <c r="K68" s="3"/>
    </row>
    <row r="69" spans="2:11" ht="15">
      <c r="B69" s="3" t="s">
        <v>1671</v>
      </c>
      <c r="C69" s="3" t="s">
        <v>5018</v>
      </c>
      <c r="D69" s="3" t="s">
        <v>1038</v>
      </c>
      <c r="E69" s="7"/>
      <c r="F69" s="3" t="s">
        <v>3974</v>
      </c>
      <c r="G69" s="3" t="s">
        <v>3206</v>
      </c>
      <c r="H69" s="3" t="s">
        <v>3207</v>
      </c>
      <c r="I69" s="7" t="s">
        <v>1042</v>
      </c>
      <c r="J69" s="3"/>
      <c r="K69" s="3"/>
    </row>
    <row r="70" spans="2:11" ht="15">
      <c r="B70" s="3" t="s">
        <v>1275</v>
      </c>
      <c r="C70" s="3" t="s">
        <v>5019</v>
      </c>
      <c r="D70" s="3" t="s">
        <v>1038</v>
      </c>
      <c r="E70" s="7"/>
      <c r="F70" s="3" t="s">
        <v>4250</v>
      </c>
      <c r="G70" s="3" t="s">
        <v>5020</v>
      </c>
      <c r="H70" s="3" t="s">
        <v>5020</v>
      </c>
      <c r="I70" s="7" t="s">
        <v>1049</v>
      </c>
      <c r="J70" s="3"/>
      <c r="K70" s="3"/>
    </row>
    <row r="71" spans="2:11" ht="15">
      <c r="B71" s="3" t="s">
        <v>1644</v>
      </c>
      <c r="C71" s="3" t="s">
        <v>5021</v>
      </c>
      <c r="D71" s="3" t="s">
        <v>1573</v>
      </c>
      <c r="E71" s="7"/>
      <c r="F71" s="3" t="s">
        <v>2662</v>
      </c>
      <c r="G71" s="3" t="s">
        <v>5022</v>
      </c>
      <c r="H71" s="3" t="s">
        <v>5023</v>
      </c>
      <c r="I71" s="7" t="s">
        <v>1576</v>
      </c>
      <c r="J71" s="3"/>
      <c r="K71" s="3"/>
    </row>
    <row r="72" spans="2:11" ht="15">
      <c r="B72" s="3" t="s">
        <v>1613</v>
      </c>
      <c r="C72" s="3" t="s">
        <v>5024</v>
      </c>
      <c r="D72" s="3" t="s">
        <v>1038</v>
      </c>
      <c r="E72" s="7"/>
      <c r="F72" s="3" t="s">
        <v>3231</v>
      </c>
      <c r="G72" s="3" t="s">
        <v>5025</v>
      </c>
      <c r="H72" s="3" t="s">
        <v>5026</v>
      </c>
      <c r="I72" s="7" t="s">
        <v>1049</v>
      </c>
      <c r="J72" s="3"/>
      <c r="K72" s="3"/>
    </row>
    <row r="73" spans="2:11" ht="15">
      <c r="B73" s="3" t="s">
        <v>1624</v>
      </c>
      <c r="C73" s="3" t="s">
        <v>5027</v>
      </c>
      <c r="D73" s="3" t="s">
        <v>1038</v>
      </c>
      <c r="E73" s="7"/>
      <c r="F73" s="3" t="s">
        <v>3228</v>
      </c>
      <c r="G73" s="3" t="s">
        <v>5028</v>
      </c>
      <c r="H73" s="3" t="s">
        <v>5029</v>
      </c>
      <c r="I73" s="7" t="s">
        <v>1049</v>
      </c>
      <c r="J73" s="3"/>
      <c r="K73" s="3"/>
    </row>
    <row r="74" spans="2:11" ht="15">
      <c r="B74" s="3" t="s">
        <v>1635</v>
      </c>
      <c r="C74" s="3" t="s">
        <v>5030</v>
      </c>
      <c r="D74" s="3" t="s">
        <v>1038</v>
      </c>
      <c r="E74" s="7"/>
      <c r="F74" s="3" t="s">
        <v>5031</v>
      </c>
      <c r="G74" s="3" t="s">
        <v>5032</v>
      </c>
      <c r="H74" s="3" t="s">
        <v>5032</v>
      </c>
      <c r="I74" s="7" t="s">
        <v>1049</v>
      </c>
      <c r="J74" s="3"/>
      <c r="K74" s="3"/>
    </row>
    <row r="75" spans="2:11" ht="15">
      <c r="B75" s="3" t="s">
        <v>1658</v>
      </c>
      <c r="C75" s="3" t="s">
        <v>5033</v>
      </c>
      <c r="D75" s="3" t="s">
        <v>1038</v>
      </c>
      <c r="E75" s="7"/>
      <c r="F75" s="3" t="s">
        <v>5034</v>
      </c>
      <c r="G75" s="3" t="s">
        <v>5035</v>
      </c>
      <c r="H75" s="3" t="s">
        <v>5035</v>
      </c>
      <c r="I75" s="7" t="s">
        <v>1049</v>
      </c>
      <c r="J75" s="3"/>
      <c r="K75" s="3"/>
    </row>
    <row r="76" spans="2:11" ht="15">
      <c r="B76" s="3" t="s">
        <v>1517</v>
      </c>
      <c r="C76" s="3" t="s">
        <v>5036</v>
      </c>
      <c r="D76" s="3" t="s">
        <v>1066</v>
      </c>
      <c r="E76" s="7" t="s">
        <v>5037</v>
      </c>
      <c r="F76" s="3" t="s">
        <v>5038</v>
      </c>
      <c r="G76" s="3" t="s">
        <v>5039</v>
      </c>
      <c r="H76" s="3" t="s">
        <v>5039</v>
      </c>
      <c r="I76" s="7" t="s">
        <v>1042</v>
      </c>
      <c r="J76" s="3"/>
      <c r="K76" s="3"/>
    </row>
    <row r="77" spans="2:11" ht="15">
      <c r="B77" s="3" t="s">
        <v>1552</v>
      </c>
      <c r="C77" s="3" t="s">
        <v>5040</v>
      </c>
      <c r="D77" s="3" t="s">
        <v>1038</v>
      </c>
      <c r="E77" s="7"/>
      <c r="F77" s="3" t="s">
        <v>5041</v>
      </c>
      <c r="G77" s="3" t="s">
        <v>5042</v>
      </c>
      <c r="H77" s="3" t="s">
        <v>5042</v>
      </c>
      <c r="I77" s="7" t="s">
        <v>1049</v>
      </c>
      <c r="J77" s="3"/>
      <c r="K77" s="3"/>
    </row>
    <row r="78" spans="2:11" ht="15">
      <c r="B78" s="3" t="s">
        <v>1537</v>
      </c>
      <c r="C78" s="3" t="s">
        <v>5043</v>
      </c>
      <c r="D78" s="3" t="s">
        <v>1038</v>
      </c>
      <c r="E78" s="7"/>
      <c r="F78" s="3" t="s">
        <v>5044</v>
      </c>
      <c r="G78" s="3" t="s">
        <v>5045</v>
      </c>
      <c r="H78" s="3" t="s">
        <v>5045</v>
      </c>
      <c r="I78" s="7" t="s">
        <v>1049</v>
      </c>
      <c r="J78" s="3"/>
      <c r="K78" s="3"/>
    </row>
    <row r="79" spans="2:11" ht="15">
      <c r="B79" s="3" t="s">
        <v>1522</v>
      </c>
      <c r="C79" s="3" t="s">
        <v>5046</v>
      </c>
      <c r="D79" s="3" t="s">
        <v>1038</v>
      </c>
      <c r="E79" s="7"/>
      <c r="F79" s="3" t="s">
        <v>5047</v>
      </c>
      <c r="G79" s="3" t="s">
        <v>5048</v>
      </c>
      <c r="H79" s="3" t="s">
        <v>5048</v>
      </c>
      <c r="I79" s="7" t="s">
        <v>1049</v>
      </c>
      <c r="J79" s="3"/>
      <c r="K79" s="3"/>
    </row>
    <row r="80" spans="2:11" ht="15">
      <c r="B80" s="3" t="s">
        <v>1285</v>
      </c>
      <c r="C80" s="3" t="s">
        <v>5049</v>
      </c>
      <c r="D80" s="3" t="s">
        <v>1038</v>
      </c>
      <c r="E80" s="7"/>
      <c r="F80" s="3" t="s">
        <v>5050</v>
      </c>
      <c r="G80" s="3" t="s">
        <v>2590</v>
      </c>
      <c r="H80" s="3" t="s">
        <v>2590</v>
      </c>
      <c r="I80" s="7" t="s">
        <v>1049</v>
      </c>
      <c r="J80" s="3"/>
      <c r="K80" s="3"/>
    </row>
    <row r="81" spans="2:11" ht="15">
      <c r="B81" s="3" t="s">
        <v>1508</v>
      </c>
      <c r="C81" s="3" t="s">
        <v>5051</v>
      </c>
      <c r="D81" s="3" t="s">
        <v>1038</v>
      </c>
      <c r="E81" s="7"/>
      <c r="F81" s="3" t="s">
        <v>5052</v>
      </c>
      <c r="G81" s="3" t="s">
        <v>2587</v>
      </c>
      <c r="H81" s="3" t="s">
        <v>2587</v>
      </c>
      <c r="I81" s="7" t="s">
        <v>1049</v>
      </c>
      <c r="J81" s="3"/>
      <c r="K81" s="3"/>
    </row>
    <row r="82" spans="2:11" ht="15">
      <c r="B82" s="3" t="s">
        <v>1210</v>
      </c>
      <c r="C82" s="3" t="s">
        <v>5053</v>
      </c>
      <c r="D82" s="3" t="s">
        <v>1038</v>
      </c>
      <c r="E82" s="7"/>
      <c r="F82" s="3" t="s">
        <v>5054</v>
      </c>
      <c r="G82" s="3" t="s">
        <v>5055</v>
      </c>
      <c r="H82" s="3" t="s">
        <v>5055</v>
      </c>
      <c r="I82" s="7" t="s">
        <v>1049</v>
      </c>
      <c r="J82" s="3"/>
      <c r="K82" s="3"/>
    </row>
    <row r="83" spans="2:11" ht="15">
      <c r="B83" s="3" t="s">
        <v>1467</v>
      </c>
      <c r="C83" s="3" t="s">
        <v>5056</v>
      </c>
      <c r="D83" s="3" t="s">
        <v>1066</v>
      </c>
      <c r="E83" s="7" t="s">
        <v>5057</v>
      </c>
      <c r="F83" s="3" t="s">
        <v>5058</v>
      </c>
      <c r="G83" s="3" t="s">
        <v>5059</v>
      </c>
      <c r="H83" s="3" t="s">
        <v>5059</v>
      </c>
      <c r="I83" s="7" t="s">
        <v>1042</v>
      </c>
      <c r="J83" s="3"/>
      <c r="K83" s="3"/>
    </row>
    <row r="84" spans="2:11" ht="15">
      <c r="B84" s="3" t="s">
        <v>1352</v>
      </c>
      <c r="C84" s="3" t="s">
        <v>5060</v>
      </c>
      <c r="D84" s="3" t="s">
        <v>1842</v>
      </c>
      <c r="E84" s="7"/>
      <c r="F84" s="3" t="s">
        <v>5061</v>
      </c>
      <c r="G84" s="3" t="s">
        <v>5062</v>
      </c>
      <c r="H84" s="3" t="s">
        <v>1098</v>
      </c>
      <c r="I84" s="7" t="s">
        <v>1204</v>
      </c>
      <c r="J84" s="3"/>
      <c r="K84" s="3"/>
    </row>
    <row r="85" spans="2:11" ht="15">
      <c r="B85" s="3" t="s">
        <v>1437</v>
      </c>
      <c r="C85" s="3" t="s">
        <v>5063</v>
      </c>
      <c r="D85" s="3" t="s">
        <v>1038</v>
      </c>
      <c r="E85" s="7"/>
      <c r="F85" s="3" t="s">
        <v>5064</v>
      </c>
      <c r="G85" s="3" t="s">
        <v>5065</v>
      </c>
      <c r="H85" s="3" t="s">
        <v>1098</v>
      </c>
      <c r="I85" s="7" t="s">
        <v>1099</v>
      </c>
      <c r="J85" s="3"/>
      <c r="K85" s="3"/>
    </row>
    <row r="86" spans="2:11" ht="15">
      <c r="B86" s="3" t="s">
        <v>1443</v>
      </c>
      <c r="C86" s="3" t="s">
        <v>5066</v>
      </c>
      <c r="D86" s="3" t="s">
        <v>1038</v>
      </c>
      <c r="E86" s="7"/>
      <c r="F86" s="3" t="s">
        <v>5067</v>
      </c>
      <c r="G86" s="3" t="s">
        <v>5068</v>
      </c>
      <c r="H86" s="3" t="s">
        <v>1098</v>
      </c>
      <c r="I86" s="7" t="s">
        <v>1054</v>
      </c>
      <c r="J86" s="3"/>
      <c r="K86" s="3"/>
    </row>
    <row r="87" spans="2:11" ht="15">
      <c r="B87" s="3" t="s">
        <v>1064</v>
      </c>
      <c r="C87" s="3" t="s">
        <v>5069</v>
      </c>
      <c r="D87" s="3" t="s">
        <v>1066</v>
      </c>
      <c r="E87" s="7" t="s">
        <v>4970</v>
      </c>
      <c r="F87" s="3" t="s">
        <v>5070</v>
      </c>
      <c r="G87" s="3" t="s">
        <v>5071</v>
      </c>
      <c r="H87" s="3" t="s">
        <v>1098</v>
      </c>
      <c r="I87" s="7" t="s">
        <v>1204</v>
      </c>
      <c r="J87" s="3"/>
      <c r="K87" s="3"/>
    </row>
    <row r="88" spans="2:11" ht="15">
      <c r="B88" s="3" t="s">
        <v>1071</v>
      </c>
      <c r="C88" s="3" t="s">
        <v>5072</v>
      </c>
      <c r="D88" s="3" t="s">
        <v>1038</v>
      </c>
      <c r="E88" s="7"/>
      <c r="F88" s="3" t="s">
        <v>5073</v>
      </c>
      <c r="G88" s="3" t="s">
        <v>5074</v>
      </c>
      <c r="H88" s="3" t="s">
        <v>1098</v>
      </c>
      <c r="I88" s="7" t="s">
        <v>1099</v>
      </c>
      <c r="J88" s="3"/>
      <c r="K88" s="3"/>
    </row>
    <row r="89" spans="2:11" ht="15">
      <c r="B89" s="3" t="s">
        <v>1082</v>
      </c>
      <c r="C89" s="3" t="s">
        <v>5075</v>
      </c>
      <c r="D89" s="3" t="s">
        <v>1038</v>
      </c>
      <c r="E89" s="7"/>
      <c r="F89" s="3" t="s">
        <v>5076</v>
      </c>
      <c r="G89" s="3" t="s">
        <v>5077</v>
      </c>
      <c r="H89" s="3" t="s">
        <v>1098</v>
      </c>
      <c r="I89" s="7" t="s">
        <v>1054</v>
      </c>
      <c r="J89" s="3"/>
      <c r="K89" s="3"/>
    </row>
    <row r="90" spans="2:11" ht="15">
      <c r="B90" s="3" t="s">
        <v>1088</v>
      </c>
      <c r="C90" s="3" t="s">
        <v>5078</v>
      </c>
      <c r="D90" s="3" t="s">
        <v>1038</v>
      </c>
      <c r="E90" s="7"/>
      <c r="F90" s="3" t="s">
        <v>1673</v>
      </c>
      <c r="G90" s="3" t="s">
        <v>1674</v>
      </c>
      <c r="H90" s="3" t="s">
        <v>2359</v>
      </c>
      <c r="I90" s="7"/>
      <c r="J90" s="3"/>
      <c r="K90" s="3"/>
    </row>
    <row r="91" spans="2:11" ht="15">
      <c r="B91" s="10" t="s">
        <v>1161</v>
      </c>
      <c r="C91" s="10" t="s">
        <v>5079</v>
      </c>
      <c r="D91" s="10" t="s">
        <v>1038</v>
      </c>
      <c r="E91" s="11"/>
      <c r="F91" s="10" t="s">
        <v>5080</v>
      </c>
      <c r="G91" s="10" t="s">
        <v>3424</v>
      </c>
      <c r="H91" s="10" t="s">
        <v>5081</v>
      </c>
      <c r="I91" s="11" t="s">
        <v>1049</v>
      </c>
      <c r="J91" s="10"/>
      <c r="K91" s="10"/>
    </row>
    <row r="92" spans="2:11" ht="15">
      <c r="B92" s="10" t="s">
        <v>1882</v>
      </c>
      <c r="C92" s="10" t="s">
        <v>5082</v>
      </c>
      <c r="D92" s="10" t="s">
        <v>1038</v>
      </c>
      <c r="E92" s="11"/>
      <c r="F92" s="10" t="s">
        <v>5083</v>
      </c>
      <c r="G92" s="10" t="s">
        <v>5084</v>
      </c>
      <c r="H92" s="10" t="s">
        <v>5085</v>
      </c>
      <c r="I92" s="11" t="s">
        <v>1049</v>
      </c>
      <c r="J92" s="10"/>
      <c r="K92" s="10"/>
    </row>
    <row r="93" spans="2:11" ht="15">
      <c r="B93" s="10" t="s">
        <v>1886</v>
      </c>
      <c r="C93" s="10" t="s">
        <v>5086</v>
      </c>
      <c r="D93" s="10" t="s">
        <v>1874</v>
      </c>
      <c r="E93" s="11" t="s">
        <v>4962</v>
      </c>
      <c r="F93" s="10" t="s">
        <v>5087</v>
      </c>
      <c r="G93" s="10" t="s">
        <v>5088</v>
      </c>
      <c r="H93" s="10" t="s">
        <v>4965</v>
      </c>
      <c r="I93" s="11" t="s">
        <v>1049</v>
      </c>
      <c r="J93" s="10" t="s">
        <v>1043</v>
      </c>
      <c r="K93" s="10" t="s">
        <v>1043</v>
      </c>
    </row>
    <row r="94" spans="2:11" ht="15">
      <c r="B94" s="10" t="s">
        <v>1567</v>
      </c>
      <c r="C94" s="10" t="s">
        <v>5089</v>
      </c>
      <c r="D94" s="10" t="s">
        <v>1874</v>
      </c>
      <c r="E94" s="11" t="s">
        <v>4970</v>
      </c>
      <c r="F94" s="10" t="s">
        <v>5090</v>
      </c>
      <c r="G94" s="10" t="s">
        <v>5091</v>
      </c>
      <c r="H94" s="10" t="s">
        <v>1098</v>
      </c>
      <c r="I94" s="11" t="s">
        <v>1049</v>
      </c>
      <c r="J94" s="10"/>
      <c r="K94" s="10"/>
    </row>
    <row r="95" spans="2:11" ht="15">
      <c r="B95" s="10" t="s">
        <v>1380</v>
      </c>
      <c r="C95" s="10" t="s">
        <v>5092</v>
      </c>
      <c r="D95" s="10" t="s">
        <v>1038</v>
      </c>
      <c r="E95" s="11"/>
      <c r="F95" s="10" t="s">
        <v>3264</v>
      </c>
      <c r="G95" s="10" t="s">
        <v>3265</v>
      </c>
      <c r="H95" s="10" t="s">
        <v>3265</v>
      </c>
      <c r="I95" s="11" t="s">
        <v>1049</v>
      </c>
      <c r="J95" s="10"/>
      <c r="K95" s="10"/>
    </row>
    <row r="96" spans="2:11" ht="15">
      <c r="B96" s="10" t="s">
        <v>1448</v>
      </c>
      <c r="C96" s="10" t="s">
        <v>5093</v>
      </c>
      <c r="D96" s="10" t="s">
        <v>1874</v>
      </c>
      <c r="E96" s="11" t="s">
        <v>1095</v>
      </c>
      <c r="F96" s="10" t="s">
        <v>3443</v>
      </c>
      <c r="G96" s="10" t="s">
        <v>3210</v>
      </c>
      <c r="H96" s="10" t="s">
        <v>1098</v>
      </c>
      <c r="I96" s="11" t="s">
        <v>1049</v>
      </c>
      <c r="J96" s="10"/>
      <c r="K96" s="10"/>
    </row>
    <row r="97" spans="2:11" ht="15">
      <c r="B97" s="10" t="s">
        <v>1219</v>
      </c>
      <c r="C97" s="10" t="s">
        <v>5094</v>
      </c>
      <c r="D97" s="10" t="s">
        <v>1874</v>
      </c>
      <c r="E97" s="11" t="s">
        <v>2864</v>
      </c>
      <c r="F97" s="10" t="s">
        <v>3112</v>
      </c>
      <c r="G97" s="10" t="s">
        <v>2866</v>
      </c>
      <c r="H97" s="10" t="s">
        <v>3113</v>
      </c>
      <c r="I97" s="11" t="s">
        <v>1049</v>
      </c>
      <c r="J97" s="10"/>
      <c r="K97" s="10"/>
    </row>
    <row r="98" spans="2:11" ht="15">
      <c r="B98" s="10" t="s">
        <v>1227</v>
      </c>
      <c r="C98" s="10" t="s">
        <v>5095</v>
      </c>
      <c r="D98" s="10" t="s">
        <v>1874</v>
      </c>
      <c r="E98" s="11" t="s">
        <v>2852</v>
      </c>
      <c r="F98" s="10" t="s">
        <v>3115</v>
      </c>
      <c r="G98" s="10" t="s">
        <v>2854</v>
      </c>
      <c r="H98" s="10" t="s">
        <v>3116</v>
      </c>
      <c r="I98" s="11" t="s">
        <v>1049</v>
      </c>
      <c r="J98" s="10"/>
      <c r="K98" s="10"/>
    </row>
    <row r="99" spans="2:11" ht="15">
      <c r="B99" s="10" t="s">
        <v>1187</v>
      </c>
      <c r="C99" s="10" t="s">
        <v>5096</v>
      </c>
      <c r="D99" s="10" t="s">
        <v>1874</v>
      </c>
      <c r="E99" s="11" t="s">
        <v>2107</v>
      </c>
      <c r="F99" s="10" t="s">
        <v>2108</v>
      </c>
      <c r="G99" s="10" t="s">
        <v>2109</v>
      </c>
      <c r="H99" s="10" t="s">
        <v>2110</v>
      </c>
      <c r="I99" s="11" t="s">
        <v>1049</v>
      </c>
      <c r="J99" s="10" t="s">
        <v>1043</v>
      </c>
      <c r="K99" s="10" t="s">
        <v>1043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K8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5097</v>
      </c>
      <c r="D4" s="4" t="s">
        <v>1019</v>
      </c>
      <c r="E4" s="3" t="s">
        <v>101</v>
      </c>
    </row>
    <row r="5" spans="1:11" ht="16">
      <c r="B5" s="4" t="s">
        <v>1020</v>
      </c>
      <c r="C5" s="13" t="s">
        <v>105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5098</v>
      </c>
      <c r="D9" s="3" t="s">
        <v>1038</v>
      </c>
      <c r="E9" s="7"/>
      <c r="F9" s="3" t="s">
        <v>5099</v>
      </c>
      <c r="G9" s="3" t="s">
        <v>5100</v>
      </c>
      <c r="H9" s="3" t="s">
        <v>5101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5102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5103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5105</v>
      </c>
      <c r="D12" s="3" t="s">
        <v>1038</v>
      </c>
      <c r="E12" s="7"/>
      <c r="F12" s="3" t="s">
        <v>4885</v>
      </c>
      <c r="G12" s="3" t="s">
        <v>4886</v>
      </c>
      <c r="H12" s="3" t="s">
        <v>4887</v>
      </c>
      <c r="I12" s="7" t="s">
        <v>1866</v>
      </c>
      <c r="J12" s="3"/>
      <c r="K12" s="3"/>
    </row>
    <row r="13" spans="1:11" ht="15">
      <c r="B13" s="3" t="s">
        <v>1872</v>
      </c>
      <c r="C13" s="3" t="s">
        <v>5106</v>
      </c>
      <c r="D13" s="3" t="s">
        <v>1038</v>
      </c>
      <c r="E13" s="7"/>
      <c r="F13" s="3" t="s">
        <v>4889</v>
      </c>
      <c r="G13" s="3" t="s">
        <v>4890</v>
      </c>
      <c r="H13" s="3" t="s">
        <v>4891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5107</v>
      </c>
      <c r="D14" s="3" t="s">
        <v>1038</v>
      </c>
      <c r="E14" s="7"/>
      <c r="F14" s="3" t="s">
        <v>4893</v>
      </c>
      <c r="G14" s="3" t="s">
        <v>4894</v>
      </c>
      <c r="H14" s="3" t="s">
        <v>4895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5108</v>
      </c>
      <c r="D15" s="3" t="s">
        <v>1038</v>
      </c>
      <c r="E15" s="7"/>
      <c r="F15" s="3" t="s">
        <v>5109</v>
      </c>
      <c r="G15" s="3" t="s">
        <v>5110</v>
      </c>
      <c r="H15" s="3" t="s">
        <v>5111</v>
      </c>
      <c r="I15" s="7" t="s">
        <v>1866</v>
      </c>
      <c r="J15" s="3"/>
      <c r="K15" s="3"/>
    </row>
    <row r="16" spans="1:11" ht="15">
      <c r="B16" s="3" t="s">
        <v>1161</v>
      </c>
      <c r="C16" s="3" t="s">
        <v>5112</v>
      </c>
      <c r="D16" s="3" t="s">
        <v>1038</v>
      </c>
      <c r="E16" s="7"/>
      <c r="F16" s="3" t="s">
        <v>4897</v>
      </c>
      <c r="G16" s="3" t="s">
        <v>4898</v>
      </c>
      <c r="H16" s="3" t="s">
        <v>4899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1882</v>
      </c>
      <c r="C17" s="3" t="s">
        <v>5113</v>
      </c>
      <c r="D17" s="3" t="s">
        <v>1038</v>
      </c>
      <c r="E17" s="7"/>
      <c r="F17" s="3" t="s">
        <v>5114</v>
      </c>
      <c r="G17" s="3" t="s">
        <v>5115</v>
      </c>
      <c r="H17" s="3" t="s">
        <v>5116</v>
      </c>
      <c r="I17" s="7" t="s">
        <v>1049</v>
      </c>
      <c r="J17" s="3"/>
      <c r="K17" s="3"/>
    </row>
    <row r="18" spans="2:11" ht="15">
      <c r="B18" s="3" t="s">
        <v>1886</v>
      </c>
      <c r="C18" s="3" t="s">
        <v>5117</v>
      </c>
      <c r="D18" s="3" t="s">
        <v>1573</v>
      </c>
      <c r="E18" s="7"/>
      <c r="F18" s="3" t="s">
        <v>4921</v>
      </c>
      <c r="G18" s="3" t="s">
        <v>4922</v>
      </c>
      <c r="H18" s="3" t="s">
        <v>4923</v>
      </c>
      <c r="I18" s="7" t="s">
        <v>1576</v>
      </c>
      <c r="J18" s="3"/>
      <c r="K18" s="3"/>
    </row>
    <row r="19" spans="2:11" ht="15">
      <c r="B19" s="3" t="s">
        <v>1890</v>
      </c>
      <c r="C19" s="3" t="s">
        <v>5118</v>
      </c>
      <c r="D19" s="3" t="s">
        <v>1038</v>
      </c>
      <c r="E19" s="7"/>
      <c r="F19" s="3" t="s">
        <v>4925</v>
      </c>
      <c r="G19" s="3" t="s">
        <v>4926</v>
      </c>
      <c r="H19" s="3" t="s">
        <v>1098</v>
      </c>
      <c r="I19" s="7" t="s">
        <v>1049</v>
      </c>
      <c r="J19" s="3"/>
      <c r="K19" s="3"/>
    </row>
    <row r="20" spans="2:11" ht="15">
      <c r="B20" s="3" t="s">
        <v>1619</v>
      </c>
      <c r="C20" s="3" t="s">
        <v>5119</v>
      </c>
      <c r="D20" s="3" t="s">
        <v>1038</v>
      </c>
      <c r="E20" s="7"/>
      <c r="F20" s="3" t="s">
        <v>4928</v>
      </c>
      <c r="G20" s="3" t="s">
        <v>4929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5120</v>
      </c>
      <c r="D21" s="3" t="s">
        <v>1842</v>
      </c>
      <c r="E21" s="7"/>
      <c r="F21" s="3" t="s">
        <v>5121</v>
      </c>
      <c r="G21" s="3" t="s">
        <v>5122</v>
      </c>
      <c r="H21" s="3" t="s">
        <v>5123</v>
      </c>
      <c r="I21" s="7" t="s">
        <v>1042</v>
      </c>
      <c r="J21" s="3"/>
      <c r="K21" s="3"/>
    </row>
    <row r="22" spans="2:11" ht="15">
      <c r="B22" s="3" t="s">
        <v>1588</v>
      </c>
      <c r="C22" s="3" t="s">
        <v>5124</v>
      </c>
      <c r="D22" s="3" t="s">
        <v>1038</v>
      </c>
      <c r="E22" s="7"/>
      <c r="F22" s="3" t="s">
        <v>4931</v>
      </c>
      <c r="G22" s="3" t="s">
        <v>4932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5125</v>
      </c>
      <c r="D23" s="3" t="s">
        <v>1038</v>
      </c>
      <c r="E23" s="7"/>
      <c r="F23" s="3" t="s">
        <v>4934</v>
      </c>
      <c r="G23" s="3" t="s">
        <v>4935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1902</v>
      </c>
      <c r="C24" s="3" t="s">
        <v>5126</v>
      </c>
      <c r="D24" s="3" t="s">
        <v>1038</v>
      </c>
      <c r="E24" s="7"/>
      <c r="F24" s="3" t="s">
        <v>4937</v>
      </c>
      <c r="G24" s="3" t="s">
        <v>4938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5127</v>
      </c>
      <c r="D25" s="3" t="s">
        <v>1038</v>
      </c>
      <c r="E25" s="7"/>
      <c r="F25" s="3" t="s">
        <v>5128</v>
      </c>
      <c r="G25" s="3" t="s">
        <v>5129</v>
      </c>
      <c r="H25" s="3" t="s">
        <v>1098</v>
      </c>
      <c r="I25" s="7" t="s">
        <v>1049</v>
      </c>
      <c r="J25" s="3"/>
      <c r="K25" s="3"/>
    </row>
    <row r="26" spans="2:11" ht="15">
      <c r="B26" s="3" t="s">
        <v>1906</v>
      </c>
      <c r="C26" s="3" t="s">
        <v>5130</v>
      </c>
      <c r="D26" s="3" t="s">
        <v>1038</v>
      </c>
      <c r="E26" s="7"/>
      <c r="F26" s="3" t="s">
        <v>5131</v>
      </c>
      <c r="G26" s="3" t="s">
        <v>5132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1909</v>
      </c>
      <c r="C27" s="3" t="s">
        <v>5133</v>
      </c>
      <c r="D27" s="3" t="s">
        <v>1038</v>
      </c>
      <c r="E27" s="7"/>
      <c r="F27" s="3" t="s">
        <v>4940</v>
      </c>
      <c r="G27" s="3" t="s">
        <v>4941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1301</v>
      </c>
      <c r="C28" s="3" t="s">
        <v>5134</v>
      </c>
      <c r="D28" s="3" t="s">
        <v>1038</v>
      </c>
      <c r="E28" s="7"/>
      <c r="F28" s="3" t="s">
        <v>4943</v>
      </c>
      <c r="G28" s="3" t="s">
        <v>4944</v>
      </c>
      <c r="H28" s="3" t="s">
        <v>1098</v>
      </c>
      <c r="I28" s="7" t="s">
        <v>1049</v>
      </c>
      <c r="J28" s="3"/>
      <c r="K28" s="3"/>
    </row>
    <row r="29" spans="2:11" ht="15">
      <c r="B29" s="3" t="s">
        <v>1912</v>
      </c>
      <c r="C29" s="3" t="s">
        <v>5135</v>
      </c>
      <c r="D29" s="3" t="s">
        <v>1038</v>
      </c>
      <c r="E29" s="7"/>
      <c r="F29" s="3" t="s">
        <v>4946</v>
      </c>
      <c r="G29" s="3" t="s">
        <v>4947</v>
      </c>
      <c r="H29" s="3" t="s">
        <v>1098</v>
      </c>
      <c r="I29" s="7" t="s">
        <v>1049</v>
      </c>
      <c r="J29" s="3"/>
      <c r="K29" s="3"/>
    </row>
    <row r="30" spans="2:11" ht="15">
      <c r="B30" s="3" t="s">
        <v>1140</v>
      </c>
      <c r="C30" s="3" t="s">
        <v>5136</v>
      </c>
      <c r="D30" s="3" t="s">
        <v>1038</v>
      </c>
      <c r="E30" s="7"/>
      <c r="F30" s="3" t="s">
        <v>5137</v>
      </c>
      <c r="G30" s="3" t="s">
        <v>5138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1169</v>
      </c>
      <c r="C31" s="3" t="s">
        <v>5139</v>
      </c>
      <c r="D31" s="3" t="s">
        <v>1038</v>
      </c>
      <c r="E31" s="7"/>
      <c r="F31" s="3" t="s">
        <v>5140</v>
      </c>
      <c r="G31" s="3" t="s">
        <v>5141</v>
      </c>
      <c r="H31" s="3" t="s">
        <v>1098</v>
      </c>
      <c r="I31" s="7" t="s">
        <v>1049</v>
      </c>
      <c r="J31" s="3"/>
      <c r="K31" s="3"/>
    </row>
    <row r="32" spans="2:11" ht="15">
      <c r="B32" s="3" t="s">
        <v>1319</v>
      </c>
      <c r="C32" s="3" t="s">
        <v>5142</v>
      </c>
      <c r="D32" s="3" t="s">
        <v>1038</v>
      </c>
      <c r="E32" s="7"/>
      <c r="F32" s="3" t="s">
        <v>4949</v>
      </c>
      <c r="G32" s="3" t="s">
        <v>4950</v>
      </c>
      <c r="H32" s="3" t="s">
        <v>1098</v>
      </c>
      <c r="I32" s="7" t="s">
        <v>1049</v>
      </c>
      <c r="J32" s="3"/>
      <c r="K32" s="3"/>
    </row>
    <row r="33" spans="2:11" ht="15">
      <c r="B33" s="3" t="s">
        <v>1472</v>
      </c>
      <c r="C33" s="3" t="s">
        <v>5143</v>
      </c>
      <c r="D33" s="3" t="s">
        <v>1038</v>
      </c>
      <c r="E33" s="7"/>
      <c r="F33" s="3" t="s">
        <v>5144</v>
      </c>
      <c r="G33" s="3" t="s">
        <v>5145</v>
      </c>
      <c r="H33" s="3" t="s">
        <v>1098</v>
      </c>
      <c r="I33" s="7" t="s">
        <v>1049</v>
      </c>
      <c r="J33" s="3"/>
      <c r="K33" s="3"/>
    </row>
    <row r="34" spans="2:11" ht="15">
      <c r="B34" s="3" t="s">
        <v>1567</v>
      </c>
      <c r="C34" s="3" t="s">
        <v>5146</v>
      </c>
      <c r="D34" s="3" t="s">
        <v>1038</v>
      </c>
      <c r="E34" s="7"/>
      <c r="F34" s="3" t="s">
        <v>5147</v>
      </c>
      <c r="G34" s="3" t="s">
        <v>5148</v>
      </c>
      <c r="H34" s="3" t="s">
        <v>1098</v>
      </c>
      <c r="I34" s="7" t="s">
        <v>1049</v>
      </c>
      <c r="J34" s="3"/>
      <c r="K34" s="3"/>
    </row>
    <row r="35" spans="2:11" ht="15">
      <c r="B35" s="3" t="s">
        <v>1392</v>
      </c>
      <c r="C35" s="3" t="s">
        <v>5149</v>
      </c>
      <c r="D35" s="3" t="s">
        <v>1038</v>
      </c>
      <c r="E35" s="7"/>
      <c r="F35" s="3" t="s">
        <v>5150</v>
      </c>
      <c r="G35" s="3" t="s">
        <v>5151</v>
      </c>
      <c r="H35" s="3" t="s">
        <v>1098</v>
      </c>
      <c r="I35" s="7" t="s">
        <v>1049</v>
      </c>
      <c r="J35" s="3"/>
      <c r="K35" s="3"/>
    </row>
    <row r="36" spans="2:11" ht="15">
      <c r="B36" s="3" t="s">
        <v>1380</v>
      </c>
      <c r="C36" s="3" t="s">
        <v>5152</v>
      </c>
      <c r="D36" s="3" t="s">
        <v>1038</v>
      </c>
      <c r="E36" s="7"/>
      <c r="F36" s="3" t="s">
        <v>5153</v>
      </c>
      <c r="G36" s="3" t="s">
        <v>5154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1388</v>
      </c>
      <c r="C37" s="3" t="s">
        <v>5155</v>
      </c>
      <c r="D37" s="3" t="s">
        <v>1038</v>
      </c>
      <c r="E37" s="7"/>
      <c r="F37" s="3" t="s">
        <v>5156</v>
      </c>
      <c r="G37" s="3" t="s">
        <v>5157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1384</v>
      </c>
      <c r="C38" s="3" t="s">
        <v>5158</v>
      </c>
      <c r="D38" s="3" t="s">
        <v>1038</v>
      </c>
      <c r="E38" s="7"/>
      <c r="F38" s="3" t="s">
        <v>5159</v>
      </c>
      <c r="G38" s="3" t="s">
        <v>5160</v>
      </c>
      <c r="H38" s="3" t="s">
        <v>1098</v>
      </c>
      <c r="I38" s="7" t="s">
        <v>1049</v>
      </c>
      <c r="J38" s="3"/>
      <c r="K38" s="3"/>
    </row>
    <row r="39" spans="2:11" ht="15">
      <c r="B39" s="3" t="s">
        <v>1448</v>
      </c>
      <c r="C39" s="3" t="s">
        <v>5161</v>
      </c>
      <c r="D39" s="3" t="s">
        <v>1038</v>
      </c>
      <c r="E39" s="7"/>
      <c r="F39" s="3" t="s">
        <v>5162</v>
      </c>
      <c r="G39" s="3" t="s">
        <v>5163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1223</v>
      </c>
      <c r="C40" s="3" t="s">
        <v>5164</v>
      </c>
      <c r="D40" s="3" t="s">
        <v>1038</v>
      </c>
      <c r="E40" s="7"/>
      <c r="F40" s="3" t="s">
        <v>5165</v>
      </c>
      <c r="G40" s="3" t="s">
        <v>5166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1215</v>
      </c>
      <c r="C41" s="3" t="s">
        <v>5167</v>
      </c>
      <c r="D41" s="3" t="s">
        <v>1038</v>
      </c>
      <c r="E41" s="7"/>
      <c r="F41" s="3" t="s">
        <v>5168</v>
      </c>
      <c r="G41" s="3" t="s">
        <v>5169</v>
      </c>
      <c r="H41" s="3" t="s">
        <v>1098</v>
      </c>
      <c r="I41" s="7" t="s">
        <v>1049</v>
      </c>
      <c r="J41" s="3"/>
      <c r="K41" s="3"/>
    </row>
    <row r="42" spans="2:11" ht="15">
      <c r="B42" s="3" t="s">
        <v>1191</v>
      </c>
      <c r="C42" s="3" t="s">
        <v>5170</v>
      </c>
      <c r="D42" s="3" t="s">
        <v>1038</v>
      </c>
      <c r="E42" s="7"/>
      <c r="F42" s="3" t="s">
        <v>5171</v>
      </c>
      <c r="G42" s="3" t="s">
        <v>1032</v>
      </c>
      <c r="H42" s="3" t="s">
        <v>1098</v>
      </c>
      <c r="I42" s="7" t="s">
        <v>1866</v>
      </c>
      <c r="J42" s="3"/>
      <c r="K42" s="3"/>
    </row>
    <row r="43" spans="2:11" ht="15">
      <c r="B43" s="3" t="s">
        <v>1195</v>
      </c>
      <c r="C43" s="3" t="s">
        <v>5172</v>
      </c>
      <c r="D43" s="3" t="s">
        <v>1038</v>
      </c>
      <c r="E43" s="7"/>
      <c r="F43" s="3" t="s">
        <v>5173</v>
      </c>
      <c r="G43" s="3" t="s">
        <v>5174</v>
      </c>
      <c r="H43" s="3" t="s">
        <v>1098</v>
      </c>
      <c r="I43" s="7" t="s">
        <v>1049</v>
      </c>
      <c r="J43" s="3"/>
      <c r="K43" s="3"/>
    </row>
    <row r="44" spans="2:11" ht="15">
      <c r="B44" s="3" t="s">
        <v>1187</v>
      </c>
      <c r="C44" s="3" t="s">
        <v>5175</v>
      </c>
      <c r="D44" s="3" t="s">
        <v>1038</v>
      </c>
      <c r="E44" s="7"/>
      <c r="F44" s="3" t="s">
        <v>1646</v>
      </c>
      <c r="G44" s="3" t="s">
        <v>1647</v>
      </c>
      <c r="H44" s="3" t="s">
        <v>1648</v>
      </c>
      <c r="I44" s="7" t="s">
        <v>1049</v>
      </c>
      <c r="J44" s="3"/>
      <c r="K44" s="3"/>
    </row>
    <row r="45" spans="2:11" ht="15">
      <c r="B45" s="3" t="s">
        <v>1416</v>
      </c>
      <c r="C45" s="3" t="s">
        <v>5176</v>
      </c>
      <c r="D45" s="3" t="s">
        <v>1573</v>
      </c>
      <c r="E45" s="7"/>
      <c r="F45" s="3" t="s">
        <v>1615</v>
      </c>
      <c r="G45" s="3" t="s">
        <v>1616</v>
      </c>
      <c r="H45" s="3" t="s">
        <v>1617</v>
      </c>
      <c r="I45" s="7" t="s">
        <v>1618</v>
      </c>
      <c r="J45" s="3" t="s">
        <v>1043</v>
      </c>
      <c r="K45" s="3" t="s">
        <v>1043</v>
      </c>
    </row>
    <row r="46" spans="2:11" ht="15">
      <c r="B46" s="3" t="s">
        <v>1916</v>
      </c>
      <c r="C46" s="3" t="s">
        <v>5177</v>
      </c>
      <c r="D46" s="3" t="s">
        <v>1066</v>
      </c>
      <c r="E46" s="7" t="s">
        <v>4962</v>
      </c>
      <c r="F46" s="3" t="s">
        <v>4963</v>
      </c>
      <c r="G46" s="3" t="s">
        <v>4964</v>
      </c>
      <c r="H46" s="3" t="s">
        <v>4965</v>
      </c>
      <c r="I46" s="7" t="s">
        <v>1042</v>
      </c>
      <c r="J46" s="3" t="s">
        <v>1043</v>
      </c>
      <c r="K46" s="3" t="s">
        <v>1043</v>
      </c>
    </row>
    <row r="47" spans="2:11" ht="15">
      <c r="B47" s="3" t="s">
        <v>1424</v>
      </c>
      <c r="C47" s="3" t="s">
        <v>5178</v>
      </c>
      <c r="D47" s="3" t="s">
        <v>1038</v>
      </c>
      <c r="E47" s="7"/>
      <c r="F47" s="3" t="s">
        <v>4967</v>
      </c>
      <c r="G47" s="3" t="s">
        <v>4968</v>
      </c>
      <c r="H47" s="3"/>
      <c r="I47" s="7" t="s">
        <v>1076</v>
      </c>
      <c r="J47" s="3"/>
      <c r="K47" s="3"/>
    </row>
    <row r="48" spans="2:11" ht="15">
      <c r="B48" s="3" t="s">
        <v>1428</v>
      </c>
      <c r="C48" s="3" t="s">
        <v>5179</v>
      </c>
      <c r="D48" s="3" t="s">
        <v>1066</v>
      </c>
      <c r="E48" s="7" t="s">
        <v>4970</v>
      </c>
      <c r="F48" s="3" t="s">
        <v>4971</v>
      </c>
      <c r="G48" s="3" t="s">
        <v>4972</v>
      </c>
      <c r="H48" s="3"/>
      <c r="I48" s="7" t="s">
        <v>1042</v>
      </c>
      <c r="J48" s="3"/>
      <c r="K48" s="3"/>
    </row>
    <row r="49" spans="2:11" ht="15">
      <c r="B49" s="3" t="s">
        <v>1420</v>
      </c>
      <c r="C49" s="3" t="s">
        <v>5180</v>
      </c>
      <c r="D49" s="3" t="s">
        <v>1038</v>
      </c>
      <c r="E49" s="7"/>
      <c r="F49" s="3" t="s">
        <v>4974</v>
      </c>
      <c r="G49" s="3" t="s">
        <v>4975</v>
      </c>
      <c r="H49" s="3"/>
      <c r="I49" s="7" t="s">
        <v>1076</v>
      </c>
      <c r="J49" s="3"/>
      <c r="K49" s="3"/>
    </row>
    <row r="50" spans="2:11" ht="15">
      <c r="B50" s="3" t="s">
        <v>1571</v>
      </c>
      <c r="C50" s="3" t="s">
        <v>5181</v>
      </c>
      <c r="D50" s="3" t="s">
        <v>1066</v>
      </c>
      <c r="E50" s="7" t="s">
        <v>1095</v>
      </c>
      <c r="F50" s="3" t="s">
        <v>5182</v>
      </c>
      <c r="G50" s="3" t="s">
        <v>5183</v>
      </c>
      <c r="H50" s="3"/>
      <c r="I50" s="7" t="s">
        <v>1042</v>
      </c>
      <c r="J50" s="3"/>
      <c r="K50" s="3"/>
    </row>
    <row r="51" spans="2:11" ht="15">
      <c r="B51" s="3" t="s">
        <v>1765</v>
      </c>
      <c r="C51" s="3" t="s">
        <v>5184</v>
      </c>
      <c r="D51" s="3" t="s">
        <v>1066</v>
      </c>
      <c r="E51" s="7" t="s">
        <v>5185</v>
      </c>
      <c r="F51" s="3" t="s">
        <v>5186</v>
      </c>
      <c r="G51" s="3" t="s">
        <v>5187</v>
      </c>
      <c r="H51" s="3" t="s">
        <v>5188</v>
      </c>
      <c r="I51" s="7" t="s">
        <v>1042</v>
      </c>
      <c r="J51" s="3" t="s">
        <v>1043</v>
      </c>
      <c r="K51" s="3" t="s">
        <v>1043</v>
      </c>
    </row>
    <row r="52" spans="2:11" ht="15">
      <c r="B52" s="3" t="s">
        <v>1920</v>
      </c>
      <c r="C52" s="3" t="s">
        <v>5189</v>
      </c>
      <c r="D52" s="3" t="s">
        <v>2192</v>
      </c>
      <c r="E52" s="7"/>
      <c r="F52" s="3" t="s">
        <v>2911</v>
      </c>
      <c r="G52" s="3" t="s">
        <v>5190</v>
      </c>
      <c r="H52" s="3" t="s">
        <v>5190</v>
      </c>
      <c r="I52" s="7" t="s">
        <v>2813</v>
      </c>
      <c r="J52" s="3"/>
      <c r="K52" s="3"/>
    </row>
    <row r="53" spans="2:11" ht="15">
      <c r="B53" s="3" t="s">
        <v>1924</v>
      </c>
      <c r="C53" s="3" t="s">
        <v>5191</v>
      </c>
      <c r="D53" s="3" t="s">
        <v>1038</v>
      </c>
      <c r="E53" s="7"/>
      <c r="F53" s="3" t="s">
        <v>3083</v>
      </c>
      <c r="G53" s="3" t="s">
        <v>5192</v>
      </c>
      <c r="H53" s="3" t="s">
        <v>5193</v>
      </c>
      <c r="I53" s="7" t="s">
        <v>1049</v>
      </c>
      <c r="J53" s="3"/>
      <c r="K53" s="3"/>
    </row>
    <row r="54" spans="2:11" ht="15">
      <c r="B54" s="3" t="s">
        <v>1928</v>
      </c>
      <c r="C54" s="3" t="s">
        <v>5194</v>
      </c>
      <c r="D54" s="3" t="s">
        <v>1038</v>
      </c>
      <c r="E54" s="7"/>
      <c r="F54" s="3" t="s">
        <v>4997</v>
      </c>
      <c r="G54" s="3" t="s">
        <v>4998</v>
      </c>
      <c r="H54" s="3" t="s">
        <v>4999</v>
      </c>
      <c r="I54" s="7" t="s">
        <v>1049</v>
      </c>
      <c r="J54" s="3"/>
      <c r="K54" s="3"/>
    </row>
    <row r="55" spans="2:11" ht="15">
      <c r="B55" s="3" t="s">
        <v>1931</v>
      </c>
      <c r="C55" s="3" t="s">
        <v>5195</v>
      </c>
      <c r="D55" s="3" t="s">
        <v>1038</v>
      </c>
      <c r="E55" s="7"/>
      <c r="F55" s="3" t="s">
        <v>5001</v>
      </c>
      <c r="G55" s="3" t="s">
        <v>5002</v>
      </c>
      <c r="H55" s="3" t="s">
        <v>5003</v>
      </c>
      <c r="I55" s="7" t="s">
        <v>1049</v>
      </c>
      <c r="J55" s="3"/>
      <c r="K55" s="3"/>
    </row>
    <row r="56" spans="2:11" ht="15">
      <c r="B56" s="3" t="s">
        <v>1934</v>
      </c>
      <c r="C56" s="3" t="s">
        <v>5196</v>
      </c>
      <c r="D56" s="3" t="s">
        <v>1038</v>
      </c>
      <c r="E56" s="7"/>
      <c r="F56" s="3" t="s">
        <v>5197</v>
      </c>
      <c r="G56" s="3" t="s">
        <v>5198</v>
      </c>
      <c r="H56" s="3" t="s">
        <v>5199</v>
      </c>
      <c r="I56" s="7" t="s">
        <v>1049</v>
      </c>
      <c r="J56" s="3"/>
      <c r="K56" s="3"/>
    </row>
    <row r="57" spans="2:11" ht="15">
      <c r="B57" s="3" t="s">
        <v>1938</v>
      </c>
      <c r="C57" s="3" t="s">
        <v>5200</v>
      </c>
      <c r="D57" s="3" t="s">
        <v>1038</v>
      </c>
      <c r="E57" s="7"/>
      <c r="F57" s="3" t="s">
        <v>5201</v>
      </c>
      <c r="G57" s="3" t="s">
        <v>5202</v>
      </c>
      <c r="H57" s="3" t="s">
        <v>5203</v>
      </c>
      <c r="I57" s="7" t="s">
        <v>1049</v>
      </c>
      <c r="J57" s="3"/>
      <c r="K57" s="3"/>
    </row>
    <row r="58" spans="2:11" ht="15">
      <c r="B58" s="3" t="s">
        <v>1942</v>
      </c>
      <c r="C58" s="3" t="s">
        <v>5204</v>
      </c>
      <c r="D58" s="3" t="s">
        <v>1038</v>
      </c>
      <c r="E58" s="7"/>
      <c r="F58" s="3" t="s">
        <v>5205</v>
      </c>
      <c r="G58" s="3" t="s">
        <v>5206</v>
      </c>
      <c r="H58" s="3" t="s">
        <v>5207</v>
      </c>
      <c r="I58" s="7" t="s">
        <v>1042</v>
      </c>
      <c r="J58" s="3"/>
      <c r="K58" s="3"/>
    </row>
    <row r="59" spans="2:11" ht="15">
      <c r="B59" s="3" t="s">
        <v>1495</v>
      </c>
      <c r="C59" s="3" t="s">
        <v>5208</v>
      </c>
      <c r="D59" s="3" t="s">
        <v>1038</v>
      </c>
      <c r="E59" s="7"/>
      <c r="F59" s="3" t="s">
        <v>5209</v>
      </c>
      <c r="G59" s="3" t="s">
        <v>5210</v>
      </c>
      <c r="H59" s="3" t="s">
        <v>5211</v>
      </c>
      <c r="I59" s="7" t="s">
        <v>1042</v>
      </c>
      <c r="J59" s="3"/>
      <c r="K59" s="3"/>
    </row>
    <row r="60" spans="2:11" ht="15">
      <c r="B60" s="3" t="s">
        <v>1481</v>
      </c>
      <c r="C60" s="3" t="s">
        <v>5212</v>
      </c>
      <c r="D60" s="3" t="s">
        <v>1066</v>
      </c>
      <c r="E60" s="7"/>
      <c r="F60" s="3" t="s">
        <v>5058</v>
      </c>
      <c r="G60" s="3" t="s">
        <v>5213</v>
      </c>
      <c r="H60" s="3" t="s">
        <v>5214</v>
      </c>
      <c r="I60" s="7" t="s">
        <v>1204</v>
      </c>
      <c r="J60" s="3"/>
      <c r="K60" s="3"/>
    </row>
    <row r="61" spans="2:11" ht="15">
      <c r="B61" s="3" t="s">
        <v>1347</v>
      </c>
      <c r="C61" s="3" t="s">
        <v>5215</v>
      </c>
      <c r="D61" s="3" t="s">
        <v>1038</v>
      </c>
      <c r="E61" s="7"/>
      <c r="F61" s="3" t="s">
        <v>5041</v>
      </c>
      <c r="G61" s="3" t="s">
        <v>5213</v>
      </c>
      <c r="H61" s="3" t="s">
        <v>5216</v>
      </c>
      <c r="I61" s="7" t="s">
        <v>1042</v>
      </c>
      <c r="J61" s="3"/>
      <c r="K61" s="3"/>
    </row>
    <row r="62" spans="2:11" ht="15">
      <c r="B62" s="3" t="s">
        <v>1375</v>
      </c>
      <c r="C62" s="3" t="s">
        <v>5217</v>
      </c>
      <c r="D62" s="3" t="s">
        <v>1038</v>
      </c>
      <c r="E62" s="7"/>
      <c r="F62" s="3" t="s">
        <v>5054</v>
      </c>
      <c r="G62" s="3" t="s">
        <v>5218</v>
      </c>
      <c r="H62" s="3" t="s">
        <v>5219</v>
      </c>
      <c r="I62" s="7" t="s">
        <v>1042</v>
      </c>
      <c r="J62" s="3"/>
      <c r="K62" s="3"/>
    </row>
    <row r="63" spans="2:11" ht="15">
      <c r="B63" s="3" t="s">
        <v>1252</v>
      </c>
      <c r="C63" s="3" t="s">
        <v>5220</v>
      </c>
      <c r="D63" s="3" t="s">
        <v>1038</v>
      </c>
      <c r="E63" s="7"/>
      <c r="F63" s="3" t="s">
        <v>5221</v>
      </c>
      <c r="G63" s="3" t="s">
        <v>5222</v>
      </c>
      <c r="H63" s="3" t="s">
        <v>5222</v>
      </c>
      <c r="I63" s="7" t="s">
        <v>1049</v>
      </c>
      <c r="J63" s="3"/>
      <c r="K63" s="3"/>
    </row>
    <row r="64" spans="2:11" ht="15">
      <c r="B64" s="3" t="s">
        <v>1182</v>
      </c>
      <c r="C64" s="3" t="s">
        <v>5223</v>
      </c>
      <c r="D64" s="3" t="s">
        <v>1038</v>
      </c>
      <c r="E64" s="7"/>
      <c r="F64" s="3" t="s">
        <v>5224</v>
      </c>
      <c r="G64" s="3" t="s">
        <v>5225</v>
      </c>
      <c r="H64" s="3" t="s">
        <v>5225</v>
      </c>
      <c r="I64" s="7" t="s">
        <v>1049</v>
      </c>
      <c r="J64" s="3"/>
      <c r="K64" s="3"/>
    </row>
    <row r="65" spans="2:11" ht="15">
      <c r="B65" s="3" t="s">
        <v>1592</v>
      </c>
      <c r="C65" s="3" t="s">
        <v>5226</v>
      </c>
      <c r="D65" s="3" t="s">
        <v>1038</v>
      </c>
      <c r="E65" s="7"/>
      <c r="F65" s="3" t="s">
        <v>5044</v>
      </c>
      <c r="G65" s="3" t="s">
        <v>5227</v>
      </c>
      <c r="H65" s="3" t="s">
        <v>5227</v>
      </c>
      <c r="I65" s="7" t="s">
        <v>1049</v>
      </c>
      <c r="J65" s="3"/>
      <c r="K65" s="3"/>
    </row>
    <row r="66" spans="2:11" ht="15">
      <c r="B66" s="3" t="s">
        <v>1476</v>
      </c>
      <c r="C66" s="3" t="s">
        <v>5228</v>
      </c>
      <c r="D66" s="3" t="s">
        <v>1038</v>
      </c>
      <c r="E66" s="7"/>
      <c r="F66" s="3" t="s">
        <v>5047</v>
      </c>
      <c r="G66" s="3" t="s">
        <v>5229</v>
      </c>
      <c r="H66" s="3" t="s">
        <v>5229</v>
      </c>
      <c r="I66" s="7" t="s">
        <v>1049</v>
      </c>
      <c r="J66" s="3"/>
      <c r="K66" s="3"/>
    </row>
    <row r="67" spans="2:11" ht="15">
      <c r="B67" s="3" t="s">
        <v>1676</v>
      </c>
      <c r="C67" s="3" t="s">
        <v>5230</v>
      </c>
      <c r="D67" s="3" t="s">
        <v>1038</v>
      </c>
      <c r="E67" s="7"/>
      <c r="F67" s="3" t="s">
        <v>5050</v>
      </c>
      <c r="G67" s="3" t="s">
        <v>5231</v>
      </c>
      <c r="H67" s="3" t="s">
        <v>5231</v>
      </c>
      <c r="I67" s="7" t="s">
        <v>1049</v>
      </c>
      <c r="J67" s="3"/>
      <c r="K67" s="3"/>
    </row>
    <row r="68" spans="2:11" ht="15">
      <c r="B68" s="3" t="s">
        <v>1362</v>
      </c>
      <c r="C68" s="3" t="s">
        <v>5232</v>
      </c>
      <c r="D68" s="3" t="s">
        <v>1038</v>
      </c>
      <c r="E68" s="7"/>
      <c r="F68" s="3" t="s">
        <v>5052</v>
      </c>
      <c r="G68" s="3" t="s">
        <v>5233</v>
      </c>
      <c r="H68" s="3" t="s">
        <v>5233</v>
      </c>
      <c r="I68" s="7" t="s">
        <v>1049</v>
      </c>
      <c r="J68" s="3"/>
      <c r="K68" s="3"/>
    </row>
    <row r="69" spans="2:11" ht="15">
      <c r="B69" s="3" t="s">
        <v>1126</v>
      </c>
      <c r="C69" s="3" t="s">
        <v>5234</v>
      </c>
      <c r="D69" s="3" t="s">
        <v>1038</v>
      </c>
      <c r="E69" s="7"/>
      <c r="F69" s="3" t="s">
        <v>5235</v>
      </c>
      <c r="G69" s="3" t="s">
        <v>5236</v>
      </c>
      <c r="H69" s="3" t="s">
        <v>5236</v>
      </c>
      <c r="I69" s="7" t="s">
        <v>1049</v>
      </c>
      <c r="J69" s="3"/>
      <c r="K69" s="3"/>
    </row>
    <row r="70" spans="2:11" ht="15">
      <c r="B70" s="3" t="s">
        <v>1725</v>
      </c>
      <c r="C70" s="3" t="s">
        <v>5237</v>
      </c>
      <c r="D70" s="3" t="s">
        <v>1038</v>
      </c>
      <c r="E70" s="7"/>
      <c r="F70" s="3" t="s">
        <v>5238</v>
      </c>
      <c r="G70" s="3" t="s">
        <v>5239</v>
      </c>
      <c r="H70" s="3" t="s">
        <v>5239</v>
      </c>
      <c r="I70" s="7" t="s">
        <v>1049</v>
      </c>
      <c r="J70" s="3"/>
      <c r="K70" s="3"/>
    </row>
    <row r="71" spans="2:11" ht="15">
      <c r="B71" s="3" t="s">
        <v>1173</v>
      </c>
      <c r="C71" s="3" t="s">
        <v>5240</v>
      </c>
      <c r="D71" s="3" t="s">
        <v>1038</v>
      </c>
      <c r="E71" s="7"/>
      <c r="F71" s="3" t="s">
        <v>5241</v>
      </c>
      <c r="G71" s="3" t="s">
        <v>5242</v>
      </c>
      <c r="H71" s="3" t="s">
        <v>1098</v>
      </c>
      <c r="I71" s="7"/>
      <c r="J71" s="3"/>
      <c r="K71" s="3"/>
    </row>
    <row r="72" spans="2:11" ht="15">
      <c r="B72" s="3" t="s">
        <v>1452</v>
      </c>
      <c r="C72" s="3" t="s">
        <v>5243</v>
      </c>
      <c r="D72" s="3" t="s">
        <v>1038</v>
      </c>
      <c r="E72" s="7"/>
      <c r="F72" s="3" t="s">
        <v>5244</v>
      </c>
      <c r="G72" s="3" t="s">
        <v>5245</v>
      </c>
      <c r="H72" s="3" t="s">
        <v>1098</v>
      </c>
      <c r="I72" s="7"/>
      <c r="J72" s="3"/>
      <c r="K72" s="3"/>
    </row>
    <row r="73" spans="2:11" ht="15">
      <c r="B73" s="3" t="s">
        <v>1131</v>
      </c>
      <c r="C73" s="3" t="s">
        <v>5246</v>
      </c>
      <c r="D73" s="3" t="s">
        <v>1066</v>
      </c>
      <c r="E73" s="7" t="s">
        <v>4970</v>
      </c>
      <c r="F73" s="3" t="s">
        <v>5061</v>
      </c>
      <c r="G73" s="3" t="s">
        <v>5062</v>
      </c>
      <c r="H73" s="3" t="s">
        <v>1098</v>
      </c>
      <c r="I73" s="7" t="s">
        <v>1042</v>
      </c>
      <c r="J73" s="3"/>
      <c r="K73" s="3"/>
    </row>
    <row r="74" spans="2:11" ht="15">
      <c r="B74" s="3" t="s">
        <v>1671</v>
      </c>
      <c r="C74" s="3" t="s">
        <v>5247</v>
      </c>
      <c r="D74" s="3" t="s">
        <v>1038</v>
      </c>
      <c r="E74" s="7"/>
      <c r="F74" s="3" t="s">
        <v>5064</v>
      </c>
      <c r="G74" s="3" t="s">
        <v>5065</v>
      </c>
      <c r="H74" s="3" t="s">
        <v>1098</v>
      </c>
      <c r="I74" s="7" t="s">
        <v>1054</v>
      </c>
      <c r="J74" s="3"/>
      <c r="K74" s="3"/>
    </row>
    <row r="75" spans="2:11" ht="15">
      <c r="B75" s="3" t="s">
        <v>1275</v>
      </c>
      <c r="C75" s="3" t="s">
        <v>5248</v>
      </c>
      <c r="D75" s="3" t="s">
        <v>1038</v>
      </c>
      <c r="E75" s="7"/>
      <c r="F75" s="3" t="s">
        <v>5067</v>
      </c>
      <c r="G75" s="3" t="s">
        <v>5249</v>
      </c>
      <c r="H75" s="3" t="s">
        <v>1098</v>
      </c>
      <c r="I75" s="7" t="s">
        <v>1076</v>
      </c>
      <c r="J75" s="3"/>
      <c r="K75" s="3"/>
    </row>
    <row r="76" spans="2:11" ht="15">
      <c r="B76" s="3" t="s">
        <v>1644</v>
      </c>
      <c r="C76" s="3" t="s">
        <v>5250</v>
      </c>
      <c r="D76" s="3" t="s">
        <v>1066</v>
      </c>
      <c r="E76" s="7" t="s">
        <v>4970</v>
      </c>
      <c r="F76" s="3" t="s">
        <v>5070</v>
      </c>
      <c r="G76" s="3" t="s">
        <v>5071</v>
      </c>
      <c r="H76" s="3" t="s">
        <v>1098</v>
      </c>
      <c r="I76" s="7" t="s">
        <v>1042</v>
      </c>
      <c r="J76" s="3"/>
      <c r="K76" s="3"/>
    </row>
    <row r="77" spans="2:11" ht="15">
      <c r="B77" s="3" t="s">
        <v>1613</v>
      </c>
      <c r="C77" s="3" t="s">
        <v>5251</v>
      </c>
      <c r="D77" s="3" t="s">
        <v>1038</v>
      </c>
      <c r="E77" s="7"/>
      <c r="F77" s="3" t="s">
        <v>5073</v>
      </c>
      <c r="G77" s="3" t="s">
        <v>5074</v>
      </c>
      <c r="H77" s="3" t="s">
        <v>1098</v>
      </c>
      <c r="I77" s="7" t="s">
        <v>1054</v>
      </c>
      <c r="J77" s="3"/>
      <c r="K77" s="3"/>
    </row>
    <row r="78" spans="2:11" ht="15">
      <c r="B78" s="3" t="s">
        <v>1624</v>
      </c>
      <c r="C78" s="3" t="s">
        <v>5252</v>
      </c>
      <c r="D78" s="3" t="s">
        <v>1038</v>
      </c>
      <c r="E78" s="7"/>
      <c r="F78" s="3" t="s">
        <v>5076</v>
      </c>
      <c r="G78" s="3" t="s">
        <v>5077</v>
      </c>
      <c r="H78" s="3" t="s">
        <v>1098</v>
      </c>
      <c r="I78" s="7" t="s">
        <v>1076</v>
      </c>
      <c r="J78" s="3"/>
      <c r="K78" s="3"/>
    </row>
    <row r="79" spans="2:11" ht="15">
      <c r="B79" s="3" t="s">
        <v>1635</v>
      </c>
      <c r="C79" s="3" t="s">
        <v>5253</v>
      </c>
      <c r="D79" s="3" t="s">
        <v>1038</v>
      </c>
      <c r="E79" s="7"/>
      <c r="F79" s="3" t="s">
        <v>5254</v>
      </c>
      <c r="G79" s="3" t="s">
        <v>5255</v>
      </c>
      <c r="H79" s="3" t="s">
        <v>5256</v>
      </c>
      <c r="I79" s="7"/>
      <c r="J79" s="3"/>
      <c r="K79" s="3"/>
    </row>
    <row r="80" spans="2:11" ht="15">
      <c r="B80" s="3" t="s">
        <v>1658</v>
      </c>
      <c r="C80" s="3" t="s">
        <v>5257</v>
      </c>
      <c r="D80" s="3" t="s">
        <v>1038</v>
      </c>
      <c r="E80" s="7"/>
      <c r="F80" s="3" t="s">
        <v>1673</v>
      </c>
      <c r="G80" s="3" t="s">
        <v>1674</v>
      </c>
      <c r="H80" s="3" t="s">
        <v>2359</v>
      </c>
      <c r="I80" s="7"/>
      <c r="J80" s="3"/>
      <c r="K80" s="3"/>
    </row>
    <row r="81" spans="2:11" ht="15">
      <c r="B81" s="3" t="s">
        <v>1517</v>
      </c>
      <c r="C81" s="3" t="s">
        <v>5258</v>
      </c>
      <c r="D81" s="3" t="s">
        <v>1038</v>
      </c>
      <c r="E81" s="7"/>
      <c r="F81" s="3" t="s">
        <v>5259</v>
      </c>
      <c r="G81" s="3" t="s">
        <v>5260</v>
      </c>
      <c r="H81" s="3" t="s">
        <v>5260</v>
      </c>
      <c r="I81" s="7" t="s">
        <v>1049</v>
      </c>
      <c r="J81" s="3"/>
      <c r="K81" s="3"/>
    </row>
    <row r="82" spans="2:11" ht="15">
      <c r="B82" s="3" t="s">
        <v>1552</v>
      </c>
      <c r="C82" s="3" t="s">
        <v>5261</v>
      </c>
      <c r="D82" s="3" t="s">
        <v>1038</v>
      </c>
      <c r="E82" s="7"/>
      <c r="F82" s="3" t="s">
        <v>5262</v>
      </c>
      <c r="G82" s="3" t="s">
        <v>5263</v>
      </c>
      <c r="H82" s="3" t="s">
        <v>5263</v>
      </c>
      <c r="I82" s="7" t="s">
        <v>1049</v>
      </c>
      <c r="J82" s="3"/>
      <c r="K82" s="3"/>
    </row>
    <row r="83" spans="2:11" ht="15">
      <c r="B83" s="10" t="s">
        <v>1582</v>
      </c>
      <c r="C83" s="10" t="s">
        <v>5264</v>
      </c>
      <c r="D83" s="10" t="s">
        <v>1874</v>
      </c>
      <c r="E83" s="11" t="s">
        <v>4962</v>
      </c>
      <c r="F83" s="10" t="s">
        <v>5087</v>
      </c>
      <c r="G83" s="10" t="s">
        <v>5088</v>
      </c>
      <c r="H83" s="10" t="s">
        <v>4965</v>
      </c>
      <c r="I83" s="11" t="s">
        <v>1049</v>
      </c>
      <c r="J83" s="10" t="s">
        <v>1043</v>
      </c>
      <c r="K83" s="10" t="s">
        <v>1043</v>
      </c>
    </row>
    <row r="84" spans="2:11" ht="15">
      <c r="B84" s="10" t="s">
        <v>1681</v>
      </c>
      <c r="C84" s="10" t="s">
        <v>5265</v>
      </c>
      <c r="D84" s="10" t="s">
        <v>1874</v>
      </c>
      <c r="E84" s="11" t="s">
        <v>4970</v>
      </c>
      <c r="F84" s="10" t="s">
        <v>5090</v>
      </c>
      <c r="G84" s="10" t="s">
        <v>5091</v>
      </c>
      <c r="H84" s="10" t="s">
        <v>1098</v>
      </c>
      <c r="I84" s="11" t="s">
        <v>1049</v>
      </c>
      <c r="J84" s="10"/>
      <c r="K84" s="10"/>
    </row>
    <row r="85" spans="2:11" ht="15">
      <c r="B85" s="10" t="s">
        <v>1219</v>
      </c>
      <c r="C85" s="10" t="s">
        <v>5266</v>
      </c>
      <c r="D85" s="10" t="s">
        <v>1874</v>
      </c>
      <c r="E85" s="11" t="s">
        <v>1095</v>
      </c>
      <c r="F85" s="10" t="s">
        <v>5267</v>
      </c>
      <c r="G85" s="10" t="s">
        <v>5268</v>
      </c>
      <c r="H85" s="10" t="s">
        <v>1098</v>
      </c>
      <c r="I85" s="11" t="s">
        <v>1049</v>
      </c>
      <c r="J85" s="10"/>
      <c r="K85" s="10"/>
    </row>
    <row r="86" spans="2:11" ht="15">
      <c r="B86" s="10" t="s">
        <v>1227</v>
      </c>
      <c r="C86" s="10" t="s">
        <v>5269</v>
      </c>
      <c r="D86" s="10" t="s">
        <v>1874</v>
      </c>
      <c r="E86" s="11" t="s">
        <v>5185</v>
      </c>
      <c r="F86" s="10" t="s">
        <v>5270</v>
      </c>
      <c r="G86" s="10" t="s">
        <v>5187</v>
      </c>
      <c r="H86" s="10" t="s">
        <v>5188</v>
      </c>
      <c r="I86" s="11" t="s">
        <v>1049</v>
      </c>
      <c r="J86" s="10"/>
      <c r="K86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K14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5271</v>
      </c>
      <c r="D4" s="4" t="s">
        <v>1019</v>
      </c>
      <c r="E4" s="3" t="s">
        <v>106</v>
      </c>
    </row>
    <row r="5" spans="1:11" ht="16">
      <c r="B5" s="4" t="s">
        <v>1020</v>
      </c>
      <c r="C5" s="13" t="s">
        <v>110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5272</v>
      </c>
      <c r="D9" s="3" t="s">
        <v>1038</v>
      </c>
      <c r="E9" s="7"/>
      <c r="F9" s="3" t="s">
        <v>5273</v>
      </c>
      <c r="G9" s="3" t="s">
        <v>5274</v>
      </c>
      <c r="H9" s="3" t="s">
        <v>5275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5276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5277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5278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5279</v>
      </c>
      <c r="D13" s="3" t="s">
        <v>1038</v>
      </c>
      <c r="E13" s="7"/>
      <c r="F13" s="3" t="s">
        <v>4897</v>
      </c>
      <c r="G13" s="3" t="s">
        <v>4898</v>
      </c>
      <c r="H13" s="3" t="s">
        <v>5280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1882</v>
      </c>
      <c r="C14" s="3" t="s">
        <v>5281</v>
      </c>
      <c r="D14" s="3" t="s">
        <v>1573</v>
      </c>
      <c r="E14" s="7"/>
      <c r="F14" s="3" t="s">
        <v>4901</v>
      </c>
      <c r="G14" s="3" t="s">
        <v>3255</v>
      </c>
      <c r="H14" s="3" t="s">
        <v>4902</v>
      </c>
      <c r="I14" s="7" t="s">
        <v>1576</v>
      </c>
      <c r="J14" s="3"/>
      <c r="K14" s="3"/>
    </row>
    <row r="15" spans="1:11" ht="15">
      <c r="B15" s="3" t="s">
        <v>1886</v>
      </c>
      <c r="C15" s="3" t="s">
        <v>5282</v>
      </c>
      <c r="D15" s="3" t="s">
        <v>1038</v>
      </c>
      <c r="E15" s="7"/>
      <c r="F15" s="3" t="s">
        <v>5283</v>
      </c>
      <c r="G15" s="3" t="s">
        <v>5284</v>
      </c>
      <c r="H15" s="3" t="s">
        <v>1098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1890</v>
      </c>
      <c r="C16" s="3" t="s">
        <v>5285</v>
      </c>
      <c r="D16" s="3" t="s">
        <v>1038</v>
      </c>
      <c r="E16" s="7"/>
      <c r="F16" s="3" t="s">
        <v>2703</v>
      </c>
      <c r="G16" s="3" t="s">
        <v>2704</v>
      </c>
      <c r="H16" s="3" t="s">
        <v>5286</v>
      </c>
      <c r="I16" s="7" t="s">
        <v>1049</v>
      </c>
      <c r="J16" s="3"/>
      <c r="K16" s="3"/>
    </row>
    <row r="17" spans="2:11" ht="15">
      <c r="B17" s="3" t="s">
        <v>1619</v>
      </c>
      <c r="C17" s="3" t="s">
        <v>5287</v>
      </c>
      <c r="D17" s="3" t="s">
        <v>1038</v>
      </c>
      <c r="E17" s="7"/>
      <c r="F17" s="3" t="s">
        <v>2655</v>
      </c>
      <c r="G17" s="3" t="s">
        <v>2656</v>
      </c>
      <c r="H17" s="3" t="s">
        <v>2656</v>
      </c>
      <c r="I17" s="7" t="s">
        <v>1076</v>
      </c>
      <c r="J17" s="3"/>
      <c r="K17" s="3"/>
    </row>
    <row r="18" spans="2:11" ht="15">
      <c r="B18" s="3" t="s">
        <v>1895</v>
      </c>
      <c r="C18" s="3" t="s">
        <v>5288</v>
      </c>
      <c r="D18" s="3" t="s">
        <v>1038</v>
      </c>
      <c r="E18" s="7"/>
      <c r="F18" s="3" t="s">
        <v>5289</v>
      </c>
      <c r="G18" s="3" t="s">
        <v>5290</v>
      </c>
      <c r="H18" s="3" t="s">
        <v>1098</v>
      </c>
      <c r="I18" s="7" t="s">
        <v>1076</v>
      </c>
      <c r="J18" s="3"/>
      <c r="K18" s="3"/>
    </row>
    <row r="19" spans="2:11" ht="15">
      <c r="B19" s="3" t="s">
        <v>1588</v>
      </c>
      <c r="C19" s="3" t="s">
        <v>5291</v>
      </c>
      <c r="D19" s="3" t="s">
        <v>1573</v>
      </c>
      <c r="E19" s="7"/>
      <c r="F19" s="3" t="s">
        <v>5292</v>
      </c>
      <c r="G19" s="3" t="s">
        <v>5293</v>
      </c>
      <c r="H19" s="3" t="s">
        <v>1098</v>
      </c>
      <c r="I19" s="7" t="s">
        <v>1576</v>
      </c>
      <c r="J19" s="3"/>
      <c r="K19" s="3"/>
    </row>
    <row r="20" spans="2:11" ht="15">
      <c r="B20" s="3" t="s">
        <v>1899</v>
      </c>
      <c r="C20" s="3" t="s">
        <v>5294</v>
      </c>
      <c r="D20" s="3" t="s">
        <v>1038</v>
      </c>
      <c r="E20" s="7"/>
      <c r="F20" s="3" t="s">
        <v>5295</v>
      </c>
      <c r="G20" s="3" t="s">
        <v>5296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1902</v>
      </c>
      <c r="C21" s="3" t="s">
        <v>5297</v>
      </c>
      <c r="D21" s="3" t="s">
        <v>2192</v>
      </c>
      <c r="E21" s="7"/>
      <c r="F21" s="3" t="s">
        <v>5298</v>
      </c>
      <c r="G21" s="3" t="s">
        <v>5299</v>
      </c>
      <c r="H21" s="3" t="s">
        <v>1098</v>
      </c>
      <c r="I21" s="7" t="s">
        <v>2813</v>
      </c>
      <c r="J21" s="3"/>
      <c r="K21" s="3"/>
    </row>
    <row r="22" spans="2:11" ht="15">
      <c r="B22" s="3" t="s">
        <v>1146</v>
      </c>
      <c r="C22" s="3" t="s">
        <v>5300</v>
      </c>
      <c r="D22" s="3" t="s">
        <v>1038</v>
      </c>
      <c r="E22" s="7"/>
      <c r="F22" s="3" t="s">
        <v>5301</v>
      </c>
      <c r="G22" s="3" t="s">
        <v>5302</v>
      </c>
      <c r="H22" s="3" t="s">
        <v>1098</v>
      </c>
      <c r="I22" s="7" t="s">
        <v>1076</v>
      </c>
      <c r="J22" s="3"/>
      <c r="K22" s="3"/>
    </row>
    <row r="23" spans="2:11" ht="15">
      <c r="B23" s="3" t="s">
        <v>1906</v>
      </c>
      <c r="C23" s="3" t="s">
        <v>5303</v>
      </c>
      <c r="D23" s="3" t="s">
        <v>1038</v>
      </c>
      <c r="E23" s="7"/>
      <c r="F23" s="3" t="s">
        <v>5304</v>
      </c>
      <c r="G23" s="3" t="s">
        <v>5305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1909</v>
      </c>
      <c r="C24" s="3" t="s">
        <v>5306</v>
      </c>
      <c r="D24" s="3" t="s">
        <v>1573</v>
      </c>
      <c r="E24" s="7"/>
      <c r="F24" s="3" t="s">
        <v>5307</v>
      </c>
      <c r="G24" s="3" t="s">
        <v>5308</v>
      </c>
      <c r="H24" s="3" t="s">
        <v>1098</v>
      </c>
      <c r="I24" s="7" t="s">
        <v>1576</v>
      </c>
      <c r="J24" s="3"/>
      <c r="K24" s="3"/>
    </row>
    <row r="25" spans="2:11" ht="15">
      <c r="B25" s="3" t="s">
        <v>1140</v>
      </c>
      <c r="C25" s="3" t="s">
        <v>5309</v>
      </c>
      <c r="D25" s="3" t="s">
        <v>1038</v>
      </c>
      <c r="E25" s="7"/>
      <c r="F25" s="3" t="s">
        <v>5310</v>
      </c>
      <c r="G25" s="3" t="s">
        <v>5035</v>
      </c>
      <c r="H25" s="3" t="s">
        <v>1098</v>
      </c>
      <c r="I25" s="7" t="s">
        <v>1049</v>
      </c>
      <c r="J25" s="3" t="s">
        <v>1043</v>
      </c>
      <c r="K25" s="3" t="s">
        <v>1043</v>
      </c>
    </row>
    <row r="26" spans="2:11" ht="15">
      <c r="B26" s="3" t="s">
        <v>1169</v>
      </c>
      <c r="C26" s="3" t="s">
        <v>5311</v>
      </c>
      <c r="D26" s="3" t="s">
        <v>1038</v>
      </c>
      <c r="E26" s="7"/>
      <c r="F26" s="3" t="s">
        <v>5312</v>
      </c>
      <c r="G26" s="3" t="s">
        <v>5313</v>
      </c>
      <c r="H26" s="3" t="s">
        <v>5314</v>
      </c>
      <c r="I26" s="7" t="s">
        <v>1049</v>
      </c>
      <c r="J26" s="3"/>
      <c r="K26" s="3"/>
    </row>
    <row r="27" spans="2:11" ht="15">
      <c r="B27" s="3" t="s">
        <v>1319</v>
      </c>
      <c r="C27" s="3" t="s">
        <v>5315</v>
      </c>
      <c r="D27" s="3" t="s">
        <v>1038</v>
      </c>
      <c r="E27" s="7"/>
      <c r="F27" s="3" t="s">
        <v>5316</v>
      </c>
      <c r="G27" s="3" t="s">
        <v>5317</v>
      </c>
      <c r="H27" s="3" t="s">
        <v>5318</v>
      </c>
      <c r="I27" s="7" t="s">
        <v>1049</v>
      </c>
      <c r="J27" s="3"/>
      <c r="K27" s="3"/>
    </row>
    <row r="28" spans="2:11" ht="15">
      <c r="B28" s="3" t="s">
        <v>1472</v>
      </c>
      <c r="C28" s="3" t="s">
        <v>5319</v>
      </c>
      <c r="D28" s="3" t="s">
        <v>1038</v>
      </c>
      <c r="E28" s="7"/>
      <c r="F28" s="3" t="s">
        <v>5320</v>
      </c>
      <c r="G28" s="3" t="s">
        <v>5321</v>
      </c>
      <c r="H28" s="3" t="s">
        <v>1098</v>
      </c>
      <c r="I28" s="7" t="s">
        <v>2079</v>
      </c>
      <c r="J28" s="3"/>
      <c r="K28" s="3"/>
    </row>
    <row r="29" spans="2:11" ht="15">
      <c r="B29" s="3" t="s">
        <v>1388</v>
      </c>
      <c r="C29" s="3" t="s">
        <v>5322</v>
      </c>
      <c r="D29" s="3" t="s">
        <v>1842</v>
      </c>
      <c r="E29" s="7"/>
      <c r="F29" s="3" t="s">
        <v>2706</v>
      </c>
      <c r="G29" s="3" t="s">
        <v>3356</v>
      </c>
      <c r="H29" s="3" t="s">
        <v>3357</v>
      </c>
      <c r="I29" s="7" t="s">
        <v>1042</v>
      </c>
      <c r="J29" s="3"/>
      <c r="K29" s="3"/>
    </row>
    <row r="30" spans="2:11" ht="15">
      <c r="B30" s="3" t="s">
        <v>1384</v>
      </c>
      <c r="C30" s="3" t="s">
        <v>5323</v>
      </c>
      <c r="D30" s="3" t="s">
        <v>1573</v>
      </c>
      <c r="E30" s="7"/>
      <c r="F30" s="3" t="s">
        <v>3217</v>
      </c>
      <c r="G30" s="3" t="s">
        <v>3218</v>
      </c>
      <c r="H30" s="3" t="s">
        <v>3219</v>
      </c>
      <c r="I30" s="7" t="s">
        <v>1576</v>
      </c>
      <c r="J30" s="3"/>
      <c r="K30" s="3"/>
    </row>
    <row r="31" spans="2:11" ht="15">
      <c r="B31" s="3" t="s">
        <v>1223</v>
      </c>
      <c r="C31" s="3" t="s">
        <v>5324</v>
      </c>
      <c r="D31" s="3" t="s">
        <v>1573</v>
      </c>
      <c r="E31" s="7"/>
      <c r="F31" s="3" t="s">
        <v>2477</v>
      </c>
      <c r="G31" s="3" t="s">
        <v>3212</v>
      </c>
      <c r="H31" s="3" t="s">
        <v>1098</v>
      </c>
      <c r="I31" s="7" t="s">
        <v>1576</v>
      </c>
      <c r="J31" s="3"/>
      <c r="K31" s="3"/>
    </row>
    <row r="32" spans="2:11" ht="15">
      <c r="B32" s="3" t="s">
        <v>1215</v>
      </c>
      <c r="C32" s="3" t="s">
        <v>5325</v>
      </c>
      <c r="D32" s="3" t="s">
        <v>1038</v>
      </c>
      <c r="E32" s="7"/>
      <c r="F32" s="3" t="s">
        <v>3214</v>
      </c>
      <c r="G32" s="3" t="s">
        <v>3215</v>
      </c>
      <c r="H32" s="3" t="s">
        <v>1098</v>
      </c>
      <c r="I32" s="7" t="s">
        <v>1049</v>
      </c>
      <c r="J32" s="3"/>
      <c r="K32" s="3"/>
    </row>
    <row r="33" spans="2:11" ht="15">
      <c r="B33" s="3" t="s">
        <v>1191</v>
      </c>
      <c r="C33" s="3" t="s">
        <v>5326</v>
      </c>
      <c r="D33" s="3" t="s">
        <v>2192</v>
      </c>
      <c r="E33" s="7"/>
      <c r="F33" s="3" t="s">
        <v>4958</v>
      </c>
      <c r="G33" s="3" t="s">
        <v>3222</v>
      </c>
      <c r="H33" s="3" t="s">
        <v>1098</v>
      </c>
      <c r="I33" s="7" t="s">
        <v>2813</v>
      </c>
      <c r="J33" s="3"/>
      <c r="K33" s="3"/>
    </row>
    <row r="34" spans="2:11" ht="15">
      <c r="B34" s="3" t="s">
        <v>1195</v>
      </c>
      <c r="C34" s="3" t="s">
        <v>5327</v>
      </c>
      <c r="D34" s="3" t="s">
        <v>1038</v>
      </c>
      <c r="E34" s="7"/>
      <c r="F34" s="3" t="s">
        <v>4912</v>
      </c>
      <c r="G34" s="3" t="s">
        <v>4913</v>
      </c>
      <c r="H34" s="3" t="s">
        <v>1098</v>
      </c>
      <c r="I34" s="7" t="s">
        <v>2079</v>
      </c>
      <c r="J34" s="3"/>
      <c r="K34" s="3"/>
    </row>
    <row r="35" spans="2:11" ht="15">
      <c r="B35" s="3" t="s">
        <v>1416</v>
      </c>
      <c r="C35" s="3" t="s">
        <v>5328</v>
      </c>
      <c r="D35" s="3" t="s">
        <v>1573</v>
      </c>
      <c r="E35" s="7"/>
      <c r="F35" s="3" t="s">
        <v>1615</v>
      </c>
      <c r="G35" s="3" t="s">
        <v>1616</v>
      </c>
      <c r="H35" s="3" t="s">
        <v>1617</v>
      </c>
      <c r="I35" s="7" t="s">
        <v>1618</v>
      </c>
      <c r="J35" s="3" t="s">
        <v>1043</v>
      </c>
      <c r="K35" s="3" t="s">
        <v>1043</v>
      </c>
    </row>
    <row r="36" spans="2:11" ht="15">
      <c r="B36" s="3" t="s">
        <v>1916</v>
      </c>
      <c r="C36" s="3" t="s">
        <v>5329</v>
      </c>
      <c r="D36" s="3" t="s">
        <v>1066</v>
      </c>
      <c r="E36" s="7" t="s">
        <v>2107</v>
      </c>
      <c r="F36" s="3" t="s">
        <v>2112</v>
      </c>
      <c r="G36" s="3" t="s">
        <v>2109</v>
      </c>
      <c r="H36" s="3" t="s">
        <v>2113</v>
      </c>
      <c r="I36" s="7" t="s">
        <v>1042</v>
      </c>
      <c r="J36" s="3" t="s">
        <v>1043</v>
      </c>
      <c r="K36" s="3" t="s">
        <v>1043</v>
      </c>
    </row>
    <row r="37" spans="2:11" ht="15">
      <c r="B37" s="3" t="s">
        <v>1424</v>
      </c>
      <c r="C37" s="3" t="s">
        <v>5330</v>
      </c>
      <c r="D37" s="3" t="s">
        <v>1038</v>
      </c>
      <c r="E37" s="7"/>
      <c r="F37" s="3" t="s">
        <v>4977</v>
      </c>
      <c r="G37" s="3" t="s">
        <v>3262</v>
      </c>
      <c r="H37" s="3" t="s">
        <v>3262</v>
      </c>
      <c r="I37" s="7" t="s">
        <v>1049</v>
      </c>
      <c r="J37" s="3"/>
      <c r="K37" s="3"/>
    </row>
    <row r="38" spans="2:11" ht="15">
      <c r="B38" s="3" t="s">
        <v>1428</v>
      </c>
      <c r="C38" s="3" t="s">
        <v>5331</v>
      </c>
      <c r="D38" s="3" t="s">
        <v>1038</v>
      </c>
      <c r="E38" s="7"/>
      <c r="F38" s="3" t="s">
        <v>4979</v>
      </c>
      <c r="G38" s="3" t="s">
        <v>3259</v>
      </c>
      <c r="H38" s="3"/>
      <c r="I38" s="7" t="s">
        <v>1049</v>
      </c>
      <c r="J38" s="3"/>
      <c r="K38" s="3"/>
    </row>
    <row r="39" spans="2:11" ht="15">
      <c r="B39" s="3" t="s">
        <v>1420</v>
      </c>
      <c r="C39" s="3" t="s">
        <v>5332</v>
      </c>
      <c r="D39" s="3" t="s">
        <v>1038</v>
      </c>
      <c r="E39" s="7"/>
      <c r="F39" s="3" t="s">
        <v>4981</v>
      </c>
      <c r="G39" s="3" t="s">
        <v>4982</v>
      </c>
      <c r="H39" s="3" t="s">
        <v>3252</v>
      </c>
      <c r="I39" s="7" t="s">
        <v>1049</v>
      </c>
      <c r="J39" s="3"/>
      <c r="K39" s="3"/>
    </row>
    <row r="40" spans="2:11" ht="15">
      <c r="B40" s="3" t="s">
        <v>1571</v>
      </c>
      <c r="C40" s="3" t="s">
        <v>5333</v>
      </c>
      <c r="D40" s="3" t="s">
        <v>1038</v>
      </c>
      <c r="E40" s="7"/>
      <c r="F40" s="3" t="s">
        <v>4984</v>
      </c>
      <c r="G40" s="3" t="s">
        <v>4985</v>
      </c>
      <c r="H40" s="3"/>
      <c r="I40" s="7" t="s">
        <v>1049</v>
      </c>
      <c r="J40" s="3"/>
      <c r="K40" s="3"/>
    </row>
    <row r="41" spans="2:11" ht="15">
      <c r="B41" s="3" t="s">
        <v>1765</v>
      </c>
      <c r="C41" s="3" t="s">
        <v>5334</v>
      </c>
      <c r="D41" s="3" t="s">
        <v>1038</v>
      </c>
      <c r="E41" s="7"/>
      <c r="F41" s="3" t="s">
        <v>5335</v>
      </c>
      <c r="G41" s="3" t="s">
        <v>4255</v>
      </c>
      <c r="H41" s="3" t="s">
        <v>3265</v>
      </c>
      <c r="I41" s="7" t="s">
        <v>1049</v>
      </c>
      <c r="J41" s="3"/>
      <c r="K41" s="3"/>
    </row>
    <row r="42" spans="2:11" ht="15">
      <c r="B42" s="3" t="s">
        <v>1920</v>
      </c>
      <c r="C42" s="3" t="s">
        <v>5336</v>
      </c>
      <c r="D42" s="3" t="s">
        <v>1038</v>
      </c>
      <c r="E42" s="7"/>
      <c r="F42" s="3" t="s">
        <v>5337</v>
      </c>
      <c r="G42" s="3" t="s">
        <v>4259</v>
      </c>
      <c r="H42" s="3"/>
      <c r="I42" s="7" t="s">
        <v>1049</v>
      </c>
      <c r="J42" s="3"/>
      <c r="K42" s="3"/>
    </row>
    <row r="43" spans="2:11" ht="15">
      <c r="B43" s="3" t="s">
        <v>1924</v>
      </c>
      <c r="C43" s="3" t="s">
        <v>5338</v>
      </c>
      <c r="D43" s="3" t="s">
        <v>1066</v>
      </c>
      <c r="E43" s="7" t="s">
        <v>1095</v>
      </c>
      <c r="F43" s="3" t="s">
        <v>5339</v>
      </c>
      <c r="G43" s="3" t="s">
        <v>5340</v>
      </c>
      <c r="H43" s="3"/>
      <c r="I43" s="7" t="s">
        <v>1042</v>
      </c>
      <c r="J43" s="3"/>
      <c r="K43" s="3"/>
    </row>
    <row r="44" spans="2:11" ht="15">
      <c r="B44" s="3" t="s">
        <v>1928</v>
      </c>
      <c r="C44" s="3" t="s">
        <v>5341</v>
      </c>
      <c r="D44" s="3" t="s">
        <v>1066</v>
      </c>
      <c r="E44" s="7" t="s">
        <v>1095</v>
      </c>
      <c r="F44" s="3" t="s">
        <v>5342</v>
      </c>
      <c r="G44" s="3" t="s">
        <v>5343</v>
      </c>
      <c r="H44" s="3"/>
      <c r="I44" s="7" t="s">
        <v>1042</v>
      </c>
      <c r="J44" s="3"/>
      <c r="K44" s="3"/>
    </row>
    <row r="45" spans="2:11" ht="15">
      <c r="B45" s="3" t="s">
        <v>1931</v>
      </c>
      <c r="C45" s="3" t="s">
        <v>5344</v>
      </c>
      <c r="D45" s="3" t="s">
        <v>1066</v>
      </c>
      <c r="E45" s="7" t="s">
        <v>1095</v>
      </c>
      <c r="F45" s="3" t="s">
        <v>5345</v>
      </c>
      <c r="G45" s="3" t="s">
        <v>5346</v>
      </c>
      <c r="H45" s="3"/>
      <c r="I45" s="7" t="s">
        <v>1042</v>
      </c>
      <c r="J45" s="3"/>
      <c r="K45" s="3"/>
    </row>
    <row r="46" spans="2:11" ht="15">
      <c r="B46" s="3" t="s">
        <v>1934</v>
      </c>
      <c r="C46" s="3" t="s">
        <v>5347</v>
      </c>
      <c r="D46" s="3" t="s">
        <v>1066</v>
      </c>
      <c r="E46" s="7" t="s">
        <v>1095</v>
      </c>
      <c r="F46" s="3" t="s">
        <v>5348</v>
      </c>
      <c r="G46" s="3" t="s">
        <v>5349</v>
      </c>
      <c r="H46" s="3"/>
      <c r="I46" s="7" t="s">
        <v>1042</v>
      </c>
      <c r="J46" s="3"/>
      <c r="K46" s="3"/>
    </row>
    <row r="47" spans="2:11" ht="15">
      <c r="B47" s="3" t="s">
        <v>1938</v>
      </c>
      <c r="C47" s="3" t="s">
        <v>5350</v>
      </c>
      <c r="D47" s="3" t="s">
        <v>1066</v>
      </c>
      <c r="E47" s="7" t="s">
        <v>1095</v>
      </c>
      <c r="F47" s="3" t="s">
        <v>5351</v>
      </c>
      <c r="G47" s="3" t="s">
        <v>5352</v>
      </c>
      <c r="H47" s="3"/>
      <c r="I47" s="7" t="s">
        <v>1042</v>
      </c>
      <c r="J47" s="3"/>
      <c r="K47" s="3"/>
    </row>
    <row r="48" spans="2:11" ht="15">
      <c r="B48" s="3" t="s">
        <v>1942</v>
      </c>
      <c r="C48" s="3" t="s">
        <v>5353</v>
      </c>
      <c r="D48" s="3" t="s">
        <v>1066</v>
      </c>
      <c r="E48" s="7" t="s">
        <v>1095</v>
      </c>
      <c r="F48" s="3" t="s">
        <v>5354</v>
      </c>
      <c r="G48" s="3" t="s">
        <v>5355</v>
      </c>
      <c r="H48" s="3"/>
      <c r="I48" s="7" t="s">
        <v>1042</v>
      </c>
      <c r="J48" s="3"/>
      <c r="K48" s="3"/>
    </row>
    <row r="49" spans="2:11" ht="15">
      <c r="B49" s="3" t="s">
        <v>1495</v>
      </c>
      <c r="C49" s="3" t="s">
        <v>5356</v>
      </c>
      <c r="D49" s="3" t="s">
        <v>1066</v>
      </c>
      <c r="E49" s="7" t="s">
        <v>1095</v>
      </c>
      <c r="F49" s="3" t="s">
        <v>3972</v>
      </c>
      <c r="G49" s="3" t="s">
        <v>3210</v>
      </c>
      <c r="H49" s="3"/>
      <c r="I49" s="7" t="s">
        <v>1042</v>
      </c>
      <c r="J49" s="3"/>
      <c r="K49" s="3"/>
    </row>
    <row r="50" spans="2:11" ht="15">
      <c r="B50" s="3" t="s">
        <v>1481</v>
      </c>
      <c r="C50" s="3" t="s">
        <v>5357</v>
      </c>
      <c r="D50" s="3" t="s">
        <v>1066</v>
      </c>
      <c r="E50" s="7" t="s">
        <v>2864</v>
      </c>
      <c r="F50" s="3" t="s">
        <v>2865</v>
      </c>
      <c r="G50" s="3" t="s">
        <v>2866</v>
      </c>
      <c r="H50" s="3"/>
      <c r="I50" s="7" t="s">
        <v>1042</v>
      </c>
      <c r="J50" s="3"/>
      <c r="K50" s="3"/>
    </row>
    <row r="51" spans="2:11" ht="15">
      <c r="B51" s="3" t="s">
        <v>1347</v>
      </c>
      <c r="C51" s="3" t="s">
        <v>5358</v>
      </c>
      <c r="D51" s="3" t="s">
        <v>1066</v>
      </c>
      <c r="E51" s="7" t="s">
        <v>2852</v>
      </c>
      <c r="F51" s="3" t="s">
        <v>2853</v>
      </c>
      <c r="G51" s="3" t="s">
        <v>2854</v>
      </c>
      <c r="H51" s="3"/>
      <c r="I51" s="7" t="s">
        <v>1042</v>
      </c>
      <c r="J51" s="3"/>
      <c r="K51" s="3"/>
    </row>
    <row r="52" spans="2:11" ht="15">
      <c r="B52" s="3" t="s">
        <v>1375</v>
      </c>
      <c r="C52" s="3" t="s">
        <v>5359</v>
      </c>
      <c r="D52" s="3" t="s">
        <v>1066</v>
      </c>
      <c r="E52" s="7" t="s">
        <v>4993</v>
      </c>
      <c r="F52" s="3" t="s">
        <v>4994</v>
      </c>
      <c r="G52" s="3" t="s">
        <v>3246</v>
      </c>
      <c r="H52" s="3" t="s">
        <v>5360</v>
      </c>
      <c r="I52" s="7" t="s">
        <v>1042</v>
      </c>
      <c r="J52" s="3"/>
      <c r="K52" s="3"/>
    </row>
    <row r="53" spans="2:11" ht="15">
      <c r="B53" s="3" t="s">
        <v>1252</v>
      </c>
      <c r="C53" s="3" t="s">
        <v>5361</v>
      </c>
      <c r="D53" s="3" t="s">
        <v>1038</v>
      </c>
      <c r="E53" s="7"/>
      <c r="F53" s="3" t="s">
        <v>5362</v>
      </c>
      <c r="G53" s="3" t="s">
        <v>5363</v>
      </c>
      <c r="H53" s="3" t="s">
        <v>5363</v>
      </c>
      <c r="I53" s="7" t="s">
        <v>1049</v>
      </c>
      <c r="J53" s="3"/>
      <c r="K53" s="3"/>
    </row>
    <row r="54" spans="2:11" ht="15">
      <c r="B54" s="3" t="s">
        <v>1182</v>
      </c>
      <c r="C54" s="3" t="s">
        <v>5364</v>
      </c>
      <c r="D54" s="3" t="s">
        <v>1038</v>
      </c>
      <c r="E54" s="7"/>
      <c r="F54" s="3" t="s">
        <v>5365</v>
      </c>
      <c r="G54" s="3" t="s">
        <v>5366</v>
      </c>
      <c r="H54" s="3" t="s">
        <v>5366</v>
      </c>
      <c r="I54" s="7" t="s">
        <v>2079</v>
      </c>
      <c r="J54" s="3"/>
      <c r="K54" s="3"/>
    </row>
    <row r="55" spans="2:11" ht="15">
      <c r="B55" s="3" t="s">
        <v>1592</v>
      </c>
      <c r="C55" s="3" t="s">
        <v>5367</v>
      </c>
      <c r="D55" s="3" t="s">
        <v>1842</v>
      </c>
      <c r="E55" s="7"/>
      <c r="F55" s="3" t="s">
        <v>5368</v>
      </c>
      <c r="G55" s="3" t="s">
        <v>5369</v>
      </c>
      <c r="H55" s="3" t="s">
        <v>5370</v>
      </c>
      <c r="I55" s="7" t="s">
        <v>1042</v>
      </c>
      <c r="J55" s="3"/>
      <c r="K55" s="3"/>
    </row>
    <row r="56" spans="2:11" ht="15">
      <c r="B56" s="3" t="s">
        <v>1476</v>
      </c>
      <c r="C56" s="3" t="s">
        <v>5371</v>
      </c>
      <c r="D56" s="3" t="s">
        <v>1038</v>
      </c>
      <c r="E56" s="7"/>
      <c r="F56" s="3" t="s">
        <v>5372</v>
      </c>
      <c r="G56" s="3" t="s">
        <v>5373</v>
      </c>
      <c r="H56" s="3" t="s">
        <v>5374</v>
      </c>
      <c r="I56" s="7" t="s">
        <v>1049</v>
      </c>
      <c r="J56" s="3"/>
      <c r="K56" s="3"/>
    </row>
    <row r="57" spans="2:11" ht="15">
      <c r="B57" s="3" t="s">
        <v>1676</v>
      </c>
      <c r="C57" s="3" t="s">
        <v>5375</v>
      </c>
      <c r="D57" s="3" t="s">
        <v>1842</v>
      </c>
      <c r="E57" s="7"/>
      <c r="F57" s="3" t="s">
        <v>5376</v>
      </c>
      <c r="G57" s="3" t="s">
        <v>5377</v>
      </c>
      <c r="H57" s="3" t="s">
        <v>5378</v>
      </c>
      <c r="I57" s="7" t="s">
        <v>1042</v>
      </c>
      <c r="J57" s="3"/>
      <c r="K57" s="3"/>
    </row>
    <row r="58" spans="2:11" ht="15">
      <c r="B58" s="3" t="s">
        <v>1362</v>
      </c>
      <c r="C58" s="3" t="s">
        <v>5379</v>
      </c>
      <c r="D58" s="3" t="s">
        <v>1038</v>
      </c>
      <c r="E58" s="7"/>
      <c r="F58" s="3" t="s">
        <v>5380</v>
      </c>
      <c r="G58" s="3" t="s">
        <v>5381</v>
      </c>
      <c r="H58" s="3" t="s">
        <v>5382</v>
      </c>
      <c r="I58" s="7" t="s">
        <v>1049</v>
      </c>
      <c r="J58" s="3"/>
      <c r="K58" s="3"/>
    </row>
    <row r="59" spans="2:11" ht="15">
      <c r="B59" s="3" t="s">
        <v>1126</v>
      </c>
      <c r="C59" s="3" t="s">
        <v>5383</v>
      </c>
      <c r="D59" s="3" t="s">
        <v>1066</v>
      </c>
      <c r="E59" s="7" t="s">
        <v>1067</v>
      </c>
      <c r="F59" s="3" t="s">
        <v>5384</v>
      </c>
      <c r="G59" s="3" t="s">
        <v>5385</v>
      </c>
      <c r="H59" s="3" t="s">
        <v>5385</v>
      </c>
      <c r="I59" s="7" t="s">
        <v>1042</v>
      </c>
      <c r="J59" s="3"/>
      <c r="K59" s="3"/>
    </row>
    <row r="60" spans="2:11" ht="15">
      <c r="B60" s="3" t="s">
        <v>1725</v>
      </c>
      <c r="C60" s="3" t="s">
        <v>5386</v>
      </c>
      <c r="D60" s="3" t="s">
        <v>1038</v>
      </c>
      <c r="E60" s="7"/>
      <c r="F60" s="3" t="s">
        <v>5387</v>
      </c>
      <c r="G60" s="3" t="s">
        <v>5388</v>
      </c>
      <c r="H60" s="3" t="s">
        <v>5389</v>
      </c>
      <c r="I60" s="7" t="s">
        <v>1049</v>
      </c>
      <c r="J60" s="3"/>
      <c r="K60" s="3"/>
    </row>
    <row r="61" spans="2:11" ht="15">
      <c r="B61" s="3" t="s">
        <v>1173</v>
      </c>
      <c r="C61" s="3" t="s">
        <v>5390</v>
      </c>
      <c r="D61" s="3" t="s">
        <v>1038</v>
      </c>
      <c r="E61" s="7"/>
      <c r="F61" s="3" t="s">
        <v>5391</v>
      </c>
      <c r="G61" s="3" t="s">
        <v>5392</v>
      </c>
      <c r="H61" s="3" t="s">
        <v>5393</v>
      </c>
      <c r="I61" s="7" t="s">
        <v>1049</v>
      </c>
      <c r="J61" s="3"/>
      <c r="K61" s="3"/>
    </row>
    <row r="62" spans="2:11" ht="15">
      <c r="B62" s="3" t="s">
        <v>1452</v>
      </c>
      <c r="C62" s="3" t="s">
        <v>5394</v>
      </c>
      <c r="D62" s="3" t="s">
        <v>1066</v>
      </c>
      <c r="E62" s="7" t="s">
        <v>1084</v>
      </c>
      <c r="F62" s="3" t="s">
        <v>5395</v>
      </c>
      <c r="G62" s="3" t="s">
        <v>5396</v>
      </c>
      <c r="H62" s="3" t="s">
        <v>5396</v>
      </c>
      <c r="I62" s="7" t="s">
        <v>1042</v>
      </c>
      <c r="J62" s="3"/>
      <c r="K62" s="3"/>
    </row>
    <row r="63" spans="2:11" ht="15">
      <c r="B63" s="3" t="s">
        <v>1131</v>
      </c>
      <c r="C63" s="3" t="s">
        <v>5397</v>
      </c>
      <c r="D63" s="3" t="s">
        <v>1038</v>
      </c>
      <c r="E63" s="7"/>
      <c r="F63" s="3" t="s">
        <v>5398</v>
      </c>
      <c r="G63" s="3" t="s">
        <v>5399</v>
      </c>
      <c r="H63" s="3" t="s">
        <v>5389</v>
      </c>
      <c r="I63" s="7" t="s">
        <v>1049</v>
      </c>
      <c r="J63" s="3"/>
      <c r="K63" s="3"/>
    </row>
    <row r="64" spans="2:11" ht="15">
      <c r="B64" s="3" t="s">
        <v>1671</v>
      </c>
      <c r="C64" s="3" t="s">
        <v>5400</v>
      </c>
      <c r="D64" s="3" t="s">
        <v>1038</v>
      </c>
      <c r="E64" s="7"/>
      <c r="F64" s="3" t="s">
        <v>5401</v>
      </c>
      <c r="G64" s="3" t="s">
        <v>5402</v>
      </c>
      <c r="H64" s="3" t="s">
        <v>5393</v>
      </c>
      <c r="I64" s="7" t="s">
        <v>1049</v>
      </c>
      <c r="J64" s="3"/>
      <c r="K64" s="3"/>
    </row>
    <row r="65" spans="2:11" ht="15">
      <c r="B65" s="3" t="s">
        <v>1275</v>
      </c>
      <c r="C65" s="3" t="s">
        <v>5403</v>
      </c>
      <c r="D65" s="3" t="s">
        <v>1038</v>
      </c>
      <c r="E65" s="7"/>
      <c r="F65" s="3" t="s">
        <v>2860</v>
      </c>
      <c r="G65" s="3" t="s">
        <v>2861</v>
      </c>
      <c r="H65" s="3" t="s">
        <v>2862</v>
      </c>
      <c r="I65" s="7" t="s">
        <v>1049</v>
      </c>
      <c r="J65" s="3"/>
      <c r="K65" s="3"/>
    </row>
    <row r="66" spans="2:11" ht="15">
      <c r="B66" s="3" t="s">
        <v>1644</v>
      </c>
      <c r="C66" s="3" t="s">
        <v>5404</v>
      </c>
      <c r="D66" s="3" t="s">
        <v>1038</v>
      </c>
      <c r="E66" s="7"/>
      <c r="F66" s="3" t="s">
        <v>2856</v>
      </c>
      <c r="G66" s="3" t="s">
        <v>2857</v>
      </c>
      <c r="H66" s="3" t="s">
        <v>3340</v>
      </c>
      <c r="I66" s="7" t="s">
        <v>1049</v>
      </c>
      <c r="J66" s="3"/>
      <c r="K66" s="3"/>
    </row>
    <row r="67" spans="2:11" ht="15">
      <c r="B67" s="3" t="s">
        <v>1613</v>
      </c>
      <c r="C67" s="3" t="s">
        <v>5405</v>
      </c>
      <c r="D67" s="3" t="s">
        <v>1038</v>
      </c>
      <c r="E67" s="7"/>
      <c r="F67" s="3" t="s">
        <v>2848</v>
      </c>
      <c r="G67" s="3" t="s">
        <v>2849</v>
      </c>
      <c r="H67" s="3" t="s">
        <v>2850</v>
      </c>
      <c r="I67" s="7" t="s">
        <v>1049</v>
      </c>
      <c r="J67" s="3"/>
      <c r="K67" s="3"/>
    </row>
    <row r="68" spans="2:11" ht="15">
      <c r="B68" s="3" t="s">
        <v>1624</v>
      </c>
      <c r="C68" s="3" t="s">
        <v>5406</v>
      </c>
      <c r="D68" s="3" t="s">
        <v>1038</v>
      </c>
      <c r="E68" s="7"/>
      <c r="F68" s="3" t="s">
        <v>2844</v>
      </c>
      <c r="G68" s="3" t="s">
        <v>2845</v>
      </c>
      <c r="H68" s="3" t="s">
        <v>3336</v>
      </c>
      <c r="I68" s="7" t="s">
        <v>1049</v>
      </c>
      <c r="J68" s="3"/>
      <c r="K68" s="3"/>
    </row>
    <row r="69" spans="2:11" ht="15">
      <c r="B69" s="3" t="s">
        <v>1635</v>
      </c>
      <c r="C69" s="3" t="s">
        <v>5407</v>
      </c>
      <c r="D69" s="3" t="s">
        <v>1038</v>
      </c>
      <c r="E69" s="7"/>
      <c r="F69" s="3" t="s">
        <v>2115</v>
      </c>
      <c r="G69" s="3" t="s">
        <v>2116</v>
      </c>
      <c r="H69" s="3" t="s">
        <v>2117</v>
      </c>
      <c r="I69" s="7" t="s">
        <v>1049</v>
      </c>
      <c r="J69" s="3" t="s">
        <v>1043</v>
      </c>
      <c r="K69" s="3" t="s">
        <v>1043</v>
      </c>
    </row>
    <row r="70" spans="2:11" ht="15">
      <c r="B70" s="3" t="s">
        <v>1658</v>
      </c>
      <c r="C70" s="3" t="s">
        <v>5408</v>
      </c>
      <c r="D70" s="3" t="s">
        <v>1038</v>
      </c>
      <c r="E70" s="7"/>
      <c r="F70" s="3" t="s">
        <v>2119</v>
      </c>
      <c r="G70" s="3" t="s">
        <v>2120</v>
      </c>
      <c r="H70" s="3" t="s">
        <v>2121</v>
      </c>
      <c r="I70" s="7" t="s">
        <v>1049</v>
      </c>
      <c r="J70" s="3"/>
      <c r="K70" s="3"/>
    </row>
    <row r="71" spans="2:11" ht="15">
      <c r="B71" s="3" t="s">
        <v>1517</v>
      </c>
      <c r="C71" s="3" t="s">
        <v>5409</v>
      </c>
      <c r="D71" s="3" t="s">
        <v>1038</v>
      </c>
      <c r="E71" s="7"/>
      <c r="F71" s="3" t="s">
        <v>5011</v>
      </c>
      <c r="G71" s="3" t="s">
        <v>3241</v>
      </c>
      <c r="H71" s="3" t="s">
        <v>3242</v>
      </c>
      <c r="I71" s="7" t="s">
        <v>1049</v>
      </c>
      <c r="J71" s="3"/>
      <c r="K71" s="3"/>
    </row>
    <row r="72" spans="2:11" ht="15">
      <c r="B72" s="3" t="s">
        <v>1552</v>
      </c>
      <c r="C72" s="3" t="s">
        <v>5410</v>
      </c>
      <c r="D72" s="3" t="s">
        <v>1038</v>
      </c>
      <c r="E72" s="7"/>
      <c r="F72" s="3" t="s">
        <v>5013</v>
      </c>
      <c r="G72" s="3" t="s">
        <v>5014</v>
      </c>
      <c r="H72" s="3" t="s">
        <v>3238</v>
      </c>
      <c r="I72" s="7" t="s">
        <v>1049</v>
      </c>
      <c r="J72" s="3"/>
      <c r="K72" s="3"/>
    </row>
    <row r="73" spans="2:11" ht="15">
      <c r="B73" s="3" t="s">
        <v>1537</v>
      </c>
      <c r="C73" s="3" t="s">
        <v>5411</v>
      </c>
      <c r="D73" s="3" t="s">
        <v>1038</v>
      </c>
      <c r="E73" s="7"/>
      <c r="F73" s="3" t="s">
        <v>5412</v>
      </c>
      <c r="G73" s="3" t="s">
        <v>5413</v>
      </c>
      <c r="H73" s="3" t="s">
        <v>5413</v>
      </c>
      <c r="I73" s="7" t="s">
        <v>1049</v>
      </c>
      <c r="J73" s="3"/>
      <c r="K73" s="3"/>
    </row>
    <row r="74" spans="2:11" ht="15">
      <c r="B74" s="3" t="s">
        <v>1522</v>
      </c>
      <c r="C74" s="3" t="s">
        <v>5414</v>
      </c>
      <c r="D74" s="3" t="s">
        <v>1038</v>
      </c>
      <c r="E74" s="7"/>
      <c r="F74" s="3" t="s">
        <v>5415</v>
      </c>
      <c r="G74" s="3" t="s">
        <v>5416</v>
      </c>
      <c r="H74" s="3" t="s">
        <v>5416</v>
      </c>
      <c r="I74" s="7" t="s">
        <v>1049</v>
      </c>
      <c r="J74" s="3"/>
      <c r="K74" s="3"/>
    </row>
    <row r="75" spans="2:11" ht="15">
      <c r="B75" s="3" t="s">
        <v>1285</v>
      </c>
      <c r="C75" s="3" t="s">
        <v>5417</v>
      </c>
      <c r="D75" s="3" t="s">
        <v>1038</v>
      </c>
      <c r="E75" s="7"/>
      <c r="F75" s="3" t="s">
        <v>5418</v>
      </c>
      <c r="G75" s="3" t="s">
        <v>5419</v>
      </c>
      <c r="H75" s="3" t="s">
        <v>1098</v>
      </c>
      <c r="I75" s="7" t="s">
        <v>1049</v>
      </c>
      <c r="J75" s="3"/>
      <c r="K75" s="3"/>
    </row>
    <row r="76" spans="2:11" ht="15">
      <c r="B76" s="3" t="s">
        <v>1508</v>
      </c>
      <c r="C76" s="3" t="s">
        <v>5420</v>
      </c>
      <c r="D76" s="3" t="s">
        <v>1038</v>
      </c>
      <c r="E76" s="7"/>
      <c r="F76" s="3" t="s">
        <v>5421</v>
      </c>
      <c r="G76" s="3" t="s">
        <v>5422</v>
      </c>
      <c r="H76" s="3" t="s">
        <v>1098</v>
      </c>
      <c r="I76" s="7" t="s">
        <v>1049</v>
      </c>
      <c r="J76" s="3"/>
      <c r="K76" s="3"/>
    </row>
    <row r="77" spans="2:11" ht="15">
      <c r="B77" s="3" t="s">
        <v>1210</v>
      </c>
      <c r="C77" s="3" t="s">
        <v>5423</v>
      </c>
      <c r="D77" s="3" t="s">
        <v>1573</v>
      </c>
      <c r="E77" s="7"/>
      <c r="F77" s="3" t="s">
        <v>5424</v>
      </c>
      <c r="G77" s="3" t="s">
        <v>5425</v>
      </c>
      <c r="H77" s="3" t="s">
        <v>1098</v>
      </c>
      <c r="I77" s="7" t="s">
        <v>1618</v>
      </c>
      <c r="J77" s="3"/>
      <c r="K77" s="3"/>
    </row>
    <row r="78" spans="2:11" ht="15">
      <c r="B78" s="3" t="s">
        <v>1467</v>
      </c>
      <c r="C78" s="3" t="s">
        <v>5426</v>
      </c>
      <c r="D78" s="3" t="s">
        <v>1038</v>
      </c>
      <c r="E78" s="7"/>
      <c r="F78" s="3" t="s">
        <v>5427</v>
      </c>
      <c r="G78" s="3" t="s">
        <v>5428</v>
      </c>
      <c r="H78" s="3" t="s">
        <v>1098</v>
      </c>
      <c r="I78" s="7" t="s">
        <v>1049</v>
      </c>
      <c r="J78" s="3"/>
      <c r="K78" s="3"/>
    </row>
    <row r="79" spans="2:11" ht="15">
      <c r="B79" s="3" t="s">
        <v>1352</v>
      </c>
      <c r="C79" s="3" t="s">
        <v>5429</v>
      </c>
      <c r="D79" s="3" t="s">
        <v>1038</v>
      </c>
      <c r="E79" s="7"/>
      <c r="F79" s="3" t="s">
        <v>5430</v>
      </c>
      <c r="G79" s="3" t="s">
        <v>5431</v>
      </c>
      <c r="H79" s="3" t="s">
        <v>1098</v>
      </c>
      <c r="I79" s="7" t="s">
        <v>1049</v>
      </c>
      <c r="J79" s="3"/>
      <c r="K79" s="3"/>
    </row>
    <row r="80" spans="2:11" ht="15">
      <c r="B80" s="3" t="s">
        <v>1437</v>
      </c>
      <c r="C80" s="3" t="s">
        <v>5432</v>
      </c>
      <c r="D80" s="3" t="s">
        <v>1573</v>
      </c>
      <c r="E80" s="7"/>
      <c r="F80" s="3" t="s">
        <v>5433</v>
      </c>
      <c r="G80" s="3" t="s">
        <v>5434</v>
      </c>
      <c r="H80" s="3" t="s">
        <v>1098</v>
      </c>
      <c r="I80" s="7" t="s">
        <v>1618</v>
      </c>
      <c r="J80" s="3"/>
      <c r="K80" s="3"/>
    </row>
    <row r="81" spans="2:11" ht="15">
      <c r="B81" s="3" t="s">
        <v>1443</v>
      </c>
      <c r="C81" s="3" t="s">
        <v>5435</v>
      </c>
      <c r="D81" s="3" t="s">
        <v>1038</v>
      </c>
      <c r="E81" s="7"/>
      <c r="F81" s="3" t="s">
        <v>5436</v>
      </c>
      <c r="G81" s="3" t="s">
        <v>5437</v>
      </c>
      <c r="H81" s="3" t="s">
        <v>1098</v>
      </c>
      <c r="I81" s="7" t="s">
        <v>1049</v>
      </c>
      <c r="J81" s="3"/>
      <c r="K81" s="3"/>
    </row>
    <row r="82" spans="2:11" ht="15">
      <c r="B82" s="3" t="s">
        <v>1064</v>
      </c>
      <c r="C82" s="3" t="s">
        <v>5438</v>
      </c>
      <c r="D82" s="3" t="s">
        <v>1038</v>
      </c>
      <c r="E82" s="7"/>
      <c r="F82" s="3" t="s">
        <v>5439</v>
      </c>
      <c r="G82" s="3" t="s">
        <v>5440</v>
      </c>
      <c r="H82" s="3" t="s">
        <v>1098</v>
      </c>
      <c r="I82" s="7" t="s">
        <v>1049</v>
      </c>
      <c r="J82" s="3"/>
      <c r="K82" s="3"/>
    </row>
    <row r="83" spans="2:11" ht="15">
      <c r="B83" s="3" t="s">
        <v>1071</v>
      </c>
      <c r="C83" s="3" t="s">
        <v>5441</v>
      </c>
      <c r="D83" s="3" t="s">
        <v>1573</v>
      </c>
      <c r="E83" s="7"/>
      <c r="F83" s="3" t="s">
        <v>5442</v>
      </c>
      <c r="G83" s="3" t="s">
        <v>5443</v>
      </c>
      <c r="H83" s="3" t="s">
        <v>1098</v>
      </c>
      <c r="I83" s="7" t="s">
        <v>1618</v>
      </c>
      <c r="J83" s="3"/>
      <c r="K83" s="3"/>
    </row>
    <row r="84" spans="2:11" ht="15">
      <c r="B84" s="3" t="s">
        <v>1082</v>
      </c>
      <c r="C84" s="3" t="s">
        <v>5444</v>
      </c>
      <c r="D84" s="3" t="s">
        <v>1066</v>
      </c>
      <c r="E84" s="7" t="s">
        <v>1095</v>
      </c>
      <c r="F84" s="3" t="s">
        <v>5445</v>
      </c>
      <c r="G84" s="3" t="s">
        <v>5446</v>
      </c>
      <c r="H84" s="3" t="s">
        <v>1098</v>
      </c>
      <c r="I84" s="7" t="s">
        <v>1145</v>
      </c>
      <c r="J84" s="3"/>
      <c r="K84" s="3"/>
    </row>
    <row r="85" spans="2:11" ht="15">
      <c r="B85" s="3" t="s">
        <v>1088</v>
      </c>
      <c r="C85" s="3" t="s">
        <v>5447</v>
      </c>
      <c r="D85" s="3" t="s">
        <v>1038</v>
      </c>
      <c r="E85" s="7"/>
      <c r="F85" s="3" t="s">
        <v>3976</v>
      </c>
      <c r="G85" s="3" t="s">
        <v>4703</v>
      </c>
      <c r="H85" s="3" t="s">
        <v>5448</v>
      </c>
      <c r="I85" s="7" t="s">
        <v>1042</v>
      </c>
      <c r="J85" s="3"/>
      <c r="K85" s="3"/>
    </row>
    <row r="86" spans="2:11" ht="15">
      <c r="B86" s="3" t="s">
        <v>1741</v>
      </c>
      <c r="C86" s="3" t="s">
        <v>5449</v>
      </c>
      <c r="D86" s="3" t="s">
        <v>1038</v>
      </c>
      <c r="E86" s="7"/>
      <c r="F86" s="3" t="s">
        <v>5450</v>
      </c>
      <c r="G86" s="3" t="s">
        <v>5451</v>
      </c>
      <c r="H86" s="3" t="s">
        <v>5452</v>
      </c>
      <c r="I86" s="7" t="s">
        <v>1042</v>
      </c>
      <c r="J86" s="3"/>
      <c r="K86" s="3"/>
    </row>
    <row r="87" spans="2:11" ht="15">
      <c r="B87" s="3" t="s">
        <v>1755</v>
      </c>
      <c r="C87" s="3" t="s">
        <v>5453</v>
      </c>
      <c r="D87" s="3" t="s">
        <v>1038</v>
      </c>
      <c r="E87" s="7"/>
      <c r="F87" s="3" t="s">
        <v>5454</v>
      </c>
      <c r="G87" s="3" t="s">
        <v>5455</v>
      </c>
      <c r="H87" s="3" t="s">
        <v>5456</v>
      </c>
      <c r="I87" s="7" t="s">
        <v>1042</v>
      </c>
      <c r="J87" s="3"/>
      <c r="K87" s="3"/>
    </row>
    <row r="88" spans="2:11" ht="15">
      <c r="B88" s="3" t="s">
        <v>1711</v>
      </c>
      <c r="C88" s="3" t="s">
        <v>5457</v>
      </c>
      <c r="D88" s="3" t="s">
        <v>1038</v>
      </c>
      <c r="E88" s="7"/>
      <c r="F88" s="3" t="s">
        <v>5458</v>
      </c>
      <c r="G88" s="3" t="s">
        <v>5459</v>
      </c>
      <c r="H88" s="3" t="s">
        <v>5460</v>
      </c>
      <c r="I88" s="7" t="s">
        <v>1042</v>
      </c>
      <c r="J88" s="3"/>
      <c r="K88" s="3"/>
    </row>
    <row r="89" spans="2:11" ht="15">
      <c r="B89" s="3" t="s">
        <v>1110</v>
      </c>
      <c r="C89" s="3" t="s">
        <v>5461</v>
      </c>
      <c r="D89" s="3" t="s">
        <v>1038</v>
      </c>
      <c r="E89" s="7"/>
      <c r="F89" s="3" t="s">
        <v>5462</v>
      </c>
      <c r="G89" s="3" t="s">
        <v>5463</v>
      </c>
      <c r="H89" s="3" t="s">
        <v>5464</v>
      </c>
      <c r="I89" s="7" t="s">
        <v>1042</v>
      </c>
      <c r="J89" s="3"/>
      <c r="K89" s="3"/>
    </row>
    <row r="90" spans="2:11" ht="15">
      <c r="B90" s="3" t="s">
        <v>1597</v>
      </c>
      <c r="C90" s="3" t="s">
        <v>5465</v>
      </c>
      <c r="D90" s="3" t="s">
        <v>1038</v>
      </c>
      <c r="E90" s="7"/>
      <c r="F90" s="3" t="s">
        <v>5466</v>
      </c>
      <c r="G90" s="3" t="s">
        <v>5467</v>
      </c>
      <c r="H90" s="3" t="s">
        <v>5468</v>
      </c>
      <c r="I90" s="7" t="s">
        <v>1042</v>
      </c>
      <c r="J90" s="3"/>
      <c r="K90" s="3"/>
    </row>
    <row r="91" spans="2:11" ht="15">
      <c r="B91" s="3" t="s">
        <v>1335</v>
      </c>
      <c r="C91" s="3" t="s">
        <v>5469</v>
      </c>
      <c r="D91" s="3" t="s">
        <v>1038</v>
      </c>
      <c r="E91" s="7"/>
      <c r="F91" s="3" t="s">
        <v>5470</v>
      </c>
      <c r="G91" s="3" t="s">
        <v>5471</v>
      </c>
      <c r="H91" s="3" t="s">
        <v>5472</v>
      </c>
      <c r="I91" s="7" t="s">
        <v>1042</v>
      </c>
      <c r="J91" s="3"/>
      <c r="K91" s="3"/>
    </row>
    <row r="92" spans="2:11" ht="15">
      <c r="B92" s="3" t="s">
        <v>1367</v>
      </c>
      <c r="C92" s="3" t="s">
        <v>5473</v>
      </c>
      <c r="D92" s="3" t="s">
        <v>1038</v>
      </c>
      <c r="E92" s="7"/>
      <c r="F92" s="3" t="s">
        <v>3974</v>
      </c>
      <c r="G92" s="3" t="s">
        <v>3206</v>
      </c>
      <c r="H92" s="3" t="s">
        <v>3207</v>
      </c>
      <c r="I92" s="7" t="s">
        <v>1042</v>
      </c>
      <c r="J92" s="3"/>
      <c r="K92" s="3"/>
    </row>
    <row r="93" spans="2:11" ht="15">
      <c r="B93" s="3" t="s">
        <v>1630</v>
      </c>
      <c r="C93" s="3" t="s">
        <v>5474</v>
      </c>
      <c r="D93" s="3" t="s">
        <v>1038</v>
      </c>
      <c r="E93" s="7"/>
      <c r="F93" s="3" t="s">
        <v>5475</v>
      </c>
      <c r="G93" s="3" t="s">
        <v>5476</v>
      </c>
      <c r="H93" s="3" t="s">
        <v>5477</v>
      </c>
      <c r="I93" s="7" t="s">
        <v>1042</v>
      </c>
      <c r="J93" s="3"/>
      <c r="K93" s="3"/>
    </row>
    <row r="94" spans="2:11" ht="15">
      <c r="B94" s="3" t="s">
        <v>1296</v>
      </c>
      <c r="C94" s="3" t="s">
        <v>5478</v>
      </c>
      <c r="D94" s="3" t="s">
        <v>1038</v>
      </c>
      <c r="E94" s="7"/>
      <c r="F94" s="3" t="s">
        <v>5479</v>
      </c>
      <c r="G94" s="3" t="s">
        <v>5480</v>
      </c>
      <c r="H94" s="3" t="s">
        <v>5481</v>
      </c>
      <c r="I94" s="7" t="s">
        <v>1042</v>
      </c>
      <c r="J94" s="3"/>
      <c r="K94" s="3"/>
    </row>
    <row r="95" spans="2:11" ht="15">
      <c r="B95" s="3" t="s">
        <v>1291</v>
      </c>
      <c r="C95" s="3" t="s">
        <v>5482</v>
      </c>
      <c r="D95" s="3" t="s">
        <v>1038</v>
      </c>
      <c r="E95" s="7"/>
      <c r="F95" s="3" t="s">
        <v>5483</v>
      </c>
      <c r="G95" s="3" t="s">
        <v>5484</v>
      </c>
      <c r="H95" s="3" t="s">
        <v>5485</v>
      </c>
      <c r="I95" s="7" t="s">
        <v>1042</v>
      </c>
      <c r="J95" s="3"/>
      <c r="K95" s="3"/>
    </row>
    <row r="96" spans="2:11" ht="15">
      <c r="B96" s="3" t="s">
        <v>1432</v>
      </c>
      <c r="C96" s="3" t="s">
        <v>5486</v>
      </c>
      <c r="D96" s="3" t="s">
        <v>1038</v>
      </c>
      <c r="E96" s="7"/>
      <c r="F96" s="3" t="s">
        <v>5487</v>
      </c>
      <c r="G96" s="3" t="s">
        <v>4251</v>
      </c>
      <c r="H96" s="3" t="s">
        <v>4251</v>
      </c>
      <c r="I96" s="7" t="s">
        <v>1866</v>
      </c>
      <c r="J96" s="3"/>
      <c r="K96" s="3"/>
    </row>
    <row r="97" spans="2:11" ht="15">
      <c r="B97" s="3" t="s">
        <v>1059</v>
      </c>
      <c r="C97" s="3" t="s">
        <v>5488</v>
      </c>
      <c r="D97" s="3" t="s">
        <v>1038</v>
      </c>
      <c r="E97" s="7"/>
      <c r="F97" s="3" t="s">
        <v>3186</v>
      </c>
      <c r="G97" s="3" t="s">
        <v>4431</v>
      </c>
      <c r="H97" s="3" t="s">
        <v>4431</v>
      </c>
      <c r="I97" s="7" t="s">
        <v>1049</v>
      </c>
      <c r="J97" s="3"/>
      <c r="K97" s="3"/>
    </row>
    <row r="98" spans="2:11" ht="15">
      <c r="B98" s="3" t="s">
        <v>1077</v>
      </c>
      <c r="C98" s="3" t="s">
        <v>5489</v>
      </c>
      <c r="D98" s="3" t="s">
        <v>1038</v>
      </c>
      <c r="E98" s="7"/>
      <c r="F98" s="3" t="s">
        <v>5490</v>
      </c>
      <c r="G98" s="3" t="s">
        <v>4422</v>
      </c>
      <c r="H98" s="3" t="s">
        <v>4422</v>
      </c>
      <c r="I98" s="7" t="s">
        <v>1049</v>
      </c>
      <c r="J98" s="3"/>
      <c r="K98" s="3"/>
    </row>
    <row r="99" spans="2:11" ht="15">
      <c r="B99" s="3" t="s">
        <v>1116</v>
      </c>
      <c r="C99" s="3" t="s">
        <v>5491</v>
      </c>
      <c r="D99" s="3" t="s">
        <v>1038</v>
      </c>
      <c r="E99" s="7"/>
      <c r="F99" s="3" t="s">
        <v>5492</v>
      </c>
      <c r="G99" s="3" t="s">
        <v>3229</v>
      </c>
      <c r="H99" s="3" t="s">
        <v>3229</v>
      </c>
      <c r="I99" s="7" t="s">
        <v>1049</v>
      </c>
      <c r="J99" s="3"/>
      <c r="K99" s="3"/>
    </row>
    <row r="100" spans="2:11" ht="15">
      <c r="B100" s="3" t="s">
        <v>1121</v>
      </c>
      <c r="C100" s="3" t="s">
        <v>5493</v>
      </c>
      <c r="D100" s="3" t="s">
        <v>1038</v>
      </c>
      <c r="E100" s="7"/>
      <c r="F100" s="3" t="s">
        <v>5494</v>
      </c>
      <c r="G100" s="3" t="s">
        <v>5495</v>
      </c>
      <c r="H100" s="3" t="s">
        <v>5495</v>
      </c>
      <c r="I100" s="7" t="s">
        <v>1049</v>
      </c>
      <c r="J100" s="3"/>
      <c r="K100" s="3"/>
    </row>
    <row r="101" spans="2:11" ht="15">
      <c r="B101" s="3" t="s">
        <v>1603</v>
      </c>
      <c r="C101" s="3" t="s">
        <v>5496</v>
      </c>
      <c r="D101" s="3" t="s">
        <v>1038</v>
      </c>
      <c r="E101" s="7"/>
      <c r="F101" s="3" t="s">
        <v>5497</v>
      </c>
      <c r="G101" s="3" t="s">
        <v>5498</v>
      </c>
      <c r="H101" s="3" t="s">
        <v>5498</v>
      </c>
      <c r="I101" s="7" t="s">
        <v>1049</v>
      </c>
      <c r="J101" s="3"/>
      <c r="K101" s="3"/>
    </row>
    <row r="102" spans="2:11" ht="15">
      <c r="B102" s="3" t="s">
        <v>1608</v>
      </c>
      <c r="C102" s="3" t="s">
        <v>5499</v>
      </c>
      <c r="D102" s="3" t="s">
        <v>1038</v>
      </c>
      <c r="E102" s="7"/>
      <c r="F102" s="3" t="s">
        <v>5500</v>
      </c>
      <c r="G102" s="3" t="s">
        <v>5501</v>
      </c>
      <c r="H102" s="3" t="s">
        <v>5501</v>
      </c>
      <c r="I102" s="7" t="s">
        <v>1049</v>
      </c>
      <c r="J102" s="3"/>
      <c r="K102" s="3"/>
    </row>
    <row r="103" spans="2:11" ht="15">
      <c r="B103" s="3" t="s">
        <v>1703</v>
      </c>
      <c r="C103" s="3" t="s">
        <v>5502</v>
      </c>
      <c r="D103" s="3" t="s">
        <v>1038</v>
      </c>
      <c r="E103" s="7"/>
      <c r="F103" s="3" t="s">
        <v>5503</v>
      </c>
      <c r="G103" s="3" t="s">
        <v>5504</v>
      </c>
      <c r="H103" s="3" t="s">
        <v>5504</v>
      </c>
      <c r="I103" s="7" t="s">
        <v>1049</v>
      </c>
      <c r="J103" s="3"/>
      <c r="K103" s="3"/>
    </row>
    <row r="104" spans="2:11" ht="15">
      <c r="B104" s="3" t="s">
        <v>1707</v>
      </c>
      <c r="C104" s="3" t="s">
        <v>5505</v>
      </c>
      <c r="D104" s="3" t="s">
        <v>1038</v>
      </c>
      <c r="E104" s="7"/>
      <c r="F104" s="3" t="s">
        <v>5506</v>
      </c>
      <c r="G104" s="3" t="s">
        <v>5507</v>
      </c>
      <c r="H104" s="3" t="s">
        <v>5507</v>
      </c>
      <c r="I104" s="7" t="s">
        <v>1049</v>
      </c>
      <c r="J104" s="3"/>
      <c r="K104" s="3"/>
    </row>
    <row r="105" spans="2:11" ht="15">
      <c r="B105" s="3" t="s">
        <v>1093</v>
      </c>
      <c r="C105" s="3" t="s">
        <v>5508</v>
      </c>
      <c r="D105" s="3" t="s">
        <v>1038</v>
      </c>
      <c r="E105" s="7"/>
      <c r="F105" s="3" t="s">
        <v>5509</v>
      </c>
      <c r="G105" s="3" t="s">
        <v>5510</v>
      </c>
      <c r="H105" s="3" t="s">
        <v>5510</v>
      </c>
      <c r="I105" s="7" t="s">
        <v>1049</v>
      </c>
      <c r="J105" s="3"/>
      <c r="K105" s="3"/>
    </row>
    <row r="106" spans="2:11" ht="15">
      <c r="B106" s="3" t="s">
        <v>1685</v>
      </c>
      <c r="C106" s="3" t="s">
        <v>5511</v>
      </c>
      <c r="D106" s="3" t="s">
        <v>1038</v>
      </c>
      <c r="E106" s="7"/>
      <c r="F106" s="3" t="s">
        <v>5512</v>
      </c>
      <c r="G106" s="3" t="s">
        <v>5513</v>
      </c>
      <c r="H106" s="3" t="s">
        <v>5513</v>
      </c>
      <c r="I106" s="7" t="s">
        <v>1049</v>
      </c>
      <c r="J106" s="3"/>
      <c r="K106" s="3"/>
    </row>
    <row r="107" spans="2:11" ht="15">
      <c r="B107" s="3" t="s">
        <v>1136</v>
      </c>
      <c r="C107" s="3" t="s">
        <v>5514</v>
      </c>
      <c r="D107" s="3" t="s">
        <v>1038</v>
      </c>
      <c r="E107" s="7"/>
      <c r="F107" s="3" t="s">
        <v>5515</v>
      </c>
      <c r="G107" s="3" t="s">
        <v>5516</v>
      </c>
      <c r="H107" s="3" t="s">
        <v>5516</v>
      </c>
      <c r="I107" s="7" t="s">
        <v>1049</v>
      </c>
      <c r="J107" s="3"/>
      <c r="K107" s="3"/>
    </row>
    <row r="108" spans="2:11" ht="15">
      <c r="B108" s="3" t="s">
        <v>1694</v>
      </c>
      <c r="C108" s="3" t="s">
        <v>5517</v>
      </c>
      <c r="D108" s="3" t="s">
        <v>1038</v>
      </c>
      <c r="E108" s="7"/>
      <c r="F108" s="3" t="s">
        <v>5518</v>
      </c>
      <c r="G108" s="3" t="s">
        <v>5519</v>
      </c>
      <c r="H108" s="3" t="s">
        <v>5519</v>
      </c>
      <c r="I108" s="7" t="s">
        <v>1049</v>
      </c>
      <c r="J108" s="3"/>
      <c r="K108" s="3"/>
    </row>
    <row r="109" spans="2:11" ht="15">
      <c r="B109" s="3" t="s">
        <v>1463</v>
      </c>
      <c r="C109" s="3" t="s">
        <v>5520</v>
      </c>
      <c r="D109" s="3" t="s">
        <v>1038</v>
      </c>
      <c r="E109" s="7"/>
      <c r="F109" s="3" t="s">
        <v>5521</v>
      </c>
      <c r="G109" s="3" t="s">
        <v>5522</v>
      </c>
      <c r="H109" s="3" t="s">
        <v>5522</v>
      </c>
      <c r="I109" s="7" t="s">
        <v>1049</v>
      </c>
      <c r="J109" s="3"/>
      <c r="K109" s="3"/>
    </row>
    <row r="110" spans="2:11" ht="15">
      <c r="B110" s="3" t="s">
        <v>1205</v>
      </c>
      <c r="C110" s="3" t="s">
        <v>5523</v>
      </c>
      <c r="D110" s="3" t="s">
        <v>1038</v>
      </c>
      <c r="E110" s="7"/>
      <c r="F110" s="3" t="s">
        <v>5524</v>
      </c>
      <c r="G110" s="3" t="s">
        <v>5525</v>
      </c>
      <c r="H110" s="3" t="s">
        <v>5525</v>
      </c>
      <c r="I110" s="7" t="s">
        <v>1049</v>
      </c>
      <c r="J110" s="3"/>
      <c r="K110" s="3"/>
    </row>
    <row r="111" spans="2:11" ht="15">
      <c r="B111" s="3" t="s">
        <v>1150</v>
      </c>
      <c r="C111" s="3" t="s">
        <v>5526</v>
      </c>
      <c r="D111" s="3" t="s">
        <v>1038</v>
      </c>
      <c r="E111" s="7"/>
      <c r="F111" s="3" t="s">
        <v>5527</v>
      </c>
      <c r="G111" s="3" t="s">
        <v>5528</v>
      </c>
      <c r="H111" s="3" t="s">
        <v>5528</v>
      </c>
      <c r="I111" s="7" t="s">
        <v>1049</v>
      </c>
      <c r="J111" s="3"/>
      <c r="K111" s="3"/>
    </row>
    <row r="112" spans="2:11" ht="15">
      <c r="B112" s="3" t="s">
        <v>1153</v>
      </c>
      <c r="C112" s="3" t="s">
        <v>5529</v>
      </c>
      <c r="D112" s="3" t="s">
        <v>1038</v>
      </c>
      <c r="E112" s="7"/>
      <c r="F112" s="3" t="s">
        <v>5530</v>
      </c>
      <c r="G112" s="3" t="s">
        <v>5531</v>
      </c>
      <c r="H112" s="3" t="s">
        <v>5531</v>
      </c>
      <c r="I112" s="7" t="s">
        <v>1049</v>
      </c>
      <c r="J112" s="3"/>
      <c r="K112" s="3"/>
    </row>
    <row r="113" spans="2:11" ht="15">
      <c r="B113" s="3" t="s">
        <v>1270</v>
      </c>
      <c r="C113" s="3" t="s">
        <v>5532</v>
      </c>
      <c r="D113" s="3" t="s">
        <v>1038</v>
      </c>
      <c r="E113" s="7"/>
      <c r="F113" s="3" t="s">
        <v>5533</v>
      </c>
      <c r="G113" s="3" t="s">
        <v>5534</v>
      </c>
      <c r="H113" s="3" t="s">
        <v>5534</v>
      </c>
      <c r="I113" s="7" t="s">
        <v>1866</v>
      </c>
      <c r="J113" s="3"/>
      <c r="K113" s="3"/>
    </row>
    <row r="114" spans="2:11" ht="15">
      <c r="B114" s="3" t="s">
        <v>1640</v>
      </c>
      <c r="C114" s="3" t="s">
        <v>5535</v>
      </c>
      <c r="D114" s="3" t="s">
        <v>1038</v>
      </c>
      <c r="E114" s="7"/>
      <c r="F114" s="3" t="s">
        <v>5536</v>
      </c>
      <c r="G114" s="3" t="s">
        <v>5537</v>
      </c>
      <c r="H114" s="3" t="s">
        <v>5538</v>
      </c>
      <c r="I114" s="7" t="s">
        <v>1042</v>
      </c>
      <c r="J114" s="3"/>
      <c r="K114" s="3"/>
    </row>
    <row r="115" spans="2:11" ht="15">
      <c r="B115" s="3" t="s">
        <v>1737</v>
      </c>
      <c r="C115" s="3" t="s">
        <v>5539</v>
      </c>
      <c r="D115" s="3" t="s">
        <v>1038</v>
      </c>
      <c r="E115" s="7"/>
      <c r="F115" s="3" t="s">
        <v>5540</v>
      </c>
      <c r="G115" s="3" t="s">
        <v>5541</v>
      </c>
      <c r="H115" s="3" t="s">
        <v>5542</v>
      </c>
      <c r="I115" s="7" t="s">
        <v>1042</v>
      </c>
      <c r="J115" s="3"/>
      <c r="K115" s="3"/>
    </row>
    <row r="116" spans="2:11" ht="15">
      <c r="B116" s="3" t="s">
        <v>1339</v>
      </c>
      <c r="C116" s="3" t="s">
        <v>5543</v>
      </c>
      <c r="D116" s="3" t="s">
        <v>1038</v>
      </c>
      <c r="E116" s="7"/>
      <c r="F116" s="3" t="s">
        <v>5544</v>
      </c>
      <c r="G116" s="3" t="s">
        <v>5545</v>
      </c>
      <c r="H116" s="3" t="s">
        <v>5546</v>
      </c>
      <c r="I116" s="7" t="s">
        <v>1042</v>
      </c>
      <c r="J116" s="3"/>
      <c r="K116" s="3"/>
    </row>
    <row r="117" spans="2:11" ht="15">
      <c r="B117" s="3" t="s">
        <v>1343</v>
      </c>
      <c r="C117" s="3" t="s">
        <v>5547</v>
      </c>
      <c r="D117" s="3" t="s">
        <v>1038</v>
      </c>
      <c r="E117" s="7"/>
      <c r="F117" s="3" t="s">
        <v>5548</v>
      </c>
      <c r="G117" s="3" t="s">
        <v>5549</v>
      </c>
      <c r="H117" s="3" t="s">
        <v>5549</v>
      </c>
      <c r="I117" s="7" t="s">
        <v>1049</v>
      </c>
      <c r="J117" s="3"/>
      <c r="K117" s="3"/>
    </row>
    <row r="118" spans="2:11" ht="15">
      <c r="B118" s="3" t="s">
        <v>1500</v>
      </c>
      <c r="C118" s="3" t="s">
        <v>5550</v>
      </c>
      <c r="D118" s="3" t="s">
        <v>1038</v>
      </c>
      <c r="E118" s="7"/>
      <c r="F118" s="3" t="s">
        <v>5551</v>
      </c>
      <c r="G118" s="3" t="s">
        <v>5552</v>
      </c>
      <c r="H118" s="3" t="s">
        <v>5552</v>
      </c>
      <c r="I118" s="7" t="s">
        <v>1049</v>
      </c>
      <c r="J118" s="3"/>
      <c r="K118" s="3"/>
    </row>
    <row r="119" spans="2:11" ht="15">
      <c r="B119" s="3" t="s">
        <v>1504</v>
      </c>
      <c r="C119" s="3" t="s">
        <v>5553</v>
      </c>
      <c r="D119" s="3" t="s">
        <v>1038</v>
      </c>
      <c r="E119" s="7"/>
      <c r="F119" s="3" t="s">
        <v>5554</v>
      </c>
      <c r="G119" s="3" t="s">
        <v>5555</v>
      </c>
      <c r="H119" s="3" t="s">
        <v>5555</v>
      </c>
      <c r="I119" s="7" t="s">
        <v>1049</v>
      </c>
      <c r="J119" s="3"/>
      <c r="K119" s="3"/>
    </row>
    <row r="120" spans="2:11" ht="15">
      <c r="B120" s="3" t="s">
        <v>1663</v>
      </c>
      <c r="C120" s="3" t="s">
        <v>5556</v>
      </c>
      <c r="D120" s="3" t="s">
        <v>1038</v>
      </c>
      <c r="E120" s="7"/>
      <c r="F120" s="3" t="s">
        <v>5557</v>
      </c>
      <c r="G120" s="3" t="s">
        <v>5558</v>
      </c>
      <c r="H120" s="3" t="s">
        <v>5558</v>
      </c>
      <c r="I120" s="7" t="s">
        <v>1049</v>
      </c>
      <c r="J120" s="3"/>
      <c r="K120" s="3"/>
    </row>
    <row r="121" spans="2:11" ht="15">
      <c r="B121" s="3" t="s">
        <v>1667</v>
      </c>
      <c r="C121" s="3" t="s">
        <v>5559</v>
      </c>
      <c r="D121" s="3" t="s">
        <v>1038</v>
      </c>
      <c r="E121" s="7"/>
      <c r="F121" s="3" t="s">
        <v>5560</v>
      </c>
      <c r="G121" s="3" t="s">
        <v>5561</v>
      </c>
      <c r="H121" s="3" t="s">
        <v>5561</v>
      </c>
      <c r="I121" s="7" t="s">
        <v>1049</v>
      </c>
      <c r="J121" s="3"/>
      <c r="K121" s="3"/>
    </row>
    <row r="122" spans="2:11" ht="15">
      <c r="B122" s="3" t="s">
        <v>1323</v>
      </c>
      <c r="C122" s="3" t="s">
        <v>5562</v>
      </c>
      <c r="D122" s="3" t="s">
        <v>1038</v>
      </c>
      <c r="E122" s="7"/>
      <c r="F122" s="3" t="s">
        <v>5563</v>
      </c>
      <c r="G122" s="3" t="s">
        <v>5564</v>
      </c>
      <c r="H122" s="3" t="s">
        <v>5564</v>
      </c>
      <c r="I122" s="7" t="s">
        <v>1049</v>
      </c>
      <c r="J122" s="3"/>
      <c r="K122" s="3"/>
    </row>
    <row r="123" spans="2:11" ht="15">
      <c r="B123" s="3" t="s">
        <v>1721</v>
      </c>
      <c r="C123" s="3" t="s">
        <v>5565</v>
      </c>
      <c r="D123" s="3" t="s">
        <v>1038</v>
      </c>
      <c r="E123" s="7"/>
      <c r="F123" s="3" t="s">
        <v>5566</v>
      </c>
      <c r="G123" s="3" t="s">
        <v>5567</v>
      </c>
      <c r="H123" s="3" t="s">
        <v>5567</v>
      </c>
      <c r="I123" s="7" t="s">
        <v>1049</v>
      </c>
      <c r="J123" s="3"/>
      <c r="K123" s="3"/>
    </row>
    <row r="124" spans="2:11" ht="15">
      <c r="B124" s="3" t="s">
        <v>1372</v>
      </c>
      <c r="C124" s="3" t="s">
        <v>5568</v>
      </c>
      <c r="D124" s="3" t="s">
        <v>1038</v>
      </c>
      <c r="E124" s="7"/>
      <c r="F124" s="3" t="s">
        <v>5569</v>
      </c>
      <c r="G124" s="3" t="s">
        <v>5570</v>
      </c>
      <c r="H124" s="3" t="s">
        <v>5570</v>
      </c>
      <c r="I124" s="7" t="s">
        <v>1866</v>
      </c>
      <c r="J124" s="3"/>
      <c r="K124" s="3"/>
    </row>
    <row r="125" spans="2:11" ht="15">
      <c r="B125" s="3" t="s">
        <v>1311</v>
      </c>
      <c r="C125" s="3" t="s">
        <v>5571</v>
      </c>
      <c r="D125" s="3" t="s">
        <v>1038</v>
      </c>
      <c r="E125" s="7"/>
      <c r="F125" s="3" t="s">
        <v>5572</v>
      </c>
      <c r="G125" s="3" t="s">
        <v>5573</v>
      </c>
      <c r="H125" s="3" t="s">
        <v>5573</v>
      </c>
      <c r="I125" s="7" t="s">
        <v>1866</v>
      </c>
      <c r="J125" s="3"/>
      <c r="K125" s="3"/>
    </row>
    <row r="126" spans="2:11" ht="15">
      <c r="B126" s="3" t="s">
        <v>1315</v>
      </c>
      <c r="C126" s="3" t="s">
        <v>5574</v>
      </c>
      <c r="D126" s="3" t="s">
        <v>1066</v>
      </c>
      <c r="E126" s="7" t="s">
        <v>1095</v>
      </c>
      <c r="F126" s="3" t="s">
        <v>5575</v>
      </c>
      <c r="G126" s="3" t="s">
        <v>1098</v>
      </c>
      <c r="H126" s="3" t="s">
        <v>5576</v>
      </c>
      <c r="I126" s="7"/>
      <c r="J126" s="3"/>
      <c r="K126" s="3"/>
    </row>
    <row r="127" spans="2:11" ht="15">
      <c r="B127" s="3" t="s">
        <v>1327</v>
      </c>
      <c r="C127" s="3" t="s">
        <v>5577</v>
      </c>
      <c r="D127" s="3" t="s">
        <v>1038</v>
      </c>
      <c r="E127" s="7"/>
      <c r="F127" s="3" t="s">
        <v>1673</v>
      </c>
      <c r="G127" s="3" t="s">
        <v>1674</v>
      </c>
      <c r="H127" s="3" t="s">
        <v>2359</v>
      </c>
      <c r="I127" s="7"/>
      <c r="J127" s="3"/>
      <c r="K127" s="3"/>
    </row>
    <row r="128" spans="2:11" ht="15">
      <c r="B128" s="3" t="s">
        <v>1331</v>
      </c>
      <c r="C128" s="3" t="s">
        <v>5578</v>
      </c>
      <c r="D128" s="3" t="s">
        <v>1038</v>
      </c>
      <c r="E128" s="7"/>
      <c r="F128" s="3" t="s">
        <v>5579</v>
      </c>
      <c r="G128" s="3" t="s">
        <v>5580</v>
      </c>
      <c r="H128" s="3" t="s">
        <v>5580</v>
      </c>
      <c r="I128" s="7" t="s">
        <v>1049</v>
      </c>
      <c r="J128" s="3"/>
      <c r="K128" s="3"/>
    </row>
    <row r="129" spans="2:11" ht="15">
      <c r="B129" s="3" t="s">
        <v>1157</v>
      </c>
      <c r="C129" s="3" t="s">
        <v>5581</v>
      </c>
      <c r="D129" s="3" t="s">
        <v>1038</v>
      </c>
      <c r="E129" s="7"/>
      <c r="F129" s="3" t="s">
        <v>5582</v>
      </c>
      <c r="G129" s="3" t="s">
        <v>5583</v>
      </c>
      <c r="H129" s="3" t="s">
        <v>5583</v>
      </c>
      <c r="I129" s="7" t="s">
        <v>1049</v>
      </c>
      <c r="J129" s="3"/>
      <c r="K129" s="3"/>
    </row>
    <row r="130" spans="2:11" ht="15">
      <c r="B130" s="3" t="s">
        <v>1760</v>
      </c>
      <c r="C130" s="3" t="s">
        <v>5584</v>
      </c>
      <c r="D130" s="3" t="s">
        <v>1573</v>
      </c>
      <c r="E130" s="7"/>
      <c r="F130" s="3" t="s">
        <v>5585</v>
      </c>
      <c r="G130" s="3" t="s">
        <v>5586</v>
      </c>
      <c r="H130" s="3" t="s">
        <v>5586</v>
      </c>
      <c r="I130" s="7"/>
      <c r="J130" s="3"/>
      <c r="K130" s="3"/>
    </row>
    <row r="131" spans="2:11" ht="15">
      <c r="B131" s="3" t="s">
        <v>1750</v>
      </c>
      <c r="C131" s="3" t="s">
        <v>5587</v>
      </c>
      <c r="D131" s="3" t="s">
        <v>1038</v>
      </c>
      <c r="E131" s="7"/>
      <c r="F131" s="3" t="s">
        <v>5588</v>
      </c>
      <c r="G131" s="3" t="s">
        <v>5589</v>
      </c>
      <c r="H131" s="3" t="s">
        <v>5589</v>
      </c>
      <c r="I131" s="7" t="s">
        <v>1049</v>
      </c>
      <c r="J131" s="3"/>
      <c r="K131" s="3"/>
    </row>
    <row r="132" spans="2:11" ht="15">
      <c r="B132" s="3" t="s">
        <v>1357</v>
      </c>
      <c r="C132" s="3" t="s">
        <v>5590</v>
      </c>
      <c r="D132" s="3" t="s">
        <v>1573</v>
      </c>
      <c r="E132" s="7"/>
      <c r="F132" s="3" t="s">
        <v>5591</v>
      </c>
      <c r="G132" s="3" t="s">
        <v>5592</v>
      </c>
      <c r="H132" s="3" t="s">
        <v>5592</v>
      </c>
      <c r="I132" s="7"/>
      <c r="J132" s="3"/>
      <c r="K132" s="3"/>
    </row>
    <row r="133" spans="2:11" ht="15">
      <c r="B133" s="10" t="s">
        <v>1872</v>
      </c>
      <c r="C133" s="10" t="s">
        <v>5593</v>
      </c>
      <c r="D133" s="10" t="s">
        <v>1874</v>
      </c>
      <c r="E133" s="11" t="s">
        <v>2107</v>
      </c>
      <c r="F133" s="10" t="s">
        <v>2108</v>
      </c>
      <c r="G133" s="10" t="s">
        <v>2109</v>
      </c>
      <c r="H133" s="10" t="s">
        <v>2110</v>
      </c>
      <c r="I133" s="11" t="s">
        <v>1049</v>
      </c>
      <c r="J133" s="10"/>
      <c r="K133" s="10"/>
    </row>
    <row r="134" spans="2:11" ht="15">
      <c r="B134" s="10" t="s">
        <v>1877</v>
      </c>
      <c r="C134" s="10" t="s">
        <v>5594</v>
      </c>
      <c r="D134" s="10" t="s">
        <v>1038</v>
      </c>
      <c r="E134" s="11"/>
      <c r="F134" s="10" t="s">
        <v>5080</v>
      </c>
      <c r="G134" s="10" t="s">
        <v>3424</v>
      </c>
      <c r="H134" s="10" t="s">
        <v>5595</v>
      </c>
      <c r="I134" s="11" t="s">
        <v>1049</v>
      </c>
      <c r="J134" s="10"/>
      <c r="K134" s="10"/>
    </row>
    <row r="135" spans="2:11" ht="15">
      <c r="B135" s="10" t="s">
        <v>1161</v>
      </c>
      <c r="C135" s="10" t="s">
        <v>5596</v>
      </c>
      <c r="D135" s="10" t="s">
        <v>1038</v>
      </c>
      <c r="E135" s="11"/>
      <c r="F135" s="10" t="s">
        <v>5083</v>
      </c>
      <c r="G135" s="10" t="s">
        <v>5084</v>
      </c>
      <c r="H135" s="10" t="s">
        <v>5597</v>
      </c>
      <c r="I135" s="11" t="s">
        <v>1049</v>
      </c>
      <c r="J135" s="10"/>
      <c r="K135" s="10"/>
    </row>
    <row r="136" spans="2:11" ht="15">
      <c r="B136" s="10" t="s">
        <v>1582</v>
      </c>
      <c r="C136" s="10" t="s">
        <v>5598</v>
      </c>
      <c r="D136" s="10" t="s">
        <v>1038</v>
      </c>
      <c r="E136" s="11"/>
      <c r="F136" s="10" t="s">
        <v>5599</v>
      </c>
      <c r="G136" s="10" t="s">
        <v>3265</v>
      </c>
      <c r="H136" s="10" t="s">
        <v>3265</v>
      </c>
      <c r="I136" s="11" t="s">
        <v>1049</v>
      </c>
      <c r="J136" s="10"/>
      <c r="K136" s="10"/>
    </row>
    <row r="137" spans="2:11" ht="15">
      <c r="B137" s="10" t="s">
        <v>1301</v>
      </c>
      <c r="C137" s="10" t="s">
        <v>5600</v>
      </c>
      <c r="D137" s="10" t="s">
        <v>1874</v>
      </c>
      <c r="E137" s="11" t="s">
        <v>1095</v>
      </c>
      <c r="F137" s="10" t="s">
        <v>5601</v>
      </c>
      <c r="G137" s="10" t="s">
        <v>5340</v>
      </c>
      <c r="H137" s="10" t="s">
        <v>1098</v>
      </c>
      <c r="I137" s="11" t="s">
        <v>1049</v>
      </c>
      <c r="J137" s="10"/>
      <c r="K137" s="10"/>
    </row>
    <row r="138" spans="2:11" ht="15">
      <c r="B138" s="10" t="s">
        <v>1912</v>
      </c>
      <c r="C138" s="10" t="s">
        <v>5602</v>
      </c>
      <c r="D138" s="10" t="s">
        <v>1874</v>
      </c>
      <c r="E138" s="11" t="s">
        <v>1095</v>
      </c>
      <c r="F138" s="10" t="s">
        <v>5603</v>
      </c>
      <c r="G138" s="10" t="s">
        <v>5343</v>
      </c>
      <c r="H138" s="10" t="s">
        <v>1098</v>
      </c>
      <c r="I138" s="11" t="s">
        <v>1049</v>
      </c>
      <c r="J138" s="10"/>
      <c r="K138" s="10"/>
    </row>
    <row r="139" spans="2:11" ht="15">
      <c r="B139" s="10" t="s">
        <v>1567</v>
      </c>
      <c r="C139" s="10" t="s">
        <v>5604</v>
      </c>
      <c r="D139" s="10" t="s">
        <v>1874</v>
      </c>
      <c r="E139" s="11" t="s">
        <v>1095</v>
      </c>
      <c r="F139" s="10" t="s">
        <v>5605</v>
      </c>
      <c r="G139" s="10" t="s">
        <v>5346</v>
      </c>
      <c r="H139" s="10" t="s">
        <v>1098</v>
      </c>
      <c r="I139" s="11" t="s">
        <v>1049</v>
      </c>
      <c r="J139" s="10"/>
      <c r="K139" s="10"/>
    </row>
    <row r="140" spans="2:11" ht="15">
      <c r="B140" s="10" t="s">
        <v>1681</v>
      </c>
      <c r="C140" s="10" t="s">
        <v>5606</v>
      </c>
      <c r="D140" s="10" t="s">
        <v>1874</v>
      </c>
      <c r="E140" s="11" t="s">
        <v>1095</v>
      </c>
      <c r="F140" s="10" t="s">
        <v>5607</v>
      </c>
      <c r="G140" s="10" t="s">
        <v>5349</v>
      </c>
      <c r="H140" s="10" t="s">
        <v>1098</v>
      </c>
      <c r="I140" s="11" t="s">
        <v>1049</v>
      </c>
      <c r="J140" s="10"/>
      <c r="K140" s="10"/>
    </row>
    <row r="141" spans="2:11" ht="15">
      <c r="B141" s="10" t="s">
        <v>1392</v>
      </c>
      <c r="C141" s="10" t="s">
        <v>5608</v>
      </c>
      <c r="D141" s="10" t="s">
        <v>1874</v>
      </c>
      <c r="E141" s="11" t="s">
        <v>1095</v>
      </c>
      <c r="F141" s="10" t="s">
        <v>5609</v>
      </c>
      <c r="G141" s="10" t="s">
        <v>5352</v>
      </c>
      <c r="H141" s="10" t="s">
        <v>1098</v>
      </c>
      <c r="I141" s="11" t="s">
        <v>1049</v>
      </c>
      <c r="J141" s="10"/>
      <c r="K141" s="10"/>
    </row>
    <row r="142" spans="2:11" ht="15">
      <c r="B142" s="10" t="s">
        <v>1380</v>
      </c>
      <c r="C142" s="10" t="s">
        <v>5610</v>
      </c>
      <c r="D142" s="10" t="s">
        <v>1874</v>
      </c>
      <c r="E142" s="11" t="s">
        <v>1095</v>
      </c>
      <c r="F142" s="10" t="s">
        <v>5611</v>
      </c>
      <c r="G142" s="10" t="s">
        <v>5355</v>
      </c>
      <c r="H142" s="10" t="s">
        <v>1098</v>
      </c>
      <c r="I142" s="11" t="s">
        <v>1049</v>
      </c>
      <c r="J142" s="10"/>
      <c r="K142" s="10"/>
    </row>
    <row r="143" spans="2:11" ht="15">
      <c r="B143" s="10" t="s">
        <v>1448</v>
      </c>
      <c r="C143" s="10" t="s">
        <v>5612</v>
      </c>
      <c r="D143" s="10" t="s">
        <v>1874</v>
      </c>
      <c r="E143" s="11" t="s">
        <v>1095</v>
      </c>
      <c r="F143" s="10" t="s">
        <v>3443</v>
      </c>
      <c r="G143" s="10" t="s">
        <v>3210</v>
      </c>
      <c r="H143" s="10" t="s">
        <v>1098</v>
      </c>
      <c r="I143" s="11" t="s">
        <v>1049</v>
      </c>
      <c r="J143" s="10"/>
      <c r="K143" s="10"/>
    </row>
    <row r="144" spans="2:11" ht="15">
      <c r="B144" s="10" t="s">
        <v>1219</v>
      </c>
      <c r="C144" s="10" t="s">
        <v>5613</v>
      </c>
      <c r="D144" s="10" t="s">
        <v>1874</v>
      </c>
      <c r="E144" s="11" t="s">
        <v>2864</v>
      </c>
      <c r="F144" s="10" t="s">
        <v>3112</v>
      </c>
      <c r="G144" s="10" t="s">
        <v>2866</v>
      </c>
      <c r="H144" s="10" t="s">
        <v>3113</v>
      </c>
      <c r="I144" s="11" t="s">
        <v>1049</v>
      </c>
      <c r="J144" s="10"/>
      <c r="K144" s="10"/>
    </row>
    <row r="145" spans="2:11" ht="15">
      <c r="B145" s="10" t="s">
        <v>1227</v>
      </c>
      <c r="C145" s="10" t="s">
        <v>5614</v>
      </c>
      <c r="D145" s="10" t="s">
        <v>1874</v>
      </c>
      <c r="E145" s="11" t="s">
        <v>2852</v>
      </c>
      <c r="F145" s="10" t="s">
        <v>3115</v>
      </c>
      <c r="G145" s="10" t="s">
        <v>2854</v>
      </c>
      <c r="H145" s="10" t="s">
        <v>3116</v>
      </c>
      <c r="I145" s="11" t="s">
        <v>1049</v>
      </c>
      <c r="J145" s="10"/>
      <c r="K145" s="10"/>
    </row>
    <row r="146" spans="2:11" ht="15">
      <c r="B146" s="10" t="s">
        <v>1187</v>
      </c>
      <c r="C146" s="10" t="s">
        <v>5615</v>
      </c>
      <c r="D146" s="10" t="s">
        <v>1874</v>
      </c>
      <c r="E146" s="11" t="s">
        <v>4993</v>
      </c>
      <c r="F146" s="10" t="s">
        <v>5616</v>
      </c>
      <c r="G146" s="10" t="s">
        <v>3246</v>
      </c>
      <c r="H146" s="10" t="s">
        <v>5360</v>
      </c>
      <c r="I146" s="11" t="s">
        <v>1049</v>
      </c>
      <c r="J146" s="10"/>
      <c r="K146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1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5617</v>
      </c>
      <c r="D4" s="4" t="s">
        <v>1019</v>
      </c>
      <c r="E4" s="3" t="s">
        <v>111</v>
      </c>
    </row>
    <row r="5" spans="1:11" ht="16">
      <c r="B5" s="4" t="s">
        <v>1020</v>
      </c>
      <c r="C5" s="13" t="s">
        <v>115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113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5618</v>
      </c>
      <c r="D9" s="3" t="s">
        <v>1038</v>
      </c>
      <c r="E9" s="7"/>
      <c r="F9" s="3" t="s">
        <v>5619</v>
      </c>
      <c r="G9" s="3" t="s">
        <v>5620</v>
      </c>
      <c r="H9" s="3" t="s">
        <v>5621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5622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5623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5624</v>
      </c>
      <c r="D12" s="3" t="s">
        <v>1038</v>
      </c>
      <c r="E12" s="7"/>
      <c r="F12" s="3" t="s">
        <v>1673</v>
      </c>
      <c r="G12" s="3" t="s">
        <v>1674</v>
      </c>
      <c r="H12" s="3" t="s">
        <v>2359</v>
      </c>
      <c r="I12" s="7" t="s">
        <v>1049</v>
      </c>
      <c r="J12" s="3"/>
      <c r="K1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5625</v>
      </c>
      <c r="D4" s="4" t="s">
        <v>1019</v>
      </c>
      <c r="E4" s="3" t="s">
        <v>116</v>
      </c>
    </row>
    <row r="5" spans="1:11" ht="16">
      <c r="B5" s="4" t="s">
        <v>1020</v>
      </c>
      <c r="C5" s="13" t="s">
        <v>119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117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5626</v>
      </c>
      <c r="D9" s="3" t="s">
        <v>1038</v>
      </c>
      <c r="E9" s="7"/>
      <c r="F9" s="3" t="s">
        <v>5627</v>
      </c>
      <c r="G9" s="3" t="s">
        <v>5628</v>
      </c>
      <c r="H9" s="3" t="s">
        <v>5629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5630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5631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5632</v>
      </c>
      <c r="D12" s="3" t="s">
        <v>1573</v>
      </c>
      <c r="E12" s="7"/>
      <c r="F12" s="3" t="s">
        <v>5633</v>
      </c>
      <c r="G12" s="3" t="s">
        <v>5634</v>
      </c>
      <c r="H12" s="3" t="s">
        <v>5635</v>
      </c>
      <c r="I12" s="7" t="s">
        <v>1576</v>
      </c>
      <c r="J12" s="3"/>
      <c r="K12" s="3"/>
    </row>
    <row r="13" spans="1:11" ht="15">
      <c r="B13" s="3" t="s">
        <v>1165</v>
      </c>
      <c r="C13" s="3" t="s">
        <v>5636</v>
      </c>
      <c r="D13" s="3" t="s">
        <v>1038</v>
      </c>
      <c r="E13" s="7"/>
      <c r="F13" s="3" t="s">
        <v>5637</v>
      </c>
      <c r="G13" s="3" t="s">
        <v>5638</v>
      </c>
      <c r="H13" s="3" t="s">
        <v>5639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5640</v>
      </c>
      <c r="D14" s="3" t="s">
        <v>1038</v>
      </c>
      <c r="E14" s="7"/>
      <c r="F14" s="3" t="s">
        <v>5641</v>
      </c>
      <c r="G14" s="3" t="s">
        <v>5642</v>
      </c>
      <c r="H14" s="3" t="s">
        <v>5643</v>
      </c>
      <c r="I14" s="7" t="s">
        <v>1049</v>
      </c>
      <c r="J14" s="3"/>
      <c r="K14" s="3"/>
    </row>
    <row r="15" spans="1:11" ht="15">
      <c r="B15" s="3" t="s">
        <v>1161</v>
      </c>
      <c r="C15" s="3" t="s">
        <v>5644</v>
      </c>
      <c r="D15" s="3" t="s">
        <v>1038</v>
      </c>
      <c r="E15" s="7"/>
      <c r="F15" s="3" t="s">
        <v>5645</v>
      </c>
      <c r="G15" s="3" t="s">
        <v>5646</v>
      </c>
      <c r="H15" s="3" t="s">
        <v>5647</v>
      </c>
      <c r="I15" s="7" t="s">
        <v>3580</v>
      </c>
      <c r="J15" s="3"/>
      <c r="K15" s="3"/>
    </row>
    <row r="16" spans="1:11" ht="15">
      <c r="B16" s="3" t="s">
        <v>1890</v>
      </c>
      <c r="C16" s="3" t="s">
        <v>5648</v>
      </c>
      <c r="D16" s="3" t="s">
        <v>1842</v>
      </c>
      <c r="E16" s="7"/>
      <c r="F16" s="3" t="s">
        <v>5649</v>
      </c>
      <c r="G16" s="3" t="s">
        <v>5650</v>
      </c>
      <c r="H16" s="3" t="s">
        <v>1098</v>
      </c>
      <c r="I16" s="7" t="s">
        <v>1042</v>
      </c>
      <c r="J16" s="3"/>
      <c r="K16" s="3"/>
    </row>
    <row r="17" spans="2:11" ht="15">
      <c r="B17" s="3" t="s">
        <v>1619</v>
      </c>
      <c r="C17" s="3" t="s">
        <v>5651</v>
      </c>
      <c r="D17" s="3" t="s">
        <v>1842</v>
      </c>
      <c r="E17" s="7"/>
      <c r="F17" s="3" t="s">
        <v>5652</v>
      </c>
      <c r="G17" s="3" t="s">
        <v>5653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1588</v>
      </c>
      <c r="C18" s="3" t="s">
        <v>5654</v>
      </c>
      <c r="D18" s="3" t="s">
        <v>1573</v>
      </c>
      <c r="E18" s="7"/>
      <c r="F18" s="3" t="s">
        <v>5655</v>
      </c>
      <c r="G18" s="3" t="s">
        <v>5656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1899</v>
      </c>
      <c r="C19" s="3" t="s">
        <v>5657</v>
      </c>
      <c r="D19" s="3" t="s">
        <v>1573</v>
      </c>
      <c r="E19" s="7"/>
      <c r="F19" s="3" t="s">
        <v>5658</v>
      </c>
      <c r="G19" s="3" t="s">
        <v>5659</v>
      </c>
      <c r="H19" s="3" t="s">
        <v>1098</v>
      </c>
      <c r="I19" s="7" t="s">
        <v>1618</v>
      </c>
      <c r="J19" s="3"/>
      <c r="K19" s="3"/>
    </row>
    <row r="20" spans="2:11" ht="15">
      <c r="B20" s="3" t="s">
        <v>1146</v>
      </c>
      <c r="C20" s="3" t="s">
        <v>5660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1906</v>
      </c>
      <c r="C21" s="3" t="s">
        <v>5661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1909</v>
      </c>
      <c r="C22" s="3" t="s">
        <v>5662</v>
      </c>
      <c r="D22" s="3" t="s">
        <v>1066</v>
      </c>
      <c r="E22" s="7" t="s">
        <v>5663</v>
      </c>
      <c r="F22" s="3" t="s">
        <v>5664</v>
      </c>
      <c r="G22" s="3" t="s">
        <v>5665</v>
      </c>
      <c r="H22" s="3" t="s">
        <v>5666</v>
      </c>
      <c r="I22" s="7" t="s">
        <v>1042</v>
      </c>
      <c r="J22" s="3"/>
      <c r="K22" s="3"/>
    </row>
    <row r="23" spans="2:11" ht="15">
      <c r="B23" s="3" t="s">
        <v>1301</v>
      </c>
      <c r="C23" s="3" t="s">
        <v>5667</v>
      </c>
      <c r="D23" s="3" t="s">
        <v>1038</v>
      </c>
      <c r="E23" s="7"/>
      <c r="F23" s="3" t="s">
        <v>5668</v>
      </c>
      <c r="G23" s="3" t="s">
        <v>5669</v>
      </c>
      <c r="H23" s="3"/>
      <c r="I23" s="7" t="s">
        <v>1049</v>
      </c>
      <c r="J23" s="3"/>
      <c r="K23" s="3"/>
    </row>
    <row r="24" spans="2:11" ht="15">
      <c r="B24" s="3" t="s">
        <v>1912</v>
      </c>
      <c r="C24" s="3" t="s">
        <v>5670</v>
      </c>
      <c r="D24" s="3" t="s">
        <v>1066</v>
      </c>
      <c r="E24" s="7" t="s">
        <v>1095</v>
      </c>
      <c r="F24" s="3" t="s">
        <v>5671</v>
      </c>
      <c r="G24" s="3" t="s">
        <v>5672</v>
      </c>
      <c r="H24" s="3" t="s">
        <v>5673</v>
      </c>
      <c r="I24" s="7" t="s">
        <v>1042</v>
      </c>
      <c r="J24" s="3"/>
      <c r="K24" s="3"/>
    </row>
    <row r="25" spans="2:11" ht="15">
      <c r="B25" s="3" t="s">
        <v>1140</v>
      </c>
      <c r="C25" s="3" t="s">
        <v>5674</v>
      </c>
      <c r="D25" s="3" t="s">
        <v>1066</v>
      </c>
      <c r="E25" s="7" t="s">
        <v>1095</v>
      </c>
      <c r="F25" s="3" t="s">
        <v>5675</v>
      </c>
      <c r="G25" s="3" t="s">
        <v>5676</v>
      </c>
      <c r="H25" s="3"/>
      <c r="I25" s="7" t="s">
        <v>1042</v>
      </c>
      <c r="J25" s="3"/>
      <c r="K25" s="3"/>
    </row>
    <row r="26" spans="2:11" ht="15">
      <c r="B26" s="3" t="s">
        <v>1169</v>
      </c>
      <c r="C26" s="3" t="s">
        <v>5677</v>
      </c>
      <c r="D26" s="3" t="s">
        <v>1038</v>
      </c>
      <c r="E26" s="7"/>
      <c r="F26" s="3" t="s">
        <v>5678</v>
      </c>
      <c r="G26" s="3" t="s">
        <v>5679</v>
      </c>
      <c r="H26" s="3"/>
      <c r="I26" s="7" t="s">
        <v>1049</v>
      </c>
      <c r="J26" s="3"/>
      <c r="K26" s="3"/>
    </row>
    <row r="27" spans="2:11" ht="15">
      <c r="B27" s="3" t="s">
        <v>1319</v>
      </c>
      <c r="C27" s="3" t="s">
        <v>5680</v>
      </c>
      <c r="D27" s="3" t="s">
        <v>1038</v>
      </c>
      <c r="E27" s="7"/>
      <c r="F27" s="3" t="s">
        <v>5681</v>
      </c>
      <c r="G27" s="3" t="s">
        <v>5682</v>
      </c>
      <c r="H27" s="3"/>
      <c r="I27" s="7" t="s">
        <v>1049</v>
      </c>
      <c r="J27" s="3"/>
      <c r="K27" s="3"/>
    </row>
    <row r="28" spans="2:11" ht="15">
      <c r="B28" s="3" t="s">
        <v>1472</v>
      </c>
      <c r="C28" s="3" t="s">
        <v>5683</v>
      </c>
      <c r="D28" s="3" t="s">
        <v>1038</v>
      </c>
      <c r="E28" s="7"/>
      <c r="F28" s="3" t="s">
        <v>5684</v>
      </c>
      <c r="G28" s="3" t="s">
        <v>5685</v>
      </c>
      <c r="H28" s="3"/>
      <c r="I28" s="7" t="s">
        <v>1049</v>
      </c>
      <c r="J28" s="3"/>
      <c r="K28" s="3"/>
    </row>
    <row r="29" spans="2:11" ht="15">
      <c r="B29" s="3" t="s">
        <v>1567</v>
      </c>
      <c r="C29" s="3" t="s">
        <v>5686</v>
      </c>
      <c r="D29" s="3" t="s">
        <v>1038</v>
      </c>
      <c r="E29" s="7"/>
      <c r="F29" s="3" t="s">
        <v>5687</v>
      </c>
      <c r="G29" s="3" t="s">
        <v>5688</v>
      </c>
      <c r="H29" s="3"/>
      <c r="I29" s="7" t="s">
        <v>1049</v>
      </c>
      <c r="J29" s="3"/>
      <c r="K29" s="3"/>
    </row>
    <row r="30" spans="2:11" ht="15">
      <c r="B30" s="3" t="s">
        <v>1681</v>
      </c>
      <c r="C30" s="3" t="s">
        <v>5689</v>
      </c>
      <c r="D30" s="3" t="s">
        <v>1038</v>
      </c>
      <c r="E30" s="7"/>
      <c r="F30" s="3" t="s">
        <v>5690</v>
      </c>
      <c r="G30" s="3" t="s">
        <v>2273</v>
      </c>
      <c r="H30" s="3"/>
      <c r="I30" s="7" t="s">
        <v>1049</v>
      </c>
      <c r="J30" s="3"/>
      <c r="K30" s="3"/>
    </row>
    <row r="31" spans="2:11" ht="15">
      <c r="B31" s="3" t="s">
        <v>1392</v>
      </c>
      <c r="C31" s="3" t="s">
        <v>5691</v>
      </c>
      <c r="D31" s="3" t="s">
        <v>1038</v>
      </c>
      <c r="E31" s="7"/>
      <c r="F31" s="3" t="s">
        <v>5692</v>
      </c>
      <c r="G31" s="3" t="s">
        <v>2276</v>
      </c>
      <c r="H31" s="3"/>
      <c r="I31" s="7" t="s">
        <v>1049</v>
      </c>
      <c r="J31" s="3"/>
      <c r="K31" s="3"/>
    </row>
    <row r="32" spans="2:11" ht="15">
      <c r="B32" s="3" t="s">
        <v>1388</v>
      </c>
      <c r="C32" s="3" t="s">
        <v>5693</v>
      </c>
      <c r="D32" s="3" t="s">
        <v>1038</v>
      </c>
      <c r="E32" s="7"/>
      <c r="F32" s="3" t="s">
        <v>5694</v>
      </c>
      <c r="G32" s="3" t="s">
        <v>5695</v>
      </c>
      <c r="H32" s="3" t="s">
        <v>5696</v>
      </c>
      <c r="I32" s="7" t="s">
        <v>1049</v>
      </c>
      <c r="J32" s="3" t="s">
        <v>1043</v>
      </c>
      <c r="K32" s="3" t="s">
        <v>1043</v>
      </c>
    </row>
    <row r="33" spans="2:11" ht="15">
      <c r="B33" s="3" t="s">
        <v>1448</v>
      </c>
      <c r="C33" s="3" t="s">
        <v>5697</v>
      </c>
      <c r="D33" s="3" t="s">
        <v>1038</v>
      </c>
      <c r="E33" s="7"/>
      <c r="F33" s="3" t="s">
        <v>1673</v>
      </c>
      <c r="G33" s="3" t="s">
        <v>1674</v>
      </c>
      <c r="H33" s="3" t="s">
        <v>2359</v>
      </c>
      <c r="I33" s="7"/>
      <c r="J33" s="3"/>
      <c r="K33" s="3"/>
    </row>
    <row r="34" spans="2:11" ht="15">
      <c r="B34" s="3" t="s">
        <v>1384</v>
      </c>
      <c r="C34" s="3" t="s">
        <v>5698</v>
      </c>
      <c r="D34" s="3" t="s">
        <v>1066</v>
      </c>
      <c r="E34" s="7" t="s">
        <v>1095</v>
      </c>
      <c r="F34" s="3" t="s">
        <v>5699</v>
      </c>
      <c r="G34" s="3" t="s">
        <v>5700</v>
      </c>
      <c r="H34" s="3" t="s">
        <v>5700</v>
      </c>
      <c r="I34" s="7"/>
      <c r="J34" s="3"/>
      <c r="K34" s="3"/>
    </row>
    <row r="35" spans="2:11" ht="15">
      <c r="B35" s="10" t="s">
        <v>1872</v>
      </c>
      <c r="C35" s="10" t="s">
        <v>5701</v>
      </c>
      <c r="D35" s="10" t="s">
        <v>1874</v>
      </c>
      <c r="E35" s="11" t="s">
        <v>5663</v>
      </c>
      <c r="F35" s="10" t="s">
        <v>5702</v>
      </c>
      <c r="G35" s="10" t="s">
        <v>5703</v>
      </c>
      <c r="H35" s="10" t="s">
        <v>5666</v>
      </c>
      <c r="I35" s="11" t="s">
        <v>1049</v>
      </c>
      <c r="J35" s="10"/>
      <c r="K35" s="10"/>
    </row>
    <row r="36" spans="2:11" ht="15">
      <c r="B36" s="10" t="s">
        <v>1882</v>
      </c>
      <c r="C36" s="10" t="s">
        <v>5704</v>
      </c>
      <c r="D36" s="10" t="s">
        <v>1038</v>
      </c>
      <c r="E36" s="11"/>
      <c r="F36" s="10" t="s">
        <v>5705</v>
      </c>
      <c r="G36" s="10" t="s">
        <v>5706</v>
      </c>
      <c r="H36" s="10" t="s">
        <v>5707</v>
      </c>
      <c r="I36" s="11" t="s">
        <v>1049</v>
      </c>
      <c r="J36" s="10"/>
      <c r="K36" s="10"/>
    </row>
    <row r="37" spans="2:11" ht="15">
      <c r="B37" s="10" t="s">
        <v>1582</v>
      </c>
      <c r="C37" s="10" t="s">
        <v>5708</v>
      </c>
      <c r="D37" s="10" t="s">
        <v>1038</v>
      </c>
      <c r="E37" s="11"/>
      <c r="F37" s="10" t="s">
        <v>5709</v>
      </c>
      <c r="G37" s="10" t="s">
        <v>5710</v>
      </c>
      <c r="H37" s="10" t="s">
        <v>5711</v>
      </c>
      <c r="I37" s="11" t="s">
        <v>1049</v>
      </c>
      <c r="J37" s="10"/>
      <c r="K37" s="10"/>
    </row>
    <row r="38" spans="2:11" ht="15">
      <c r="B38" s="10" t="s">
        <v>1886</v>
      </c>
      <c r="C38" s="10" t="s">
        <v>5712</v>
      </c>
      <c r="D38" s="10" t="s">
        <v>1874</v>
      </c>
      <c r="E38" s="11" t="s">
        <v>1095</v>
      </c>
      <c r="F38" s="10" t="s">
        <v>5713</v>
      </c>
      <c r="G38" s="10" t="s">
        <v>5714</v>
      </c>
      <c r="H38" s="10" t="s">
        <v>5673</v>
      </c>
      <c r="I38" s="11" t="s">
        <v>1049</v>
      </c>
      <c r="J38" s="10"/>
      <c r="K38" s="10"/>
    </row>
    <row r="39" spans="2:11" ht="15">
      <c r="B39" s="10" t="s">
        <v>1895</v>
      </c>
      <c r="C39" s="10" t="s">
        <v>5715</v>
      </c>
      <c r="D39" s="10" t="s">
        <v>1038</v>
      </c>
      <c r="E39" s="11"/>
      <c r="F39" s="10" t="s">
        <v>5716</v>
      </c>
      <c r="G39" s="10" t="s">
        <v>2269</v>
      </c>
      <c r="H39" s="10" t="s">
        <v>1098</v>
      </c>
      <c r="I39" s="11" t="s">
        <v>1049</v>
      </c>
      <c r="J39" s="10"/>
      <c r="K39" s="10"/>
    </row>
    <row r="40" spans="2:11" ht="15">
      <c r="B40" s="10" t="s">
        <v>1902</v>
      </c>
      <c r="C40" s="10" t="s">
        <v>5717</v>
      </c>
      <c r="D40" s="10" t="s">
        <v>1874</v>
      </c>
      <c r="E40" s="11" t="s">
        <v>1095</v>
      </c>
      <c r="F40" s="10" t="s">
        <v>5718</v>
      </c>
      <c r="G40" s="10" t="s">
        <v>5719</v>
      </c>
      <c r="H40" s="10" t="s">
        <v>1098</v>
      </c>
      <c r="I40" s="11" t="s">
        <v>1049</v>
      </c>
      <c r="J40" s="10"/>
      <c r="K40" s="10"/>
    </row>
    <row r="41" spans="2:11" ht="15">
      <c r="B41" s="10" t="s">
        <v>1380</v>
      </c>
      <c r="C41" s="10" t="s">
        <v>5720</v>
      </c>
      <c r="D41" s="10" t="s">
        <v>1874</v>
      </c>
      <c r="E41" s="11"/>
      <c r="F41" s="10" t="s">
        <v>5721</v>
      </c>
      <c r="G41" s="10" t="s">
        <v>5700</v>
      </c>
      <c r="H41" s="10" t="s">
        <v>5700</v>
      </c>
      <c r="I41" s="11" t="s">
        <v>1049</v>
      </c>
      <c r="J41" s="10"/>
      <c r="K41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4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5722</v>
      </c>
      <c r="D4" s="4" t="s">
        <v>1019</v>
      </c>
      <c r="E4" s="3" t="s">
        <v>120</v>
      </c>
    </row>
    <row r="5" spans="1:11" ht="16">
      <c r="B5" s="4" t="s">
        <v>1020</v>
      </c>
      <c r="C5" s="13" t="s">
        <v>123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121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5723</v>
      </c>
      <c r="D9" s="3" t="s">
        <v>1038</v>
      </c>
      <c r="E9" s="7"/>
      <c r="F9" s="3" t="s">
        <v>5724</v>
      </c>
      <c r="G9" s="3" t="s">
        <v>5725</v>
      </c>
      <c r="H9" s="3" t="s">
        <v>5726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5727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5728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5729</v>
      </c>
      <c r="D12" s="3" t="s">
        <v>1573</v>
      </c>
      <c r="E12" s="7"/>
      <c r="F12" s="3" t="s">
        <v>2926</v>
      </c>
      <c r="G12" s="3" t="s">
        <v>5730</v>
      </c>
      <c r="H12" s="3" t="s">
        <v>5731</v>
      </c>
      <c r="I12" s="7" t="s">
        <v>1576</v>
      </c>
      <c r="J12" s="3"/>
      <c r="K12" s="3"/>
    </row>
    <row r="13" spans="1:11" ht="15">
      <c r="B13" s="3" t="s">
        <v>1877</v>
      </c>
      <c r="C13" s="3" t="s">
        <v>5732</v>
      </c>
      <c r="D13" s="3" t="s">
        <v>1573</v>
      </c>
      <c r="E13" s="7"/>
      <c r="F13" s="3" t="s">
        <v>5733</v>
      </c>
      <c r="G13" s="3" t="s">
        <v>5734</v>
      </c>
      <c r="H13" s="3" t="s">
        <v>1098</v>
      </c>
      <c r="I13" s="7" t="s">
        <v>1576</v>
      </c>
      <c r="J13" s="3"/>
      <c r="K13" s="3"/>
    </row>
    <row r="14" spans="1:11" ht="15">
      <c r="B14" s="3" t="s">
        <v>1161</v>
      </c>
      <c r="C14" s="3" t="s">
        <v>5735</v>
      </c>
      <c r="D14" s="3" t="s">
        <v>1573</v>
      </c>
      <c r="E14" s="7"/>
      <c r="F14" s="3" t="s">
        <v>5736</v>
      </c>
      <c r="G14" s="3" t="s">
        <v>5737</v>
      </c>
      <c r="H14" s="3" t="s">
        <v>1098</v>
      </c>
      <c r="I14" s="7" t="s">
        <v>1576</v>
      </c>
      <c r="J14" s="3"/>
      <c r="K14" s="3"/>
    </row>
    <row r="15" spans="1:11" ht="15">
      <c r="B15" s="3" t="s">
        <v>1902</v>
      </c>
      <c r="C15" s="3" t="s">
        <v>5738</v>
      </c>
      <c r="D15" s="3" t="s">
        <v>1038</v>
      </c>
      <c r="E15" s="7"/>
      <c r="F15" s="3" t="s">
        <v>1646</v>
      </c>
      <c r="G15" s="3" t="s">
        <v>1647</v>
      </c>
      <c r="H15" s="3" t="s">
        <v>1648</v>
      </c>
      <c r="I15" s="7" t="s">
        <v>1049</v>
      </c>
      <c r="J15" s="3"/>
      <c r="K15" s="3"/>
    </row>
    <row r="16" spans="1:11" ht="15">
      <c r="B16" s="3" t="s">
        <v>1146</v>
      </c>
      <c r="C16" s="3" t="s">
        <v>5739</v>
      </c>
      <c r="D16" s="3" t="s">
        <v>1573</v>
      </c>
      <c r="E16" s="7"/>
      <c r="F16" s="3" t="s">
        <v>1615</v>
      </c>
      <c r="G16" s="3" t="s">
        <v>1616</v>
      </c>
      <c r="H16" s="3" t="s">
        <v>1617</v>
      </c>
      <c r="I16" s="7" t="s">
        <v>1618</v>
      </c>
      <c r="J16" s="3" t="s">
        <v>1043</v>
      </c>
      <c r="K16" s="3" t="s">
        <v>1043</v>
      </c>
    </row>
    <row r="17" spans="2:11" ht="15">
      <c r="B17" s="3" t="s">
        <v>1906</v>
      </c>
      <c r="C17" s="3" t="s">
        <v>5740</v>
      </c>
      <c r="D17" s="3" t="s">
        <v>1066</v>
      </c>
      <c r="E17" s="7" t="s">
        <v>5057</v>
      </c>
      <c r="F17" s="3" t="s">
        <v>5741</v>
      </c>
      <c r="G17" s="3" t="s">
        <v>5742</v>
      </c>
      <c r="H17" s="3"/>
      <c r="I17" s="7" t="s">
        <v>1042</v>
      </c>
      <c r="J17" s="3" t="s">
        <v>1043</v>
      </c>
      <c r="K17" s="3" t="s">
        <v>1043</v>
      </c>
    </row>
    <row r="18" spans="2:11" ht="15">
      <c r="B18" s="3" t="s">
        <v>1909</v>
      </c>
      <c r="C18" s="3" t="s">
        <v>5743</v>
      </c>
      <c r="D18" s="3" t="s">
        <v>1038</v>
      </c>
      <c r="E18" s="7"/>
      <c r="F18" s="3" t="s">
        <v>5744</v>
      </c>
      <c r="G18" s="3" t="s">
        <v>5218</v>
      </c>
      <c r="H18" s="3"/>
      <c r="I18" s="7" t="s">
        <v>1076</v>
      </c>
      <c r="J18" s="3" t="s">
        <v>1043</v>
      </c>
      <c r="K18" s="3" t="s">
        <v>1043</v>
      </c>
    </row>
    <row r="19" spans="2:11" ht="15">
      <c r="B19" s="3" t="s">
        <v>1388</v>
      </c>
      <c r="C19" s="3" t="s">
        <v>5745</v>
      </c>
      <c r="D19" s="3" t="s">
        <v>1038</v>
      </c>
      <c r="E19" s="7"/>
      <c r="F19" s="3" t="s">
        <v>5746</v>
      </c>
      <c r="G19" s="3" t="s">
        <v>5213</v>
      </c>
      <c r="H19" s="3" t="s">
        <v>5747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1301</v>
      </c>
      <c r="C20" s="3" t="s">
        <v>5748</v>
      </c>
      <c r="D20" s="3" t="s">
        <v>1038</v>
      </c>
      <c r="E20" s="7"/>
      <c r="F20" s="3" t="s">
        <v>5749</v>
      </c>
      <c r="G20" s="3" t="s">
        <v>5750</v>
      </c>
      <c r="H20" s="3"/>
      <c r="I20" s="7" t="s">
        <v>1049</v>
      </c>
      <c r="J20" s="3"/>
      <c r="K20" s="3"/>
    </row>
    <row r="21" spans="2:11" ht="15">
      <c r="B21" s="3" t="s">
        <v>1912</v>
      </c>
      <c r="C21" s="3" t="s">
        <v>5751</v>
      </c>
      <c r="D21" s="3" t="s">
        <v>1038</v>
      </c>
      <c r="E21" s="7"/>
      <c r="F21" s="3" t="s">
        <v>5752</v>
      </c>
      <c r="G21" s="3" t="s">
        <v>5753</v>
      </c>
      <c r="H21" s="3"/>
      <c r="I21" s="7" t="s">
        <v>1049</v>
      </c>
      <c r="J21" s="3"/>
      <c r="K21" s="3"/>
    </row>
    <row r="22" spans="2:11" ht="15">
      <c r="B22" s="3" t="s">
        <v>1140</v>
      </c>
      <c r="C22" s="3" t="s">
        <v>5754</v>
      </c>
      <c r="D22" s="3" t="s">
        <v>1066</v>
      </c>
      <c r="E22" s="7" t="s">
        <v>5755</v>
      </c>
      <c r="F22" s="3" t="s">
        <v>5756</v>
      </c>
      <c r="G22" s="3" t="s">
        <v>5757</v>
      </c>
      <c r="H22" s="3"/>
      <c r="I22" s="7" t="s">
        <v>1042</v>
      </c>
      <c r="J22" s="3"/>
      <c r="K22" s="3"/>
    </row>
    <row r="23" spans="2:11" ht="15">
      <c r="B23" s="3" t="s">
        <v>1169</v>
      </c>
      <c r="C23" s="3" t="s">
        <v>5758</v>
      </c>
      <c r="D23" s="3" t="s">
        <v>1038</v>
      </c>
      <c r="E23" s="7"/>
      <c r="F23" s="3" t="s">
        <v>5759</v>
      </c>
      <c r="G23" s="3" t="s">
        <v>5760</v>
      </c>
      <c r="H23" s="3"/>
      <c r="I23" s="7" t="s">
        <v>1076</v>
      </c>
      <c r="J23" s="3"/>
      <c r="K23" s="3"/>
    </row>
    <row r="24" spans="2:11" ht="15">
      <c r="B24" s="3" t="s">
        <v>1384</v>
      </c>
      <c r="C24" s="3" t="s">
        <v>5761</v>
      </c>
      <c r="D24" s="3" t="s">
        <v>1038</v>
      </c>
      <c r="E24" s="7"/>
      <c r="F24" s="3" t="s">
        <v>5762</v>
      </c>
      <c r="G24" s="3" t="s">
        <v>5763</v>
      </c>
      <c r="H24" s="3" t="s">
        <v>5764</v>
      </c>
      <c r="I24" s="7" t="s">
        <v>1049</v>
      </c>
      <c r="J24" s="3"/>
      <c r="K24" s="3"/>
    </row>
    <row r="25" spans="2:11" ht="15">
      <c r="B25" s="3" t="s">
        <v>1319</v>
      </c>
      <c r="C25" s="3" t="s">
        <v>5765</v>
      </c>
      <c r="D25" s="3" t="s">
        <v>1066</v>
      </c>
      <c r="E25" s="7" t="s">
        <v>5766</v>
      </c>
      <c r="F25" s="3" t="s">
        <v>5767</v>
      </c>
      <c r="G25" s="3" t="s">
        <v>5768</v>
      </c>
      <c r="H25" s="3"/>
      <c r="I25" s="7" t="s">
        <v>1042</v>
      </c>
      <c r="J25" s="3"/>
      <c r="K25" s="3"/>
    </row>
    <row r="26" spans="2:11" ht="15">
      <c r="B26" s="3" t="s">
        <v>1472</v>
      </c>
      <c r="C26" s="3" t="s">
        <v>5769</v>
      </c>
      <c r="D26" s="3" t="s">
        <v>1038</v>
      </c>
      <c r="E26" s="7"/>
      <c r="F26" s="3" t="s">
        <v>5770</v>
      </c>
      <c r="G26" s="3" t="s">
        <v>5771</v>
      </c>
      <c r="H26" s="3"/>
      <c r="I26" s="7" t="s">
        <v>2079</v>
      </c>
      <c r="J26" s="3"/>
      <c r="K26" s="3"/>
    </row>
    <row r="27" spans="2:11" ht="15">
      <c r="B27" s="3" t="s">
        <v>1448</v>
      </c>
      <c r="C27" s="3" t="s">
        <v>5772</v>
      </c>
      <c r="D27" s="3" t="s">
        <v>1038</v>
      </c>
      <c r="E27" s="7"/>
      <c r="F27" s="3" t="s">
        <v>5773</v>
      </c>
      <c r="G27" s="3" t="s">
        <v>5774</v>
      </c>
      <c r="H27" s="3" t="s">
        <v>5775</v>
      </c>
      <c r="I27" s="7" t="s">
        <v>1049</v>
      </c>
      <c r="J27" s="3"/>
      <c r="K27" s="3"/>
    </row>
    <row r="28" spans="2:11" ht="15">
      <c r="B28" s="3" t="s">
        <v>1567</v>
      </c>
      <c r="C28" s="3" t="s">
        <v>5776</v>
      </c>
      <c r="D28" s="3" t="s">
        <v>1066</v>
      </c>
      <c r="E28" s="7" t="s">
        <v>4970</v>
      </c>
      <c r="F28" s="3" t="s">
        <v>5777</v>
      </c>
      <c r="G28" s="3" t="s">
        <v>5778</v>
      </c>
      <c r="H28" s="3"/>
      <c r="I28" s="7" t="s">
        <v>1042</v>
      </c>
      <c r="J28" s="3"/>
      <c r="K28" s="3"/>
    </row>
    <row r="29" spans="2:11" ht="15">
      <c r="B29" s="3" t="s">
        <v>1681</v>
      </c>
      <c r="C29" s="3" t="s">
        <v>5779</v>
      </c>
      <c r="D29" s="3" t="s">
        <v>1038</v>
      </c>
      <c r="E29" s="7"/>
      <c r="F29" s="3" t="s">
        <v>5780</v>
      </c>
      <c r="G29" s="3" t="s">
        <v>5781</v>
      </c>
      <c r="H29" s="3"/>
      <c r="I29" s="7" t="s">
        <v>1076</v>
      </c>
      <c r="J29" s="3"/>
      <c r="K29" s="3"/>
    </row>
    <row r="30" spans="2:11" ht="15">
      <c r="B30" s="3" t="s">
        <v>1223</v>
      </c>
      <c r="C30" s="3" t="s">
        <v>5782</v>
      </c>
      <c r="D30" s="3" t="s">
        <v>1038</v>
      </c>
      <c r="E30" s="7"/>
      <c r="F30" s="3" t="s">
        <v>5783</v>
      </c>
      <c r="G30" s="3" t="s">
        <v>5784</v>
      </c>
      <c r="H30" s="3" t="s">
        <v>5785</v>
      </c>
      <c r="I30" s="7" t="s">
        <v>1049</v>
      </c>
      <c r="J30" s="3"/>
      <c r="K30" s="3"/>
    </row>
    <row r="31" spans="2:11" ht="15">
      <c r="B31" s="3" t="s">
        <v>1392</v>
      </c>
      <c r="C31" s="3" t="s">
        <v>5786</v>
      </c>
      <c r="D31" s="3" t="s">
        <v>1038</v>
      </c>
      <c r="E31" s="7"/>
      <c r="F31" s="3" t="s">
        <v>5787</v>
      </c>
      <c r="G31" s="3" t="s">
        <v>5788</v>
      </c>
      <c r="H31" s="3"/>
      <c r="I31" s="7" t="s">
        <v>1049</v>
      </c>
      <c r="J31" s="3"/>
      <c r="K31" s="3"/>
    </row>
    <row r="32" spans="2:11" ht="15">
      <c r="B32" s="3" t="s">
        <v>1380</v>
      </c>
      <c r="C32" s="3" t="s">
        <v>5789</v>
      </c>
      <c r="D32" s="3" t="s">
        <v>1038</v>
      </c>
      <c r="E32" s="7"/>
      <c r="F32" s="3" t="s">
        <v>5790</v>
      </c>
      <c r="G32" s="3" t="s">
        <v>5791</v>
      </c>
      <c r="H32" s="3"/>
      <c r="I32" s="7" t="s">
        <v>1049</v>
      </c>
      <c r="J32" s="3"/>
      <c r="K32" s="3"/>
    </row>
    <row r="33" spans="2:11" ht="15">
      <c r="B33" s="3" t="s">
        <v>1215</v>
      </c>
      <c r="C33" s="3" t="s">
        <v>5792</v>
      </c>
      <c r="D33" s="3" t="s">
        <v>1038</v>
      </c>
      <c r="E33" s="7"/>
      <c r="F33" s="3" t="s">
        <v>5031</v>
      </c>
      <c r="G33" s="3" t="s">
        <v>5793</v>
      </c>
      <c r="H33" s="3" t="s">
        <v>1098</v>
      </c>
      <c r="I33" s="7" t="s">
        <v>1049</v>
      </c>
      <c r="J33" s="3"/>
      <c r="K33" s="3" t="s">
        <v>1043</v>
      </c>
    </row>
    <row r="34" spans="2:11" ht="15">
      <c r="B34" s="3" t="s">
        <v>1219</v>
      </c>
      <c r="C34" s="3" t="s">
        <v>5794</v>
      </c>
      <c r="D34" s="3" t="s">
        <v>1038</v>
      </c>
      <c r="E34" s="7"/>
      <c r="F34" s="3" t="s">
        <v>5034</v>
      </c>
      <c r="G34" s="3" t="s">
        <v>5795</v>
      </c>
      <c r="H34" s="3" t="s">
        <v>1098</v>
      </c>
      <c r="I34" s="7" t="s">
        <v>5796</v>
      </c>
      <c r="J34" s="3"/>
      <c r="K34" s="3"/>
    </row>
    <row r="35" spans="2:11" ht="15">
      <c r="B35" s="3" t="s">
        <v>1227</v>
      </c>
      <c r="C35" s="3" t="s">
        <v>5797</v>
      </c>
      <c r="D35" s="3" t="s">
        <v>1038</v>
      </c>
      <c r="E35" s="7"/>
      <c r="F35" s="3" t="s">
        <v>5798</v>
      </c>
      <c r="G35" s="3" t="s">
        <v>5799</v>
      </c>
      <c r="H35" s="3" t="s">
        <v>1098</v>
      </c>
      <c r="I35" s="7" t="s">
        <v>1049</v>
      </c>
      <c r="J35" s="3"/>
      <c r="K35" s="3"/>
    </row>
    <row r="36" spans="2:11" ht="15">
      <c r="B36" s="3" t="s">
        <v>1191</v>
      </c>
      <c r="C36" s="3" t="s">
        <v>5800</v>
      </c>
      <c r="D36" s="3" t="s">
        <v>1038</v>
      </c>
      <c r="E36" s="7"/>
      <c r="F36" s="3" t="s">
        <v>5801</v>
      </c>
      <c r="G36" s="3" t="s">
        <v>5802</v>
      </c>
      <c r="H36" s="3" t="s">
        <v>1098</v>
      </c>
      <c r="I36" s="7" t="s">
        <v>1049</v>
      </c>
      <c r="J36" s="3"/>
      <c r="K36" s="3"/>
    </row>
    <row r="37" spans="2:11" ht="15">
      <c r="B37" s="3" t="s">
        <v>1195</v>
      </c>
      <c r="C37" s="3" t="s">
        <v>5803</v>
      </c>
      <c r="D37" s="3" t="s">
        <v>1038</v>
      </c>
      <c r="E37" s="7"/>
      <c r="F37" s="3" t="s">
        <v>5804</v>
      </c>
      <c r="G37" s="3" t="s">
        <v>5805</v>
      </c>
      <c r="H37" s="3" t="s">
        <v>1098</v>
      </c>
      <c r="I37" s="7" t="s">
        <v>1049</v>
      </c>
      <c r="J37" s="3"/>
      <c r="K37" s="3"/>
    </row>
    <row r="38" spans="2:11" ht="15">
      <c r="B38" s="3" t="s">
        <v>1187</v>
      </c>
      <c r="C38" s="3" t="s">
        <v>5806</v>
      </c>
      <c r="D38" s="3" t="s">
        <v>1038</v>
      </c>
      <c r="E38" s="7"/>
      <c r="F38" s="3" t="s">
        <v>5807</v>
      </c>
      <c r="G38" s="3" t="s">
        <v>5808</v>
      </c>
      <c r="H38" s="3" t="s">
        <v>1098</v>
      </c>
      <c r="I38" s="7" t="s">
        <v>1049</v>
      </c>
      <c r="J38" s="3"/>
      <c r="K38" s="3"/>
    </row>
    <row r="39" spans="2:11" ht="15">
      <c r="B39" s="3" t="s">
        <v>1416</v>
      </c>
      <c r="C39" s="3" t="s">
        <v>5809</v>
      </c>
      <c r="D39" s="3" t="s">
        <v>1038</v>
      </c>
      <c r="E39" s="7"/>
      <c r="F39" s="3" t="s">
        <v>1673</v>
      </c>
      <c r="G39" s="3" t="s">
        <v>1674</v>
      </c>
      <c r="H39" s="3" t="s">
        <v>2359</v>
      </c>
      <c r="I39" s="7"/>
      <c r="J39" s="3"/>
      <c r="K39" s="3"/>
    </row>
    <row r="40" spans="2:11" ht="15">
      <c r="B40" s="10" t="s">
        <v>1872</v>
      </c>
      <c r="C40" s="10" t="s">
        <v>5810</v>
      </c>
      <c r="D40" s="10" t="s">
        <v>1038</v>
      </c>
      <c r="E40" s="11"/>
      <c r="F40" s="10" t="s">
        <v>5811</v>
      </c>
      <c r="G40" s="10" t="s">
        <v>5793</v>
      </c>
      <c r="H40" s="10" t="s">
        <v>5812</v>
      </c>
      <c r="I40" s="11" t="s">
        <v>1049</v>
      </c>
      <c r="J40" s="10"/>
      <c r="K40" s="10"/>
    </row>
    <row r="41" spans="2:11" ht="15">
      <c r="B41" s="10" t="s">
        <v>1165</v>
      </c>
      <c r="C41" s="10" t="s">
        <v>5813</v>
      </c>
      <c r="D41" s="10" t="s">
        <v>1038</v>
      </c>
      <c r="E41" s="11"/>
      <c r="F41" s="10" t="s">
        <v>4889</v>
      </c>
      <c r="G41" s="10" t="s">
        <v>5795</v>
      </c>
      <c r="H41" s="10" t="s">
        <v>5814</v>
      </c>
      <c r="I41" s="11" t="s">
        <v>1049</v>
      </c>
      <c r="J41" s="10"/>
      <c r="K41" s="10"/>
    </row>
    <row r="42" spans="2:11" ht="15">
      <c r="B42" s="10" t="s">
        <v>1882</v>
      </c>
      <c r="C42" s="10" t="s">
        <v>5815</v>
      </c>
      <c r="D42" s="10" t="s">
        <v>1874</v>
      </c>
      <c r="E42" s="11" t="s">
        <v>5057</v>
      </c>
      <c r="F42" s="10" t="s">
        <v>4893</v>
      </c>
      <c r="G42" s="10" t="s">
        <v>4894</v>
      </c>
      <c r="H42" s="10" t="s">
        <v>1098</v>
      </c>
      <c r="I42" s="11" t="s">
        <v>1049</v>
      </c>
      <c r="J42" s="10" t="s">
        <v>1043</v>
      </c>
      <c r="K42" s="10" t="s">
        <v>1043</v>
      </c>
    </row>
    <row r="43" spans="2:11" ht="15">
      <c r="B43" s="10" t="s">
        <v>1582</v>
      </c>
      <c r="C43" s="10" t="s">
        <v>5816</v>
      </c>
      <c r="D43" s="10" t="s">
        <v>1038</v>
      </c>
      <c r="E43" s="11"/>
      <c r="F43" s="10" t="s">
        <v>5817</v>
      </c>
      <c r="G43" s="10" t="s">
        <v>5818</v>
      </c>
      <c r="H43" s="10" t="s">
        <v>1098</v>
      </c>
      <c r="I43" s="11" t="s">
        <v>1049</v>
      </c>
      <c r="J43" s="10"/>
      <c r="K43" s="10"/>
    </row>
    <row r="44" spans="2:11" ht="15">
      <c r="B44" s="10" t="s">
        <v>1886</v>
      </c>
      <c r="C44" s="10" t="s">
        <v>5819</v>
      </c>
      <c r="D44" s="10" t="s">
        <v>1038</v>
      </c>
      <c r="E44" s="11"/>
      <c r="F44" s="10" t="s">
        <v>5820</v>
      </c>
      <c r="G44" s="10" t="s">
        <v>5821</v>
      </c>
      <c r="H44" s="10" t="s">
        <v>1098</v>
      </c>
      <c r="I44" s="11" t="s">
        <v>1049</v>
      </c>
      <c r="J44" s="10"/>
      <c r="K44" s="10"/>
    </row>
    <row r="45" spans="2:11" ht="15">
      <c r="B45" s="10" t="s">
        <v>1890</v>
      </c>
      <c r="C45" s="10" t="s">
        <v>5822</v>
      </c>
      <c r="D45" s="10" t="s">
        <v>1038</v>
      </c>
      <c r="E45" s="11"/>
      <c r="F45" s="10" t="s">
        <v>5823</v>
      </c>
      <c r="G45" s="10" t="s">
        <v>5824</v>
      </c>
      <c r="H45" s="10" t="s">
        <v>1098</v>
      </c>
      <c r="I45" s="11" t="s">
        <v>1049</v>
      </c>
      <c r="J45" s="10"/>
      <c r="K45" s="10"/>
    </row>
    <row r="46" spans="2:11" ht="15">
      <c r="B46" s="10" t="s">
        <v>1619</v>
      </c>
      <c r="C46" s="10" t="s">
        <v>5825</v>
      </c>
      <c r="D46" s="10" t="s">
        <v>1874</v>
      </c>
      <c r="E46" s="11" t="s">
        <v>5755</v>
      </c>
      <c r="F46" s="10" t="s">
        <v>5826</v>
      </c>
      <c r="G46" s="10" t="s">
        <v>5827</v>
      </c>
      <c r="H46" s="10" t="s">
        <v>1098</v>
      </c>
      <c r="I46" s="11" t="s">
        <v>1049</v>
      </c>
      <c r="J46" s="10"/>
      <c r="K46" s="10"/>
    </row>
    <row r="47" spans="2:11" ht="15">
      <c r="B47" s="10" t="s">
        <v>1895</v>
      </c>
      <c r="C47" s="10" t="s">
        <v>5828</v>
      </c>
      <c r="D47" s="10" t="s">
        <v>1874</v>
      </c>
      <c r="E47" s="11" t="s">
        <v>5766</v>
      </c>
      <c r="F47" s="10" t="s">
        <v>5829</v>
      </c>
      <c r="G47" s="10" t="s">
        <v>5830</v>
      </c>
      <c r="H47" s="10" t="s">
        <v>1098</v>
      </c>
      <c r="I47" s="11" t="s">
        <v>1049</v>
      </c>
      <c r="J47" s="10"/>
      <c r="K47" s="10"/>
    </row>
    <row r="48" spans="2:11" ht="15">
      <c r="B48" s="10" t="s">
        <v>1588</v>
      </c>
      <c r="C48" s="10" t="s">
        <v>5831</v>
      </c>
      <c r="D48" s="10" t="s">
        <v>1874</v>
      </c>
      <c r="E48" s="11" t="s">
        <v>4970</v>
      </c>
      <c r="F48" s="10" t="s">
        <v>5832</v>
      </c>
      <c r="G48" s="10" t="s">
        <v>5833</v>
      </c>
      <c r="H48" s="10" t="s">
        <v>1098</v>
      </c>
      <c r="I48" s="11" t="s">
        <v>1049</v>
      </c>
      <c r="J48" s="10"/>
      <c r="K48" s="10"/>
    </row>
    <row r="49" spans="2:11" ht="15">
      <c r="B49" s="10" t="s">
        <v>1899</v>
      </c>
      <c r="C49" s="10" t="s">
        <v>5834</v>
      </c>
      <c r="D49" s="10" t="s">
        <v>1038</v>
      </c>
      <c r="E49" s="11"/>
      <c r="F49" s="10" t="s">
        <v>5835</v>
      </c>
      <c r="G49" s="10" t="s">
        <v>5836</v>
      </c>
      <c r="H49" s="10" t="s">
        <v>1098</v>
      </c>
      <c r="I49" s="11" t="s">
        <v>1049</v>
      </c>
      <c r="J49" s="10"/>
      <c r="K49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K30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5837</v>
      </c>
      <c r="D4" s="4" t="s">
        <v>1019</v>
      </c>
      <c r="E4" s="3" t="s">
        <v>124</v>
      </c>
    </row>
    <row r="5" spans="1:11" ht="16">
      <c r="B5" s="4" t="s">
        <v>1020</v>
      </c>
      <c r="C5" s="13" t="s">
        <v>128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126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5838</v>
      </c>
      <c r="D9" s="3" t="s">
        <v>1038</v>
      </c>
      <c r="E9" s="7"/>
      <c r="F9" s="3" t="s">
        <v>5839</v>
      </c>
      <c r="G9" s="3" t="s">
        <v>5840</v>
      </c>
      <c r="H9" s="3" t="s">
        <v>5841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5842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5843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5844</v>
      </c>
      <c r="D12" s="3" t="s">
        <v>1038</v>
      </c>
      <c r="E12" s="7"/>
      <c r="F12" s="3" t="s">
        <v>1052</v>
      </c>
      <c r="G12" s="3" t="s">
        <v>1053</v>
      </c>
      <c r="H12" s="3" t="s">
        <v>1053</v>
      </c>
      <c r="I12" s="7" t="s">
        <v>1049</v>
      </c>
      <c r="J12" s="3"/>
      <c r="K12" s="3"/>
    </row>
    <row r="13" spans="1:11" ht="15">
      <c r="B13" s="3" t="s">
        <v>1872</v>
      </c>
      <c r="C13" s="3" t="s">
        <v>5845</v>
      </c>
      <c r="D13" s="3" t="s">
        <v>1038</v>
      </c>
      <c r="E13" s="7"/>
      <c r="F13" s="3" t="s">
        <v>1057</v>
      </c>
      <c r="G13" s="3" t="s">
        <v>1058</v>
      </c>
      <c r="H13" s="3" t="s">
        <v>1058</v>
      </c>
      <c r="I13" s="7" t="s">
        <v>1049</v>
      </c>
      <c r="J13" s="3"/>
      <c r="K13" s="3"/>
    </row>
    <row r="14" spans="1:11" ht="15">
      <c r="B14" s="3" t="s">
        <v>1877</v>
      </c>
      <c r="C14" s="3" t="s">
        <v>5846</v>
      </c>
      <c r="D14" s="3" t="s">
        <v>1142</v>
      </c>
      <c r="E14" s="7"/>
      <c r="F14" s="3" t="s">
        <v>1167</v>
      </c>
      <c r="G14" s="3" t="s">
        <v>1168</v>
      </c>
      <c r="H14" s="3" t="s">
        <v>1168</v>
      </c>
      <c r="I14" s="7" t="s">
        <v>1576</v>
      </c>
      <c r="J14" s="3"/>
      <c r="K14" s="3"/>
    </row>
    <row r="15" spans="1:11" ht="15">
      <c r="B15" s="3" t="s">
        <v>1882</v>
      </c>
      <c r="C15" s="3" t="s">
        <v>5847</v>
      </c>
      <c r="D15" s="3" t="s">
        <v>1038</v>
      </c>
      <c r="E15" s="7"/>
      <c r="F15" s="3" t="s">
        <v>1163</v>
      </c>
      <c r="G15" s="3" t="s">
        <v>1164</v>
      </c>
      <c r="H15" s="3" t="s">
        <v>1164</v>
      </c>
      <c r="I15" s="7" t="s">
        <v>1049</v>
      </c>
      <c r="J15" s="3"/>
      <c r="K15" s="3"/>
    </row>
    <row r="16" spans="1:11" ht="15">
      <c r="B16" s="3" t="s">
        <v>1886</v>
      </c>
      <c r="C16" s="3" t="s">
        <v>5848</v>
      </c>
      <c r="D16" s="3" t="s">
        <v>1584</v>
      </c>
      <c r="E16" s="7"/>
      <c r="F16" s="3" t="s">
        <v>1585</v>
      </c>
      <c r="G16" s="3" t="s">
        <v>1586</v>
      </c>
      <c r="H16" s="3" t="s">
        <v>1586</v>
      </c>
      <c r="I16" s="7" t="s">
        <v>1587</v>
      </c>
      <c r="J16" s="3"/>
      <c r="K16" s="3"/>
    </row>
    <row r="17" spans="2:11" ht="15">
      <c r="B17" s="3" t="s">
        <v>1895</v>
      </c>
      <c r="C17" s="3" t="s">
        <v>5849</v>
      </c>
      <c r="D17" s="3" t="s">
        <v>1584</v>
      </c>
      <c r="E17" s="7"/>
      <c r="F17" s="3" t="s">
        <v>1621</v>
      </c>
      <c r="G17" s="3" t="s">
        <v>1622</v>
      </c>
      <c r="H17" s="3" t="s">
        <v>1623</v>
      </c>
      <c r="I17" s="7" t="s">
        <v>1587</v>
      </c>
      <c r="J17" s="3"/>
      <c r="K17" s="3"/>
    </row>
    <row r="18" spans="2:11" ht="15">
      <c r="B18" s="3" t="s">
        <v>1899</v>
      </c>
      <c r="C18" s="3" t="s">
        <v>5850</v>
      </c>
      <c r="D18" s="3" t="s">
        <v>1573</v>
      </c>
      <c r="E18" s="7"/>
      <c r="F18" s="3" t="s">
        <v>1590</v>
      </c>
      <c r="G18" s="3" t="s">
        <v>1591</v>
      </c>
      <c r="H18" s="3" t="s">
        <v>1591</v>
      </c>
      <c r="I18" s="7" t="s">
        <v>1576</v>
      </c>
      <c r="J18" s="3"/>
      <c r="K18" s="3"/>
    </row>
    <row r="19" spans="2:11" ht="15">
      <c r="B19" s="3" t="s">
        <v>1906</v>
      </c>
      <c r="C19" s="3" t="s">
        <v>5851</v>
      </c>
      <c r="D19" s="3" t="s">
        <v>1038</v>
      </c>
      <c r="E19" s="7"/>
      <c r="F19" s="3" t="s">
        <v>1148</v>
      </c>
      <c r="G19" s="3" t="s">
        <v>1149</v>
      </c>
      <c r="H19" s="3" t="s">
        <v>1149</v>
      </c>
      <c r="I19" s="7" t="s">
        <v>1049</v>
      </c>
      <c r="J19" s="3"/>
      <c r="K19" s="3"/>
    </row>
    <row r="20" spans="2:11" ht="15">
      <c r="B20" s="3" t="s">
        <v>1912</v>
      </c>
      <c r="C20" s="3" t="s">
        <v>5852</v>
      </c>
      <c r="D20" s="3" t="s">
        <v>1038</v>
      </c>
      <c r="E20" s="7"/>
      <c r="F20" s="3" t="s">
        <v>1303</v>
      </c>
      <c r="G20" s="3" t="s">
        <v>1304</v>
      </c>
      <c r="H20" s="3" t="s">
        <v>1304</v>
      </c>
      <c r="I20" s="7" t="s">
        <v>1049</v>
      </c>
      <c r="J20" s="3"/>
      <c r="K20" s="3"/>
    </row>
    <row r="21" spans="2:11" ht="15">
      <c r="B21" s="3" t="s">
        <v>1169</v>
      </c>
      <c r="C21" s="3" t="s">
        <v>5853</v>
      </c>
      <c r="D21" s="3" t="s">
        <v>1142</v>
      </c>
      <c r="E21" s="7"/>
      <c r="F21" s="3" t="s">
        <v>1143</v>
      </c>
      <c r="G21" s="3" t="s">
        <v>1144</v>
      </c>
      <c r="H21" s="3" t="s">
        <v>1144</v>
      </c>
      <c r="I21" s="7" t="s">
        <v>1576</v>
      </c>
      <c r="J21" s="3"/>
      <c r="K21" s="3"/>
    </row>
    <row r="22" spans="2:11" ht="15">
      <c r="B22" s="3" t="s">
        <v>1319</v>
      </c>
      <c r="C22" s="3" t="s">
        <v>5854</v>
      </c>
      <c r="D22" s="3" t="s">
        <v>1038</v>
      </c>
      <c r="E22" s="7"/>
      <c r="F22" s="3" t="s">
        <v>1171</v>
      </c>
      <c r="G22" s="3" t="s">
        <v>1172</v>
      </c>
      <c r="H22" s="3" t="s">
        <v>1172</v>
      </c>
      <c r="I22" s="7" t="s">
        <v>1076</v>
      </c>
      <c r="J22" s="3"/>
      <c r="K22" s="3"/>
    </row>
    <row r="23" spans="2:11" ht="15">
      <c r="B23" s="3" t="s">
        <v>1472</v>
      </c>
      <c r="C23" s="3" t="s">
        <v>5855</v>
      </c>
      <c r="D23" s="3" t="s">
        <v>1038</v>
      </c>
      <c r="E23" s="7"/>
      <c r="F23" s="3" t="s">
        <v>1321</v>
      </c>
      <c r="G23" s="3" t="s">
        <v>1322</v>
      </c>
      <c r="H23" s="3" t="s">
        <v>1322</v>
      </c>
      <c r="I23" s="7" t="s">
        <v>1076</v>
      </c>
      <c r="J23" s="3"/>
      <c r="K23" s="3"/>
    </row>
    <row r="24" spans="2:11" ht="15">
      <c r="B24" s="3" t="s">
        <v>1567</v>
      </c>
      <c r="C24" s="3" t="s">
        <v>5856</v>
      </c>
      <c r="D24" s="3" t="s">
        <v>1038</v>
      </c>
      <c r="E24" s="7"/>
      <c r="F24" s="3" t="s">
        <v>1474</v>
      </c>
      <c r="G24" s="3" t="s">
        <v>1475</v>
      </c>
      <c r="H24" s="3" t="s">
        <v>1475</v>
      </c>
      <c r="I24" s="7" t="s">
        <v>1076</v>
      </c>
      <c r="J24" s="3"/>
      <c r="K24" s="3"/>
    </row>
    <row r="25" spans="2:11" ht="15">
      <c r="B25" s="3" t="s">
        <v>1681</v>
      </c>
      <c r="C25" s="3" t="s">
        <v>5857</v>
      </c>
      <c r="D25" s="3" t="s">
        <v>1038</v>
      </c>
      <c r="E25" s="7"/>
      <c r="F25" s="3" t="s">
        <v>1569</v>
      </c>
      <c r="G25" s="3" t="s">
        <v>1570</v>
      </c>
      <c r="H25" s="3" t="s">
        <v>1570</v>
      </c>
      <c r="I25" s="7" t="s">
        <v>1076</v>
      </c>
      <c r="J25" s="3"/>
      <c r="K25" s="3"/>
    </row>
    <row r="26" spans="2:11" ht="15">
      <c r="B26" s="3" t="s">
        <v>1392</v>
      </c>
      <c r="C26" s="3" t="s">
        <v>5858</v>
      </c>
      <c r="D26" s="3" t="s">
        <v>1038</v>
      </c>
      <c r="E26" s="7"/>
      <c r="F26" s="3" t="s">
        <v>1683</v>
      </c>
      <c r="G26" s="3" t="s">
        <v>1684</v>
      </c>
      <c r="H26" s="3" t="s">
        <v>1684</v>
      </c>
      <c r="I26" s="7" t="s">
        <v>1099</v>
      </c>
      <c r="J26" s="3"/>
      <c r="K26" s="3"/>
    </row>
    <row r="27" spans="2:11" ht="15">
      <c r="B27" s="3" t="s">
        <v>1380</v>
      </c>
      <c r="C27" s="3" t="s">
        <v>5859</v>
      </c>
      <c r="D27" s="3" t="s">
        <v>1038</v>
      </c>
      <c r="E27" s="7"/>
      <c r="F27" s="3" t="s">
        <v>1394</v>
      </c>
      <c r="G27" s="3" t="s">
        <v>1395</v>
      </c>
      <c r="H27" s="3" t="s">
        <v>1395</v>
      </c>
      <c r="I27" s="7" t="s">
        <v>1049</v>
      </c>
      <c r="J27" s="3"/>
      <c r="K27" s="3"/>
    </row>
    <row r="28" spans="2:11" ht="15">
      <c r="B28" s="3" t="s">
        <v>1388</v>
      </c>
      <c r="C28" s="3" t="s">
        <v>5860</v>
      </c>
      <c r="D28" s="3" t="s">
        <v>1038</v>
      </c>
      <c r="E28" s="7"/>
      <c r="F28" s="3" t="s">
        <v>1382</v>
      </c>
      <c r="G28" s="3" t="s">
        <v>1383</v>
      </c>
      <c r="H28" s="3" t="s">
        <v>1383</v>
      </c>
      <c r="I28" s="7" t="s">
        <v>1049</v>
      </c>
      <c r="J28" s="3"/>
      <c r="K28" s="3"/>
    </row>
    <row r="29" spans="2:11" ht="15">
      <c r="B29" s="3" t="s">
        <v>1384</v>
      </c>
      <c r="C29" s="3" t="s">
        <v>5861</v>
      </c>
      <c r="D29" s="3" t="s">
        <v>1038</v>
      </c>
      <c r="E29" s="7"/>
      <c r="F29" s="3" t="s">
        <v>1390</v>
      </c>
      <c r="G29" s="3" t="s">
        <v>1391</v>
      </c>
      <c r="H29" s="3" t="s">
        <v>1391</v>
      </c>
      <c r="I29" s="7" t="s">
        <v>1049</v>
      </c>
      <c r="J29" s="3"/>
      <c r="K29" s="3"/>
    </row>
    <row r="30" spans="2:11" ht="15">
      <c r="B30" s="3" t="s">
        <v>1448</v>
      </c>
      <c r="C30" s="3" t="s">
        <v>5862</v>
      </c>
      <c r="D30" s="3" t="s">
        <v>1038</v>
      </c>
      <c r="E30" s="7"/>
      <c r="F30" s="3" t="s">
        <v>1386</v>
      </c>
      <c r="G30" s="3" t="s">
        <v>1387</v>
      </c>
      <c r="H30" s="3" t="s">
        <v>1387</v>
      </c>
      <c r="I30" s="7" t="s">
        <v>1049</v>
      </c>
      <c r="J30" s="3"/>
      <c r="K30" s="3"/>
    </row>
    <row r="31" spans="2:11" ht="15">
      <c r="B31" s="3" t="s">
        <v>1223</v>
      </c>
      <c r="C31" s="3" t="s">
        <v>5863</v>
      </c>
      <c r="D31" s="3" t="s">
        <v>1038</v>
      </c>
      <c r="E31" s="7"/>
      <c r="F31" s="3" t="s">
        <v>1450</v>
      </c>
      <c r="G31" s="3" t="s">
        <v>1451</v>
      </c>
      <c r="H31" s="3" t="s">
        <v>1451</v>
      </c>
      <c r="I31" s="7" t="s">
        <v>1076</v>
      </c>
      <c r="J31" s="3"/>
      <c r="K31" s="3"/>
    </row>
    <row r="32" spans="2:11" ht="15">
      <c r="B32" s="3" t="s">
        <v>1215</v>
      </c>
      <c r="C32" s="3" t="s">
        <v>5864</v>
      </c>
      <c r="D32" s="3" t="s">
        <v>1038</v>
      </c>
      <c r="E32" s="7"/>
      <c r="F32" s="3" t="s">
        <v>1225</v>
      </c>
      <c r="G32" s="3" t="s">
        <v>1226</v>
      </c>
      <c r="H32" s="3" t="s">
        <v>1226</v>
      </c>
      <c r="I32" s="7" t="s">
        <v>1049</v>
      </c>
      <c r="J32" s="3"/>
      <c r="K32" s="3"/>
    </row>
    <row r="33" spans="2:11" ht="15">
      <c r="B33" s="3" t="s">
        <v>1219</v>
      </c>
      <c r="C33" s="3" t="s">
        <v>5865</v>
      </c>
      <c r="D33" s="3" t="s">
        <v>1038</v>
      </c>
      <c r="E33" s="7"/>
      <c r="F33" s="3" t="s">
        <v>1217</v>
      </c>
      <c r="G33" s="3" t="s">
        <v>1218</v>
      </c>
      <c r="H33" s="3" t="s">
        <v>1218</v>
      </c>
      <c r="I33" s="7" t="s">
        <v>1049</v>
      </c>
      <c r="J33" s="3"/>
      <c r="K33" s="3"/>
    </row>
    <row r="34" spans="2:11" ht="15">
      <c r="B34" s="3" t="s">
        <v>1227</v>
      </c>
      <c r="C34" s="3" t="s">
        <v>5866</v>
      </c>
      <c r="D34" s="3" t="s">
        <v>1038</v>
      </c>
      <c r="E34" s="7"/>
      <c r="F34" s="3" t="s">
        <v>1221</v>
      </c>
      <c r="G34" s="3" t="s">
        <v>1222</v>
      </c>
      <c r="H34" s="3" t="s">
        <v>1222</v>
      </c>
      <c r="I34" s="7" t="s">
        <v>1049</v>
      </c>
      <c r="J34" s="3"/>
      <c r="K34" s="3"/>
    </row>
    <row r="35" spans="2:11" ht="15">
      <c r="B35" s="3" t="s">
        <v>1191</v>
      </c>
      <c r="C35" s="3" t="s">
        <v>5867</v>
      </c>
      <c r="D35" s="3" t="s">
        <v>1038</v>
      </c>
      <c r="E35" s="7"/>
      <c r="F35" s="3" t="s">
        <v>1229</v>
      </c>
      <c r="G35" s="3" t="s">
        <v>1230</v>
      </c>
      <c r="H35" s="3" t="s">
        <v>1230</v>
      </c>
      <c r="I35" s="7" t="s">
        <v>1076</v>
      </c>
      <c r="J35" s="3"/>
      <c r="K35" s="3"/>
    </row>
    <row r="36" spans="2:11" ht="15">
      <c r="B36" s="3" t="s">
        <v>1195</v>
      </c>
      <c r="C36" s="3" t="s">
        <v>5868</v>
      </c>
      <c r="D36" s="3" t="s">
        <v>1038</v>
      </c>
      <c r="E36" s="7"/>
      <c r="F36" s="3" t="s">
        <v>1193</v>
      </c>
      <c r="G36" s="3" t="s">
        <v>1194</v>
      </c>
      <c r="H36" s="3" t="s">
        <v>1194</v>
      </c>
      <c r="I36" s="7" t="s">
        <v>1049</v>
      </c>
      <c r="J36" s="3"/>
      <c r="K36" s="3"/>
    </row>
    <row r="37" spans="2:11" ht="15">
      <c r="B37" s="3" t="s">
        <v>1187</v>
      </c>
      <c r="C37" s="3" t="s">
        <v>5869</v>
      </c>
      <c r="D37" s="3" t="s">
        <v>1038</v>
      </c>
      <c r="E37" s="7"/>
      <c r="F37" s="3" t="s">
        <v>1197</v>
      </c>
      <c r="G37" s="3" t="s">
        <v>1198</v>
      </c>
      <c r="H37" s="3" t="s">
        <v>1198</v>
      </c>
      <c r="I37" s="7" t="s">
        <v>1049</v>
      </c>
      <c r="J37" s="3"/>
      <c r="K37" s="3"/>
    </row>
    <row r="38" spans="2:11" ht="15">
      <c r="B38" s="3" t="s">
        <v>1416</v>
      </c>
      <c r="C38" s="3" t="s">
        <v>5870</v>
      </c>
      <c r="D38" s="3" t="s">
        <v>1038</v>
      </c>
      <c r="E38" s="7"/>
      <c r="F38" s="3" t="s">
        <v>1189</v>
      </c>
      <c r="G38" s="3" t="s">
        <v>1190</v>
      </c>
      <c r="H38" s="3" t="s">
        <v>1190</v>
      </c>
      <c r="I38" s="7" t="s">
        <v>1076</v>
      </c>
      <c r="J38" s="3"/>
      <c r="K38" s="3"/>
    </row>
    <row r="39" spans="2:11" ht="15">
      <c r="B39" s="3" t="s">
        <v>1916</v>
      </c>
      <c r="C39" s="3" t="s">
        <v>5871</v>
      </c>
      <c r="D39" s="3" t="s">
        <v>1038</v>
      </c>
      <c r="E39" s="7"/>
      <c r="F39" s="3" t="s">
        <v>1418</v>
      </c>
      <c r="G39" s="3" t="s">
        <v>1419</v>
      </c>
      <c r="H39" s="3" t="s">
        <v>1419</v>
      </c>
      <c r="I39" s="7" t="s">
        <v>1049</v>
      </c>
      <c r="J39" s="3"/>
      <c r="K39" s="3"/>
    </row>
    <row r="40" spans="2:11" ht="15">
      <c r="B40" s="3" t="s">
        <v>1428</v>
      </c>
      <c r="C40" s="3" t="s">
        <v>5872</v>
      </c>
      <c r="D40" s="3" t="s">
        <v>1038</v>
      </c>
      <c r="E40" s="7"/>
      <c r="F40" s="3" t="s">
        <v>1426</v>
      </c>
      <c r="G40" s="3" t="s">
        <v>1427</v>
      </c>
      <c r="H40" s="3" t="s">
        <v>1427</v>
      </c>
      <c r="I40" s="7" t="s">
        <v>1076</v>
      </c>
      <c r="J40" s="3"/>
      <c r="K40" s="3"/>
    </row>
    <row r="41" spans="2:11" ht="15">
      <c r="B41" s="3" t="s">
        <v>1420</v>
      </c>
      <c r="C41" s="3" t="s">
        <v>5873</v>
      </c>
      <c r="D41" s="3" t="s">
        <v>1038</v>
      </c>
      <c r="E41" s="7"/>
      <c r="F41" s="3" t="s">
        <v>1430</v>
      </c>
      <c r="G41" s="3" t="s">
        <v>1431</v>
      </c>
      <c r="H41" s="3" t="s">
        <v>1431</v>
      </c>
      <c r="I41" s="7" t="s">
        <v>1049</v>
      </c>
      <c r="J41" s="3"/>
      <c r="K41" s="3"/>
    </row>
    <row r="42" spans="2:11" ht="15">
      <c r="B42" s="3" t="s">
        <v>1571</v>
      </c>
      <c r="C42" s="3" t="s">
        <v>5874</v>
      </c>
      <c r="D42" s="3" t="s">
        <v>1038</v>
      </c>
      <c r="E42" s="7"/>
      <c r="F42" s="3" t="s">
        <v>1422</v>
      </c>
      <c r="G42" s="3" t="s">
        <v>1423</v>
      </c>
      <c r="H42" s="3" t="s">
        <v>1423</v>
      </c>
      <c r="I42" s="7" t="s">
        <v>1076</v>
      </c>
      <c r="J42" s="3"/>
      <c r="K42" s="3"/>
    </row>
    <row r="43" spans="2:11" ht="15">
      <c r="B43" s="3" t="s">
        <v>1765</v>
      </c>
      <c r="C43" s="3" t="s">
        <v>5875</v>
      </c>
      <c r="D43" s="3" t="s">
        <v>1573</v>
      </c>
      <c r="E43" s="7"/>
      <c r="F43" s="3" t="s">
        <v>1574</v>
      </c>
      <c r="G43" s="3" t="s">
        <v>1575</v>
      </c>
      <c r="H43" s="3" t="s">
        <v>1575</v>
      </c>
      <c r="I43" s="7" t="s">
        <v>1576</v>
      </c>
      <c r="J43" s="3"/>
      <c r="K43" s="3"/>
    </row>
    <row r="44" spans="2:11" ht="15">
      <c r="B44" s="3" t="s">
        <v>1920</v>
      </c>
      <c r="C44" s="3" t="s">
        <v>5876</v>
      </c>
      <c r="D44" s="3" t="s">
        <v>1573</v>
      </c>
      <c r="E44" s="7"/>
      <c r="F44" s="3" t="s">
        <v>1767</v>
      </c>
      <c r="G44" s="3" t="s">
        <v>1768</v>
      </c>
      <c r="H44" s="3" t="s">
        <v>1768</v>
      </c>
      <c r="I44" s="7" t="s">
        <v>1618</v>
      </c>
      <c r="J44" s="3"/>
      <c r="K44" s="3"/>
    </row>
    <row r="45" spans="2:11" ht="15">
      <c r="B45" s="3" t="s">
        <v>1481</v>
      </c>
      <c r="C45" s="3" t="s">
        <v>5877</v>
      </c>
      <c r="D45" s="3" t="s">
        <v>1038</v>
      </c>
      <c r="E45" s="7"/>
      <c r="F45" s="3" t="s">
        <v>1497</v>
      </c>
      <c r="G45" s="3" t="s">
        <v>1498</v>
      </c>
      <c r="H45" s="3" t="s">
        <v>1499</v>
      </c>
      <c r="I45" s="7" t="s">
        <v>1049</v>
      </c>
      <c r="J45" s="3"/>
      <c r="K45" s="3"/>
    </row>
    <row r="46" spans="2:11" ht="15">
      <c r="B46" s="3" t="s">
        <v>1347</v>
      </c>
      <c r="C46" s="3" t="s">
        <v>5878</v>
      </c>
      <c r="D46" s="3" t="s">
        <v>1038</v>
      </c>
      <c r="E46" s="7"/>
      <c r="F46" s="3" t="s">
        <v>1483</v>
      </c>
      <c r="G46" s="3" t="s">
        <v>1484</v>
      </c>
      <c r="H46" s="3" t="s">
        <v>1485</v>
      </c>
      <c r="I46" s="7" t="s">
        <v>1049</v>
      </c>
      <c r="J46" s="3"/>
      <c r="K46" s="3"/>
    </row>
    <row r="47" spans="2:11" ht="15">
      <c r="B47" s="3" t="s">
        <v>1375</v>
      </c>
      <c r="C47" s="3" t="s">
        <v>5879</v>
      </c>
      <c r="D47" s="3" t="s">
        <v>1038</v>
      </c>
      <c r="E47" s="7"/>
      <c r="F47" s="3" t="s">
        <v>1349</v>
      </c>
      <c r="G47" s="3" t="s">
        <v>1350</v>
      </c>
      <c r="H47" s="3" t="s">
        <v>1351</v>
      </c>
      <c r="I47" s="7" t="s">
        <v>1049</v>
      </c>
      <c r="J47" s="3"/>
      <c r="K47" s="3"/>
    </row>
    <row r="48" spans="2:11" ht="15">
      <c r="B48" s="3" t="s">
        <v>1252</v>
      </c>
      <c r="C48" s="3" t="s">
        <v>5880</v>
      </c>
      <c r="D48" s="3" t="s">
        <v>1038</v>
      </c>
      <c r="E48" s="7"/>
      <c r="F48" s="3" t="s">
        <v>1377</v>
      </c>
      <c r="G48" s="3" t="s">
        <v>1378</v>
      </c>
      <c r="H48" s="3" t="s">
        <v>1379</v>
      </c>
      <c r="I48" s="7" t="s">
        <v>1049</v>
      </c>
      <c r="J48" s="3"/>
      <c r="K48" s="3"/>
    </row>
    <row r="49" spans="2:11" ht="15">
      <c r="B49" s="3" t="s">
        <v>1182</v>
      </c>
      <c r="C49" s="3" t="s">
        <v>5881</v>
      </c>
      <c r="D49" s="3" t="s">
        <v>1038</v>
      </c>
      <c r="E49" s="7"/>
      <c r="F49" s="3" t="s">
        <v>1254</v>
      </c>
      <c r="G49" s="3" t="s">
        <v>1255</v>
      </c>
      <c r="H49" s="3" t="s">
        <v>1256</v>
      </c>
      <c r="I49" s="7" t="s">
        <v>1049</v>
      </c>
      <c r="J49" s="3"/>
      <c r="K49" s="3"/>
    </row>
    <row r="50" spans="2:11" ht="15">
      <c r="B50" s="3" t="s">
        <v>1592</v>
      </c>
      <c r="C50" s="3" t="s">
        <v>5882</v>
      </c>
      <c r="D50" s="3" t="s">
        <v>1038</v>
      </c>
      <c r="E50" s="7"/>
      <c r="F50" s="3" t="s">
        <v>1184</v>
      </c>
      <c r="G50" s="3" t="s">
        <v>1185</v>
      </c>
      <c r="H50" s="3" t="s">
        <v>1186</v>
      </c>
      <c r="I50" s="7" t="s">
        <v>1049</v>
      </c>
      <c r="J50" s="3"/>
      <c r="K50" s="3"/>
    </row>
    <row r="51" spans="2:11" ht="15">
      <c r="B51" s="3" t="s">
        <v>1476</v>
      </c>
      <c r="C51" s="3" t="s">
        <v>5883</v>
      </c>
      <c r="D51" s="3" t="s">
        <v>1038</v>
      </c>
      <c r="E51" s="7"/>
      <c r="F51" s="3" t="s">
        <v>1594</v>
      </c>
      <c r="G51" s="3" t="s">
        <v>1595</v>
      </c>
      <c r="H51" s="3" t="s">
        <v>1596</v>
      </c>
      <c r="I51" s="7" t="s">
        <v>1049</v>
      </c>
      <c r="J51" s="3"/>
      <c r="K51" s="3"/>
    </row>
    <row r="52" spans="2:11" ht="15">
      <c r="B52" s="3" t="s">
        <v>1676</v>
      </c>
      <c r="C52" s="3" t="s">
        <v>5884</v>
      </c>
      <c r="D52" s="3" t="s">
        <v>1038</v>
      </c>
      <c r="E52" s="7"/>
      <c r="F52" s="3" t="s">
        <v>1478</v>
      </c>
      <c r="G52" s="3" t="s">
        <v>1479</v>
      </c>
      <c r="H52" s="3" t="s">
        <v>1480</v>
      </c>
      <c r="I52" s="7" t="s">
        <v>1049</v>
      </c>
      <c r="J52" s="3"/>
      <c r="K52" s="3"/>
    </row>
    <row r="53" spans="2:11" ht="15">
      <c r="B53" s="3" t="s">
        <v>1362</v>
      </c>
      <c r="C53" s="3" t="s">
        <v>5885</v>
      </c>
      <c r="D53" s="3" t="s">
        <v>1038</v>
      </c>
      <c r="E53" s="7"/>
      <c r="F53" s="3" t="s">
        <v>1678</v>
      </c>
      <c r="G53" s="3" t="s">
        <v>1679</v>
      </c>
      <c r="H53" s="3" t="s">
        <v>1680</v>
      </c>
      <c r="I53" s="7" t="s">
        <v>1049</v>
      </c>
      <c r="J53" s="3"/>
      <c r="K53" s="3"/>
    </row>
    <row r="54" spans="2:11" ht="15">
      <c r="B54" s="3" t="s">
        <v>1126</v>
      </c>
      <c r="C54" s="3" t="s">
        <v>5886</v>
      </c>
      <c r="D54" s="3" t="s">
        <v>1038</v>
      </c>
      <c r="E54" s="7"/>
      <c r="F54" s="3" t="s">
        <v>1364</v>
      </c>
      <c r="G54" s="3" t="s">
        <v>1365</v>
      </c>
      <c r="H54" s="3" t="s">
        <v>1366</v>
      </c>
      <c r="I54" s="7" t="s">
        <v>1049</v>
      </c>
      <c r="J54" s="3"/>
      <c r="K54" s="3"/>
    </row>
    <row r="55" spans="2:11" ht="15">
      <c r="B55" s="3" t="s">
        <v>1725</v>
      </c>
      <c r="C55" s="3" t="s">
        <v>5887</v>
      </c>
      <c r="D55" s="3" t="s">
        <v>1038</v>
      </c>
      <c r="E55" s="7"/>
      <c r="F55" s="3" t="s">
        <v>1128</v>
      </c>
      <c r="G55" s="3" t="s">
        <v>1129</v>
      </c>
      <c r="H55" s="3" t="s">
        <v>1130</v>
      </c>
      <c r="I55" s="7" t="s">
        <v>1049</v>
      </c>
      <c r="J55" s="3"/>
      <c r="K55" s="3"/>
    </row>
    <row r="56" spans="2:11" ht="15">
      <c r="B56" s="3" t="s">
        <v>1173</v>
      </c>
      <c r="C56" s="3" t="s">
        <v>5888</v>
      </c>
      <c r="D56" s="3" t="s">
        <v>1038</v>
      </c>
      <c r="E56" s="7"/>
      <c r="F56" s="3" t="s">
        <v>1727</v>
      </c>
      <c r="G56" s="3" t="s">
        <v>1728</v>
      </c>
      <c r="H56" s="3" t="s">
        <v>1729</v>
      </c>
      <c r="I56" s="7" t="s">
        <v>1049</v>
      </c>
      <c r="J56" s="3"/>
      <c r="K56" s="3"/>
    </row>
    <row r="57" spans="2:11" ht="15">
      <c r="B57" s="3" t="s">
        <v>1452</v>
      </c>
      <c r="C57" s="3" t="s">
        <v>5889</v>
      </c>
      <c r="D57" s="3" t="s">
        <v>1038</v>
      </c>
      <c r="E57" s="7"/>
      <c r="F57" s="3" t="s">
        <v>1175</v>
      </c>
      <c r="G57" s="3" t="s">
        <v>1176</v>
      </c>
      <c r="H57" s="3" t="s">
        <v>1177</v>
      </c>
      <c r="I57" s="7" t="s">
        <v>1049</v>
      </c>
      <c r="J57" s="3"/>
      <c r="K57" s="3"/>
    </row>
    <row r="58" spans="2:11" ht="15">
      <c r="B58" s="3" t="s">
        <v>1131</v>
      </c>
      <c r="C58" s="3" t="s">
        <v>5890</v>
      </c>
      <c r="D58" s="3" t="s">
        <v>1038</v>
      </c>
      <c r="E58" s="7"/>
      <c r="F58" s="3" t="s">
        <v>1454</v>
      </c>
      <c r="G58" s="3" t="s">
        <v>1455</v>
      </c>
      <c r="H58" s="3" t="s">
        <v>1456</v>
      </c>
      <c r="I58" s="7" t="s">
        <v>1049</v>
      </c>
      <c r="J58" s="3"/>
      <c r="K58" s="3"/>
    </row>
    <row r="59" spans="2:11" ht="15">
      <c r="B59" s="3" t="s">
        <v>1671</v>
      </c>
      <c r="C59" s="3" t="s">
        <v>5891</v>
      </c>
      <c r="D59" s="3" t="s">
        <v>1038</v>
      </c>
      <c r="E59" s="7"/>
      <c r="F59" s="3" t="s">
        <v>1133</v>
      </c>
      <c r="G59" s="3" t="s">
        <v>1134</v>
      </c>
      <c r="H59" s="3" t="s">
        <v>1135</v>
      </c>
      <c r="I59" s="7" t="s">
        <v>1049</v>
      </c>
      <c r="J59" s="3"/>
      <c r="K59" s="3"/>
    </row>
    <row r="60" spans="2:11" ht="15">
      <c r="B60" s="3" t="s">
        <v>1275</v>
      </c>
      <c r="C60" s="3" t="s">
        <v>5892</v>
      </c>
      <c r="D60" s="3" t="s">
        <v>1842</v>
      </c>
      <c r="E60" s="7"/>
      <c r="F60" s="3" t="s">
        <v>1957</v>
      </c>
      <c r="G60" s="3" t="s">
        <v>1849</v>
      </c>
      <c r="H60" s="3" t="s">
        <v>5893</v>
      </c>
      <c r="I60" s="7" t="s">
        <v>1207</v>
      </c>
      <c r="J60" s="3"/>
      <c r="K60" s="3"/>
    </row>
    <row r="61" spans="2:11" ht="15">
      <c r="B61" s="3" t="s">
        <v>1644</v>
      </c>
      <c r="C61" s="3" t="s">
        <v>5894</v>
      </c>
      <c r="D61" s="3" t="s">
        <v>1573</v>
      </c>
      <c r="E61" s="7"/>
      <c r="F61" s="3" t="s">
        <v>2197</v>
      </c>
      <c r="G61" s="3" t="s">
        <v>2198</v>
      </c>
      <c r="H61" s="3" t="s">
        <v>2199</v>
      </c>
      <c r="I61" s="7" t="s">
        <v>1576</v>
      </c>
      <c r="J61" s="3" t="s">
        <v>1043</v>
      </c>
      <c r="K61" s="3" t="s">
        <v>1043</v>
      </c>
    </row>
    <row r="62" spans="2:11" ht="15">
      <c r="B62" s="3" t="s">
        <v>1210</v>
      </c>
      <c r="C62" s="3" t="s">
        <v>5895</v>
      </c>
      <c r="D62" s="3" t="s">
        <v>1573</v>
      </c>
      <c r="E62" s="7"/>
      <c r="F62" s="3" t="s">
        <v>2018</v>
      </c>
      <c r="G62" s="3" t="s">
        <v>2019</v>
      </c>
      <c r="H62" s="3" t="s">
        <v>2020</v>
      </c>
      <c r="I62" s="7" t="s">
        <v>1576</v>
      </c>
      <c r="J62" s="3" t="s">
        <v>1043</v>
      </c>
      <c r="K62" s="3" t="s">
        <v>1043</v>
      </c>
    </row>
    <row r="63" spans="2:11" ht="15">
      <c r="B63" s="3" t="s">
        <v>1110</v>
      </c>
      <c r="C63" s="3" t="s">
        <v>5896</v>
      </c>
      <c r="D63" s="3" t="s">
        <v>1038</v>
      </c>
      <c r="E63" s="7"/>
      <c r="F63" s="3" t="s">
        <v>5897</v>
      </c>
      <c r="G63" s="3" t="s">
        <v>5898</v>
      </c>
      <c r="H63" s="3" t="s">
        <v>5899</v>
      </c>
      <c r="I63" s="7" t="s">
        <v>1049</v>
      </c>
      <c r="J63" s="3"/>
      <c r="K63" s="3"/>
    </row>
    <row r="64" spans="2:11" ht="15">
      <c r="B64" s="3" t="s">
        <v>1597</v>
      </c>
      <c r="C64" s="3" t="s">
        <v>5900</v>
      </c>
      <c r="D64" s="3" t="s">
        <v>1038</v>
      </c>
      <c r="E64" s="7"/>
      <c r="F64" s="3" t="s">
        <v>5901</v>
      </c>
      <c r="G64" s="3" t="s">
        <v>5902</v>
      </c>
      <c r="H64" s="3" t="s">
        <v>5899</v>
      </c>
      <c r="I64" s="7" t="s">
        <v>1049</v>
      </c>
      <c r="J64" s="3"/>
      <c r="K64" s="3"/>
    </row>
    <row r="65" spans="2:11" ht="15">
      <c r="B65" s="3" t="s">
        <v>1335</v>
      </c>
      <c r="C65" s="3" t="s">
        <v>5903</v>
      </c>
      <c r="D65" s="3" t="s">
        <v>1038</v>
      </c>
      <c r="E65" s="7"/>
      <c r="F65" s="3" t="s">
        <v>5904</v>
      </c>
      <c r="G65" s="3" t="s">
        <v>5905</v>
      </c>
      <c r="H65" s="3" t="s">
        <v>5899</v>
      </c>
      <c r="I65" s="7" t="s">
        <v>1049</v>
      </c>
      <c r="J65" s="3"/>
      <c r="K65" s="3"/>
    </row>
    <row r="66" spans="2:11" ht="15">
      <c r="B66" s="3" t="s">
        <v>1630</v>
      </c>
      <c r="C66" s="3" t="s">
        <v>5906</v>
      </c>
      <c r="D66" s="3" t="s">
        <v>1573</v>
      </c>
      <c r="E66" s="7"/>
      <c r="F66" s="3" t="s">
        <v>5907</v>
      </c>
      <c r="G66" s="3" t="s">
        <v>5908</v>
      </c>
      <c r="H66" s="3" t="s">
        <v>1098</v>
      </c>
      <c r="I66" s="7" t="s">
        <v>1576</v>
      </c>
      <c r="J66" s="3"/>
      <c r="K66" s="3"/>
    </row>
    <row r="67" spans="2:11" ht="15">
      <c r="B67" s="3" t="s">
        <v>1432</v>
      </c>
      <c r="C67" s="3" t="s">
        <v>5909</v>
      </c>
      <c r="D67" s="3" t="s">
        <v>2173</v>
      </c>
      <c r="E67" s="7"/>
      <c r="F67" s="3" t="s">
        <v>2174</v>
      </c>
      <c r="G67" s="3" t="s">
        <v>2175</v>
      </c>
      <c r="H67" s="3" t="s">
        <v>2176</v>
      </c>
      <c r="I67" s="7" t="s">
        <v>1207</v>
      </c>
      <c r="J67" s="3"/>
      <c r="K67" s="3"/>
    </row>
    <row r="68" spans="2:11" ht="15">
      <c r="B68" s="3" t="s">
        <v>1059</v>
      </c>
      <c r="C68" s="3" t="s">
        <v>5910</v>
      </c>
      <c r="D68" s="3" t="s">
        <v>2192</v>
      </c>
      <c r="E68" s="7"/>
      <c r="F68" s="3" t="s">
        <v>2201</v>
      </c>
      <c r="G68" s="3" t="s">
        <v>2202</v>
      </c>
      <c r="H68" s="3" t="s">
        <v>2203</v>
      </c>
      <c r="I68" s="7" t="s">
        <v>1207</v>
      </c>
      <c r="J68" s="3"/>
      <c r="K68" s="3"/>
    </row>
    <row r="69" spans="2:11" ht="15">
      <c r="B69" s="3" t="s">
        <v>1077</v>
      </c>
      <c r="C69" s="3" t="s">
        <v>5911</v>
      </c>
      <c r="D69" s="3" t="s">
        <v>2192</v>
      </c>
      <c r="E69" s="7"/>
      <c r="F69" s="3" t="s">
        <v>2193</v>
      </c>
      <c r="G69" s="3" t="s">
        <v>2194</v>
      </c>
      <c r="H69" s="3" t="s">
        <v>2195</v>
      </c>
      <c r="I69" s="7" t="s">
        <v>1207</v>
      </c>
      <c r="J69" s="3"/>
      <c r="K69" s="3"/>
    </row>
    <row r="70" spans="2:11" ht="15">
      <c r="B70" s="3" t="s">
        <v>1116</v>
      </c>
      <c r="C70" s="3" t="s">
        <v>5912</v>
      </c>
      <c r="D70" s="3" t="s">
        <v>2173</v>
      </c>
      <c r="E70" s="7"/>
      <c r="F70" s="3" t="s">
        <v>2230</v>
      </c>
      <c r="G70" s="3" t="s">
        <v>2231</v>
      </c>
      <c r="H70" s="3" t="s">
        <v>2232</v>
      </c>
      <c r="I70" s="7" t="s">
        <v>1207</v>
      </c>
      <c r="J70" s="3"/>
      <c r="K70" s="3"/>
    </row>
    <row r="71" spans="2:11" ht="15">
      <c r="B71" s="3" t="s">
        <v>1121</v>
      </c>
      <c r="C71" s="3" t="s">
        <v>5913</v>
      </c>
      <c r="D71" s="3" t="s">
        <v>2192</v>
      </c>
      <c r="E71" s="7"/>
      <c r="F71" s="3" t="s">
        <v>2238</v>
      </c>
      <c r="G71" s="3" t="s">
        <v>2239</v>
      </c>
      <c r="H71" s="3" t="s">
        <v>2240</v>
      </c>
      <c r="I71" s="7" t="s">
        <v>1207</v>
      </c>
      <c r="J71" s="3"/>
      <c r="K71" s="3"/>
    </row>
    <row r="72" spans="2:11" ht="15">
      <c r="B72" s="3" t="s">
        <v>1603</v>
      </c>
      <c r="C72" s="3" t="s">
        <v>5914</v>
      </c>
      <c r="D72" s="3" t="s">
        <v>2192</v>
      </c>
      <c r="E72" s="7"/>
      <c r="F72" s="3" t="s">
        <v>2234</v>
      </c>
      <c r="G72" s="3" t="s">
        <v>2235</v>
      </c>
      <c r="H72" s="3" t="s">
        <v>2236</v>
      </c>
      <c r="I72" s="7" t="s">
        <v>1207</v>
      </c>
      <c r="J72" s="3"/>
      <c r="K72" s="3"/>
    </row>
    <row r="73" spans="2:11" ht="15">
      <c r="B73" s="3" t="s">
        <v>1608</v>
      </c>
      <c r="C73" s="3" t="s">
        <v>5915</v>
      </c>
      <c r="D73" s="3" t="s">
        <v>1038</v>
      </c>
      <c r="E73" s="7"/>
      <c r="F73" s="3" t="s">
        <v>2076</v>
      </c>
      <c r="G73" s="3" t="s">
        <v>2077</v>
      </c>
      <c r="H73" s="3" t="s">
        <v>2078</v>
      </c>
      <c r="I73" s="7" t="s">
        <v>2079</v>
      </c>
      <c r="J73" s="3"/>
      <c r="K73" s="3"/>
    </row>
    <row r="74" spans="2:11" ht="15">
      <c r="B74" s="3" t="s">
        <v>1703</v>
      </c>
      <c r="C74" s="3" t="s">
        <v>5916</v>
      </c>
      <c r="D74" s="3" t="s">
        <v>2173</v>
      </c>
      <c r="E74" s="7"/>
      <c r="F74" s="3" t="s">
        <v>5917</v>
      </c>
      <c r="G74" s="3" t="s">
        <v>5918</v>
      </c>
      <c r="H74" s="3" t="s">
        <v>1098</v>
      </c>
      <c r="I74" s="7" t="s">
        <v>1207</v>
      </c>
      <c r="J74" s="3"/>
      <c r="K74" s="3"/>
    </row>
    <row r="75" spans="2:11" ht="15">
      <c r="B75" s="3" t="s">
        <v>1707</v>
      </c>
      <c r="C75" s="3" t="s">
        <v>5919</v>
      </c>
      <c r="D75" s="3" t="s">
        <v>2173</v>
      </c>
      <c r="E75" s="7"/>
      <c r="F75" s="3" t="s">
        <v>5920</v>
      </c>
      <c r="G75" s="3" t="s">
        <v>5921</v>
      </c>
      <c r="H75" s="3" t="s">
        <v>1098</v>
      </c>
      <c r="I75" s="7" t="s">
        <v>1207</v>
      </c>
      <c r="J75" s="3"/>
      <c r="K75" s="3"/>
    </row>
    <row r="76" spans="2:11" ht="15">
      <c r="B76" s="3" t="s">
        <v>1093</v>
      </c>
      <c r="C76" s="3" t="s">
        <v>5922</v>
      </c>
      <c r="D76" s="3" t="s">
        <v>2173</v>
      </c>
      <c r="E76" s="7"/>
      <c r="F76" s="3" t="s">
        <v>5923</v>
      </c>
      <c r="G76" s="3" t="s">
        <v>5924</v>
      </c>
      <c r="H76" s="3" t="s">
        <v>1098</v>
      </c>
      <c r="I76" s="7" t="s">
        <v>1207</v>
      </c>
      <c r="J76" s="3"/>
      <c r="K76" s="3"/>
    </row>
    <row r="77" spans="2:11" ht="15">
      <c r="B77" s="3" t="s">
        <v>1685</v>
      </c>
      <c r="C77" s="3" t="s">
        <v>5925</v>
      </c>
      <c r="D77" s="3" t="s">
        <v>2173</v>
      </c>
      <c r="E77" s="7"/>
      <c r="F77" s="3" t="s">
        <v>5926</v>
      </c>
      <c r="G77" s="3" t="s">
        <v>5927</v>
      </c>
      <c r="H77" s="3" t="s">
        <v>1098</v>
      </c>
      <c r="I77" s="7" t="s">
        <v>1207</v>
      </c>
      <c r="J77" s="3"/>
      <c r="K77" s="3"/>
    </row>
    <row r="78" spans="2:11" ht="15">
      <c r="B78" s="3" t="s">
        <v>1136</v>
      </c>
      <c r="C78" s="3" t="s">
        <v>5928</v>
      </c>
      <c r="D78" s="3" t="s">
        <v>2173</v>
      </c>
      <c r="E78" s="7"/>
      <c r="F78" s="3" t="s">
        <v>5929</v>
      </c>
      <c r="G78" s="3" t="s">
        <v>5930</v>
      </c>
      <c r="H78" s="3" t="s">
        <v>1098</v>
      </c>
      <c r="I78" s="7" t="s">
        <v>1207</v>
      </c>
      <c r="J78" s="3"/>
      <c r="K78" s="3"/>
    </row>
    <row r="79" spans="2:11" ht="15">
      <c r="B79" s="3" t="s">
        <v>1694</v>
      </c>
      <c r="C79" s="3" t="s">
        <v>5931</v>
      </c>
      <c r="D79" s="3" t="s">
        <v>2173</v>
      </c>
      <c r="E79" s="7"/>
      <c r="F79" s="3" t="s">
        <v>5932</v>
      </c>
      <c r="G79" s="3" t="s">
        <v>5933</v>
      </c>
      <c r="H79" s="3" t="s">
        <v>1098</v>
      </c>
      <c r="I79" s="7" t="s">
        <v>1207</v>
      </c>
      <c r="J79" s="3"/>
      <c r="K79" s="3"/>
    </row>
    <row r="80" spans="2:11" ht="15">
      <c r="B80" s="3" t="s">
        <v>1463</v>
      </c>
      <c r="C80" s="3" t="s">
        <v>5934</v>
      </c>
      <c r="D80" s="3" t="s">
        <v>2173</v>
      </c>
      <c r="E80" s="7"/>
      <c r="F80" s="3" t="s">
        <v>5935</v>
      </c>
      <c r="G80" s="3" t="s">
        <v>5936</v>
      </c>
      <c r="H80" s="3" t="s">
        <v>1098</v>
      </c>
      <c r="I80" s="7" t="s">
        <v>1207</v>
      </c>
      <c r="J80" s="3"/>
      <c r="K80" s="3"/>
    </row>
    <row r="81" spans="2:11" ht="15">
      <c r="B81" s="3" t="s">
        <v>1205</v>
      </c>
      <c r="C81" s="3" t="s">
        <v>5937</v>
      </c>
      <c r="D81" s="3" t="s">
        <v>2173</v>
      </c>
      <c r="E81" s="7"/>
      <c r="F81" s="3" t="s">
        <v>5938</v>
      </c>
      <c r="G81" s="3" t="s">
        <v>5939</v>
      </c>
      <c r="H81" s="3" t="s">
        <v>1098</v>
      </c>
      <c r="I81" s="7" t="s">
        <v>1207</v>
      </c>
      <c r="J81" s="3"/>
      <c r="K81" s="3"/>
    </row>
    <row r="82" spans="2:11" ht="15">
      <c r="B82" s="3" t="s">
        <v>1150</v>
      </c>
      <c r="C82" s="3" t="s">
        <v>5940</v>
      </c>
      <c r="D82" s="3" t="s">
        <v>2173</v>
      </c>
      <c r="E82" s="7"/>
      <c r="F82" s="3" t="s">
        <v>5941</v>
      </c>
      <c r="G82" s="3" t="s">
        <v>5942</v>
      </c>
      <c r="H82" s="3" t="s">
        <v>1098</v>
      </c>
      <c r="I82" s="7" t="s">
        <v>1207</v>
      </c>
      <c r="J82" s="3"/>
      <c r="K82" s="3"/>
    </row>
    <row r="83" spans="2:11" ht="15">
      <c r="B83" s="3" t="s">
        <v>1153</v>
      </c>
      <c r="C83" s="3" t="s">
        <v>5943</v>
      </c>
      <c r="D83" s="3" t="s">
        <v>2173</v>
      </c>
      <c r="E83" s="7"/>
      <c r="F83" s="3" t="s">
        <v>5944</v>
      </c>
      <c r="G83" s="3" t="s">
        <v>5945</v>
      </c>
      <c r="H83" s="3" t="s">
        <v>1098</v>
      </c>
      <c r="I83" s="7" t="s">
        <v>1207</v>
      </c>
      <c r="J83" s="3"/>
      <c r="K83" s="3"/>
    </row>
    <row r="84" spans="2:11" ht="15">
      <c r="B84" s="3" t="s">
        <v>1270</v>
      </c>
      <c r="C84" s="3" t="s">
        <v>5946</v>
      </c>
      <c r="D84" s="3" t="s">
        <v>2173</v>
      </c>
      <c r="E84" s="7"/>
      <c r="F84" s="3" t="s">
        <v>5947</v>
      </c>
      <c r="G84" s="3" t="s">
        <v>5948</v>
      </c>
      <c r="H84" s="3" t="s">
        <v>1098</v>
      </c>
      <c r="I84" s="7" t="s">
        <v>1207</v>
      </c>
      <c r="J84" s="3"/>
      <c r="K84" s="3"/>
    </row>
    <row r="85" spans="2:11" ht="15">
      <c r="B85" s="3" t="s">
        <v>1640</v>
      </c>
      <c r="C85" s="3" t="s">
        <v>5949</v>
      </c>
      <c r="D85" s="3" t="s">
        <v>1038</v>
      </c>
      <c r="E85" s="7"/>
      <c r="F85" s="3" t="s">
        <v>5950</v>
      </c>
      <c r="G85" s="3" t="s">
        <v>5951</v>
      </c>
      <c r="H85" s="3" t="s">
        <v>1098</v>
      </c>
      <c r="I85" s="7" t="s">
        <v>2079</v>
      </c>
      <c r="J85" s="3"/>
      <c r="K85" s="3"/>
    </row>
    <row r="86" spans="2:11" ht="15">
      <c r="B86" s="3" t="s">
        <v>1737</v>
      </c>
      <c r="C86" s="3" t="s">
        <v>5952</v>
      </c>
      <c r="D86" s="3" t="s">
        <v>1573</v>
      </c>
      <c r="E86" s="7"/>
      <c r="F86" s="3" t="s">
        <v>5953</v>
      </c>
      <c r="G86" s="3" t="s">
        <v>1591</v>
      </c>
      <c r="H86" s="3" t="s">
        <v>1098</v>
      </c>
      <c r="I86" s="7" t="s">
        <v>1618</v>
      </c>
      <c r="J86" s="3"/>
      <c r="K86" s="3"/>
    </row>
    <row r="87" spans="2:11" ht="15">
      <c r="B87" s="3" t="s">
        <v>1343</v>
      </c>
      <c r="C87" s="3" t="s">
        <v>5954</v>
      </c>
      <c r="D87" s="3" t="s">
        <v>2173</v>
      </c>
      <c r="E87" s="7"/>
      <c r="F87" s="3" t="s">
        <v>5955</v>
      </c>
      <c r="G87" s="3" t="s">
        <v>5956</v>
      </c>
      <c r="H87" s="3" t="s">
        <v>1098</v>
      </c>
      <c r="I87" s="7" t="s">
        <v>1207</v>
      </c>
      <c r="J87" s="3"/>
      <c r="K87" s="3"/>
    </row>
    <row r="88" spans="2:11" ht="15">
      <c r="B88" s="3" t="s">
        <v>1500</v>
      </c>
      <c r="C88" s="3" t="s">
        <v>5957</v>
      </c>
      <c r="D88" s="3" t="s">
        <v>1038</v>
      </c>
      <c r="E88" s="7"/>
      <c r="F88" s="3" t="s">
        <v>5958</v>
      </c>
      <c r="G88" s="3" t="s">
        <v>5959</v>
      </c>
      <c r="H88" s="3" t="s">
        <v>1098</v>
      </c>
      <c r="I88" s="7" t="s">
        <v>1099</v>
      </c>
      <c r="J88" s="3"/>
      <c r="K88" s="3"/>
    </row>
    <row r="89" spans="2:11" ht="15">
      <c r="B89" s="3" t="s">
        <v>1504</v>
      </c>
      <c r="C89" s="3" t="s">
        <v>5960</v>
      </c>
      <c r="D89" s="3" t="s">
        <v>2173</v>
      </c>
      <c r="E89" s="7"/>
      <c r="F89" s="3" t="s">
        <v>5961</v>
      </c>
      <c r="G89" s="3" t="s">
        <v>5962</v>
      </c>
      <c r="H89" s="3" t="s">
        <v>1098</v>
      </c>
      <c r="I89" s="7" t="s">
        <v>1207</v>
      </c>
      <c r="J89" s="3"/>
      <c r="K89" s="3"/>
    </row>
    <row r="90" spans="2:11" ht="15">
      <c r="B90" s="3" t="s">
        <v>1663</v>
      </c>
      <c r="C90" s="3" t="s">
        <v>5963</v>
      </c>
      <c r="D90" s="3" t="s">
        <v>2173</v>
      </c>
      <c r="E90" s="7"/>
      <c r="F90" s="3" t="s">
        <v>5964</v>
      </c>
      <c r="G90" s="3" t="s">
        <v>5965</v>
      </c>
      <c r="H90" s="3" t="s">
        <v>1098</v>
      </c>
      <c r="I90" s="7" t="s">
        <v>1207</v>
      </c>
      <c r="J90" s="3"/>
      <c r="K90" s="3"/>
    </row>
    <row r="91" spans="2:11" ht="15">
      <c r="B91" s="3" t="s">
        <v>1667</v>
      </c>
      <c r="C91" s="3" t="s">
        <v>5966</v>
      </c>
      <c r="D91" s="3" t="s">
        <v>2173</v>
      </c>
      <c r="E91" s="7"/>
      <c r="F91" s="3" t="s">
        <v>5967</v>
      </c>
      <c r="G91" s="3" t="s">
        <v>5968</v>
      </c>
      <c r="H91" s="3" t="s">
        <v>1098</v>
      </c>
      <c r="I91" s="7" t="s">
        <v>1207</v>
      </c>
      <c r="J91" s="3"/>
      <c r="K91" s="3"/>
    </row>
    <row r="92" spans="2:11" ht="15">
      <c r="B92" s="3" t="s">
        <v>1323</v>
      </c>
      <c r="C92" s="3" t="s">
        <v>5969</v>
      </c>
      <c r="D92" s="3" t="s">
        <v>2173</v>
      </c>
      <c r="E92" s="7"/>
      <c r="F92" s="3" t="s">
        <v>5970</v>
      </c>
      <c r="G92" s="3" t="s">
        <v>5971</v>
      </c>
      <c r="H92" s="3" t="s">
        <v>1098</v>
      </c>
      <c r="I92" s="7" t="s">
        <v>1207</v>
      </c>
      <c r="J92" s="3"/>
      <c r="K92" s="3"/>
    </row>
    <row r="93" spans="2:11" ht="15">
      <c r="B93" s="3" t="s">
        <v>1372</v>
      </c>
      <c r="C93" s="3" t="s">
        <v>5972</v>
      </c>
      <c r="D93" s="3" t="s">
        <v>1573</v>
      </c>
      <c r="E93" s="7"/>
      <c r="F93" s="3" t="s">
        <v>5973</v>
      </c>
      <c r="G93" s="3" t="s">
        <v>5974</v>
      </c>
      <c r="H93" s="3" t="s">
        <v>1098</v>
      </c>
      <c r="I93" s="7" t="s">
        <v>1576</v>
      </c>
      <c r="J93" s="3"/>
      <c r="K93" s="3"/>
    </row>
    <row r="94" spans="2:11" ht="15">
      <c r="B94" s="3" t="s">
        <v>1311</v>
      </c>
      <c r="C94" s="3" t="s">
        <v>5975</v>
      </c>
      <c r="D94" s="3" t="s">
        <v>1038</v>
      </c>
      <c r="E94" s="7"/>
      <c r="F94" s="3" t="s">
        <v>5976</v>
      </c>
      <c r="G94" s="3" t="s">
        <v>5977</v>
      </c>
      <c r="H94" s="3" t="s">
        <v>1098</v>
      </c>
      <c r="I94" s="7" t="s">
        <v>1049</v>
      </c>
      <c r="J94" s="3"/>
      <c r="K94" s="3"/>
    </row>
    <row r="95" spans="2:11" ht="15">
      <c r="B95" s="3" t="s">
        <v>1315</v>
      </c>
      <c r="C95" s="3" t="s">
        <v>5978</v>
      </c>
      <c r="D95" s="3" t="s">
        <v>2192</v>
      </c>
      <c r="E95" s="7"/>
      <c r="F95" s="3" t="s">
        <v>5979</v>
      </c>
      <c r="G95" s="3" t="s">
        <v>5980</v>
      </c>
      <c r="H95" s="3" t="s">
        <v>1098</v>
      </c>
      <c r="I95" s="7" t="s">
        <v>1207</v>
      </c>
      <c r="J95" s="3"/>
      <c r="K95" s="3"/>
    </row>
    <row r="96" spans="2:11" ht="15">
      <c r="B96" s="3" t="s">
        <v>1327</v>
      </c>
      <c r="C96" s="3" t="s">
        <v>5981</v>
      </c>
      <c r="D96" s="3" t="s">
        <v>1038</v>
      </c>
      <c r="E96" s="7"/>
      <c r="F96" s="3" t="s">
        <v>5982</v>
      </c>
      <c r="G96" s="3" t="s">
        <v>5983</v>
      </c>
      <c r="H96" s="3" t="s">
        <v>1098</v>
      </c>
      <c r="I96" s="7" t="s">
        <v>1076</v>
      </c>
      <c r="J96" s="3"/>
      <c r="K96" s="3"/>
    </row>
    <row r="97" spans="2:11" ht="15">
      <c r="B97" s="3" t="s">
        <v>1331</v>
      </c>
      <c r="C97" s="3" t="s">
        <v>5984</v>
      </c>
      <c r="D97" s="3" t="s">
        <v>1038</v>
      </c>
      <c r="E97" s="7"/>
      <c r="F97" s="3" t="s">
        <v>5985</v>
      </c>
      <c r="G97" s="3" t="s">
        <v>5986</v>
      </c>
      <c r="H97" s="3" t="s">
        <v>1098</v>
      </c>
      <c r="I97" s="7" t="s">
        <v>1076</v>
      </c>
      <c r="J97" s="3"/>
      <c r="K97" s="3"/>
    </row>
    <row r="98" spans="2:11" ht="15">
      <c r="B98" s="3" t="s">
        <v>1157</v>
      </c>
      <c r="C98" s="3" t="s">
        <v>5987</v>
      </c>
      <c r="D98" s="3" t="s">
        <v>1038</v>
      </c>
      <c r="E98" s="7"/>
      <c r="F98" s="3" t="s">
        <v>5988</v>
      </c>
      <c r="G98" s="3" t="s">
        <v>5989</v>
      </c>
      <c r="H98" s="3" t="s">
        <v>1098</v>
      </c>
      <c r="I98" s="7" t="s">
        <v>1049</v>
      </c>
      <c r="J98" s="3"/>
      <c r="K98" s="3"/>
    </row>
    <row r="99" spans="2:11" ht="15">
      <c r="B99" s="3" t="s">
        <v>1760</v>
      </c>
      <c r="C99" s="3" t="s">
        <v>5990</v>
      </c>
      <c r="D99" s="3" t="s">
        <v>1573</v>
      </c>
      <c r="E99" s="7"/>
      <c r="F99" s="3" t="s">
        <v>5991</v>
      </c>
      <c r="G99" s="3" t="s">
        <v>5992</v>
      </c>
      <c r="H99" s="3" t="s">
        <v>1098</v>
      </c>
      <c r="I99" s="7" t="s">
        <v>1576</v>
      </c>
      <c r="J99" s="3"/>
      <c r="K99" s="3"/>
    </row>
    <row r="100" spans="2:11" ht="15">
      <c r="B100" s="3" t="s">
        <v>1750</v>
      </c>
      <c r="C100" s="3" t="s">
        <v>5993</v>
      </c>
      <c r="D100" s="3" t="s">
        <v>1038</v>
      </c>
      <c r="E100" s="7"/>
      <c r="F100" s="3" t="s">
        <v>5994</v>
      </c>
      <c r="G100" s="3" t="s">
        <v>5995</v>
      </c>
      <c r="H100" s="3" t="s">
        <v>1098</v>
      </c>
      <c r="I100" s="7" t="s">
        <v>1049</v>
      </c>
      <c r="J100" s="3"/>
      <c r="K100" s="3"/>
    </row>
    <row r="101" spans="2:11" ht="15">
      <c r="B101" s="3" t="s">
        <v>1357</v>
      </c>
      <c r="C101" s="3" t="s">
        <v>5996</v>
      </c>
      <c r="D101" s="3" t="s">
        <v>1573</v>
      </c>
      <c r="E101" s="7"/>
      <c r="F101" s="3" t="s">
        <v>5997</v>
      </c>
      <c r="G101" s="3" t="s">
        <v>5998</v>
      </c>
      <c r="H101" s="3" t="s">
        <v>1098</v>
      </c>
      <c r="I101" s="7" t="s">
        <v>1576</v>
      </c>
      <c r="J101" s="3"/>
      <c r="K101" s="3"/>
    </row>
    <row r="102" spans="2:11" ht="15">
      <c r="B102" s="3" t="s">
        <v>1746</v>
      </c>
      <c r="C102" s="3" t="s">
        <v>5999</v>
      </c>
      <c r="D102" s="3" t="s">
        <v>2192</v>
      </c>
      <c r="E102" s="7"/>
      <c r="F102" s="3" t="s">
        <v>6000</v>
      </c>
      <c r="G102" s="3" t="s">
        <v>3222</v>
      </c>
      <c r="H102" s="3" t="s">
        <v>1098</v>
      </c>
      <c r="I102" s="7" t="s">
        <v>2813</v>
      </c>
      <c r="J102" s="3"/>
      <c r="K102" s="3"/>
    </row>
    <row r="103" spans="2:11" ht="15">
      <c r="B103" s="3" t="s">
        <v>1649</v>
      </c>
      <c r="C103" s="3" t="s">
        <v>6001</v>
      </c>
      <c r="D103" s="3" t="s">
        <v>2192</v>
      </c>
      <c r="E103" s="7"/>
      <c r="F103" s="3" t="s">
        <v>6002</v>
      </c>
      <c r="G103" s="3" t="s">
        <v>6003</v>
      </c>
      <c r="H103" s="3" t="s">
        <v>1098</v>
      </c>
      <c r="I103" s="7" t="s">
        <v>2813</v>
      </c>
      <c r="J103" s="3"/>
      <c r="K103" s="3"/>
    </row>
    <row r="104" spans="2:11" ht="15">
      <c r="B104" s="3" t="s">
        <v>1199</v>
      </c>
      <c r="C104" s="3" t="s">
        <v>6004</v>
      </c>
      <c r="D104" s="3" t="s">
        <v>2192</v>
      </c>
      <c r="E104" s="7"/>
      <c r="F104" s="3" t="s">
        <v>6005</v>
      </c>
      <c r="G104" s="3" t="s">
        <v>6006</v>
      </c>
      <c r="H104" s="3" t="s">
        <v>1098</v>
      </c>
      <c r="I104" s="7" t="s">
        <v>2813</v>
      </c>
      <c r="J104" s="3"/>
      <c r="K104" s="3"/>
    </row>
    <row r="105" spans="2:11" ht="15">
      <c r="B105" s="3" t="s">
        <v>1457</v>
      </c>
      <c r="C105" s="3" t="s">
        <v>6007</v>
      </c>
      <c r="D105" s="3" t="s">
        <v>2192</v>
      </c>
      <c r="E105" s="7"/>
      <c r="F105" s="3" t="s">
        <v>6008</v>
      </c>
      <c r="G105" s="3" t="s">
        <v>6009</v>
      </c>
      <c r="H105" s="3" t="s">
        <v>1098</v>
      </c>
      <c r="I105" s="7" t="s">
        <v>2813</v>
      </c>
      <c r="J105" s="3"/>
      <c r="K105" s="3"/>
    </row>
    <row r="106" spans="2:11" ht="15">
      <c r="B106" s="3" t="s">
        <v>1716</v>
      </c>
      <c r="C106" s="3" t="s">
        <v>6010</v>
      </c>
      <c r="D106" s="3" t="s">
        <v>2192</v>
      </c>
      <c r="E106" s="7"/>
      <c r="F106" s="3" t="s">
        <v>6011</v>
      </c>
      <c r="G106" s="3" t="s">
        <v>6012</v>
      </c>
      <c r="H106" s="3" t="s">
        <v>1098</v>
      </c>
      <c r="I106" s="7" t="s">
        <v>2813</v>
      </c>
      <c r="J106" s="3"/>
      <c r="K106" s="3"/>
    </row>
    <row r="107" spans="2:11" ht="15">
      <c r="B107" s="3" t="s">
        <v>1698</v>
      </c>
      <c r="C107" s="3" t="s">
        <v>6013</v>
      </c>
      <c r="D107" s="3" t="s">
        <v>2192</v>
      </c>
      <c r="E107" s="7"/>
      <c r="F107" s="3" t="s">
        <v>6014</v>
      </c>
      <c r="G107" s="3" t="s">
        <v>6015</v>
      </c>
      <c r="H107" s="3" t="s">
        <v>1098</v>
      </c>
      <c r="I107" s="7" t="s">
        <v>2813</v>
      </c>
      <c r="J107" s="3"/>
      <c r="K107" s="3"/>
    </row>
    <row r="108" spans="2:11" ht="15">
      <c r="B108" s="3" t="s">
        <v>1577</v>
      </c>
      <c r="C108" s="3" t="s">
        <v>6016</v>
      </c>
      <c r="D108" s="3" t="s">
        <v>2192</v>
      </c>
      <c r="E108" s="7"/>
      <c r="F108" s="3" t="s">
        <v>6017</v>
      </c>
      <c r="G108" s="3" t="s">
        <v>6018</v>
      </c>
      <c r="H108" s="3" t="s">
        <v>1098</v>
      </c>
      <c r="I108" s="7" t="s">
        <v>2813</v>
      </c>
      <c r="J108" s="3"/>
      <c r="K108" s="3"/>
    </row>
    <row r="109" spans="2:11" ht="15">
      <c r="B109" s="3" t="s">
        <v>1513</v>
      </c>
      <c r="C109" s="3" t="s">
        <v>6019</v>
      </c>
      <c r="D109" s="3" t="s">
        <v>2192</v>
      </c>
      <c r="E109" s="7"/>
      <c r="F109" s="3" t="s">
        <v>6020</v>
      </c>
      <c r="G109" s="3" t="s">
        <v>6021</v>
      </c>
      <c r="H109" s="3" t="s">
        <v>1098</v>
      </c>
      <c r="I109" s="7" t="s">
        <v>2813</v>
      </c>
      <c r="J109" s="3"/>
      <c r="K109" s="3"/>
    </row>
    <row r="110" spans="2:11" ht="15">
      <c r="B110" s="3" t="s">
        <v>1690</v>
      </c>
      <c r="C110" s="3" t="s">
        <v>6022</v>
      </c>
      <c r="D110" s="3" t="s">
        <v>2192</v>
      </c>
      <c r="E110" s="7"/>
      <c r="F110" s="3" t="s">
        <v>6023</v>
      </c>
      <c r="G110" s="3" t="s">
        <v>6024</v>
      </c>
      <c r="H110" s="3" t="s">
        <v>1098</v>
      </c>
      <c r="I110" s="7" t="s">
        <v>2813</v>
      </c>
      <c r="J110" s="3"/>
      <c r="K110" s="3"/>
    </row>
    <row r="111" spans="2:11" ht="15">
      <c r="B111" s="3" t="s">
        <v>1100</v>
      </c>
      <c r="C111" s="3" t="s">
        <v>6025</v>
      </c>
      <c r="D111" s="3" t="s">
        <v>2192</v>
      </c>
      <c r="E111" s="7"/>
      <c r="F111" s="3" t="s">
        <v>6026</v>
      </c>
      <c r="G111" s="3" t="s">
        <v>6027</v>
      </c>
      <c r="H111" s="3" t="s">
        <v>1098</v>
      </c>
      <c r="I111" s="7" t="s">
        <v>2813</v>
      </c>
      <c r="J111" s="3"/>
      <c r="K111" s="3"/>
    </row>
    <row r="112" spans="2:11" ht="15">
      <c r="B112" s="3" t="s">
        <v>1557</v>
      </c>
      <c r="C112" s="3" t="s">
        <v>6028</v>
      </c>
      <c r="D112" s="3" t="s">
        <v>2192</v>
      </c>
      <c r="E112" s="7"/>
      <c r="F112" s="3" t="s">
        <v>6029</v>
      </c>
      <c r="G112" s="3" t="s">
        <v>6030</v>
      </c>
      <c r="H112" s="3" t="s">
        <v>1098</v>
      </c>
      <c r="I112" s="7" t="s">
        <v>2813</v>
      </c>
      <c r="J112" s="3"/>
      <c r="K112" s="3"/>
    </row>
    <row r="113" spans="2:11" ht="15">
      <c r="B113" s="3" t="s">
        <v>1542</v>
      </c>
      <c r="C113" s="3" t="s">
        <v>6031</v>
      </c>
      <c r="D113" s="3" t="s">
        <v>2192</v>
      </c>
      <c r="E113" s="7"/>
      <c r="F113" s="3" t="s">
        <v>6032</v>
      </c>
      <c r="G113" s="3" t="s">
        <v>6033</v>
      </c>
      <c r="H113" s="3" t="s">
        <v>1098</v>
      </c>
      <c r="I113" s="7" t="s">
        <v>2813</v>
      </c>
      <c r="J113" s="3"/>
      <c r="K113" s="3"/>
    </row>
    <row r="114" spans="2:11" ht="15">
      <c r="B114" s="3" t="s">
        <v>1527</v>
      </c>
      <c r="C114" s="3" t="s">
        <v>6034</v>
      </c>
      <c r="D114" s="3" t="s">
        <v>2192</v>
      </c>
      <c r="E114" s="7"/>
      <c r="F114" s="3" t="s">
        <v>6035</v>
      </c>
      <c r="G114" s="3" t="s">
        <v>6036</v>
      </c>
      <c r="H114" s="3" t="s">
        <v>1098</v>
      </c>
      <c r="I114" s="7" t="s">
        <v>2813</v>
      </c>
      <c r="J114" s="3"/>
      <c r="K114" s="3"/>
    </row>
    <row r="115" spans="2:11" ht="15">
      <c r="B115" s="3" t="s">
        <v>1105</v>
      </c>
      <c r="C115" s="3" t="s">
        <v>6037</v>
      </c>
      <c r="D115" s="3" t="s">
        <v>2192</v>
      </c>
      <c r="E115" s="7"/>
      <c r="F115" s="3" t="s">
        <v>6038</v>
      </c>
      <c r="G115" s="3" t="s">
        <v>6039</v>
      </c>
      <c r="H115" s="3" t="s">
        <v>1098</v>
      </c>
      <c r="I115" s="7" t="s">
        <v>2813</v>
      </c>
      <c r="J115" s="3"/>
      <c r="K115" s="3"/>
    </row>
    <row r="116" spans="2:11" ht="15">
      <c r="B116" s="3" t="s">
        <v>1562</v>
      </c>
      <c r="C116" s="3" t="s">
        <v>6040</v>
      </c>
      <c r="D116" s="3" t="s">
        <v>2192</v>
      </c>
      <c r="E116" s="7"/>
      <c r="F116" s="3" t="s">
        <v>6041</v>
      </c>
      <c r="G116" s="3" t="s">
        <v>6042</v>
      </c>
      <c r="H116" s="3" t="s">
        <v>1098</v>
      </c>
      <c r="I116" s="7" t="s">
        <v>2813</v>
      </c>
      <c r="J116" s="3"/>
      <c r="K116" s="3"/>
    </row>
    <row r="117" spans="2:11" ht="15">
      <c r="B117" s="3" t="s">
        <v>1532</v>
      </c>
      <c r="C117" s="3" t="s">
        <v>6043</v>
      </c>
      <c r="D117" s="3" t="s">
        <v>1038</v>
      </c>
      <c r="E117" s="7"/>
      <c r="F117" s="3" t="s">
        <v>1646</v>
      </c>
      <c r="G117" s="3" t="s">
        <v>1647</v>
      </c>
      <c r="H117" s="3" t="s">
        <v>1648</v>
      </c>
      <c r="I117" s="7" t="s">
        <v>1049</v>
      </c>
      <c r="J117" s="3"/>
      <c r="K117" s="3"/>
    </row>
    <row r="118" spans="2:11" ht="15">
      <c r="B118" s="3" t="s">
        <v>1730</v>
      </c>
      <c r="C118" s="3" t="s">
        <v>6044</v>
      </c>
      <c r="D118" s="3" t="s">
        <v>1038</v>
      </c>
      <c r="E118" s="7"/>
      <c r="F118" s="3" t="s">
        <v>2124</v>
      </c>
      <c r="G118" s="3" t="s">
        <v>2125</v>
      </c>
      <c r="H118" s="3" t="s">
        <v>2125</v>
      </c>
      <c r="I118" s="7" t="s">
        <v>1042</v>
      </c>
      <c r="J118" s="3"/>
      <c r="K118" s="3"/>
    </row>
    <row r="119" spans="2:11" ht="15">
      <c r="B119" s="3" t="s">
        <v>1734</v>
      </c>
      <c r="C119" s="3" t="s">
        <v>6045</v>
      </c>
      <c r="D119" s="3" t="s">
        <v>1573</v>
      </c>
      <c r="E119" s="7"/>
      <c r="F119" s="3" t="s">
        <v>1615</v>
      </c>
      <c r="G119" s="3" t="s">
        <v>1616</v>
      </c>
      <c r="H119" s="3" t="s">
        <v>1617</v>
      </c>
      <c r="I119" s="7" t="s">
        <v>1618</v>
      </c>
      <c r="J119" s="3" t="s">
        <v>1043</v>
      </c>
      <c r="K119" s="3" t="s">
        <v>1043</v>
      </c>
    </row>
    <row r="120" spans="2:11" ht="15">
      <c r="B120" s="3" t="s">
        <v>1305</v>
      </c>
      <c r="C120" s="3" t="s">
        <v>6046</v>
      </c>
      <c r="D120" s="3" t="s">
        <v>1066</v>
      </c>
      <c r="E120" s="7" t="s">
        <v>1626</v>
      </c>
      <c r="F120" s="3" t="s">
        <v>1627</v>
      </c>
      <c r="G120" s="3" t="s">
        <v>1628</v>
      </c>
      <c r="H120" s="3" t="s">
        <v>1629</v>
      </c>
      <c r="I120" s="7" t="s">
        <v>1042</v>
      </c>
      <c r="J120" s="3"/>
      <c r="K120" s="3"/>
    </row>
    <row r="121" spans="2:11" ht="15">
      <c r="B121" s="3" t="s">
        <v>1308</v>
      </c>
      <c r="C121" s="3" t="s">
        <v>6047</v>
      </c>
      <c r="D121" s="3" t="s">
        <v>1038</v>
      </c>
      <c r="E121" s="7"/>
      <c r="F121" s="3" t="s">
        <v>1637</v>
      </c>
      <c r="G121" s="3" t="s">
        <v>1638</v>
      </c>
      <c r="H121" s="3" t="s">
        <v>1639</v>
      </c>
      <c r="I121" s="7" t="s">
        <v>1049</v>
      </c>
      <c r="J121" s="3"/>
      <c r="K121" s="3"/>
    </row>
    <row r="122" spans="2:11" ht="15">
      <c r="B122" s="3" t="s">
        <v>6048</v>
      </c>
      <c r="C122" s="3" t="s">
        <v>6049</v>
      </c>
      <c r="D122" s="3" t="s">
        <v>1038</v>
      </c>
      <c r="E122" s="7"/>
      <c r="F122" s="3" t="s">
        <v>1632</v>
      </c>
      <c r="G122" s="3" t="s">
        <v>1633</v>
      </c>
      <c r="H122" s="3" t="s">
        <v>1634</v>
      </c>
      <c r="I122" s="7" t="s">
        <v>1049</v>
      </c>
      <c r="J122" s="3"/>
      <c r="K122" s="3"/>
    </row>
    <row r="123" spans="2:11" ht="15">
      <c r="B123" s="3" t="s">
        <v>1396</v>
      </c>
      <c r="C123" s="3" t="s">
        <v>6050</v>
      </c>
      <c r="D123" s="3" t="s">
        <v>1038</v>
      </c>
      <c r="E123" s="7"/>
      <c r="F123" s="3" t="s">
        <v>1660</v>
      </c>
      <c r="G123" s="3" t="s">
        <v>1661</v>
      </c>
      <c r="H123" s="3" t="s">
        <v>1662</v>
      </c>
      <c r="I123" s="7" t="s">
        <v>1076</v>
      </c>
      <c r="J123" s="3"/>
      <c r="K123" s="3"/>
    </row>
    <row r="124" spans="2:11" ht="15">
      <c r="B124" s="3" t="s">
        <v>6051</v>
      </c>
      <c r="C124" s="3" t="s">
        <v>6052</v>
      </c>
      <c r="D124" s="3" t="s">
        <v>1038</v>
      </c>
      <c r="E124" s="7"/>
      <c r="F124" s="3" t="s">
        <v>1656</v>
      </c>
      <c r="G124" s="3" t="s">
        <v>1657</v>
      </c>
      <c r="H124" s="3" t="s">
        <v>1098</v>
      </c>
      <c r="I124" s="7" t="s">
        <v>1099</v>
      </c>
      <c r="J124" s="3"/>
      <c r="K124" s="3"/>
    </row>
    <row r="125" spans="2:11" ht="15">
      <c r="B125" s="3" t="s">
        <v>1399</v>
      </c>
      <c r="C125" s="3" t="s">
        <v>6053</v>
      </c>
      <c r="D125" s="3" t="s">
        <v>1066</v>
      </c>
      <c r="E125" s="7" t="s">
        <v>1095</v>
      </c>
      <c r="F125" s="3" t="s">
        <v>1519</v>
      </c>
      <c r="G125" s="3" t="s">
        <v>1520</v>
      </c>
      <c r="H125" s="3" t="s">
        <v>1521</v>
      </c>
      <c r="I125" s="7" t="s">
        <v>1042</v>
      </c>
      <c r="J125" s="3"/>
      <c r="K125" s="3"/>
    </row>
    <row r="126" spans="2:11" ht="15">
      <c r="B126" s="3" t="s">
        <v>1402</v>
      </c>
      <c r="C126" s="3" t="s">
        <v>6054</v>
      </c>
      <c r="D126" s="3" t="s">
        <v>1066</v>
      </c>
      <c r="E126" s="7" t="s">
        <v>1095</v>
      </c>
      <c r="F126" s="3" t="s">
        <v>1554</v>
      </c>
      <c r="G126" s="3" t="s">
        <v>1555</v>
      </c>
      <c r="H126" s="3" t="s">
        <v>1556</v>
      </c>
      <c r="I126" s="7" t="s">
        <v>1042</v>
      </c>
      <c r="J126" s="3"/>
      <c r="K126" s="3"/>
    </row>
    <row r="127" spans="2:11" ht="15">
      <c r="B127" s="3" t="s">
        <v>1406</v>
      </c>
      <c r="C127" s="3" t="s">
        <v>6055</v>
      </c>
      <c r="D127" s="3" t="s">
        <v>1066</v>
      </c>
      <c r="E127" s="7" t="s">
        <v>1095</v>
      </c>
      <c r="F127" s="3" t="s">
        <v>1539</v>
      </c>
      <c r="G127" s="3" t="s">
        <v>1540</v>
      </c>
      <c r="H127" s="3" t="s">
        <v>1541</v>
      </c>
      <c r="I127" s="7" t="s">
        <v>1042</v>
      </c>
      <c r="J127" s="3"/>
      <c r="K127" s="3"/>
    </row>
    <row r="128" spans="2:11" ht="15">
      <c r="B128" s="3" t="s">
        <v>1409</v>
      </c>
      <c r="C128" s="3" t="s">
        <v>6056</v>
      </c>
      <c r="D128" s="3" t="s">
        <v>1066</v>
      </c>
      <c r="E128" s="7" t="s">
        <v>1095</v>
      </c>
      <c r="F128" s="3" t="s">
        <v>1524</v>
      </c>
      <c r="G128" s="3" t="s">
        <v>1525</v>
      </c>
      <c r="H128" s="3" t="s">
        <v>1526</v>
      </c>
      <c r="I128" s="7" t="s">
        <v>1042</v>
      </c>
      <c r="J128" s="3"/>
      <c r="K128" s="3"/>
    </row>
    <row r="129" spans="2:11" ht="15">
      <c r="B129" s="3" t="s">
        <v>1413</v>
      </c>
      <c r="C129" s="3" t="s">
        <v>6057</v>
      </c>
      <c r="D129" s="3" t="s">
        <v>1066</v>
      </c>
      <c r="E129" s="7" t="s">
        <v>1287</v>
      </c>
      <c r="F129" s="3" t="s">
        <v>1288</v>
      </c>
      <c r="G129" s="3" t="s">
        <v>1289</v>
      </c>
      <c r="H129" s="3" t="s">
        <v>1290</v>
      </c>
      <c r="I129" s="7" t="s">
        <v>1042</v>
      </c>
      <c r="J129" s="3"/>
      <c r="K129" s="3"/>
    </row>
    <row r="130" spans="2:11" ht="15">
      <c r="B130" s="3" t="s">
        <v>6058</v>
      </c>
      <c r="C130" s="3" t="s">
        <v>6059</v>
      </c>
      <c r="D130" s="3" t="s">
        <v>1038</v>
      </c>
      <c r="E130" s="7"/>
      <c r="F130" s="3" t="s">
        <v>1298</v>
      </c>
      <c r="G130" s="3" t="s">
        <v>1299</v>
      </c>
      <c r="H130" s="3" t="s">
        <v>1300</v>
      </c>
      <c r="I130" s="7" t="s">
        <v>1049</v>
      </c>
      <c r="J130" s="3"/>
      <c r="K130" s="3"/>
    </row>
    <row r="131" spans="2:11" ht="15">
      <c r="B131" s="3" t="s">
        <v>6060</v>
      </c>
      <c r="C131" s="3" t="s">
        <v>6061</v>
      </c>
      <c r="D131" s="3" t="s">
        <v>1038</v>
      </c>
      <c r="E131" s="7"/>
      <c r="F131" s="3" t="s">
        <v>1293</v>
      </c>
      <c r="G131" s="3" t="s">
        <v>1294</v>
      </c>
      <c r="H131" s="3" t="s">
        <v>1295</v>
      </c>
      <c r="I131" s="7" t="s">
        <v>1049</v>
      </c>
      <c r="J131" s="3"/>
      <c r="K131" s="3"/>
    </row>
    <row r="132" spans="2:11" ht="15">
      <c r="B132" s="3" t="s">
        <v>1231</v>
      </c>
      <c r="C132" s="3" t="s">
        <v>6062</v>
      </c>
      <c r="D132" s="3" t="s">
        <v>1066</v>
      </c>
      <c r="E132" s="7" t="s">
        <v>1095</v>
      </c>
      <c r="F132" s="3" t="s">
        <v>1510</v>
      </c>
      <c r="G132" s="3" t="s">
        <v>1511</v>
      </c>
      <c r="H132" s="3" t="s">
        <v>1512</v>
      </c>
      <c r="I132" s="7" t="s">
        <v>1042</v>
      </c>
      <c r="J132" s="3"/>
      <c r="K132" s="3"/>
    </row>
    <row r="133" spans="2:11" ht="15">
      <c r="B133" s="3" t="s">
        <v>1235</v>
      </c>
      <c r="C133" s="3" t="s">
        <v>6063</v>
      </c>
      <c r="D133" s="3" t="s">
        <v>1038</v>
      </c>
      <c r="E133" s="7"/>
      <c r="F133" s="3" t="s">
        <v>1212</v>
      </c>
      <c r="G133" s="3" t="s">
        <v>1213</v>
      </c>
      <c r="H133" s="3" t="s">
        <v>1214</v>
      </c>
      <c r="I133" s="7" t="s">
        <v>1049</v>
      </c>
      <c r="J133" s="3"/>
      <c r="K133" s="3"/>
    </row>
    <row r="134" spans="2:11" ht="15">
      <c r="B134" s="3" t="s">
        <v>6064</v>
      </c>
      <c r="C134" s="3" t="s">
        <v>6065</v>
      </c>
      <c r="D134" s="3" t="s">
        <v>1038</v>
      </c>
      <c r="E134" s="7"/>
      <c r="F134" s="3" t="s">
        <v>1208</v>
      </c>
      <c r="G134" s="3" t="s">
        <v>6066</v>
      </c>
      <c r="H134" s="3" t="s">
        <v>1098</v>
      </c>
      <c r="I134" s="7" t="s">
        <v>1049</v>
      </c>
      <c r="J134" s="3"/>
      <c r="K134" s="3"/>
    </row>
    <row r="135" spans="2:11" ht="15">
      <c r="B135" s="3" t="s">
        <v>1238</v>
      </c>
      <c r="C135" s="3" t="s">
        <v>6067</v>
      </c>
      <c r="D135" s="3" t="s">
        <v>1038</v>
      </c>
      <c r="E135" s="7"/>
      <c r="F135" s="3" t="s">
        <v>1469</v>
      </c>
      <c r="G135" s="3" t="s">
        <v>1470</v>
      </c>
      <c r="H135" s="3" t="s">
        <v>1471</v>
      </c>
      <c r="I135" s="7" t="s">
        <v>1049</v>
      </c>
      <c r="J135" s="3"/>
      <c r="K135" s="3"/>
    </row>
    <row r="136" spans="2:11" ht="15">
      <c r="B136" s="3" t="s">
        <v>6068</v>
      </c>
      <c r="C136" s="3" t="s">
        <v>6069</v>
      </c>
      <c r="D136" s="3" t="s">
        <v>1038</v>
      </c>
      <c r="E136" s="7"/>
      <c r="F136" s="3" t="s">
        <v>1465</v>
      </c>
      <c r="G136" s="3" t="s">
        <v>6070</v>
      </c>
      <c r="H136" s="3" t="s">
        <v>1098</v>
      </c>
      <c r="I136" s="7" t="s">
        <v>1099</v>
      </c>
      <c r="J136" s="3"/>
      <c r="K136" s="3"/>
    </row>
    <row r="137" spans="2:11" ht="15">
      <c r="B137" s="3" t="s">
        <v>1242</v>
      </c>
      <c r="C137" s="3" t="s">
        <v>6071</v>
      </c>
      <c r="D137" s="3" t="s">
        <v>1038</v>
      </c>
      <c r="E137" s="7"/>
      <c r="F137" s="3" t="s">
        <v>1354</v>
      </c>
      <c r="G137" s="3" t="s">
        <v>1355</v>
      </c>
      <c r="H137" s="3" t="s">
        <v>1356</v>
      </c>
      <c r="I137" s="7" t="s">
        <v>1049</v>
      </c>
      <c r="J137" s="3"/>
      <c r="K137" s="3"/>
    </row>
    <row r="138" spans="2:11" ht="15">
      <c r="B138" s="3" t="s">
        <v>1245</v>
      </c>
      <c r="C138" s="3" t="s">
        <v>6072</v>
      </c>
      <c r="D138" s="3" t="s">
        <v>1066</v>
      </c>
      <c r="E138" s="7" t="s">
        <v>1439</v>
      </c>
      <c r="F138" s="3" t="s">
        <v>1440</v>
      </c>
      <c r="G138" s="3" t="s">
        <v>1441</v>
      </c>
      <c r="H138" s="3" t="s">
        <v>1442</v>
      </c>
      <c r="I138" s="7" t="s">
        <v>1042</v>
      </c>
      <c r="J138" s="3"/>
      <c r="K138" s="3"/>
    </row>
    <row r="139" spans="2:11" ht="15">
      <c r="B139" s="3" t="s">
        <v>1249</v>
      </c>
      <c r="C139" s="3" t="s">
        <v>6073</v>
      </c>
      <c r="D139" s="3" t="s">
        <v>1038</v>
      </c>
      <c r="E139" s="7"/>
      <c r="F139" s="3" t="s">
        <v>1445</v>
      </c>
      <c r="G139" s="3" t="s">
        <v>1446</v>
      </c>
      <c r="H139" s="3" t="s">
        <v>1447</v>
      </c>
      <c r="I139" s="7" t="s">
        <v>1076</v>
      </c>
      <c r="J139" s="3"/>
      <c r="K139" s="3"/>
    </row>
    <row r="140" spans="2:11" ht="15">
      <c r="B140" s="3" t="s">
        <v>6074</v>
      </c>
      <c r="C140" s="3" t="s">
        <v>6075</v>
      </c>
      <c r="D140" s="3" t="s">
        <v>1038</v>
      </c>
      <c r="E140" s="7"/>
      <c r="F140" s="3" t="s">
        <v>1434</v>
      </c>
      <c r="G140" s="3" t="s">
        <v>1435</v>
      </c>
      <c r="H140" s="3" t="s">
        <v>1436</v>
      </c>
      <c r="I140" s="7" t="s">
        <v>1049</v>
      </c>
      <c r="J140" s="3"/>
      <c r="K140" s="3"/>
    </row>
    <row r="141" spans="2:11" ht="15">
      <c r="B141" s="3" t="s">
        <v>1280</v>
      </c>
      <c r="C141" s="3" t="s">
        <v>6076</v>
      </c>
      <c r="D141" s="3" t="s">
        <v>1066</v>
      </c>
      <c r="E141" s="7" t="s">
        <v>1067</v>
      </c>
      <c r="F141" s="3" t="s">
        <v>1068</v>
      </c>
      <c r="G141" s="3" t="s">
        <v>1069</v>
      </c>
      <c r="H141" s="3" t="s">
        <v>1070</v>
      </c>
      <c r="I141" s="7" t="s">
        <v>1042</v>
      </c>
      <c r="J141" s="3"/>
      <c r="K141" s="3"/>
    </row>
    <row r="142" spans="2:11" ht="15">
      <c r="B142" s="3" t="s">
        <v>1178</v>
      </c>
      <c r="C142" s="3" t="s">
        <v>6077</v>
      </c>
      <c r="D142" s="3" t="s">
        <v>1038</v>
      </c>
      <c r="E142" s="7"/>
      <c r="F142" s="3" t="s">
        <v>1073</v>
      </c>
      <c r="G142" s="3" t="s">
        <v>1074</v>
      </c>
      <c r="H142" s="3" t="s">
        <v>1075</v>
      </c>
      <c r="I142" s="7" t="s">
        <v>1049</v>
      </c>
      <c r="J142" s="3"/>
      <c r="K142" s="3"/>
    </row>
    <row r="143" spans="2:11" ht="15">
      <c r="B143" s="3" t="s">
        <v>6078</v>
      </c>
      <c r="C143" s="3" t="s">
        <v>6079</v>
      </c>
      <c r="D143" s="3" t="s">
        <v>1038</v>
      </c>
      <c r="E143" s="7"/>
      <c r="F143" s="3" t="s">
        <v>1061</v>
      </c>
      <c r="G143" s="3" t="s">
        <v>1062</v>
      </c>
      <c r="H143" s="3" t="s">
        <v>1063</v>
      </c>
      <c r="I143" s="7" t="s">
        <v>1049</v>
      </c>
      <c r="J143" s="3"/>
      <c r="K143" s="3"/>
    </row>
    <row r="144" spans="2:11" ht="15">
      <c r="B144" s="3" t="s">
        <v>1486</v>
      </c>
      <c r="C144" s="3" t="s">
        <v>6080</v>
      </c>
      <c r="D144" s="3" t="s">
        <v>1066</v>
      </c>
      <c r="E144" s="7" t="s">
        <v>1084</v>
      </c>
      <c r="F144" s="3" t="s">
        <v>1085</v>
      </c>
      <c r="G144" s="3" t="s">
        <v>1086</v>
      </c>
      <c r="H144" s="3" t="s">
        <v>1087</v>
      </c>
      <c r="I144" s="7" t="s">
        <v>1042</v>
      </c>
      <c r="J144" s="3"/>
      <c r="K144" s="3"/>
    </row>
    <row r="145" spans="2:11" ht="15">
      <c r="B145" s="3" t="s">
        <v>1490</v>
      </c>
      <c r="C145" s="3" t="s">
        <v>6081</v>
      </c>
      <c r="D145" s="3" t="s">
        <v>1038</v>
      </c>
      <c r="E145" s="7"/>
      <c r="F145" s="3" t="s">
        <v>1090</v>
      </c>
      <c r="G145" s="3" t="s">
        <v>1091</v>
      </c>
      <c r="H145" s="3" t="s">
        <v>1092</v>
      </c>
      <c r="I145" s="7" t="s">
        <v>1049</v>
      </c>
      <c r="J145" s="3"/>
      <c r="K145" s="3"/>
    </row>
    <row r="146" spans="2:11" ht="15">
      <c r="B146" s="3" t="s">
        <v>6082</v>
      </c>
      <c r="C146" s="3" t="s">
        <v>6083</v>
      </c>
      <c r="D146" s="3" t="s">
        <v>1038</v>
      </c>
      <c r="E146" s="7"/>
      <c r="F146" s="3" t="s">
        <v>1079</v>
      </c>
      <c r="G146" s="3" t="s">
        <v>1080</v>
      </c>
      <c r="H146" s="3" t="s">
        <v>1081</v>
      </c>
      <c r="I146" s="7" t="s">
        <v>1049</v>
      </c>
      <c r="J146" s="3"/>
      <c r="K146" s="3"/>
    </row>
    <row r="147" spans="2:11" ht="15">
      <c r="B147" s="3" t="s">
        <v>1654</v>
      </c>
      <c r="C147" s="3" t="s">
        <v>6084</v>
      </c>
      <c r="D147" s="3" t="s">
        <v>1038</v>
      </c>
      <c r="E147" s="7"/>
      <c r="F147" s="3" t="s">
        <v>1743</v>
      </c>
      <c r="G147" s="3" t="s">
        <v>1744</v>
      </c>
      <c r="H147" s="3" t="s">
        <v>1745</v>
      </c>
      <c r="I147" s="7" t="s">
        <v>1049</v>
      </c>
      <c r="J147" s="3"/>
      <c r="K147" s="3"/>
    </row>
    <row r="148" spans="2:11" ht="15">
      <c r="B148" s="3" t="s">
        <v>1257</v>
      </c>
      <c r="C148" s="3" t="s">
        <v>6085</v>
      </c>
      <c r="D148" s="3" t="s">
        <v>1038</v>
      </c>
      <c r="E148" s="7"/>
      <c r="F148" s="3" t="s">
        <v>1757</v>
      </c>
      <c r="G148" s="3" t="s">
        <v>1758</v>
      </c>
      <c r="H148" s="3" t="s">
        <v>1759</v>
      </c>
      <c r="I148" s="7" t="s">
        <v>1049</v>
      </c>
      <c r="J148" s="3"/>
      <c r="K148" s="3"/>
    </row>
    <row r="149" spans="2:11" ht="15">
      <c r="B149" s="3" t="s">
        <v>6086</v>
      </c>
      <c r="C149" s="3" t="s">
        <v>6087</v>
      </c>
      <c r="D149" s="3" t="s">
        <v>1066</v>
      </c>
      <c r="E149" s="7" t="s">
        <v>1718</v>
      </c>
      <c r="F149" s="3" t="s">
        <v>1719</v>
      </c>
      <c r="G149" s="3" t="s">
        <v>6088</v>
      </c>
      <c r="H149" s="3" t="s">
        <v>1098</v>
      </c>
      <c r="I149" s="7"/>
      <c r="J149" s="3"/>
      <c r="K149" s="3"/>
    </row>
    <row r="150" spans="2:11" ht="15">
      <c r="B150" s="3" t="s">
        <v>1266</v>
      </c>
      <c r="C150" s="3" t="s">
        <v>6089</v>
      </c>
      <c r="D150" s="3" t="s">
        <v>1038</v>
      </c>
      <c r="E150" s="7"/>
      <c r="F150" s="3" t="s">
        <v>1713</v>
      </c>
      <c r="G150" s="3" t="s">
        <v>1714</v>
      </c>
      <c r="H150" s="3" t="s">
        <v>1715</v>
      </c>
      <c r="I150" s="7" t="s">
        <v>1049</v>
      </c>
      <c r="J150" s="3"/>
      <c r="K150" s="3"/>
    </row>
    <row r="151" spans="2:11" ht="15">
      <c r="B151" s="3" t="s">
        <v>6090</v>
      </c>
      <c r="C151" s="3" t="s">
        <v>6091</v>
      </c>
      <c r="D151" s="3" t="s">
        <v>1038</v>
      </c>
      <c r="E151" s="7"/>
      <c r="F151" s="3" t="s">
        <v>1723</v>
      </c>
      <c r="G151" s="3" t="s">
        <v>6092</v>
      </c>
      <c r="H151" s="3" t="s">
        <v>1098</v>
      </c>
      <c r="I151" s="7" t="s">
        <v>1099</v>
      </c>
      <c r="J151" s="3"/>
      <c r="K151" s="3"/>
    </row>
    <row r="152" spans="2:11" ht="15">
      <c r="B152" s="3" t="s">
        <v>1262</v>
      </c>
      <c r="C152" s="3" t="s">
        <v>6093</v>
      </c>
      <c r="D152" s="3" t="s">
        <v>1066</v>
      </c>
      <c r="E152" s="7" t="s">
        <v>1112</v>
      </c>
      <c r="F152" s="3" t="s">
        <v>1113</v>
      </c>
      <c r="G152" s="3" t="s">
        <v>1114</v>
      </c>
      <c r="H152" s="3" t="s">
        <v>1115</v>
      </c>
      <c r="I152" s="7" t="s">
        <v>1042</v>
      </c>
      <c r="J152" s="3"/>
      <c r="K152" s="3"/>
    </row>
    <row r="153" spans="2:11" ht="15">
      <c r="B153" s="3" t="s">
        <v>6094</v>
      </c>
      <c r="C153" s="3" t="s">
        <v>6095</v>
      </c>
      <c r="D153" s="3" t="s">
        <v>1038</v>
      </c>
      <c r="E153" s="7"/>
      <c r="F153" s="3" t="s">
        <v>1123</v>
      </c>
      <c r="G153" s="3" t="s">
        <v>1124</v>
      </c>
      <c r="H153" s="3" t="s">
        <v>1125</v>
      </c>
      <c r="I153" s="7" t="s">
        <v>1049</v>
      </c>
      <c r="J153" s="3"/>
      <c r="K153" s="3"/>
    </row>
    <row r="154" spans="2:11" ht="15">
      <c r="B154" s="3" t="s">
        <v>6096</v>
      </c>
      <c r="C154" s="3" t="s">
        <v>6097</v>
      </c>
      <c r="D154" s="3" t="s">
        <v>1038</v>
      </c>
      <c r="E154" s="7"/>
      <c r="F154" s="3" t="s">
        <v>1118</v>
      </c>
      <c r="G154" s="3" t="s">
        <v>1119</v>
      </c>
      <c r="H154" s="3" t="s">
        <v>1120</v>
      </c>
      <c r="I154" s="7" t="s">
        <v>1049</v>
      </c>
      <c r="J154" s="3"/>
      <c r="K154" s="3"/>
    </row>
    <row r="155" spans="2:11" ht="15">
      <c r="B155" s="3" t="s">
        <v>1769</v>
      </c>
      <c r="C155" s="3" t="s">
        <v>6098</v>
      </c>
      <c r="D155" s="3" t="s">
        <v>1066</v>
      </c>
      <c r="E155" s="7" t="s">
        <v>1599</v>
      </c>
      <c r="F155" s="3" t="s">
        <v>1600</v>
      </c>
      <c r="G155" s="3" t="s">
        <v>1601</v>
      </c>
      <c r="H155" s="3" t="s">
        <v>1602</v>
      </c>
      <c r="I155" s="7" t="s">
        <v>1042</v>
      </c>
      <c r="J155" s="3"/>
      <c r="K155" s="3"/>
    </row>
    <row r="156" spans="2:11" ht="15">
      <c r="B156" s="3" t="s">
        <v>6099</v>
      </c>
      <c r="C156" s="3" t="s">
        <v>6100</v>
      </c>
      <c r="D156" s="3" t="s">
        <v>1038</v>
      </c>
      <c r="E156" s="7"/>
      <c r="F156" s="3" t="s">
        <v>1610</v>
      </c>
      <c r="G156" s="3" t="s">
        <v>1611</v>
      </c>
      <c r="H156" s="3" t="s">
        <v>1612</v>
      </c>
      <c r="I156" s="7" t="s">
        <v>1049</v>
      </c>
      <c r="J156" s="3"/>
      <c r="K156" s="3"/>
    </row>
    <row r="157" spans="2:11" ht="15">
      <c r="B157" s="3" t="s">
        <v>6101</v>
      </c>
      <c r="C157" s="3" t="s">
        <v>6102</v>
      </c>
      <c r="D157" s="3" t="s">
        <v>1038</v>
      </c>
      <c r="E157" s="7"/>
      <c r="F157" s="3" t="s">
        <v>1605</v>
      </c>
      <c r="G157" s="3" t="s">
        <v>1606</v>
      </c>
      <c r="H157" s="3" t="s">
        <v>1607</v>
      </c>
      <c r="I157" s="7" t="s">
        <v>1049</v>
      </c>
      <c r="J157" s="3"/>
      <c r="K157" s="3"/>
    </row>
    <row r="158" spans="2:11" ht="15">
      <c r="B158" s="3" t="s">
        <v>6103</v>
      </c>
      <c r="C158" s="3" t="s">
        <v>6104</v>
      </c>
      <c r="D158" s="3" t="s">
        <v>1066</v>
      </c>
      <c r="E158" s="7" t="s">
        <v>2178</v>
      </c>
      <c r="F158" s="3" t="s">
        <v>2185</v>
      </c>
      <c r="G158" s="3" t="s">
        <v>6105</v>
      </c>
      <c r="H158" s="3" t="s">
        <v>1098</v>
      </c>
      <c r="I158" s="7"/>
      <c r="J158" s="3"/>
      <c r="K158" s="3"/>
    </row>
    <row r="159" spans="2:11" ht="15">
      <c r="B159" s="3" t="s">
        <v>1773</v>
      </c>
      <c r="C159" s="3" t="s">
        <v>6106</v>
      </c>
      <c r="D159" s="3" t="s">
        <v>1038</v>
      </c>
      <c r="E159" s="7"/>
      <c r="F159" s="3" t="s">
        <v>2182</v>
      </c>
      <c r="G159" s="3" t="s">
        <v>2180</v>
      </c>
      <c r="H159" s="3" t="s">
        <v>2183</v>
      </c>
      <c r="I159" s="7" t="s">
        <v>2079</v>
      </c>
      <c r="J159" s="3"/>
      <c r="K159" s="3"/>
    </row>
    <row r="160" spans="2:11" ht="15">
      <c r="B160" s="3" t="s">
        <v>6107</v>
      </c>
      <c r="C160" s="3" t="s">
        <v>6108</v>
      </c>
      <c r="D160" s="3" t="s">
        <v>1038</v>
      </c>
      <c r="E160" s="7"/>
      <c r="F160" s="3" t="s">
        <v>2188</v>
      </c>
      <c r="G160" s="3" t="s">
        <v>2189</v>
      </c>
      <c r="H160" s="3" t="s">
        <v>1098</v>
      </c>
      <c r="I160" s="7" t="s">
        <v>1099</v>
      </c>
      <c r="J160" s="3"/>
      <c r="K160" s="3"/>
    </row>
    <row r="161" spans="2:11" ht="15">
      <c r="B161" s="3" t="s">
        <v>6109</v>
      </c>
      <c r="C161" s="3" t="s">
        <v>6110</v>
      </c>
      <c r="D161" s="3" t="s">
        <v>1066</v>
      </c>
      <c r="E161" s="7" t="s">
        <v>2205</v>
      </c>
      <c r="F161" s="3" t="s">
        <v>2212</v>
      </c>
      <c r="G161" s="3" t="s">
        <v>6111</v>
      </c>
      <c r="H161" s="3" t="s">
        <v>1098</v>
      </c>
      <c r="I161" s="7"/>
      <c r="J161" s="3"/>
      <c r="K161" s="3"/>
    </row>
    <row r="162" spans="2:11" ht="15">
      <c r="B162" s="3" t="s">
        <v>1777</v>
      </c>
      <c r="C162" s="3" t="s">
        <v>6112</v>
      </c>
      <c r="D162" s="3" t="s">
        <v>1038</v>
      </c>
      <c r="E162" s="7"/>
      <c r="F162" s="3" t="s">
        <v>2209</v>
      </c>
      <c r="G162" s="3" t="s">
        <v>2207</v>
      </c>
      <c r="H162" s="3" t="s">
        <v>2210</v>
      </c>
      <c r="I162" s="7" t="s">
        <v>1049</v>
      </c>
      <c r="J162" s="3"/>
      <c r="K162" s="3"/>
    </row>
    <row r="163" spans="2:11" ht="15">
      <c r="B163" s="3" t="s">
        <v>6113</v>
      </c>
      <c r="C163" s="3" t="s">
        <v>6114</v>
      </c>
      <c r="D163" s="3" t="s">
        <v>1038</v>
      </c>
      <c r="E163" s="7"/>
      <c r="F163" s="3" t="s">
        <v>2215</v>
      </c>
      <c r="G163" s="3" t="s">
        <v>2216</v>
      </c>
      <c r="H163" s="3" t="s">
        <v>1098</v>
      </c>
      <c r="I163" s="7" t="s">
        <v>1099</v>
      </c>
      <c r="J163" s="3"/>
      <c r="K163" s="3"/>
    </row>
    <row r="164" spans="2:11" ht="15">
      <c r="B164" s="3" t="s">
        <v>1781</v>
      </c>
      <c r="C164" s="3" t="s">
        <v>6115</v>
      </c>
      <c r="D164" s="3" t="s">
        <v>1038</v>
      </c>
      <c r="E164" s="7"/>
      <c r="F164" s="3" t="s">
        <v>2165</v>
      </c>
      <c r="G164" s="3" t="s">
        <v>2166</v>
      </c>
      <c r="H164" s="3" t="s">
        <v>2167</v>
      </c>
      <c r="I164" s="7" t="s">
        <v>1049</v>
      </c>
      <c r="J164" s="3"/>
      <c r="K164" s="3"/>
    </row>
    <row r="165" spans="2:11" ht="15">
      <c r="B165" s="3" t="s">
        <v>1784</v>
      </c>
      <c r="C165" s="3" t="s">
        <v>6116</v>
      </c>
      <c r="D165" s="3" t="s">
        <v>1038</v>
      </c>
      <c r="E165" s="7"/>
      <c r="F165" s="3" t="s">
        <v>2169</v>
      </c>
      <c r="G165" s="3" t="s">
        <v>2170</v>
      </c>
      <c r="H165" s="3" t="s">
        <v>2171</v>
      </c>
      <c r="I165" s="7" t="s">
        <v>1049</v>
      </c>
      <c r="J165" s="3"/>
      <c r="K165" s="3"/>
    </row>
    <row r="166" spans="2:11" ht="15">
      <c r="B166" s="3" t="s">
        <v>1788</v>
      </c>
      <c r="C166" s="3" t="s">
        <v>6117</v>
      </c>
      <c r="D166" s="3" t="s">
        <v>1038</v>
      </c>
      <c r="E166" s="7"/>
      <c r="F166" s="3" t="s">
        <v>2143</v>
      </c>
      <c r="G166" s="3" t="s">
        <v>2144</v>
      </c>
      <c r="H166" s="3" t="s">
        <v>2145</v>
      </c>
      <c r="I166" s="7" t="s">
        <v>1049</v>
      </c>
      <c r="J166" s="3"/>
      <c r="K166" s="3"/>
    </row>
    <row r="167" spans="2:11" ht="15">
      <c r="B167" s="3" t="s">
        <v>1792</v>
      </c>
      <c r="C167" s="3" t="s">
        <v>6118</v>
      </c>
      <c r="D167" s="3" t="s">
        <v>1038</v>
      </c>
      <c r="E167" s="7"/>
      <c r="F167" s="3" t="s">
        <v>2147</v>
      </c>
      <c r="G167" s="3" t="s">
        <v>2148</v>
      </c>
      <c r="H167" s="3" t="s">
        <v>2149</v>
      </c>
      <c r="I167" s="7" t="s">
        <v>1049</v>
      </c>
      <c r="J167" s="3"/>
      <c r="K167" s="3"/>
    </row>
    <row r="168" spans="2:11" ht="15">
      <c r="B168" s="3" t="s">
        <v>1796</v>
      </c>
      <c r="C168" s="3" t="s">
        <v>6119</v>
      </c>
      <c r="D168" s="3" t="s">
        <v>1038</v>
      </c>
      <c r="E168" s="7"/>
      <c r="F168" s="3" t="s">
        <v>2133</v>
      </c>
      <c r="G168" s="3" t="s">
        <v>2134</v>
      </c>
      <c r="H168" s="3"/>
      <c r="I168" s="7" t="s">
        <v>1049</v>
      </c>
      <c r="J168" s="3"/>
      <c r="K168" s="3"/>
    </row>
    <row r="169" spans="2:11" ht="15">
      <c r="B169" s="3" t="s">
        <v>1800</v>
      </c>
      <c r="C169" s="3" t="s">
        <v>6120</v>
      </c>
      <c r="D169" s="3" t="s">
        <v>1038</v>
      </c>
      <c r="E169" s="7"/>
      <c r="F169" s="3" t="s">
        <v>2136</v>
      </c>
      <c r="G169" s="3" t="s">
        <v>2137</v>
      </c>
      <c r="H169" s="3"/>
      <c r="I169" s="7" t="s">
        <v>1049</v>
      </c>
      <c r="J169" s="3"/>
      <c r="K169" s="3"/>
    </row>
    <row r="170" spans="2:11" ht="15">
      <c r="B170" s="3" t="s">
        <v>1804</v>
      </c>
      <c r="C170" s="3" t="s">
        <v>6121</v>
      </c>
      <c r="D170" s="3" t="s">
        <v>1038</v>
      </c>
      <c r="E170" s="7"/>
      <c r="F170" s="3" t="s">
        <v>2155</v>
      </c>
      <c r="G170" s="3" t="s">
        <v>2156</v>
      </c>
      <c r="H170" s="3"/>
      <c r="I170" s="7" t="s">
        <v>1049</v>
      </c>
      <c r="J170" s="3"/>
      <c r="K170" s="3"/>
    </row>
    <row r="171" spans="2:11" ht="15">
      <c r="B171" s="3" t="s">
        <v>1808</v>
      </c>
      <c r="C171" s="3" t="s">
        <v>6122</v>
      </c>
      <c r="D171" s="3" t="s">
        <v>1038</v>
      </c>
      <c r="E171" s="7"/>
      <c r="F171" s="3" t="s">
        <v>2158</v>
      </c>
      <c r="G171" s="3" t="s">
        <v>2159</v>
      </c>
      <c r="H171" s="3"/>
      <c r="I171" s="7" t="s">
        <v>1049</v>
      </c>
      <c r="J171" s="3"/>
      <c r="K171" s="3"/>
    </row>
    <row r="172" spans="2:11" ht="15">
      <c r="B172" s="3" t="s">
        <v>1812</v>
      </c>
      <c r="C172" s="3" t="s">
        <v>6123</v>
      </c>
      <c r="D172" s="3" t="s">
        <v>1038</v>
      </c>
      <c r="E172" s="7"/>
      <c r="F172" s="3" t="s">
        <v>2065</v>
      </c>
      <c r="G172" s="3" t="s">
        <v>2066</v>
      </c>
      <c r="H172" s="3"/>
      <c r="I172" s="7" t="s">
        <v>1049</v>
      </c>
      <c r="J172" s="3"/>
      <c r="K172" s="3"/>
    </row>
    <row r="173" spans="2:11" ht="15">
      <c r="B173" s="3" t="s">
        <v>1816</v>
      </c>
      <c r="C173" s="3" t="s">
        <v>6124</v>
      </c>
      <c r="D173" s="3" t="s">
        <v>1038</v>
      </c>
      <c r="E173" s="7"/>
      <c r="F173" s="3" t="s">
        <v>2068</v>
      </c>
      <c r="G173" s="3" t="s">
        <v>2069</v>
      </c>
      <c r="H173" s="3"/>
      <c r="I173" s="7" t="s">
        <v>1049</v>
      </c>
      <c r="J173" s="3"/>
      <c r="K173" s="3"/>
    </row>
    <row r="174" spans="2:11" ht="15">
      <c r="B174" s="3" t="s">
        <v>1820</v>
      </c>
      <c r="C174" s="3" t="s">
        <v>6125</v>
      </c>
      <c r="D174" s="3" t="s">
        <v>1038</v>
      </c>
      <c r="E174" s="7"/>
      <c r="F174" s="3" t="s">
        <v>2045</v>
      </c>
      <c r="G174" s="3" t="s">
        <v>2046</v>
      </c>
      <c r="H174" s="3"/>
      <c r="I174" s="7" t="s">
        <v>1049</v>
      </c>
      <c r="J174" s="3"/>
      <c r="K174" s="3"/>
    </row>
    <row r="175" spans="2:11" ht="15">
      <c r="B175" s="3" t="s">
        <v>1824</v>
      </c>
      <c r="C175" s="3" t="s">
        <v>6126</v>
      </c>
      <c r="D175" s="3" t="s">
        <v>1038</v>
      </c>
      <c r="E175" s="7"/>
      <c r="F175" s="3" t="s">
        <v>2048</v>
      </c>
      <c r="G175" s="3" t="s">
        <v>2049</v>
      </c>
      <c r="H175" s="3"/>
      <c r="I175" s="7" t="s">
        <v>1049</v>
      </c>
      <c r="J175" s="3"/>
      <c r="K175" s="3"/>
    </row>
    <row r="176" spans="2:11" ht="15">
      <c r="B176" s="3" t="s">
        <v>1828</v>
      </c>
      <c r="C176" s="3" t="s">
        <v>6127</v>
      </c>
      <c r="D176" s="3" t="s">
        <v>1038</v>
      </c>
      <c r="E176" s="7"/>
      <c r="F176" s="3" t="s">
        <v>2035</v>
      </c>
      <c r="G176" s="3" t="s">
        <v>2036</v>
      </c>
      <c r="H176" s="3"/>
      <c r="I176" s="7" t="s">
        <v>1049</v>
      </c>
      <c r="J176" s="3"/>
      <c r="K176" s="3"/>
    </row>
    <row r="177" spans="2:11" ht="15">
      <c r="B177" s="3" t="s">
        <v>1832</v>
      </c>
      <c r="C177" s="3" t="s">
        <v>6128</v>
      </c>
      <c r="D177" s="3" t="s">
        <v>1038</v>
      </c>
      <c r="E177" s="7"/>
      <c r="F177" s="3" t="s">
        <v>2038</v>
      </c>
      <c r="G177" s="3" t="s">
        <v>2039</v>
      </c>
      <c r="H177" s="3"/>
      <c r="I177" s="7" t="s">
        <v>1049</v>
      </c>
      <c r="J177" s="3"/>
      <c r="K177" s="3"/>
    </row>
    <row r="178" spans="2:11" ht="15">
      <c r="B178" s="3" t="s">
        <v>1836</v>
      </c>
      <c r="C178" s="3" t="s">
        <v>6129</v>
      </c>
      <c r="D178" s="3" t="s">
        <v>1038</v>
      </c>
      <c r="E178" s="7"/>
      <c r="F178" s="3" t="s">
        <v>2055</v>
      </c>
      <c r="G178" s="3" t="s">
        <v>2056</v>
      </c>
      <c r="H178" s="3"/>
      <c r="I178" s="7" t="s">
        <v>1049</v>
      </c>
      <c r="J178" s="3"/>
      <c r="K178" s="3"/>
    </row>
    <row r="179" spans="2:11" ht="15">
      <c r="B179" s="3" t="s">
        <v>1840</v>
      </c>
      <c r="C179" s="3" t="s">
        <v>6130</v>
      </c>
      <c r="D179" s="3" t="s">
        <v>1038</v>
      </c>
      <c r="E179" s="7"/>
      <c r="F179" s="3" t="s">
        <v>2058</v>
      </c>
      <c r="G179" s="3" t="s">
        <v>2059</v>
      </c>
      <c r="H179" s="3"/>
      <c r="I179" s="7" t="s">
        <v>1049</v>
      </c>
      <c r="J179" s="3"/>
      <c r="K179" s="3"/>
    </row>
    <row r="180" spans="2:11" ht="15">
      <c r="B180" s="3" t="s">
        <v>1846</v>
      </c>
      <c r="C180" s="3" t="s">
        <v>6131</v>
      </c>
      <c r="D180" s="3" t="s">
        <v>1038</v>
      </c>
      <c r="E180" s="7"/>
      <c r="F180" s="3" t="s">
        <v>2000</v>
      </c>
      <c r="G180" s="3" t="s">
        <v>2001</v>
      </c>
      <c r="H180" s="3" t="s">
        <v>2002</v>
      </c>
      <c r="I180" s="7" t="s">
        <v>1049</v>
      </c>
      <c r="J180" s="3"/>
      <c r="K180" s="3"/>
    </row>
    <row r="181" spans="2:11" ht="15">
      <c r="B181" s="3" t="s">
        <v>1851</v>
      </c>
      <c r="C181" s="3" t="s">
        <v>6132</v>
      </c>
      <c r="D181" s="3" t="s">
        <v>1038</v>
      </c>
      <c r="E181" s="7"/>
      <c r="F181" s="3" t="s">
        <v>2004</v>
      </c>
      <c r="G181" s="3" t="s">
        <v>2005</v>
      </c>
      <c r="H181" s="3" t="s">
        <v>2006</v>
      </c>
      <c r="I181" s="7" t="s">
        <v>1076</v>
      </c>
      <c r="J181" s="3"/>
      <c r="K181" s="3"/>
    </row>
    <row r="182" spans="2:11" ht="15">
      <c r="B182" s="3" t="s">
        <v>1856</v>
      </c>
      <c r="C182" s="3" t="s">
        <v>6133</v>
      </c>
      <c r="D182" s="3" t="s">
        <v>1038</v>
      </c>
      <c r="E182" s="7"/>
      <c r="F182" s="3" t="s">
        <v>2012</v>
      </c>
      <c r="G182" s="3" t="s">
        <v>2013</v>
      </c>
      <c r="H182" s="3"/>
      <c r="I182" s="7" t="s">
        <v>1049</v>
      </c>
      <c r="J182" s="3"/>
      <c r="K182" s="3"/>
    </row>
    <row r="183" spans="2:11" ht="15">
      <c r="B183" s="3" t="s">
        <v>1861</v>
      </c>
      <c r="C183" s="3" t="s">
        <v>6134</v>
      </c>
      <c r="D183" s="3" t="s">
        <v>1038</v>
      </c>
      <c r="E183" s="7"/>
      <c r="F183" s="3" t="s">
        <v>2015</v>
      </c>
      <c r="G183" s="3" t="s">
        <v>2016</v>
      </c>
      <c r="H183" s="3"/>
      <c r="I183" s="7" t="s">
        <v>1049</v>
      </c>
      <c r="J183" s="3"/>
      <c r="K183" s="3"/>
    </row>
    <row r="184" spans="2:11" ht="15">
      <c r="B184" s="3" t="s">
        <v>1867</v>
      </c>
      <c r="C184" s="3" t="s">
        <v>6135</v>
      </c>
      <c r="D184" s="3" t="s">
        <v>1038</v>
      </c>
      <c r="E184" s="7"/>
      <c r="F184" s="3" t="s">
        <v>1979</v>
      </c>
      <c r="G184" s="3" t="s">
        <v>1980</v>
      </c>
      <c r="H184" s="3"/>
      <c r="I184" s="7" t="s">
        <v>1049</v>
      </c>
      <c r="J184" s="3"/>
      <c r="K184" s="3"/>
    </row>
    <row r="185" spans="2:11" ht="15">
      <c r="B185" s="3" t="s">
        <v>6136</v>
      </c>
      <c r="C185" s="3" t="s">
        <v>6137</v>
      </c>
      <c r="D185" s="3" t="s">
        <v>1038</v>
      </c>
      <c r="E185" s="7"/>
      <c r="F185" s="3" t="s">
        <v>1982</v>
      </c>
      <c r="G185" s="3" t="s">
        <v>1983</v>
      </c>
      <c r="H185" s="3"/>
      <c r="I185" s="7" t="s">
        <v>1049</v>
      </c>
      <c r="J185" s="3"/>
      <c r="K185" s="3"/>
    </row>
    <row r="186" spans="2:11" ht="15">
      <c r="B186" s="3" t="s">
        <v>6138</v>
      </c>
      <c r="C186" s="3" t="s">
        <v>6139</v>
      </c>
      <c r="D186" s="3" t="s">
        <v>1038</v>
      </c>
      <c r="E186" s="7"/>
      <c r="F186" s="3" t="s">
        <v>1969</v>
      </c>
      <c r="G186" s="3" t="s">
        <v>1970</v>
      </c>
      <c r="H186" s="3"/>
      <c r="I186" s="7" t="s">
        <v>1049</v>
      </c>
      <c r="J186" s="3"/>
      <c r="K186" s="3"/>
    </row>
    <row r="187" spans="2:11" ht="15">
      <c r="B187" s="3" t="s">
        <v>6140</v>
      </c>
      <c r="C187" s="3" t="s">
        <v>6141</v>
      </c>
      <c r="D187" s="3" t="s">
        <v>1038</v>
      </c>
      <c r="E187" s="7"/>
      <c r="F187" s="3" t="s">
        <v>1972</v>
      </c>
      <c r="G187" s="3" t="s">
        <v>1973</v>
      </c>
      <c r="H187" s="3"/>
      <c r="I187" s="7" t="s">
        <v>1049</v>
      </c>
      <c r="J187" s="3"/>
      <c r="K187" s="3"/>
    </row>
    <row r="188" spans="2:11" ht="15">
      <c r="B188" s="3" t="s">
        <v>6142</v>
      </c>
      <c r="C188" s="3" t="s">
        <v>6143</v>
      </c>
      <c r="D188" s="3" t="s">
        <v>1038</v>
      </c>
      <c r="E188" s="7"/>
      <c r="F188" s="3" t="s">
        <v>1989</v>
      </c>
      <c r="G188" s="3" t="s">
        <v>1990</v>
      </c>
      <c r="H188" s="3"/>
      <c r="I188" s="7" t="s">
        <v>1049</v>
      </c>
      <c r="J188" s="3"/>
      <c r="K188" s="3"/>
    </row>
    <row r="189" spans="2:11" ht="15">
      <c r="B189" s="3" t="s">
        <v>6144</v>
      </c>
      <c r="C189" s="3" t="s">
        <v>6145</v>
      </c>
      <c r="D189" s="3" t="s">
        <v>1038</v>
      </c>
      <c r="E189" s="7"/>
      <c r="F189" s="3" t="s">
        <v>1992</v>
      </c>
      <c r="G189" s="3" t="s">
        <v>1993</v>
      </c>
      <c r="H189" s="3"/>
      <c r="I189" s="7" t="s">
        <v>1049</v>
      </c>
      <c r="J189" s="3"/>
      <c r="K189" s="3"/>
    </row>
    <row r="190" spans="2:11" ht="15">
      <c r="B190" s="3" t="s">
        <v>6146</v>
      </c>
      <c r="C190" s="3" t="s">
        <v>6147</v>
      </c>
      <c r="D190" s="3" t="s">
        <v>1038</v>
      </c>
      <c r="E190" s="7"/>
      <c r="F190" s="3" t="s">
        <v>2090</v>
      </c>
      <c r="G190" s="3" t="s">
        <v>2091</v>
      </c>
      <c r="H190" s="3"/>
      <c r="I190" s="7" t="s">
        <v>1049</v>
      </c>
      <c r="J190" s="3"/>
      <c r="K190" s="3"/>
    </row>
    <row r="191" spans="2:11" ht="15">
      <c r="B191" s="3" t="s">
        <v>6148</v>
      </c>
      <c r="C191" s="3" t="s">
        <v>6149</v>
      </c>
      <c r="D191" s="3" t="s">
        <v>1038</v>
      </c>
      <c r="E191" s="7"/>
      <c r="F191" s="3" t="s">
        <v>2093</v>
      </c>
      <c r="G191" s="3" t="s">
        <v>2094</v>
      </c>
      <c r="H191" s="3"/>
      <c r="I191" s="7" t="s">
        <v>1049</v>
      </c>
      <c r="J191" s="3"/>
      <c r="K191" s="3"/>
    </row>
    <row r="192" spans="2:11" ht="15">
      <c r="B192" s="3" t="s">
        <v>6150</v>
      </c>
      <c r="C192" s="3" t="s">
        <v>6151</v>
      </c>
      <c r="D192" s="3" t="s">
        <v>1038</v>
      </c>
      <c r="E192" s="7"/>
      <c r="F192" s="3" t="s">
        <v>2252</v>
      </c>
      <c r="G192" s="3" t="s">
        <v>2253</v>
      </c>
      <c r="H192" s="3"/>
      <c r="I192" s="7" t="s">
        <v>1049</v>
      </c>
      <c r="J192" s="3"/>
      <c r="K192" s="3"/>
    </row>
    <row r="193" spans="2:11" ht="15">
      <c r="B193" s="3" t="s">
        <v>6152</v>
      </c>
      <c r="C193" s="3" t="s">
        <v>6153</v>
      </c>
      <c r="D193" s="3" t="s">
        <v>1038</v>
      </c>
      <c r="E193" s="7"/>
      <c r="F193" s="3" t="s">
        <v>2255</v>
      </c>
      <c r="G193" s="3" t="s">
        <v>2256</v>
      </c>
      <c r="H193" s="3"/>
      <c r="I193" s="7" t="s">
        <v>1049</v>
      </c>
      <c r="J193" s="3"/>
      <c r="K193" s="3"/>
    </row>
    <row r="194" spans="2:11" ht="15">
      <c r="B194" s="3" t="s">
        <v>6154</v>
      </c>
      <c r="C194" s="3" t="s">
        <v>6155</v>
      </c>
      <c r="D194" s="3" t="s">
        <v>1038</v>
      </c>
      <c r="E194" s="7"/>
      <c r="F194" s="3" t="s">
        <v>2100</v>
      </c>
      <c r="G194" s="3" t="s">
        <v>6156</v>
      </c>
      <c r="H194" s="3" t="s">
        <v>6156</v>
      </c>
      <c r="I194" s="7" t="s">
        <v>1049</v>
      </c>
      <c r="J194" s="3"/>
      <c r="K194" s="3"/>
    </row>
    <row r="195" spans="2:11" ht="15">
      <c r="B195" s="3" t="s">
        <v>6157</v>
      </c>
      <c r="C195" s="3" t="s">
        <v>6158</v>
      </c>
      <c r="D195" s="3" t="s">
        <v>1038</v>
      </c>
      <c r="E195" s="7"/>
      <c r="F195" s="3" t="s">
        <v>2103</v>
      </c>
      <c r="G195" s="3" t="s">
        <v>6159</v>
      </c>
      <c r="H195" s="3" t="s">
        <v>6159</v>
      </c>
      <c r="I195" s="7" t="s">
        <v>1049</v>
      </c>
      <c r="J195" s="3"/>
      <c r="K195" s="3"/>
    </row>
    <row r="196" spans="2:11" ht="15">
      <c r="B196" s="3" t="s">
        <v>6160</v>
      </c>
      <c r="C196" s="3" t="s">
        <v>6161</v>
      </c>
      <c r="D196" s="3" t="s">
        <v>1038</v>
      </c>
      <c r="E196" s="7"/>
      <c r="F196" s="3" t="s">
        <v>2288</v>
      </c>
      <c r="G196" s="3" t="s">
        <v>2289</v>
      </c>
      <c r="H196" s="3"/>
      <c r="I196" s="7" t="s">
        <v>1049</v>
      </c>
      <c r="J196" s="3"/>
      <c r="K196" s="3"/>
    </row>
    <row r="197" spans="2:11" ht="15">
      <c r="B197" s="3" t="s">
        <v>6162</v>
      </c>
      <c r="C197" s="3" t="s">
        <v>6163</v>
      </c>
      <c r="D197" s="3" t="s">
        <v>1038</v>
      </c>
      <c r="E197" s="7"/>
      <c r="F197" s="3" t="s">
        <v>2291</v>
      </c>
      <c r="G197" s="3" t="s">
        <v>2292</v>
      </c>
      <c r="H197" s="3"/>
      <c r="I197" s="7" t="s">
        <v>1049</v>
      </c>
      <c r="J197" s="3"/>
      <c r="K197" s="3"/>
    </row>
    <row r="198" spans="2:11" ht="15">
      <c r="B198" s="3" t="s">
        <v>6164</v>
      </c>
      <c r="C198" s="3" t="s">
        <v>6165</v>
      </c>
      <c r="D198" s="3" t="s">
        <v>1038</v>
      </c>
      <c r="E198" s="7"/>
      <c r="F198" s="3" t="s">
        <v>2272</v>
      </c>
      <c r="G198" s="3" t="s">
        <v>6166</v>
      </c>
      <c r="H198" s="3" t="s">
        <v>6166</v>
      </c>
      <c r="I198" s="7" t="s">
        <v>1049</v>
      </c>
      <c r="J198" s="3"/>
      <c r="K198" s="3"/>
    </row>
    <row r="199" spans="2:11" ht="15">
      <c r="B199" s="3" t="s">
        <v>6167</v>
      </c>
      <c r="C199" s="3" t="s">
        <v>6168</v>
      </c>
      <c r="D199" s="3" t="s">
        <v>1038</v>
      </c>
      <c r="E199" s="7"/>
      <c r="F199" s="3" t="s">
        <v>2275</v>
      </c>
      <c r="G199" s="3" t="s">
        <v>6169</v>
      </c>
      <c r="H199" s="3" t="s">
        <v>6169</v>
      </c>
      <c r="I199" s="7" t="s">
        <v>1049</v>
      </c>
      <c r="J199" s="3"/>
      <c r="K199" s="3"/>
    </row>
    <row r="200" spans="2:11" ht="15">
      <c r="B200" s="3" t="s">
        <v>6170</v>
      </c>
      <c r="C200" s="3" t="s">
        <v>6171</v>
      </c>
      <c r="D200" s="3" t="s">
        <v>1038</v>
      </c>
      <c r="E200" s="7"/>
      <c r="F200" s="3" t="s">
        <v>6172</v>
      </c>
      <c r="G200" s="3" t="s">
        <v>6173</v>
      </c>
      <c r="H200" s="3"/>
      <c r="I200" s="7" t="s">
        <v>1049</v>
      </c>
      <c r="J200" s="3"/>
      <c r="K200" s="3"/>
    </row>
    <row r="201" spans="2:11" ht="15">
      <c r="B201" s="3" t="s">
        <v>6174</v>
      </c>
      <c r="C201" s="3" t="s">
        <v>6175</v>
      </c>
      <c r="D201" s="3" t="s">
        <v>1038</v>
      </c>
      <c r="E201" s="7"/>
      <c r="F201" s="3" t="s">
        <v>6176</v>
      </c>
      <c r="G201" s="3" t="s">
        <v>6177</v>
      </c>
      <c r="H201" s="3"/>
      <c r="I201" s="7" t="s">
        <v>1049</v>
      </c>
      <c r="J201" s="3"/>
      <c r="K201" s="3"/>
    </row>
    <row r="202" spans="2:11" ht="15">
      <c r="B202" s="3" t="s">
        <v>6178</v>
      </c>
      <c r="C202" s="3" t="s">
        <v>6179</v>
      </c>
      <c r="D202" s="3" t="s">
        <v>1038</v>
      </c>
      <c r="E202" s="7"/>
      <c r="F202" s="3" t="s">
        <v>2262</v>
      </c>
      <c r="G202" s="3" t="s">
        <v>2263</v>
      </c>
      <c r="H202" s="3"/>
      <c r="I202" s="7" t="s">
        <v>1049</v>
      </c>
      <c r="J202" s="3"/>
      <c r="K202" s="3"/>
    </row>
    <row r="203" spans="2:11" ht="15">
      <c r="B203" s="3" t="s">
        <v>6180</v>
      </c>
      <c r="C203" s="3" t="s">
        <v>6181</v>
      </c>
      <c r="D203" s="3" t="s">
        <v>1038</v>
      </c>
      <c r="E203" s="7"/>
      <c r="F203" s="3" t="s">
        <v>2265</v>
      </c>
      <c r="G203" s="3" t="s">
        <v>2266</v>
      </c>
      <c r="H203" s="3"/>
      <c r="I203" s="7" t="s">
        <v>1049</v>
      </c>
      <c r="J203" s="3"/>
      <c r="K203" s="3"/>
    </row>
    <row r="204" spans="2:11" ht="15">
      <c r="B204" s="3" t="s">
        <v>6182</v>
      </c>
      <c r="C204" s="3" t="s">
        <v>6183</v>
      </c>
      <c r="D204" s="3" t="s">
        <v>1038</v>
      </c>
      <c r="E204" s="7"/>
      <c r="F204" s="3" t="s">
        <v>6184</v>
      </c>
      <c r="G204" s="3" t="s">
        <v>6185</v>
      </c>
      <c r="H204" s="3"/>
      <c r="I204" s="7" t="s">
        <v>1049</v>
      </c>
      <c r="J204" s="3"/>
      <c r="K204" s="3"/>
    </row>
    <row r="205" spans="2:11" ht="15">
      <c r="B205" s="3" t="s">
        <v>6186</v>
      </c>
      <c r="C205" s="3" t="s">
        <v>6187</v>
      </c>
      <c r="D205" s="3" t="s">
        <v>1038</v>
      </c>
      <c r="E205" s="7"/>
      <c r="F205" s="3" t="s">
        <v>6188</v>
      </c>
      <c r="G205" s="3" t="s">
        <v>6189</v>
      </c>
      <c r="H205" s="3"/>
      <c r="I205" s="7" t="s">
        <v>1049</v>
      </c>
      <c r="J205" s="3"/>
      <c r="K205" s="3"/>
    </row>
    <row r="206" spans="2:11" ht="15">
      <c r="B206" s="3" t="s">
        <v>6190</v>
      </c>
      <c r="C206" s="3" t="s">
        <v>6191</v>
      </c>
      <c r="D206" s="3" t="s">
        <v>1038</v>
      </c>
      <c r="E206" s="7"/>
      <c r="F206" s="3" t="s">
        <v>2223</v>
      </c>
      <c r="G206" s="3" t="s">
        <v>2224</v>
      </c>
      <c r="H206" s="3"/>
      <c r="I206" s="7" t="s">
        <v>1049</v>
      </c>
      <c r="J206" s="3"/>
      <c r="K206" s="3"/>
    </row>
    <row r="207" spans="2:11" ht="15">
      <c r="B207" s="3" t="s">
        <v>6192</v>
      </c>
      <c r="C207" s="3" t="s">
        <v>6193</v>
      </c>
      <c r="D207" s="3" t="s">
        <v>1038</v>
      </c>
      <c r="E207" s="7"/>
      <c r="F207" s="3" t="s">
        <v>2226</v>
      </c>
      <c r="G207" s="3" t="s">
        <v>2227</v>
      </c>
      <c r="H207" s="3"/>
      <c r="I207" s="7" t="s">
        <v>1049</v>
      </c>
      <c r="J207" s="3"/>
      <c r="K207" s="3"/>
    </row>
    <row r="208" spans="2:11" ht="15">
      <c r="B208" s="3" t="s">
        <v>6194</v>
      </c>
      <c r="C208" s="3" t="s">
        <v>6195</v>
      </c>
      <c r="D208" s="3" t="s">
        <v>1066</v>
      </c>
      <c r="E208" s="7" t="s">
        <v>1095</v>
      </c>
      <c r="F208" s="3" t="s">
        <v>6196</v>
      </c>
      <c r="G208" s="3" t="s">
        <v>6197</v>
      </c>
      <c r="H208" s="3" t="s">
        <v>6198</v>
      </c>
      <c r="I208" s="7" t="s">
        <v>1042</v>
      </c>
      <c r="J208" s="3"/>
      <c r="K208" s="3"/>
    </row>
    <row r="209" spans="2:11" ht="15">
      <c r="B209" s="3" t="s">
        <v>6199</v>
      </c>
      <c r="C209" s="3" t="s">
        <v>6200</v>
      </c>
      <c r="D209" s="3" t="s">
        <v>1066</v>
      </c>
      <c r="E209" s="7" t="s">
        <v>1095</v>
      </c>
      <c r="F209" s="3" t="s">
        <v>6201</v>
      </c>
      <c r="G209" s="3" t="s">
        <v>6202</v>
      </c>
      <c r="H209" s="3"/>
      <c r="I209" s="7" t="s">
        <v>1042</v>
      </c>
      <c r="J209" s="3"/>
      <c r="K209" s="3"/>
    </row>
    <row r="210" spans="2:11" ht="15">
      <c r="B210" s="3" t="s">
        <v>6203</v>
      </c>
      <c r="C210" s="3" t="s">
        <v>6204</v>
      </c>
      <c r="D210" s="3" t="s">
        <v>1066</v>
      </c>
      <c r="E210" s="7" t="s">
        <v>1095</v>
      </c>
      <c r="F210" s="3" t="s">
        <v>6205</v>
      </c>
      <c r="G210" s="3" t="s">
        <v>6206</v>
      </c>
      <c r="H210" s="3" t="s">
        <v>6207</v>
      </c>
      <c r="I210" s="7" t="s">
        <v>1042</v>
      </c>
      <c r="J210" s="3"/>
      <c r="K210" s="3"/>
    </row>
    <row r="211" spans="2:11" ht="15">
      <c r="B211" s="3" t="s">
        <v>6208</v>
      </c>
      <c r="C211" s="3" t="s">
        <v>6209</v>
      </c>
      <c r="D211" s="3" t="s">
        <v>1038</v>
      </c>
      <c r="E211" s="7"/>
      <c r="F211" s="3" t="s">
        <v>6210</v>
      </c>
      <c r="G211" s="3" t="s">
        <v>6211</v>
      </c>
      <c r="H211" s="3" t="s">
        <v>6211</v>
      </c>
      <c r="I211" s="7" t="s">
        <v>1049</v>
      </c>
      <c r="J211" s="3"/>
      <c r="K211" s="3"/>
    </row>
    <row r="212" spans="2:11" ht="15">
      <c r="B212" s="3" t="s">
        <v>6212</v>
      </c>
      <c r="C212" s="3" t="s">
        <v>6213</v>
      </c>
      <c r="D212" s="3" t="s">
        <v>1038</v>
      </c>
      <c r="E212" s="7"/>
      <c r="F212" s="3" t="s">
        <v>6214</v>
      </c>
      <c r="G212" s="3" t="s">
        <v>6215</v>
      </c>
      <c r="H212" s="3" t="s">
        <v>6215</v>
      </c>
      <c r="I212" s="7" t="s">
        <v>1049</v>
      </c>
      <c r="J212" s="3"/>
      <c r="K212" s="3"/>
    </row>
    <row r="213" spans="2:11" ht="15">
      <c r="B213" s="3" t="s">
        <v>6216</v>
      </c>
      <c r="C213" s="3" t="s">
        <v>6217</v>
      </c>
      <c r="D213" s="3" t="s">
        <v>1038</v>
      </c>
      <c r="E213" s="7"/>
      <c r="F213" s="3" t="s">
        <v>6218</v>
      </c>
      <c r="G213" s="3" t="s">
        <v>6219</v>
      </c>
      <c r="H213" s="3" t="s">
        <v>6219</v>
      </c>
      <c r="I213" s="7" t="s">
        <v>1049</v>
      </c>
      <c r="J213" s="3"/>
      <c r="K213" s="3"/>
    </row>
    <row r="214" spans="2:11" ht="15">
      <c r="B214" s="3" t="s">
        <v>6220</v>
      </c>
      <c r="C214" s="3" t="s">
        <v>6221</v>
      </c>
      <c r="D214" s="3" t="s">
        <v>1038</v>
      </c>
      <c r="E214" s="7"/>
      <c r="F214" s="3" t="s">
        <v>6222</v>
      </c>
      <c r="G214" s="3" t="s">
        <v>6223</v>
      </c>
      <c r="H214" s="3" t="s">
        <v>6223</v>
      </c>
      <c r="I214" s="7" t="s">
        <v>1049</v>
      </c>
      <c r="J214" s="3"/>
      <c r="K214" s="3"/>
    </row>
    <row r="215" spans="2:11" ht="15">
      <c r="B215" s="3" t="s">
        <v>6224</v>
      </c>
      <c r="C215" s="3" t="s">
        <v>6225</v>
      </c>
      <c r="D215" s="3" t="s">
        <v>1038</v>
      </c>
      <c r="E215" s="7"/>
      <c r="F215" s="3" t="s">
        <v>6226</v>
      </c>
      <c r="G215" s="3" t="s">
        <v>6227</v>
      </c>
      <c r="H215" s="3" t="s">
        <v>6227</v>
      </c>
      <c r="I215" s="7" t="s">
        <v>1049</v>
      </c>
      <c r="J215" s="3"/>
      <c r="K215" s="3"/>
    </row>
    <row r="216" spans="2:11" ht="15">
      <c r="B216" s="3" t="s">
        <v>6228</v>
      </c>
      <c r="C216" s="3" t="s">
        <v>6229</v>
      </c>
      <c r="D216" s="3" t="s">
        <v>1038</v>
      </c>
      <c r="E216" s="7"/>
      <c r="F216" s="3" t="s">
        <v>6230</v>
      </c>
      <c r="G216" s="3" t="s">
        <v>6231</v>
      </c>
      <c r="H216" s="3" t="s">
        <v>6231</v>
      </c>
      <c r="I216" s="7" t="s">
        <v>1049</v>
      </c>
      <c r="J216" s="3"/>
      <c r="K216" s="3"/>
    </row>
    <row r="217" spans="2:11" ht="15">
      <c r="B217" s="3" t="s">
        <v>6232</v>
      </c>
      <c r="C217" s="3" t="s">
        <v>6233</v>
      </c>
      <c r="D217" s="3" t="s">
        <v>1038</v>
      </c>
      <c r="E217" s="7"/>
      <c r="F217" s="3" t="s">
        <v>6234</v>
      </c>
      <c r="G217" s="3" t="s">
        <v>6235</v>
      </c>
      <c r="H217" s="3" t="s">
        <v>6235</v>
      </c>
      <c r="I217" s="7" t="s">
        <v>1049</v>
      </c>
      <c r="J217" s="3"/>
      <c r="K217" s="3"/>
    </row>
    <row r="218" spans="2:11" ht="15">
      <c r="B218" s="3" t="s">
        <v>6236</v>
      </c>
      <c r="C218" s="3" t="s">
        <v>6237</v>
      </c>
      <c r="D218" s="3" t="s">
        <v>1874</v>
      </c>
      <c r="E218" s="7" t="s">
        <v>6238</v>
      </c>
      <c r="F218" s="3" t="s">
        <v>6239</v>
      </c>
      <c r="G218" s="3" t="s">
        <v>6240</v>
      </c>
      <c r="H218" s="3" t="s">
        <v>6241</v>
      </c>
      <c r="I218" s="7" t="s">
        <v>1049</v>
      </c>
      <c r="J218" s="3"/>
      <c r="K218" s="3"/>
    </row>
    <row r="219" spans="2:11" ht="15">
      <c r="B219" s="3" t="s">
        <v>6242</v>
      </c>
      <c r="C219" s="3" t="s">
        <v>6243</v>
      </c>
      <c r="D219" s="3" t="s">
        <v>1038</v>
      </c>
      <c r="E219" s="7"/>
      <c r="F219" s="3" t="s">
        <v>6244</v>
      </c>
      <c r="G219" s="3" t="s">
        <v>6245</v>
      </c>
      <c r="H219" s="3" t="s">
        <v>6245</v>
      </c>
      <c r="I219" s="7" t="s">
        <v>1049</v>
      </c>
      <c r="J219" s="3"/>
      <c r="K219" s="3"/>
    </row>
    <row r="220" spans="2:11" ht="15">
      <c r="B220" s="3" t="s">
        <v>6246</v>
      </c>
      <c r="C220" s="3" t="s">
        <v>6247</v>
      </c>
      <c r="D220" s="3" t="s">
        <v>1038</v>
      </c>
      <c r="E220" s="7"/>
      <c r="F220" s="3" t="s">
        <v>6248</v>
      </c>
      <c r="G220" s="3" t="s">
        <v>6249</v>
      </c>
      <c r="H220" s="3" t="s">
        <v>6249</v>
      </c>
      <c r="I220" s="7" t="s">
        <v>1049</v>
      </c>
      <c r="J220" s="3"/>
      <c r="K220" s="3"/>
    </row>
    <row r="221" spans="2:11" ht="15">
      <c r="B221" s="3" t="s">
        <v>6250</v>
      </c>
      <c r="C221" s="3" t="s">
        <v>6251</v>
      </c>
      <c r="D221" s="3" t="s">
        <v>1038</v>
      </c>
      <c r="E221" s="7"/>
      <c r="F221" s="3" t="s">
        <v>6252</v>
      </c>
      <c r="G221" s="3" t="s">
        <v>6253</v>
      </c>
      <c r="H221" s="3" t="s">
        <v>6253</v>
      </c>
      <c r="I221" s="7" t="s">
        <v>1049</v>
      </c>
      <c r="J221" s="3"/>
      <c r="K221" s="3"/>
    </row>
    <row r="222" spans="2:11" ht="15">
      <c r="B222" s="3" t="s">
        <v>6254</v>
      </c>
      <c r="C222" s="3" t="s">
        <v>6255</v>
      </c>
      <c r="D222" s="3" t="s">
        <v>1038</v>
      </c>
      <c r="E222" s="7"/>
      <c r="F222" s="3" t="s">
        <v>6256</v>
      </c>
      <c r="G222" s="3" t="s">
        <v>6257</v>
      </c>
      <c r="H222" s="3" t="s">
        <v>6257</v>
      </c>
      <c r="I222" s="7" t="s">
        <v>1049</v>
      </c>
      <c r="J222" s="3"/>
      <c r="K222" s="3"/>
    </row>
    <row r="223" spans="2:11" ht="15">
      <c r="B223" s="3" t="s">
        <v>6258</v>
      </c>
      <c r="C223" s="3" t="s">
        <v>6259</v>
      </c>
      <c r="D223" s="3" t="s">
        <v>1038</v>
      </c>
      <c r="E223" s="7"/>
      <c r="F223" s="3" t="s">
        <v>6260</v>
      </c>
      <c r="G223" s="3" t="s">
        <v>6261</v>
      </c>
      <c r="H223" s="3" t="s">
        <v>6261</v>
      </c>
      <c r="I223" s="7" t="s">
        <v>1866</v>
      </c>
      <c r="J223" s="3"/>
      <c r="K223" s="3"/>
    </row>
    <row r="224" spans="2:11" ht="15">
      <c r="B224" s="3" t="s">
        <v>6262</v>
      </c>
      <c r="C224" s="3" t="s">
        <v>6263</v>
      </c>
      <c r="D224" s="3" t="s">
        <v>1038</v>
      </c>
      <c r="E224" s="7"/>
      <c r="F224" s="3" t="s">
        <v>6264</v>
      </c>
      <c r="G224" s="3" t="s">
        <v>6265</v>
      </c>
      <c r="H224" s="3" t="s">
        <v>6265</v>
      </c>
      <c r="I224" s="7" t="s">
        <v>1049</v>
      </c>
      <c r="J224" s="3"/>
      <c r="K224" s="3"/>
    </row>
    <row r="225" spans="2:11" ht="15">
      <c r="B225" s="3" t="s">
        <v>6266</v>
      </c>
      <c r="C225" s="3" t="s">
        <v>6267</v>
      </c>
      <c r="D225" s="3" t="s">
        <v>1038</v>
      </c>
      <c r="E225" s="7"/>
      <c r="F225" s="3" t="s">
        <v>6268</v>
      </c>
      <c r="G225" s="3" t="s">
        <v>6269</v>
      </c>
      <c r="H225" s="3" t="s">
        <v>6269</v>
      </c>
      <c r="I225" s="7" t="s">
        <v>1049</v>
      </c>
      <c r="J225" s="3"/>
      <c r="K225" s="3"/>
    </row>
    <row r="226" spans="2:11" ht="15">
      <c r="B226" s="3" t="s">
        <v>6270</v>
      </c>
      <c r="C226" s="3" t="s">
        <v>6271</v>
      </c>
      <c r="D226" s="3" t="s">
        <v>1038</v>
      </c>
      <c r="E226" s="7"/>
      <c r="F226" s="3" t="s">
        <v>6272</v>
      </c>
      <c r="G226" s="3" t="s">
        <v>6273</v>
      </c>
      <c r="H226" s="3" t="s">
        <v>6274</v>
      </c>
      <c r="I226" s="7" t="s">
        <v>1049</v>
      </c>
      <c r="J226" s="3"/>
      <c r="K226" s="3"/>
    </row>
    <row r="227" spans="2:11" ht="15">
      <c r="B227" s="3" t="s">
        <v>6275</v>
      </c>
      <c r="C227" s="3" t="s">
        <v>6276</v>
      </c>
      <c r="D227" s="3" t="s">
        <v>1038</v>
      </c>
      <c r="E227" s="7"/>
      <c r="F227" s="3" t="s">
        <v>6277</v>
      </c>
      <c r="G227" s="3" t="s">
        <v>2554</v>
      </c>
      <c r="H227" s="3" t="s">
        <v>1098</v>
      </c>
      <c r="I227" s="7" t="s">
        <v>1049</v>
      </c>
      <c r="J227" s="3"/>
      <c r="K227" s="3"/>
    </row>
    <row r="228" spans="2:11" ht="15">
      <c r="B228" s="3" t="s">
        <v>6278</v>
      </c>
      <c r="C228" s="3" t="s">
        <v>6279</v>
      </c>
      <c r="D228" s="3" t="s">
        <v>1573</v>
      </c>
      <c r="E228" s="7"/>
      <c r="F228" s="3" t="s">
        <v>6280</v>
      </c>
      <c r="G228" s="3" t="s">
        <v>2376</v>
      </c>
      <c r="H228" s="3" t="s">
        <v>1098</v>
      </c>
      <c r="I228" s="7" t="s">
        <v>1618</v>
      </c>
      <c r="J228" s="3"/>
      <c r="K228" s="3"/>
    </row>
    <row r="229" spans="2:11" ht="15">
      <c r="B229" s="3" t="s">
        <v>6281</v>
      </c>
      <c r="C229" s="3" t="s">
        <v>6282</v>
      </c>
      <c r="D229" s="3" t="s">
        <v>1038</v>
      </c>
      <c r="E229" s="7"/>
      <c r="F229" s="3" t="s">
        <v>6283</v>
      </c>
      <c r="G229" s="3" t="s">
        <v>6284</v>
      </c>
      <c r="H229" s="3" t="s">
        <v>1098</v>
      </c>
      <c r="I229" s="7" t="s">
        <v>1049</v>
      </c>
      <c r="J229" s="3"/>
      <c r="K229" s="3"/>
    </row>
    <row r="230" spans="2:11" ht="15">
      <c r="B230" s="3" t="s">
        <v>6285</v>
      </c>
      <c r="C230" s="3" t="s">
        <v>6286</v>
      </c>
      <c r="D230" s="3" t="s">
        <v>1573</v>
      </c>
      <c r="E230" s="7"/>
      <c r="F230" s="3" t="s">
        <v>6287</v>
      </c>
      <c r="G230" s="3" t="s">
        <v>6288</v>
      </c>
      <c r="H230" s="3" t="s">
        <v>1098</v>
      </c>
      <c r="I230" s="7" t="s">
        <v>1618</v>
      </c>
      <c r="J230" s="3"/>
      <c r="K230" s="3"/>
    </row>
    <row r="231" spans="2:11" ht="15">
      <c r="B231" s="3" t="s">
        <v>6289</v>
      </c>
      <c r="C231" s="3" t="s">
        <v>6290</v>
      </c>
      <c r="D231" s="3" t="s">
        <v>1573</v>
      </c>
      <c r="E231" s="7"/>
      <c r="F231" s="3" t="s">
        <v>6291</v>
      </c>
      <c r="G231" s="3" t="s">
        <v>6292</v>
      </c>
      <c r="H231" s="3" t="s">
        <v>1098</v>
      </c>
      <c r="I231" s="7" t="s">
        <v>1618</v>
      </c>
      <c r="J231" s="3"/>
      <c r="K231" s="3"/>
    </row>
    <row r="232" spans="2:11" ht="15">
      <c r="B232" s="3" t="s">
        <v>6293</v>
      </c>
      <c r="C232" s="3" t="s">
        <v>6294</v>
      </c>
      <c r="D232" s="3" t="s">
        <v>1066</v>
      </c>
      <c r="E232" s="7" t="s">
        <v>1095</v>
      </c>
      <c r="F232" s="3" t="s">
        <v>6295</v>
      </c>
      <c r="G232" s="3" t="s">
        <v>6296</v>
      </c>
      <c r="H232" s="3" t="s">
        <v>1098</v>
      </c>
      <c r="I232" s="7" t="s">
        <v>1145</v>
      </c>
      <c r="J232" s="3"/>
      <c r="K232" s="3"/>
    </row>
    <row r="233" spans="2:11" ht="15">
      <c r="B233" s="3" t="s">
        <v>6297</v>
      </c>
      <c r="C233" s="3" t="s">
        <v>6298</v>
      </c>
      <c r="D233" s="3" t="s">
        <v>1038</v>
      </c>
      <c r="E233" s="7"/>
      <c r="F233" s="3" t="s">
        <v>6299</v>
      </c>
      <c r="G233" s="3" t="s">
        <v>6300</v>
      </c>
      <c r="H233" s="3" t="s">
        <v>6300</v>
      </c>
      <c r="I233" s="7" t="s">
        <v>1049</v>
      </c>
      <c r="J233" s="3"/>
      <c r="K233" s="3"/>
    </row>
    <row r="234" spans="2:11" ht="15">
      <c r="B234" s="3" t="s">
        <v>6301</v>
      </c>
      <c r="C234" s="3" t="s">
        <v>6302</v>
      </c>
      <c r="D234" s="3" t="s">
        <v>1038</v>
      </c>
      <c r="E234" s="7"/>
      <c r="F234" s="3" t="s">
        <v>6303</v>
      </c>
      <c r="G234" s="3" t="s">
        <v>6304</v>
      </c>
      <c r="H234" s="3" t="s">
        <v>6304</v>
      </c>
      <c r="I234" s="7" t="s">
        <v>1049</v>
      </c>
      <c r="J234" s="3"/>
      <c r="K234" s="3"/>
    </row>
    <row r="235" spans="2:11" ht="15">
      <c r="B235" s="3" t="s">
        <v>6305</v>
      </c>
      <c r="C235" s="3" t="s">
        <v>6306</v>
      </c>
      <c r="D235" s="3" t="s">
        <v>1038</v>
      </c>
      <c r="E235" s="7"/>
      <c r="F235" s="3" t="s">
        <v>6307</v>
      </c>
      <c r="G235" s="3" t="s">
        <v>6308</v>
      </c>
      <c r="H235" s="3" t="s">
        <v>6308</v>
      </c>
      <c r="I235" s="7" t="s">
        <v>1054</v>
      </c>
      <c r="J235" s="3"/>
      <c r="K235" s="3"/>
    </row>
    <row r="236" spans="2:11" ht="15">
      <c r="B236" s="3" t="s">
        <v>6309</v>
      </c>
      <c r="C236" s="3" t="s">
        <v>6310</v>
      </c>
      <c r="D236" s="3" t="s">
        <v>1038</v>
      </c>
      <c r="E236" s="7"/>
      <c r="F236" s="3" t="s">
        <v>6311</v>
      </c>
      <c r="G236" s="3" t="s">
        <v>6312</v>
      </c>
      <c r="H236" s="3" t="s">
        <v>6312</v>
      </c>
      <c r="I236" s="7" t="s">
        <v>1049</v>
      </c>
      <c r="J236" s="3"/>
      <c r="K236" s="3"/>
    </row>
    <row r="237" spans="2:11" ht="15">
      <c r="B237" s="3" t="s">
        <v>6313</v>
      </c>
      <c r="C237" s="3" t="s">
        <v>6314</v>
      </c>
      <c r="D237" s="3" t="s">
        <v>1038</v>
      </c>
      <c r="E237" s="7"/>
      <c r="F237" s="3" t="s">
        <v>6315</v>
      </c>
      <c r="G237" s="3" t="s">
        <v>6316</v>
      </c>
      <c r="H237" s="3" t="s">
        <v>6316</v>
      </c>
      <c r="I237" s="7" t="s">
        <v>1049</v>
      </c>
      <c r="J237" s="3"/>
      <c r="K237" s="3"/>
    </row>
    <row r="238" spans="2:11" ht="15">
      <c r="B238" s="3" t="s">
        <v>6317</v>
      </c>
      <c r="C238" s="3" t="s">
        <v>6318</v>
      </c>
      <c r="D238" s="3" t="s">
        <v>1038</v>
      </c>
      <c r="E238" s="7"/>
      <c r="F238" s="3" t="s">
        <v>6319</v>
      </c>
      <c r="G238" s="3" t="s">
        <v>6320</v>
      </c>
      <c r="H238" s="3" t="s">
        <v>6320</v>
      </c>
      <c r="I238" s="7" t="s">
        <v>1049</v>
      </c>
      <c r="J238" s="3"/>
      <c r="K238" s="3"/>
    </row>
    <row r="239" spans="2:11" ht="15">
      <c r="B239" s="3" t="s">
        <v>6321</v>
      </c>
      <c r="C239" s="3" t="s">
        <v>6322</v>
      </c>
      <c r="D239" s="3" t="s">
        <v>1038</v>
      </c>
      <c r="E239" s="7"/>
      <c r="F239" s="3" t="s">
        <v>6323</v>
      </c>
      <c r="G239" s="3" t="s">
        <v>6324</v>
      </c>
      <c r="H239" s="3" t="s">
        <v>6324</v>
      </c>
      <c r="I239" s="7" t="s">
        <v>1049</v>
      </c>
      <c r="J239" s="3"/>
      <c r="K239" s="3"/>
    </row>
    <row r="240" spans="2:11" ht="15">
      <c r="B240" s="3" t="s">
        <v>6325</v>
      </c>
      <c r="C240" s="3" t="s">
        <v>6326</v>
      </c>
      <c r="D240" s="3" t="s">
        <v>1038</v>
      </c>
      <c r="E240" s="7"/>
      <c r="F240" s="3" t="s">
        <v>6327</v>
      </c>
      <c r="G240" s="3" t="s">
        <v>6328</v>
      </c>
      <c r="H240" s="3" t="s">
        <v>6328</v>
      </c>
      <c r="I240" s="7" t="s">
        <v>1049</v>
      </c>
      <c r="J240" s="3"/>
      <c r="K240" s="3"/>
    </row>
    <row r="241" spans="2:11" ht="15">
      <c r="B241" s="3" t="s">
        <v>6329</v>
      </c>
      <c r="C241" s="3" t="s">
        <v>6330</v>
      </c>
      <c r="D241" s="3" t="s">
        <v>1038</v>
      </c>
      <c r="E241" s="7"/>
      <c r="F241" s="3" t="s">
        <v>6331</v>
      </c>
      <c r="G241" s="3" t="s">
        <v>6332</v>
      </c>
      <c r="H241" s="3" t="s">
        <v>6332</v>
      </c>
      <c r="I241" s="7" t="s">
        <v>1049</v>
      </c>
      <c r="J241" s="3"/>
      <c r="K241" s="3"/>
    </row>
    <row r="242" spans="2:11" ht="15">
      <c r="B242" s="3" t="s">
        <v>6333</v>
      </c>
      <c r="C242" s="3" t="s">
        <v>6334</v>
      </c>
      <c r="D242" s="3" t="s">
        <v>1066</v>
      </c>
      <c r="E242" s="7" t="s">
        <v>1095</v>
      </c>
      <c r="F242" s="3" t="s">
        <v>6335</v>
      </c>
      <c r="G242" s="3" t="s">
        <v>6336</v>
      </c>
      <c r="H242" s="3" t="s">
        <v>6337</v>
      </c>
      <c r="I242" s="7"/>
      <c r="J242" s="3"/>
      <c r="K242" s="3"/>
    </row>
    <row r="243" spans="2:11" ht="15">
      <c r="B243" s="3" t="s">
        <v>6338</v>
      </c>
      <c r="C243" s="3" t="s">
        <v>6339</v>
      </c>
      <c r="D243" s="3" t="s">
        <v>1038</v>
      </c>
      <c r="E243" s="7"/>
      <c r="F243" s="3" t="s">
        <v>6340</v>
      </c>
      <c r="G243" s="3" t="s">
        <v>6341</v>
      </c>
      <c r="H243" s="3" t="s">
        <v>6341</v>
      </c>
      <c r="I243" s="7" t="s">
        <v>1049</v>
      </c>
      <c r="J243" s="3"/>
      <c r="K243" s="3"/>
    </row>
    <row r="244" spans="2:11" ht="15">
      <c r="B244" s="3" t="s">
        <v>6342</v>
      </c>
      <c r="C244" s="3" t="s">
        <v>6343</v>
      </c>
      <c r="D244" s="3" t="s">
        <v>1038</v>
      </c>
      <c r="E244" s="7"/>
      <c r="F244" s="3" t="s">
        <v>6344</v>
      </c>
      <c r="G244" s="3" t="s">
        <v>3668</v>
      </c>
      <c r="H244" s="3" t="s">
        <v>6345</v>
      </c>
      <c r="I244" s="7"/>
      <c r="J244" s="3"/>
      <c r="K244" s="3"/>
    </row>
    <row r="245" spans="2:11" ht="15">
      <c r="B245" s="3" t="s">
        <v>6346</v>
      </c>
      <c r="C245" s="3" t="s">
        <v>6347</v>
      </c>
      <c r="D245" s="3" t="s">
        <v>1038</v>
      </c>
      <c r="E245" s="7"/>
      <c r="F245" s="3" t="s">
        <v>6348</v>
      </c>
      <c r="G245" s="3" t="s">
        <v>6349</v>
      </c>
      <c r="H245" s="3" t="s">
        <v>1098</v>
      </c>
      <c r="I245" s="7" t="s">
        <v>1042</v>
      </c>
      <c r="J245" s="3"/>
      <c r="K245" s="3"/>
    </row>
    <row r="246" spans="2:11" ht="15">
      <c r="B246" s="3" t="s">
        <v>6350</v>
      </c>
      <c r="C246" s="3" t="s">
        <v>6351</v>
      </c>
      <c r="D246" s="3" t="s">
        <v>1038</v>
      </c>
      <c r="E246" s="7"/>
      <c r="F246" s="3" t="s">
        <v>6352</v>
      </c>
      <c r="G246" s="3" t="s">
        <v>6353</v>
      </c>
      <c r="H246" s="3" t="s">
        <v>1098</v>
      </c>
      <c r="I246" s="7" t="s">
        <v>1054</v>
      </c>
      <c r="J246" s="3"/>
      <c r="K246" s="3"/>
    </row>
    <row r="247" spans="2:11" ht="15">
      <c r="B247" s="3" t="s">
        <v>6354</v>
      </c>
      <c r="C247" s="3" t="s">
        <v>6355</v>
      </c>
      <c r="D247" s="3" t="s">
        <v>1038</v>
      </c>
      <c r="E247" s="7"/>
      <c r="F247" s="3" t="s">
        <v>6356</v>
      </c>
      <c r="G247" s="3" t="s">
        <v>6357</v>
      </c>
      <c r="H247" s="3" t="s">
        <v>1098</v>
      </c>
      <c r="I247" s="7" t="s">
        <v>1054</v>
      </c>
      <c r="J247" s="3"/>
      <c r="K247" s="3"/>
    </row>
    <row r="248" spans="2:11" ht="15">
      <c r="B248" s="3" t="s">
        <v>6358</v>
      </c>
      <c r="C248" s="3" t="s">
        <v>6359</v>
      </c>
      <c r="D248" s="3" t="s">
        <v>1038</v>
      </c>
      <c r="E248" s="7"/>
      <c r="F248" s="3" t="s">
        <v>6360</v>
      </c>
      <c r="G248" s="3" t="s">
        <v>6361</v>
      </c>
      <c r="H248" s="3" t="s">
        <v>6361</v>
      </c>
      <c r="I248" s="7" t="s">
        <v>1049</v>
      </c>
      <c r="J248" s="3"/>
      <c r="K248" s="3"/>
    </row>
    <row r="249" spans="2:11" ht="15">
      <c r="B249" s="3" t="s">
        <v>6362</v>
      </c>
      <c r="C249" s="3" t="s">
        <v>6363</v>
      </c>
      <c r="D249" s="3" t="s">
        <v>1038</v>
      </c>
      <c r="E249" s="7"/>
      <c r="F249" s="3" t="s">
        <v>6364</v>
      </c>
      <c r="G249" s="3" t="s">
        <v>6365</v>
      </c>
      <c r="H249" s="3" t="s">
        <v>6365</v>
      </c>
      <c r="I249" s="7" t="s">
        <v>1049</v>
      </c>
      <c r="J249" s="3"/>
      <c r="K249" s="3"/>
    </row>
    <row r="250" spans="2:11" ht="15">
      <c r="B250" s="3" t="s">
        <v>6366</v>
      </c>
      <c r="C250" s="3" t="s">
        <v>6367</v>
      </c>
      <c r="D250" s="3" t="s">
        <v>1038</v>
      </c>
      <c r="E250" s="7"/>
      <c r="F250" s="3" t="s">
        <v>6368</v>
      </c>
      <c r="G250" s="3" t="s">
        <v>6369</v>
      </c>
      <c r="H250" s="3" t="s">
        <v>6369</v>
      </c>
      <c r="I250" s="7" t="s">
        <v>1049</v>
      </c>
      <c r="J250" s="3"/>
      <c r="K250" s="3"/>
    </row>
    <row r="251" spans="2:11" ht="15">
      <c r="B251" s="3" t="s">
        <v>6370</v>
      </c>
      <c r="C251" s="3" t="s">
        <v>6371</v>
      </c>
      <c r="D251" s="3" t="s">
        <v>1038</v>
      </c>
      <c r="E251" s="7"/>
      <c r="F251" s="3" t="s">
        <v>6372</v>
      </c>
      <c r="G251" s="3" t="s">
        <v>6373</v>
      </c>
      <c r="H251" s="3" t="s">
        <v>6373</v>
      </c>
      <c r="I251" s="7" t="s">
        <v>1049</v>
      </c>
      <c r="J251" s="3"/>
      <c r="K251" s="3"/>
    </row>
    <row r="252" spans="2:11" ht="15">
      <c r="B252" s="3" t="s">
        <v>6374</v>
      </c>
      <c r="C252" s="3" t="s">
        <v>6375</v>
      </c>
      <c r="D252" s="3" t="s">
        <v>1038</v>
      </c>
      <c r="E252" s="7"/>
      <c r="F252" s="3" t="s">
        <v>1673</v>
      </c>
      <c r="G252" s="3" t="s">
        <v>1674</v>
      </c>
      <c r="H252" s="3" t="s">
        <v>2359</v>
      </c>
      <c r="I252" s="7"/>
      <c r="J252" s="3"/>
      <c r="K252" s="3"/>
    </row>
    <row r="253" spans="2:11" ht="15">
      <c r="B253" s="3" t="s">
        <v>6376</v>
      </c>
      <c r="C253" s="3" t="s">
        <v>6377</v>
      </c>
      <c r="D253" s="3" t="s">
        <v>1038</v>
      </c>
      <c r="E253" s="7"/>
      <c r="F253" s="3" t="s">
        <v>6378</v>
      </c>
      <c r="G253" s="3" t="s">
        <v>6379</v>
      </c>
      <c r="H253" s="3" t="s">
        <v>6379</v>
      </c>
      <c r="I253" s="7" t="s">
        <v>1049</v>
      </c>
      <c r="J253" s="3"/>
      <c r="K253" s="3"/>
    </row>
    <row r="254" spans="2:11" ht="15">
      <c r="B254" s="3" t="s">
        <v>6380</v>
      </c>
      <c r="C254" s="3" t="s">
        <v>6381</v>
      </c>
      <c r="D254" s="3" t="s">
        <v>1038</v>
      </c>
      <c r="E254" s="7"/>
      <c r="F254" s="3" t="s">
        <v>6382</v>
      </c>
      <c r="G254" s="3" t="s">
        <v>6383</v>
      </c>
      <c r="H254" s="3" t="s">
        <v>6383</v>
      </c>
      <c r="I254" s="7" t="s">
        <v>1049</v>
      </c>
      <c r="J254" s="3"/>
      <c r="K254" s="3"/>
    </row>
    <row r="255" spans="2:11" ht="15">
      <c r="B255" s="10" t="s">
        <v>1165</v>
      </c>
      <c r="C255" s="10" t="s">
        <v>6384</v>
      </c>
      <c r="D255" s="10" t="s">
        <v>1874</v>
      </c>
      <c r="E255" s="11" t="s">
        <v>1626</v>
      </c>
      <c r="F255" s="10" t="s">
        <v>1875</v>
      </c>
      <c r="G255" s="10" t="s">
        <v>1628</v>
      </c>
      <c r="H255" s="10" t="s">
        <v>1876</v>
      </c>
      <c r="I255" s="11" t="s">
        <v>1049</v>
      </c>
      <c r="J255" s="10"/>
      <c r="K255" s="10"/>
    </row>
    <row r="256" spans="2:11" ht="15">
      <c r="B256" s="10" t="s">
        <v>1161</v>
      </c>
      <c r="C256" s="10" t="s">
        <v>6385</v>
      </c>
      <c r="D256" s="10" t="s">
        <v>1874</v>
      </c>
      <c r="E256" s="11" t="s">
        <v>1879</v>
      </c>
      <c r="F256" s="10" t="s">
        <v>1880</v>
      </c>
      <c r="G256" s="10" t="s">
        <v>1652</v>
      </c>
      <c r="H256" s="10" t="s">
        <v>1881</v>
      </c>
      <c r="I256" s="11" t="s">
        <v>1049</v>
      </c>
      <c r="J256" s="10"/>
      <c r="K256" s="10"/>
    </row>
    <row r="257" spans="2:11" ht="15">
      <c r="B257" s="10" t="s">
        <v>1582</v>
      </c>
      <c r="C257" s="10" t="s">
        <v>6386</v>
      </c>
      <c r="D257" s="10" t="s">
        <v>1874</v>
      </c>
      <c r="E257" s="11" t="s">
        <v>1095</v>
      </c>
      <c r="F257" s="10" t="s">
        <v>1884</v>
      </c>
      <c r="G257" s="10" t="s">
        <v>1885</v>
      </c>
      <c r="H257" s="10" t="s">
        <v>1885</v>
      </c>
      <c r="I257" s="11" t="s">
        <v>1049</v>
      </c>
      <c r="J257" s="10"/>
      <c r="K257" s="10"/>
    </row>
    <row r="258" spans="2:11" ht="15">
      <c r="B258" s="10" t="s">
        <v>1890</v>
      </c>
      <c r="C258" s="10" t="s">
        <v>6387</v>
      </c>
      <c r="D258" s="10" t="s">
        <v>1874</v>
      </c>
      <c r="E258" s="11" t="s">
        <v>1095</v>
      </c>
      <c r="F258" s="10" t="s">
        <v>1888</v>
      </c>
      <c r="G258" s="10" t="s">
        <v>1889</v>
      </c>
      <c r="H258" s="10" t="s">
        <v>1555</v>
      </c>
      <c r="I258" s="11" t="s">
        <v>1049</v>
      </c>
      <c r="J258" s="10"/>
      <c r="K258" s="10"/>
    </row>
    <row r="259" spans="2:11" ht="15">
      <c r="B259" s="10" t="s">
        <v>1619</v>
      </c>
      <c r="C259" s="10" t="s">
        <v>6388</v>
      </c>
      <c r="D259" s="10" t="s">
        <v>1874</v>
      </c>
      <c r="E259" s="11" t="s">
        <v>1095</v>
      </c>
      <c r="F259" s="10" t="s">
        <v>1892</v>
      </c>
      <c r="G259" s="10" t="s">
        <v>1893</v>
      </c>
      <c r="H259" s="10" t="s">
        <v>1894</v>
      </c>
      <c r="I259" s="11" t="s">
        <v>1049</v>
      </c>
      <c r="J259" s="10"/>
      <c r="K259" s="10"/>
    </row>
    <row r="260" spans="2:11" ht="15">
      <c r="B260" s="10" t="s">
        <v>1588</v>
      </c>
      <c r="C260" s="10" t="s">
        <v>6389</v>
      </c>
      <c r="D260" s="10" t="s">
        <v>1874</v>
      </c>
      <c r="E260" s="11" t="s">
        <v>1095</v>
      </c>
      <c r="F260" s="10" t="s">
        <v>1897</v>
      </c>
      <c r="G260" s="10" t="s">
        <v>1898</v>
      </c>
      <c r="H260" s="10" t="s">
        <v>1898</v>
      </c>
      <c r="I260" s="11" t="s">
        <v>1049</v>
      </c>
      <c r="J260" s="10"/>
      <c r="K260" s="10"/>
    </row>
    <row r="261" spans="2:11" ht="15">
      <c r="B261" s="10" t="s">
        <v>1902</v>
      </c>
      <c r="C261" s="10" t="s">
        <v>6390</v>
      </c>
      <c r="D261" s="10" t="s">
        <v>1874</v>
      </c>
      <c r="E261" s="11" t="s">
        <v>1287</v>
      </c>
      <c r="F261" s="10" t="s">
        <v>1901</v>
      </c>
      <c r="G261" s="10" t="s">
        <v>1289</v>
      </c>
      <c r="H261" s="10" t="s">
        <v>1289</v>
      </c>
      <c r="I261" s="11" t="s">
        <v>1049</v>
      </c>
      <c r="J261" s="10"/>
      <c r="K261" s="10"/>
    </row>
    <row r="262" spans="2:11" ht="15">
      <c r="B262" s="10" t="s">
        <v>1146</v>
      </c>
      <c r="C262" s="10" t="s">
        <v>6391</v>
      </c>
      <c r="D262" s="10" t="s">
        <v>1874</v>
      </c>
      <c r="E262" s="11" t="s">
        <v>1095</v>
      </c>
      <c r="F262" s="10" t="s">
        <v>1904</v>
      </c>
      <c r="G262" s="10" t="s">
        <v>1905</v>
      </c>
      <c r="H262" s="10" t="s">
        <v>1905</v>
      </c>
      <c r="I262" s="11" t="s">
        <v>1049</v>
      </c>
      <c r="J262" s="10"/>
      <c r="K262" s="10"/>
    </row>
    <row r="263" spans="2:11" ht="15">
      <c r="B263" s="10" t="s">
        <v>1909</v>
      </c>
      <c r="C263" s="10" t="s">
        <v>6392</v>
      </c>
      <c r="D263" s="10" t="s">
        <v>1874</v>
      </c>
      <c r="E263" s="11" t="s">
        <v>1207</v>
      </c>
      <c r="F263" s="10" t="s">
        <v>1908</v>
      </c>
      <c r="G263" s="10" t="s">
        <v>1202</v>
      </c>
      <c r="H263" s="10" t="s">
        <v>1202</v>
      </c>
      <c r="I263" s="11" t="s">
        <v>1049</v>
      </c>
      <c r="J263" s="10"/>
      <c r="K263" s="10"/>
    </row>
    <row r="264" spans="2:11" ht="15">
      <c r="B264" s="10" t="s">
        <v>1301</v>
      </c>
      <c r="C264" s="10" t="s">
        <v>6393</v>
      </c>
      <c r="D264" s="10" t="s">
        <v>1874</v>
      </c>
      <c r="E264" s="11" t="s">
        <v>1459</v>
      </c>
      <c r="F264" s="10" t="s">
        <v>1911</v>
      </c>
      <c r="G264" s="10" t="s">
        <v>1461</v>
      </c>
      <c r="H264" s="10" t="s">
        <v>1461</v>
      </c>
      <c r="I264" s="11" t="s">
        <v>1049</v>
      </c>
      <c r="J264" s="10"/>
      <c r="K264" s="10"/>
    </row>
    <row r="265" spans="2:11" ht="15">
      <c r="B265" s="10" t="s">
        <v>1140</v>
      </c>
      <c r="C265" s="10" t="s">
        <v>6394</v>
      </c>
      <c r="D265" s="10" t="s">
        <v>1874</v>
      </c>
      <c r="E265" s="11" t="s">
        <v>1914</v>
      </c>
      <c r="F265" s="10" t="s">
        <v>1915</v>
      </c>
      <c r="G265" s="10" t="s">
        <v>1355</v>
      </c>
      <c r="H265" s="10" t="s">
        <v>1355</v>
      </c>
      <c r="I265" s="11" t="s">
        <v>1049</v>
      </c>
      <c r="J265" s="10"/>
      <c r="K265" s="10"/>
    </row>
    <row r="266" spans="2:11" ht="15">
      <c r="B266" s="10" t="s">
        <v>1424</v>
      </c>
      <c r="C266" s="10" t="s">
        <v>6395</v>
      </c>
      <c r="D266" s="10" t="s">
        <v>1874</v>
      </c>
      <c r="E266" s="11" t="s">
        <v>1439</v>
      </c>
      <c r="F266" s="10" t="s">
        <v>1918</v>
      </c>
      <c r="G266" s="10" t="s">
        <v>1919</v>
      </c>
      <c r="H266" s="10" t="s">
        <v>1919</v>
      </c>
      <c r="I266" s="11" t="s">
        <v>1049</v>
      </c>
      <c r="J266" s="10"/>
      <c r="K266" s="10"/>
    </row>
    <row r="267" spans="2:11" ht="15">
      <c r="B267" s="10" t="s">
        <v>1924</v>
      </c>
      <c r="C267" s="10" t="s">
        <v>6396</v>
      </c>
      <c r="D267" s="10" t="s">
        <v>1874</v>
      </c>
      <c r="E267" s="11" t="s">
        <v>1067</v>
      </c>
      <c r="F267" s="10" t="s">
        <v>1922</v>
      </c>
      <c r="G267" s="10" t="s">
        <v>1923</v>
      </c>
      <c r="H267" s="10" t="s">
        <v>1923</v>
      </c>
      <c r="I267" s="11" t="s">
        <v>1049</v>
      </c>
      <c r="J267" s="10"/>
      <c r="K267" s="10"/>
    </row>
    <row r="268" spans="2:11" ht="15">
      <c r="B268" s="10" t="s">
        <v>1928</v>
      </c>
      <c r="C268" s="10" t="s">
        <v>6397</v>
      </c>
      <c r="D268" s="10" t="s">
        <v>1874</v>
      </c>
      <c r="E268" s="11" t="s">
        <v>1084</v>
      </c>
      <c r="F268" s="10" t="s">
        <v>1926</v>
      </c>
      <c r="G268" s="10" t="s">
        <v>1927</v>
      </c>
      <c r="H268" s="10" t="s">
        <v>1927</v>
      </c>
      <c r="I268" s="11" t="s">
        <v>1049</v>
      </c>
      <c r="J268" s="10"/>
      <c r="K268" s="10"/>
    </row>
    <row r="269" spans="2:11" ht="15">
      <c r="B269" s="10" t="s">
        <v>1931</v>
      </c>
      <c r="C269" s="10" t="s">
        <v>6398</v>
      </c>
      <c r="D269" s="10" t="s">
        <v>1874</v>
      </c>
      <c r="E269" s="11" t="s">
        <v>1576</v>
      </c>
      <c r="F269" s="10" t="s">
        <v>1930</v>
      </c>
      <c r="G269" s="10" t="s">
        <v>1744</v>
      </c>
      <c r="H269" s="10" t="s">
        <v>1744</v>
      </c>
      <c r="I269" s="11" t="s">
        <v>1049</v>
      </c>
      <c r="J269" s="10"/>
      <c r="K269" s="10"/>
    </row>
    <row r="270" spans="2:11" ht="15">
      <c r="B270" s="10" t="s">
        <v>1934</v>
      </c>
      <c r="C270" s="10" t="s">
        <v>6399</v>
      </c>
      <c r="D270" s="10" t="s">
        <v>1874</v>
      </c>
      <c r="E270" s="11" t="s">
        <v>1042</v>
      </c>
      <c r="F270" s="10" t="s">
        <v>1933</v>
      </c>
      <c r="G270" s="10" t="s">
        <v>1758</v>
      </c>
      <c r="H270" s="10" t="s">
        <v>1758</v>
      </c>
      <c r="I270" s="11" t="s">
        <v>1049</v>
      </c>
      <c r="J270" s="10"/>
      <c r="K270" s="10"/>
    </row>
    <row r="271" spans="2:11" ht="15">
      <c r="B271" s="10" t="s">
        <v>1938</v>
      </c>
      <c r="C271" s="10" t="s">
        <v>6400</v>
      </c>
      <c r="D271" s="10" t="s">
        <v>1874</v>
      </c>
      <c r="E271" s="11" t="s">
        <v>1718</v>
      </c>
      <c r="F271" s="10" t="s">
        <v>1936</v>
      </c>
      <c r="G271" s="10" t="s">
        <v>1714</v>
      </c>
      <c r="H271" s="10" t="s">
        <v>1937</v>
      </c>
      <c r="I271" s="11" t="s">
        <v>1049</v>
      </c>
      <c r="J271" s="10"/>
      <c r="K271" s="10"/>
    </row>
    <row r="272" spans="2:11" ht="15">
      <c r="B272" s="10" t="s">
        <v>1942</v>
      </c>
      <c r="C272" s="10" t="s">
        <v>6401</v>
      </c>
      <c r="D272" s="10" t="s">
        <v>1874</v>
      </c>
      <c r="E272" s="11" t="s">
        <v>1112</v>
      </c>
      <c r="F272" s="10" t="s">
        <v>1940</v>
      </c>
      <c r="G272" s="10" t="s">
        <v>1114</v>
      </c>
      <c r="H272" s="10" t="s">
        <v>1941</v>
      </c>
      <c r="I272" s="11" t="s">
        <v>1049</v>
      </c>
      <c r="J272" s="10"/>
      <c r="K272" s="10"/>
    </row>
    <row r="273" spans="2:11" ht="15">
      <c r="B273" s="10" t="s">
        <v>1495</v>
      </c>
      <c r="C273" s="10" t="s">
        <v>6402</v>
      </c>
      <c r="D273" s="10" t="s">
        <v>1874</v>
      </c>
      <c r="E273" s="11" t="s">
        <v>1599</v>
      </c>
      <c r="F273" s="10" t="s">
        <v>1944</v>
      </c>
      <c r="G273" s="10" t="s">
        <v>1601</v>
      </c>
      <c r="H273" s="10" t="s">
        <v>1945</v>
      </c>
      <c r="I273" s="11" t="s">
        <v>1049</v>
      </c>
      <c r="J273" s="10"/>
      <c r="K273" s="10"/>
    </row>
    <row r="274" spans="2:11" ht="15">
      <c r="B274" s="10" t="s">
        <v>1613</v>
      </c>
      <c r="C274" s="10" t="s">
        <v>6403</v>
      </c>
      <c r="D274" s="10" t="s">
        <v>1874</v>
      </c>
      <c r="E274" s="11" t="s">
        <v>2178</v>
      </c>
      <c r="F274" s="10" t="s">
        <v>2179</v>
      </c>
      <c r="G274" s="10" t="s">
        <v>2180</v>
      </c>
      <c r="H274" s="10" t="s">
        <v>2180</v>
      </c>
      <c r="I274" s="11" t="s">
        <v>1049</v>
      </c>
      <c r="J274" s="10"/>
      <c r="K274" s="10"/>
    </row>
    <row r="275" spans="2:11" ht="15">
      <c r="B275" s="10" t="s">
        <v>1624</v>
      </c>
      <c r="C275" s="10" t="s">
        <v>6404</v>
      </c>
      <c r="D275" s="10" t="s">
        <v>1874</v>
      </c>
      <c r="E275" s="11" t="s">
        <v>2205</v>
      </c>
      <c r="F275" s="10" t="s">
        <v>2206</v>
      </c>
      <c r="G275" s="10" t="s">
        <v>2207</v>
      </c>
      <c r="H275" s="10" t="s">
        <v>2207</v>
      </c>
      <c r="I275" s="11" t="s">
        <v>1049</v>
      </c>
      <c r="J275" s="10"/>
      <c r="K275" s="10"/>
    </row>
    <row r="276" spans="2:11" ht="15">
      <c r="B276" s="10" t="s">
        <v>1635</v>
      </c>
      <c r="C276" s="10" t="s">
        <v>6405</v>
      </c>
      <c r="D276" s="10" t="s">
        <v>1038</v>
      </c>
      <c r="E276" s="11"/>
      <c r="F276" s="10" t="s">
        <v>2161</v>
      </c>
      <c r="G276" s="10" t="s">
        <v>2162</v>
      </c>
      <c r="H276" s="10" t="s">
        <v>2163</v>
      </c>
      <c r="I276" s="11" t="s">
        <v>1049</v>
      </c>
      <c r="J276" s="10" t="s">
        <v>1043</v>
      </c>
      <c r="K276" s="10" t="s">
        <v>1043</v>
      </c>
    </row>
    <row r="277" spans="2:11" ht="15">
      <c r="B277" s="10" t="s">
        <v>1658</v>
      </c>
      <c r="C277" s="10" t="s">
        <v>6406</v>
      </c>
      <c r="D277" s="10" t="s">
        <v>1038</v>
      </c>
      <c r="E277" s="11"/>
      <c r="F277" s="10" t="s">
        <v>2139</v>
      </c>
      <c r="G277" s="10" t="s">
        <v>2140</v>
      </c>
      <c r="H277" s="10" t="s">
        <v>2141</v>
      </c>
      <c r="I277" s="11" t="s">
        <v>1049</v>
      </c>
      <c r="J277" s="10"/>
      <c r="K277" s="10"/>
    </row>
    <row r="278" spans="2:11" ht="15">
      <c r="B278" s="10" t="s">
        <v>1517</v>
      </c>
      <c r="C278" s="10" t="s">
        <v>6407</v>
      </c>
      <c r="D278" s="10" t="s">
        <v>1038</v>
      </c>
      <c r="E278" s="11"/>
      <c r="F278" s="10" t="s">
        <v>2130</v>
      </c>
      <c r="G278" s="10" t="s">
        <v>2131</v>
      </c>
      <c r="H278" s="10" t="s">
        <v>2033</v>
      </c>
      <c r="I278" s="11" t="s">
        <v>1049</v>
      </c>
      <c r="J278" s="10"/>
      <c r="K278" s="10"/>
    </row>
    <row r="279" spans="2:11" ht="15">
      <c r="B279" s="10" t="s">
        <v>1552</v>
      </c>
      <c r="C279" s="10" t="s">
        <v>6408</v>
      </c>
      <c r="D279" s="10" t="s">
        <v>1038</v>
      </c>
      <c r="E279" s="11"/>
      <c r="F279" s="10" t="s">
        <v>2151</v>
      </c>
      <c r="G279" s="10" t="s">
        <v>2152</v>
      </c>
      <c r="H279" s="10" t="s">
        <v>2153</v>
      </c>
      <c r="I279" s="11" t="s">
        <v>1049</v>
      </c>
      <c r="J279" s="10"/>
      <c r="K279" s="10"/>
    </row>
    <row r="280" spans="2:11" ht="15">
      <c r="B280" s="10" t="s">
        <v>1537</v>
      </c>
      <c r="C280" s="10" t="s">
        <v>6409</v>
      </c>
      <c r="D280" s="10" t="s">
        <v>1038</v>
      </c>
      <c r="E280" s="11"/>
      <c r="F280" s="10" t="s">
        <v>2061</v>
      </c>
      <c r="G280" s="10" t="s">
        <v>2062</v>
      </c>
      <c r="H280" s="10" t="s">
        <v>2063</v>
      </c>
      <c r="I280" s="11" t="s">
        <v>1049</v>
      </c>
      <c r="J280" s="10"/>
      <c r="K280" s="10"/>
    </row>
    <row r="281" spans="2:11" ht="15">
      <c r="B281" s="10" t="s">
        <v>1522</v>
      </c>
      <c r="C281" s="10" t="s">
        <v>6410</v>
      </c>
      <c r="D281" s="10" t="s">
        <v>1038</v>
      </c>
      <c r="E281" s="11"/>
      <c r="F281" s="10" t="s">
        <v>2041</v>
      </c>
      <c r="G281" s="10" t="s">
        <v>2042</v>
      </c>
      <c r="H281" s="10" t="s">
        <v>2043</v>
      </c>
      <c r="I281" s="11" t="s">
        <v>1049</v>
      </c>
      <c r="J281" s="10"/>
      <c r="K281" s="10"/>
    </row>
    <row r="282" spans="2:11" ht="15">
      <c r="B282" s="10" t="s">
        <v>1285</v>
      </c>
      <c r="C282" s="10" t="s">
        <v>6411</v>
      </c>
      <c r="D282" s="10" t="s">
        <v>1038</v>
      </c>
      <c r="E282" s="11"/>
      <c r="F282" s="10" t="s">
        <v>2031</v>
      </c>
      <c r="G282" s="10" t="s">
        <v>2032</v>
      </c>
      <c r="H282" s="10" t="s">
        <v>2033</v>
      </c>
      <c r="I282" s="11" t="s">
        <v>1049</v>
      </c>
      <c r="J282" s="10"/>
      <c r="K282" s="10"/>
    </row>
    <row r="283" spans="2:11" ht="15">
      <c r="B283" s="10" t="s">
        <v>1508</v>
      </c>
      <c r="C283" s="10" t="s">
        <v>6412</v>
      </c>
      <c r="D283" s="10" t="s">
        <v>1038</v>
      </c>
      <c r="E283" s="11"/>
      <c r="F283" s="10" t="s">
        <v>2051</v>
      </c>
      <c r="G283" s="10" t="s">
        <v>2052</v>
      </c>
      <c r="H283" s="10" t="s">
        <v>2053</v>
      </c>
      <c r="I283" s="11" t="s">
        <v>1049</v>
      </c>
      <c r="J283" s="10"/>
      <c r="K283" s="10"/>
    </row>
    <row r="284" spans="2:11" ht="15">
      <c r="B284" s="10" t="s">
        <v>1467</v>
      </c>
      <c r="C284" s="10" t="s">
        <v>6413</v>
      </c>
      <c r="D284" s="10" t="s">
        <v>1874</v>
      </c>
      <c r="E284" s="11" t="s">
        <v>1995</v>
      </c>
      <c r="F284" s="10" t="s">
        <v>1996</v>
      </c>
      <c r="G284" s="10" t="s">
        <v>1997</v>
      </c>
      <c r="H284" s="10" t="s">
        <v>1998</v>
      </c>
      <c r="I284" s="11" t="s">
        <v>1049</v>
      </c>
      <c r="J284" s="10"/>
      <c r="K284" s="10"/>
    </row>
    <row r="285" spans="2:11" ht="15">
      <c r="B285" s="10" t="s">
        <v>1352</v>
      </c>
      <c r="C285" s="10" t="s">
        <v>6414</v>
      </c>
      <c r="D285" s="10" t="s">
        <v>1038</v>
      </c>
      <c r="E285" s="11"/>
      <c r="F285" s="10" t="s">
        <v>2008</v>
      </c>
      <c r="G285" s="10" t="s">
        <v>2009</v>
      </c>
      <c r="H285" s="10" t="s">
        <v>2010</v>
      </c>
      <c r="I285" s="11" t="s">
        <v>1049</v>
      </c>
      <c r="J285" s="10" t="s">
        <v>1043</v>
      </c>
      <c r="K285" s="10" t="s">
        <v>1043</v>
      </c>
    </row>
    <row r="286" spans="2:11" ht="15">
      <c r="B286" s="10" t="s">
        <v>1437</v>
      </c>
      <c r="C286" s="10" t="s">
        <v>6415</v>
      </c>
      <c r="D286" s="10" t="s">
        <v>1038</v>
      </c>
      <c r="E286" s="11"/>
      <c r="F286" s="10" t="s">
        <v>1975</v>
      </c>
      <c r="G286" s="10" t="s">
        <v>1976</v>
      </c>
      <c r="H286" s="10" t="s">
        <v>1977</v>
      </c>
      <c r="I286" s="11" t="s">
        <v>1049</v>
      </c>
      <c r="J286" s="10"/>
      <c r="K286" s="10"/>
    </row>
    <row r="287" spans="2:11" ht="15">
      <c r="B287" s="10" t="s">
        <v>1443</v>
      </c>
      <c r="C287" s="10" t="s">
        <v>6416</v>
      </c>
      <c r="D287" s="10" t="s">
        <v>1038</v>
      </c>
      <c r="E287" s="11"/>
      <c r="F287" s="10" t="s">
        <v>1965</v>
      </c>
      <c r="G287" s="10" t="s">
        <v>1966</v>
      </c>
      <c r="H287" s="10" t="s">
        <v>1967</v>
      </c>
      <c r="I287" s="11" t="s">
        <v>1049</v>
      </c>
      <c r="J287" s="10"/>
      <c r="K287" s="10"/>
    </row>
    <row r="288" spans="2:11" ht="15">
      <c r="B288" s="10" t="s">
        <v>1064</v>
      </c>
      <c r="C288" s="10" t="s">
        <v>6417</v>
      </c>
      <c r="D288" s="10" t="s">
        <v>1038</v>
      </c>
      <c r="E288" s="11"/>
      <c r="F288" s="10" t="s">
        <v>1985</v>
      </c>
      <c r="G288" s="10" t="s">
        <v>1986</v>
      </c>
      <c r="H288" s="10" t="s">
        <v>1987</v>
      </c>
      <c r="I288" s="11" t="s">
        <v>1049</v>
      </c>
      <c r="J288" s="10"/>
      <c r="K288" s="10"/>
    </row>
    <row r="289" spans="2:11" ht="15">
      <c r="B289" s="10" t="s">
        <v>1071</v>
      </c>
      <c r="C289" s="10" t="s">
        <v>6418</v>
      </c>
      <c r="D289" s="10" t="s">
        <v>1874</v>
      </c>
      <c r="E289" s="11" t="s">
        <v>2085</v>
      </c>
      <c r="F289" s="10" t="s">
        <v>2086</v>
      </c>
      <c r="G289" s="10" t="s">
        <v>2087</v>
      </c>
      <c r="H289" s="10" t="s">
        <v>2088</v>
      </c>
      <c r="I289" s="11" t="s">
        <v>1049</v>
      </c>
      <c r="J289" s="10"/>
      <c r="K289" s="10"/>
    </row>
    <row r="290" spans="2:11" ht="15">
      <c r="B290" s="10" t="s">
        <v>1082</v>
      </c>
      <c r="C290" s="10" t="s">
        <v>6419</v>
      </c>
      <c r="D290" s="10" t="s">
        <v>1874</v>
      </c>
      <c r="E290" s="11" t="s">
        <v>2244</v>
      </c>
      <c r="F290" s="10" t="s">
        <v>2245</v>
      </c>
      <c r="G290" s="10" t="s">
        <v>2246</v>
      </c>
      <c r="H290" s="10" t="s">
        <v>2247</v>
      </c>
      <c r="I290" s="11" t="s">
        <v>1049</v>
      </c>
      <c r="J290" s="10"/>
      <c r="K290" s="10"/>
    </row>
    <row r="291" spans="2:11" ht="15">
      <c r="B291" s="10" t="s">
        <v>1088</v>
      </c>
      <c r="C291" s="10" t="s">
        <v>6420</v>
      </c>
      <c r="D291" s="10" t="s">
        <v>1038</v>
      </c>
      <c r="E291" s="11"/>
      <c r="F291" s="10" t="s">
        <v>2096</v>
      </c>
      <c r="G291" s="10" t="s">
        <v>6421</v>
      </c>
      <c r="H291" s="10" t="s">
        <v>6422</v>
      </c>
      <c r="I291" s="11" t="s">
        <v>1049</v>
      </c>
      <c r="J291" s="10"/>
      <c r="K291" s="10"/>
    </row>
    <row r="292" spans="2:11" ht="15">
      <c r="B292" s="10" t="s">
        <v>1741</v>
      </c>
      <c r="C292" s="10" t="s">
        <v>6423</v>
      </c>
      <c r="D292" s="10" t="s">
        <v>1038</v>
      </c>
      <c r="E292" s="11"/>
      <c r="F292" s="10" t="s">
        <v>2284</v>
      </c>
      <c r="G292" s="10" t="s">
        <v>2285</v>
      </c>
      <c r="H292" s="10" t="s">
        <v>2286</v>
      </c>
      <c r="I292" s="11" t="s">
        <v>1049</v>
      </c>
      <c r="J292" s="10"/>
      <c r="K292" s="10"/>
    </row>
    <row r="293" spans="2:11" ht="15">
      <c r="B293" s="10" t="s">
        <v>1755</v>
      </c>
      <c r="C293" s="10" t="s">
        <v>6424</v>
      </c>
      <c r="D293" s="10" t="s">
        <v>1038</v>
      </c>
      <c r="E293" s="11"/>
      <c r="F293" s="10" t="s">
        <v>2268</v>
      </c>
      <c r="G293" s="10" t="s">
        <v>2269</v>
      </c>
      <c r="H293" s="10" t="s">
        <v>2270</v>
      </c>
      <c r="I293" s="11" t="s">
        <v>1049</v>
      </c>
      <c r="J293" s="10"/>
      <c r="K293" s="10"/>
    </row>
    <row r="294" spans="2:11" ht="15">
      <c r="B294" s="10" t="s">
        <v>1711</v>
      </c>
      <c r="C294" s="10" t="s">
        <v>6425</v>
      </c>
      <c r="D294" s="10" t="s">
        <v>1038</v>
      </c>
      <c r="E294" s="11"/>
      <c r="F294" s="10" t="s">
        <v>6426</v>
      </c>
      <c r="G294" s="10" t="s">
        <v>6427</v>
      </c>
      <c r="H294" s="10" t="s">
        <v>6428</v>
      </c>
      <c r="I294" s="11" t="s">
        <v>1049</v>
      </c>
      <c r="J294" s="10"/>
      <c r="K294" s="10"/>
    </row>
    <row r="295" spans="2:11" ht="15">
      <c r="B295" s="10" t="s">
        <v>1367</v>
      </c>
      <c r="C295" s="10" t="s">
        <v>6429</v>
      </c>
      <c r="D295" s="10" t="s">
        <v>1038</v>
      </c>
      <c r="E295" s="11"/>
      <c r="F295" s="10" t="s">
        <v>2258</v>
      </c>
      <c r="G295" s="10" t="s">
        <v>2259</v>
      </c>
      <c r="H295" s="10" t="s">
        <v>2260</v>
      </c>
      <c r="I295" s="11" t="s">
        <v>1049</v>
      </c>
      <c r="J295" s="10"/>
      <c r="K295" s="10"/>
    </row>
    <row r="296" spans="2:11" ht="15">
      <c r="B296" s="10" t="s">
        <v>1296</v>
      </c>
      <c r="C296" s="10" t="s">
        <v>6430</v>
      </c>
      <c r="D296" s="10" t="s">
        <v>1038</v>
      </c>
      <c r="E296" s="11"/>
      <c r="F296" s="10" t="s">
        <v>6431</v>
      </c>
      <c r="G296" s="10" t="s">
        <v>6432</v>
      </c>
      <c r="H296" s="10" t="s">
        <v>1098</v>
      </c>
      <c r="I296" s="11" t="s">
        <v>1049</v>
      </c>
      <c r="J296" s="10"/>
      <c r="K296" s="10"/>
    </row>
    <row r="297" spans="2:11" ht="15">
      <c r="B297" s="10" t="s">
        <v>1291</v>
      </c>
      <c r="C297" s="10" t="s">
        <v>6433</v>
      </c>
      <c r="D297" s="10" t="s">
        <v>1038</v>
      </c>
      <c r="E297" s="11"/>
      <c r="F297" s="10" t="s">
        <v>2219</v>
      </c>
      <c r="G297" s="10" t="s">
        <v>2220</v>
      </c>
      <c r="H297" s="10" t="s">
        <v>2221</v>
      </c>
      <c r="I297" s="11" t="s">
        <v>1049</v>
      </c>
      <c r="J297" s="10"/>
      <c r="K297" s="10"/>
    </row>
    <row r="298" spans="2:11" ht="15">
      <c r="B298" s="10" t="s">
        <v>1339</v>
      </c>
      <c r="C298" s="10" t="s">
        <v>6434</v>
      </c>
      <c r="D298" s="10" t="s">
        <v>1874</v>
      </c>
      <c r="E298" s="11" t="s">
        <v>1095</v>
      </c>
      <c r="F298" s="10" t="s">
        <v>6435</v>
      </c>
      <c r="G298" s="10" t="s">
        <v>6197</v>
      </c>
      <c r="H298" s="10" t="s">
        <v>6198</v>
      </c>
      <c r="I298" s="11" t="s">
        <v>1049</v>
      </c>
      <c r="J298" s="10"/>
      <c r="K298" s="10"/>
    </row>
    <row r="299" spans="2:11" ht="15">
      <c r="B299" s="10" t="s">
        <v>1721</v>
      </c>
      <c r="C299" s="10" t="s">
        <v>6436</v>
      </c>
      <c r="D299" s="10" t="s">
        <v>1874</v>
      </c>
      <c r="E299" s="11" t="s">
        <v>1095</v>
      </c>
      <c r="F299" s="10" t="s">
        <v>6437</v>
      </c>
      <c r="G299" s="10" t="s">
        <v>6202</v>
      </c>
      <c r="H299" s="10" t="s">
        <v>1098</v>
      </c>
      <c r="I299" s="11" t="s">
        <v>1049</v>
      </c>
      <c r="J299" s="10"/>
      <c r="K299" s="10"/>
    </row>
    <row r="300" spans="2:11" ht="15">
      <c r="B300" s="10" t="s">
        <v>1547</v>
      </c>
      <c r="C300" s="10" t="s">
        <v>6438</v>
      </c>
      <c r="D300" s="10" t="s">
        <v>1874</v>
      </c>
      <c r="E300" s="11" t="s">
        <v>1095</v>
      </c>
      <c r="F300" s="10" t="s">
        <v>6439</v>
      </c>
      <c r="G300" s="10" t="s">
        <v>6206</v>
      </c>
      <c r="H300" s="10" t="s">
        <v>6207</v>
      </c>
      <c r="I300" s="11" t="s">
        <v>1049</v>
      </c>
      <c r="J300" s="10"/>
      <c r="K300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5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6440</v>
      </c>
      <c r="D4" s="4" t="s">
        <v>1019</v>
      </c>
      <c r="E4" s="3" t="s">
        <v>129</v>
      </c>
    </row>
    <row r="5" spans="1:11" ht="16">
      <c r="B5" s="4" t="s">
        <v>1020</v>
      </c>
      <c r="C5" s="13" t="s">
        <v>132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130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6441</v>
      </c>
      <c r="D9" s="3" t="s">
        <v>1038</v>
      </c>
      <c r="E9" s="7"/>
      <c r="F9" s="3" t="s">
        <v>6442</v>
      </c>
      <c r="G9" s="3" t="s">
        <v>6443</v>
      </c>
      <c r="H9" s="3" t="s">
        <v>6444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6445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6446</v>
      </c>
      <c r="D11" s="3" t="s">
        <v>1038</v>
      </c>
      <c r="E11" s="7"/>
      <c r="F11" s="3" t="s">
        <v>5839</v>
      </c>
      <c r="G11" s="3" t="s">
        <v>5840</v>
      </c>
      <c r="H11" s="3" t="s">
        <v>6447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6448</v>
      </c>
      <c r="D12" s="3" t="s">
        <v>1573</v>
      </c>
      <c r="E12" s="7"/>
      <c r="F12" s="3" t="s">
        <v>6449</v>
      </c>
      <c r="G12" s="3" t="s">
        <v>6450</v>
      </c>
      <c r="H12" s="3" t="s">
        <v>5635</v>
      </c>
      <c r="I12" s="7" t="s">
        <v>1576</v>
      </c>
      <c r="J12" s="3"/>
      <c r="K12" s="3"/>
    </row>
    <row r="13" spans="1:11" ht="15">
      <c r="B13" s="3" t="s">
        <v>1165</v>
      </c>
      <c r="C13" s="3" t="s">
        <v>6451</v>
      </c>
      <c r="D13" s="3" t="s">
        <v>1038</v>
      </c>
      <c r="E13" s="7"/>
      <c r="F13" s="3" t="s">
        <v>6452</v>
      </c>
      <c r="G13" s="3" t="s">
        <v>4284</v>
      </c>
      <c r="H13" s="3" t="s">
        <v>5639</v>
      </c>
      <c r="I13" s="7" t="s">
        <v>1049</v>
      </c>
      <c r="J13" s="3"/>
      <c r="K13" s="3"/>
    </row>
    <row r="14" spans="1:11" ht="15">
      <c r="B14" s="3" t="s">
        <v>1877</v>
      </c>
      <c r="C14" s="3" t="s">
        <v>6453</v>
      </c>
      <c r="D14" s="3" t="s">
        <v>1038</v>
      </c>
      <c r="E14" s="7"/>
      <c r="F14" s="3" t="s">
        <v>6454</v>
      </c>
      <c r="G14" s="3" t="s">
        <v>6455</v>
      </c>
      <c r="H14" s="3" t="s">
        <v>5643</v>
      </c>
      <c r="I14" s="7" t="s">
        <v>1076</v>
      </c>
      <c r="J14" s="3"/>
      <c r="K14" s="3"/>
    </row>
    <row r="15" spans="1:11" ht="15">
      <c r="B15" s="3" t="s">
        <v>1161</v>
      </c>
      <c r="C15" s="3" t="s">
        <v>6456</v>
      </c>
      <c r="D15" s="3" t="s">
        <v>1038</v>
      </c>
      <c r="E15" s="7"/>
      <c r="F15" s="3" t="s">
        <v>6457</v>
      </c>
      <c r="G15" s="3" t="s">
        <v>4287</v>
      </c>
      <c r="H15" s="3" t="s">
        <v>5647</v>
      </c>
      <c r="I15" s="7" t="s">
        <v>3580</v>
      </c>
      <c r="J15" s="3"/>
      <c r="K15" s="3"/>
    </row>
    <row r="16" spans="1:11" ht="15">
      <c r="B16" s="3" t="s">
        <v>1882</v>
      </c>
      <c r="C16" s="3" t="s">
        <v>6458</v>
      </c>
      <c r="D16" s="3" t="s">
        <v>1573</v>
      </c>
      <c r="E16" s="7"/>
      <c r="F16" s="3" t="s">
        <v>6459</v>
      </c>
      <c r="G16" s="3" t="s">
        <v>5908</v>
      </c>
      <c r="H16" s="3" t="s">
        <v>6460</v>
      </c>
      <c r="I16" s="7" t="s">
        <v>1576</v>
      </c>
      <c r="J16" s="3"/>
      <c r="K16" s="3"/>
    </row>
    <row r="17" spans="2:11" ht="15">
      <c r="B17" s="3" t="s">
        <v>1886</v>
      </c>
      <c r="C17" s="3" t="s">
        <v>6461</v>
      </c>
      <c r="D17" s="3" t="s">
        <v>1038</v>
      </c>
      <c r="E17" s="7"/>
      <c r="F17" s="3" t="s">
        <v>6462</v>
      </c>
      <c r="G17" s="3" t="s">
        <v>6463</v>
      </c>
      <c r="H17" s="3" t="s">
        <v>6464</v>
      </c>
      <c r="I17" s="7" t="s">
        <v>1049</v>
      </c>
      <c r="J17" s="3"/>
      <c r="K17" s="3"/>
    </row>
    <row r="18" spans="2:11" ht="15">
      <c r="B18" s="3" t="s">
        <v>1890</v>
      </c>
      <c r="C18" s="3" t="s">
        <v>6465</v>
      </c>
      <c r="D18" s="3" t="s">
        <v>1038</v>
      </c>
      <c r="E18" s="7"/>
      <c r="F18" s="3" t="s">
        <v>6466</v>
      </c>
      <c r="G18" s="3" t="s">
        <v>6467</v>
      </c>
      <c r="H18" s="3" t="s">
        <v>6468</v>
      </c>
      <c r="I18" s="7" t="s">
        <v>1076</v>
      </c>
      <c r="J18" s="3"/>
      <c r="K18" s="3"/>
    </row>
    <row r="19" spans="2:11" ht="15">
      <c r="B19" s="3" t="s">
        <v>1619</v>
      </c>
      <c r="C19" s="3" t="s">
        <v>6469</v>
      </c>
      <c r="D19" s="3" t="s">
        <v>1038</v>
      </c>
      <c r="E19" s="7"/>
      <c r="F19" s="3" t="s">
        <v>6470</v>
      </c>
      <c r="G19" s="3" t="s">
        <v>6471</v>
      </c>
      <c r="H19" s="3" t="s">
        <v>6472</v>
      </c>
      <c r="I19" s="7" t="s">
        <v>2079</v>
      </c>
      <c r="J19" s="3"/>
      <c r="K19" s="3"/>
    </row>
    <row r="20" spans="2:11" ht="15">
      <c r="B20" s="3" t="s">
        <v>1895</v>
      </c>
      <c r="C20" s="3" t="s">
        <v>6473</v>
      </c>
      <c r="D20" s="3" t="s">
        <v>1842</v>
      </c>
      <c r="E20" s="7"/>
      <c r="F20" s="3" t="s">
        <v>6474</v>
      </c>
      <c r="G20" s="3" t="s">
        <v>5650</v>
      </c>
      <c r="H20" s="3" t="s">
        <v>5650</v>
      </c>
      <c r="I20" s="7" t="s">
        <v>1042</v>
      </c>
      <c r="J20" s="3"/>
      <c r="K20" s="3"/>
    </row>
    <row r="21" spans="2:11" ht="15">
      <c r="B21" s="3" t="s">
        <v>1899</v>
      </c>
      <c r="C21" s="3" t="s">
        <v>6475</v>
      </c>
      <c r="D21" s="3" t="s">
        <v>1038</v>
      </c>
      <c r="E21" s="7"/>
      <c r="F21" s="3" t="s">
        <v>1646</v>
      </c>
      <c r="G21" s="3" t="s">
        <v>1647</v>
      </c>
      <c r="H21" s="3" t="s">
        <v>1648</v>
      </c>
      <c r="I21" s="7" t="s">
        <v>1049</v>
      </c>
      <c r="J21" s="3"/>
      <c r="K21" s="3"/>
    </row>
    <row r="22" spans="2:11" ht="15">
      <c r="B22" s="3" t="s">
        <v>1902</v>
      </c>
      <c r="C22" s="3" t="s">
        <v>6476</v>
      </c>
      <c r="D22" s="3" t="s">
        <v>1573</v>
      </c>
      <c r="E22" s="7"/>
      <c r="F22" s="3" t="s">
        <v>1615</v>
      </c>
      <c r="G22" s="3" t="s">
        <v>1616</v>
      </c>
      <c r="H22" s="3" t="s">
        <v>1617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1146</v>
      </c>
      <c r="C23" s="3" t="s">
        <v>6477</v>
      </c>
      <c r="D23" s="3" t="s">
        <v>1066</v>
      </c>
      <c r="E23" s="7" t="s">
        <v>5663</v>
      </c>
      <c r="F23" s="3" t="s">
        <v>5664</v>
      </c>
      <c r="G23" s="3" t="s">
        <v>6478</v>
      </c>
      <c r="H23" s="3" t="s">
        <v>5666</v>
      </c>
      <c r="I23" s="7" t="s">
        <v>1042</v>
      </c>
      <c r="J23" s="3"/>
      <c r="K23" s="3"/>
    </row>
    <row r="24" spans="2:11" ht="15">
      <c r="B24" s="3" t="s">
        <v>1906</v>
      </c>
      <c r="C24" s="3" t="s">
        <v>6479</v>
      </c>
      <c r="D24" s="3" t="s">
        <v>1038</v>
      </c>
      <c r="E24" s="7"/>
      <c r="F24" s="3" t="s">
        <v>5668</v>
      </c>
      <c r="G24" s="3" t="s">
        <v>6480</v>
      </c>
      <c r="H24" s="3"/>
      <c r="I24" s="7" t="s">
        <v>1049</v>
      </c>
      <c r="J24" s="3"/>
      <c r="K24" s="3"/>
    </row>
    <row r="25" spans="2:11" ht="15">
      <c r="B25" s="3" t="s">
        <v>1448</v>
      </c>
      <c r="C25" s="3" t="s">
        <v>6481</v>
      </c>
      <c r="D25" s="3" t="s">
        <v>1038</v>
      </c>
      <c r="E25" s="7"/>
      <c r="F25" s="3" t="s">
        <v>5694</v>
      </c>
      <c r="G25" s="3" t="s">
        <v>6482</v>
      </c>
      <c r="H25" s="3" t="s">
        <v>6483</v>
      </c>
      <c r="I25" s="7" t="s">
        <v>1049</v>
      </c>
      <c r="J25" s="3"/>
      <c r="K25" s="3"/>
    </row>
    <row r="26" spans="2:11" ht="15">
      <c r="B26" s="3" t="s">
        <v>1909</v>
      </c>
      <c r="C26" s="3" t="s">
        <v>6484</v>
      </c>
      <c r="D26" s="3" t="s">
        <v>1066</v>
      </c>
      <c r="E26" s="7" t="s">
        <v>5663</v>
      </c>
      <c r="F26" s="3" t="s">
        <v>6485</v>
      </c>
      <c r="G26" s="3" t="s">
        <v>6486</v>
      </c>
      <c r="H26" s="3" t="s">
        <v>6487</v>
      </c>
      <c r="I26" s="7" t="s">
        <v>1042</v>
      </c>
      <c r="J26" s="3"/>
      <c r="K26" s="3"/>
    </row>
    <row r="27" spans="2:11" ht="15">
      <c r="B27" s="3" t="s">
        <v>1301</v>
      </c>
      <c r="C27" s="3" t="s">
        <v>6488</v>
      </c>
      <c r="D27" s="3" t="s">
        <v>1038</v>
      </c>
      <c r="E27" s="7"/>
      <c r="F27" s="3" t="s">
        <v>6489</v>
      </c>
      <c r="G27" s="3" t="s">
        <v>6490</v>
      </c>
      <c r="H27" s="3"/>
      <c r="I27" s="7" t="s">
        <v>1049</v>
      </c>
      <c r="J27" s="3"/>
      <c r="K27" s="3"/>
    </row>
    <row r="28" spans="2:11" ht="15">
      <c r="B28" s="3" t="s">
        <v>1223</v>
      </c>
      <c r="C28" s="3" t="s">
        <v>6491</v>
      </c>
      <c r="D28" s="3" t="s">
        <v>1038</v>
      </c>
      <c r="E28" s="7"/>
      <c r="F28" s="3" t="s">
        <v>6492</v>
      </c>
      <c r="G28" s="3" t="s">
        <v>6493</v>
      </c>
      <c r="H28" s="3" t="s">
        <v>6494</v>
      </c>
      <c r="I28" s="7" t="s">
        <v>1049</v>
      </c>
      <c r="J28" s="3"/>
      <c r="K28" s="3"/>
    </row>
    <row r="29" spans="2:11" ht="15">
      <c r="B29" s="3" t="s">
        <v>1912</v>
      </c>
      <c r="C29" s="3" t="s">
        <v>6495</v>
      </c>
      <c r="D29" s="3" t="s">
        <v>1066</v>
      </c>
      <c r="E29" s="7" t="s">
        <v>6496</v>
      </c>
      <c r="F29" s="3" t="s">
        <v>6497</v>
      </c>
      <c r="G29" s="3" t="s">
        <v>6498</v>
      </c>
      <c r="H29" s="3" t="s">
        <v>6499</v>
      </c>
      <c r="I29" s="7" t="s">
        <v>1042</v>
      </c>
      <c r="J29" s="3"/>
      <c r="K29" s="3"/>
    </row>
    <row r="30" spans="2:11" ht="15">
      <c r="B30" s="3" t="s">
        <v>1140</v>
      </c>
      <c r="C30" s="3" t="s">
        <v>6500</v>
      </c>
      <c r="D30" s="3" t="s">
        <v>1038</v>
      </c>
      <c r="E30" s="7"/>
      <c r="F30" s="3" t="s">
        <v>6501</v>
      </c>
      <c r="G30" s="3" t="s">
        <v>6502</v>
      </c>
      <c r="H30" s="3"/>
      <c r="I30" s="7" t="s">
        <v>2079</v>
      </c>
      <c r="J30" s="3"/>
      <c r="K30" s="3"/>
    </row>
    <row r="31" spans="2:11" ht="15">
      <c r="B31" s="3" t="s">
        <v>1215</v>
      </c>
      <c r="C31" s="3" t="s">
        <v>6503</v>
      </c>
      <c r="D31" s="3" t="s">
        <v>1038</v>
      </c>
      <c r="E31" s="7"/>
      <c r="F31" s="3" t="s">
        <v>6504</v>
      </c>
      <c r="G31" s="3" t="s">
        <v>6505</v>
      </c>
      <c r="H31" s="3" t="s">
        <v>6506</v>
      </c>
      <c r="I31" s="7" t="s">
        <v>1049</v>
      </c>
      <c r="J31" s="3"/>
      <c r="K31" s="3"/>
    </row>
    <row r="32" spans="2:11" ht="15">
      <c r="B32" s="3" t="s">
        <v>1169</v>
      </c>
      <c r="C32" s="3" t="s">
        <v>6507</v>
      </c>
      <c r="D32" s="3" t="s">
        <v>1038</v>
      </c>
      <c r="E32" s="7"/>
      <c r="F32" s="3" t="s">
        <v>6508</v>
      </c>
      <c r="G32" s="3" t="s">
        <v>6509</v>
      </c>
      <c r="H32" s="3" t="s">
        <v>6510</v>
      </c>
      <c r="I32" s="7" t="s">
        <v>1866</v>
      </c>
      <c r="J32" s="3"/>
      <c r="K32" s="3"/>
    </row>
    <row r="33" spans="2:11" ht="15">
      <c r="B33" s="3" t="s">
        <v>1319</v>
      </c>
      <c r="C33" s="3" t="s">
        <v>6511</v>
      </c>
      <c r="D33" s="3" t="s">
        <v>1038</v>
      </c>
      <c r="E33" s="7"/>
      <c r="F33" s="3" t="s">
        <v>6512</v>
      </c>
      <c r="G33" s="3" t="s">
        <v>6513</v>
      </c>
      <c r="H33" s="3" t="s">
        <v>6514</v>
      </c>
      <c r="I33" s="7" t="s">
        <v>1049</v>
      </c>
      <c r="J33" s="3"/>
      <c r="K33" s="3"/>
    </row>
    <row r="34" spans="2:11" ht="15">
      <c r="B34" s="3" t="s">
        <v>1472</v>
      </c>
      <c r="C34" s="3" t="s">
        <v>6515</v>
      </c>
      <c r="D34" s="3" t="s">
        <v>1038</v>
      </c>
      <c r="E34" s="7"/>
      <c r="F34" s="3" t="s">
        <v>6516</v>
      </c>
      <c r="G34" s="3" t="s">
        <v>6517</v>
      </c>
      <c r="H34" s="3" t="s">
        <v>1098</v>
      </c>
      <c r="I34" s="7" t="s">
        <v>1076</v>
      </c>
      <c r="J34" s="3"/>
      <c r="K34" s="3"/>
    </row>
    <row r="35" spans="2:11" ht="15">
      <c r="B35" s="3" t="s">
        <v>1567</v>
      </c>
      <c r="C35" s="3" t="s">
        <v>6518</v>
      </c>
      <c r="D35" s="3" t="s">
        <v>1038</v>
      </c>
      <c r="E35" s="7"/>
      <c r="F35" s="3" t="s">
        <v>6519</v>
      </c>
      <c r="G35" s="3" t="s">
        <v>6520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6521</v>
      </c>
      <c r="D36" s="3" t="s">
        <v>1038</v>
      </c>
      <c r="E36" s="7"/>
      <c r="F36" s="3" t="s">
        <v>6522</v>
      </c>
      <c r="G36" s="3" t="s">
        <v>6523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1392</v>
      </c>
      <c r="C37" s="3" t="s">
        <v>6524</v>
      </c>
      <c r="D37" s="3" t="s">
        <v>1038</v>
      </c>
      <c r="E37" s="7"/>
      <c r="F37" s="3" t="s">
        <v>6525</v>
      </c>
      <c r="G37" s="3" t="s">
        <v>6526</v>
      </c>
      <c r="H37" s="3" t="s">
        <v>1098</v>
      </c>
      <c r="I37" s="7" t="s">
        <v>6527</v>
      </c>
      <c r="J37" s="3"/>
      <c r="K37" s="3"/>
    </row>
    <row r="38" spans="2:11" ht="15">
      <c r="B38" s="3" t="s">
        <v>1380</v>
      </c>
      <c r="C38" s="3" t="s">
        <v>6528</v>
      </c>
      <c r="D38" s="3" t="s">
        <v>1038</v>
      </c>
      <c r="E38" s="7"/>
      <c r="F38" s="3" t="s">
        <v>6529</v>
      </c>
      <c r="G38" s="3" t="s">
        <v>6530</v>
      </c>
      <c r="H38" s="3" t="s">
        <v>1098</v>
      </c>
      <c r="I38" s="7" t="s">
        <v>1049</v>
      </c>
      <c r="J38" s="3"/>
      <c r="K38" s="3"/>
    </row>
    <row r="39" spans="2:11" ht="15">
      <c r="B39" s="3" t="s">
        <v>1388</v>
      </c>
      <c r="C39" s="3" t="s">
        <v>6531</v>
      </c>
      <c r="D39" s="3" t="s">
        <v>1038</v>
      </c>
      <c r="E39" s="7"/>
      <c r="F39" s="3" t="s">
        <v>6532</v>
      </c>
      <c r="G39" s="3" t="s">
        <v>6533</v>
      </c>
      <c r="H39" s="3" t="s">
        <v>1098</v>
      </c>
      <c r="I39" s="7" t="s">
        <v>1049</v>
      </c>
      <c r="J39" s="3"/>
      <c r="K39" s="3"/>
    </row>
    <row r="40" spans="2:11" ht="15">
      <c r="B40" s="3" t="s">
        <v>1384</v>
      </c>
      <c r="C40" s="3" t="s">
        <v>6534</v>
      </c>
      <c r="D40" s="3" t="s">
        <v>1038</v>
      </c>
      <c r="E40" s="7"/>
      <c r="F40" s="3" t="s">
        <v>6535</v>
      </c>
      <c r="G40" s="3" t="s">
        <v>6536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1219</v>
      </c>
      <c r="C41" s="3" t="s">
        <v>6537</v>
      </c>
      <c r="D41" s="3" t="s">
        <v>1066</v>
      </c>
      <c r="E41" s="7" t="s">
        <v>1095</v>
      </c>
      <c r="F41" s="3" t="s">
        <v>6538</v>
      </c>
      <c r="G41" s="3" t="s">
        <v>6539</v>
      </c>
      <c r="H41" s="3" t="s">
        <v>6539</v>
      </c>
      <c r="I41" s="7"/>
      <c r="J41" s="3"/>
      <c r="K41" s="3"/>
    </row>
    <row r="42" spans="2:11" ht="15">
      <c r="B42" s="3" t="s">
        <v>1227</v>
      </c>
      <c r="C42" s="3" t="s">
        <v>6540</v>
      </c>
      <c r="D42" s="3" t="s">
        <v>1038</v>
      </c>
      <c r="E42" s="7"/>
      <c r="F42" s="3" t="s">
        <v>6541</v>
      </c>
      <c r="G42" s="3" t="s">
        <v>6542</v>
      </c>
      <c r="H42" s="3" t="s">
        <v>6542</v>
      </c>
      <c r="I42" s="7"/>
      <c r="J42" s="3"/>
      <c r="K42" s="3"/>
    </row>
    <row r="43" spans="2:11" ht="15">
      <c r="B43" s="3" t="s">
        <v>1191</v>
      </c>
      <c r="C43" s="3" t="s">
        <v>6543</v>
      </c>
      <c r="D43" s="3" t="s">
        <v>1038</v>
      </c>
      <c r="E43" s="7"/>
      <c r="F43" s="3" t="s">
        <v>6544</v>
      </c>
      <c r="G43" s="3" t="s">
        <v>6545</v>
      </c>
      <c r="H43" s="3" t="s">
        <v>6545</v>
      </c>
      <c r="I43" s="7"/>
      <c r="J43" s="3"/>
      <c r="K43" s="3"/>
    </row>
    <row r="44" spans="2:11" ht="15">
      <c r="B44" s="3" t="s">
        <v>1195</v>
      </c>
      <c r="C44" s="3" t="s">
        <v>6546</v>
      </c>
      <c r="D44" s="3" t="s">
        <v>1038</v>
      </c>
      <c r="E44" s="7"/>
      <c r="F44" s="3" t="s">
        <v>6547</v>
      </c>
      <c r="G44" s="3" t="s">
        <v>6548</v>
      </c>
      <c r="H44" s="3" t="s">
        <v>6548</v>
      </c>
      <c r="I44" s="7"/>
      <c r="J44" s="3"/>
      <c r="K44" s="3"/>
    </row>
    <row r="45" spans="2:11" ht="15">
      <c r="B45" s="3" t="s">
        <v>1187</v>
      </c>
      <c r="C45" s="3" t="s">
        <v>6549</v>
      </c>
      <c r="D45" s="3" t="s">
        <v>1038</v>
      </c>
      <c r="E45" s="7"/>
      <c r="F45" s="3" t="s">
        <v>6550</v>
      </c>
      <c r="G45" s="3" t="s">
        <v>6551</v>
      </c>
      <c r="H45" s="3" t="s">
        <v>6551</v>
      </c>
      <c r="I45" s="7"/>
      <c r="J45" s="3"/>
      <c r="K45" s="3"/>
    </row>
    <row r="46" spans="2:11" ht="15">
      <c r="B46" s="3" t="s">
        <v>1416</v>
      </c>
      <c r="C46" s="3" t="s">
        <v>6552</v>
      </c>
      <c r="D46" s="3" t="s">
        <v>1038</v>
      </c>
      <c r="E46" s="7"/>
      <c r="F46" s="3" t="s">
        <v>6553</v>
      </c>
      <c r="G46" s="3" t="s">
        <v>6554</v>
      </c>
      <c r="H46" s="3" t="s">
        <v>6554</v>
      </c>
      <c r="I46" s="7"/>
      <c r="J46" s="3"/>
      <c r="K46" s="3"/>
    </row>
    <row r="47" spans="2:11" ht="15">
      <c r="B47" s="3" t="s">
        <v>1916</v>
      </c>
      <c r="C47" s="3" t="s">
        <v>6555</v>
      </c>
      <c r="D47" s="3" t="s">
        <v>1038</v>
      </c>
      <c r="E47" s="7"/>
      <c r="F47" s="3" t="s">
        <v>6556</v>
      </c>
      <c r="G47" s="3" t="s">
        <v>6557</v>
      </c>
      <c r="H47" s="3" t="s">
        <v>6557</v>
      </c>
      <c r="I47" s="7"/>
      <c r="J47" s="3"/>
      <c r="K47" s="3"/>
    </row>
    <row r="48" spans="2:11" ht="15">
      <c r="B48" s="3" t="s">
        <v>1424</v>
      </c>
      <c r="C48" s="3" t="s">
        <v>6558</v>
      </c>
      <c r="D48" s="3" t="s">
        <v>1038</v>
      </c>
      <c r="E48" s="7"/>
      <c r="F48" s="3" t="s">
        <v>1673</v>
      </c>
      <c r="G48" s="3" t="s">
        <v>1674</v>
      </c>
      <c r="H48" s="3" t="s">
        <v>2359</v>
      </c>
      <c r="I48" s="7"/>
      <c r="J48" s="3"/>
      <c r="K48" s="3"/>
    </row>
    <row r="49" spans="2:11" ht="15">
      <c r="B49" s="3" t="s">
        <v>1428</v>
      </c>
      <c r="C49" s="3" t="s">
        <v>6559</v>
      </c>
      <c r="D49" s="3" t="s">
        <v>1038</v>
      </c>
      <c r="E49" s="7"/>
      <c r="F49" s="3" t="s">
        <v>6378</v>
      </c>
      <c r="G49" s="3" t="s">
        <v>6379</v>
      </c>
      <c r="H49" s="3" t="s">
        <v>6379</v>
      </c>
      <c r="I49" s="7" t="s">
        <v>1049</v>
      </c>
      <c r="J49" s="3"/>
      <c r="K49" s="3"/>
    </row>
    <row r="50" spans="2:11" ht="15">
      <c r="B50" s="3" t="s">
        <v>1420</v>
      </c>
      <c r="C50" s="3" t="s">
        <v>6560</v>
      </c>
      <c r="D50" s="3" t="s">
        <v>1038</v>
      </c>
      <c r="E50" s="7"/>
      <c r="F50" s="3" t="s">
        <v>6382</v>
      </c>
      <c r="G50" s="3" t="s">
        <v>6383</v>
      </c>
      <c r="H50" s="3" t="s">
        <v>6383</v>
      </c>
      <c r="I50" s="7" t="s">
        <v>1049</v>
      </c>
      <c r="J50" s="3"/>
      <c r="K50" s="3"/>
    </row>
    <row r="51" spans="2:11" ht="15">
      <c r="B51" s="10" t="s">
        <v>1872</v>
      </c>
      <c r="C51" s="10" t="s">
        <v>6561</v>
      </c>
      <c r="D51" s="10" t="s">
        <v>1874</v>
      </c>
      <c r="E51" s="11" t="s">
        <v>5663</v>
      </c>
      <c r="F51" s="10" t="s">
        <v>6562</v>
      </c>
      <c r="G51" s="10" t="s">
        <v>6563</v>
      </c>
      <c r="H51" s="10" t="s">
        <v>5666</v>
      </c>
      <c r="I51" s="11" t="s">
        <v>1049</v>
      </c>
      <c r="J51" s="10"/>
      <c r="K51" s="10"/>
    </row>
    <row r="52" spans="2:11" ht="15">
      <c r="B52" s="10" t="s">
        <v>1582</v>
      </c>
      <c r="C52" s="10" t="s">
        <v>6564</v>
      </c>
      <c r="D52" s="10" t="s">
        <v>1874</v>
      </c>
      <c r="E52" s="11" t="s">
        <v>5663</v>
      </c>
      <c r="F52" s="10" t="s">
        <v>6565</v>
      </c>
      <c r="G52" s="10" t="s">
        <v>6566</v>
      </c>
      <c r="H52" s="10" t="s">
        <v>6487</v>
      </c>
      <c r="I52" s="11" t="s">
        <v>1049</v>
      </c>
      <c r="J52" s="10"/>
      <c r="K52" s="10"/>
    </row>
    <row r="53" spans="2:11" ht="15">
      <c r="B53" s="10" t="s">
        <v>1588</v>
      </c>
      <c r="C53" s="10" t="s">
        <v>6567</v>
      </c>
      <c r="D53" s="10" t="s">
        <v>1874</v>
      </c>
      <c r="E53" s="11" t="s">
        <v>6496</v>
      </c>
      <c r="F53" s="10" t="s">
        <v>6568</v>
      </c>
      <c r="G53" s="10" t="s">
        <v>6499</v>
      </c>
      <c r="H53" s="10" t="s">
        <v>6499</v>
      </c>
      <c r="I53" s="11" t="s">
        <v>1049</v>
      </c>
      <c r="J53" s="10"/>
      <c r="K53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8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6569</v>
      </c>
      <c r="D4" s="4" t="s">
        <v>1019</v>
      </c>
      <c r="E4" s="3" t="s">
        <v>133</v>
      </c>
    </row>
    <row r="5" spans="1:11" ht="16">
      <c r="B5" s="4" t="s">
        <v>1020</v>
      </c>
      <c r="C5" s="13" t="s">
        <v>136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134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6570</v>
      </c>
      <c r="D9" s="3" t="s">
        <v>1038</v>
      </c>
      <c r="E9" s="7"/>
      <c r="F9" s="3" t="s">
        <v>6571</v>
      </c>
      <c r="G9" s="3" t="s">
        <v>6572</v>
      </c>
      <c r="H9" s="3" t="s">
        <v>6573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6574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6575</v>
      </c>
      <c r="D11" s="3" t="s">
        <v>1038</v>
      </c>
      <c r="E11" s="7"/>
      <c r="F11" s="3" t="s">
        <v>5839</v>
      </c>
      <c r="G11" s="3" t="s">
        <v>5840</v>
      </c>
      <c r="H11" s="3" t="s">
        <v>6447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6576</v>
      </c>
      <c r="D12" s="3" t="s">
        <v>1573</v>
      </c>
      <c r="E12" s="7"/>
      <c r="F12" s="3" t="s">
        <v>2926</v>
      </c>
      <c r="G12" s="3" t="s">
        <v>5730</v>
      </c>
      <c r="H12" s="3" t="s">
        <v>5731</v>
      </c>
      <c r="I12" s="7" t="s">
        <v>1576</v>
      </c>
      <c r="J12" s="3"/>
      <c r="K12" s="3"/>
    </row>
    <row r="13" spans="1:11" ht="15">
      <c r="B13" s="3" t="s">
        <v>1872</v>
      </c>
      <c r="C13" s="3" t="s">
        <v>6577</v>
      </c>
      <c r="D13" s="3" t="s">
        <v>1038</v>
      </c>
      <c r="E13" s="7"/>
      <c r="F13" s="3" t="s">
        <v>5811</v>
      </c>
      <c r="G13" s="3" t="s">
        <v>5793</v>
      </c>
      <c r="H13" s="3" t="s">
        <v>5812</v>
      </c>
      <c r="I13" s="7" t="s">
        <v>1049</v>
      </c>
      <c r="J13" s="3"/>
      <c r="K13" s="3"/>
    </row>
    <row r="14" spans="1:11" ht="15">
      <c r="B14" s="3" t="s">
        <v>1165</v>
      </c>
      <c r="C14" s="3" t="s">
        <v>6578</v>
      </c>
      <c r="D14" s="3" t="s">
        <v>1038</v>
      </c>
      <c r="E14" s="7"/>
      <c r="F14" s="3" t="s">
        <v>4889</v>
      </c>
      <c r="G14" s="3" t="s">
        <v>5795</v>
      </c>
      <c r="H14" s="3" t="s">
        <v>5814</v>
      </c>
      <c r="I14" s="7" t="s">
        <v>1049</v>
      </c>
      <c r="J14" s="3"/>
      <c r="K14" s="3"/>
    </row>
    <row r="15" spans="1:11" ht="15">
      <c r="B15" s="3" t="s">
        <v>1877</v>
      </c>
      <c r="C15" s="3" t="s">
        <v>6579</v>
      </c>
      <c r="D15" s="3" t="s">
        <v>1573</v>
      </c>
      <c r="E15" s="7"/>
      <c r="F15" s="3" t="s">
        <v>6580</v>
      </c>
      <c r="G15" s="3" t="s">
        <v>5908</v>
      </c>
      <c r="H15" s="3" t="s">
        <v>6581</v>
      </c>
      <c r="I15" s="7" t="s">
        <v>1576</v>
      </c>
      <c r="J15" s="3"/>
      <c r="K15" s="3"/>
    </row>
    <row r="16" spans="1:11" ht="15">
      <c r="B16" s="3" t="s">
        <v>1161</v>
      </c>
      <c r="C16" s="3" t="s">
        <v>6582</v>
      </c>
      <c r="D16" s="3" t="s">
        <v>1038</v>
      </c>
      <c r="E16" s="7"/>
      <c r="F16" s="3" t="s">
        <v>6583</v>
      </c>
      <c r="G16" s="3" t="s">
        <v>6584</v>
      </c>
      <c r="H16" s="3" t="s">
        <v>6585</v>
      </c>
      <c r="I16" s="7" t="s">
        <v>1049</v>
      </c>
      <c r="J16" s="3"/>
      <c r="K16" s="3"/>
    </row>
    <row r="17" spans="2:11" ht="15">
      <c r="B17" s="3" t="s">
        <v>1882</v>
      </c>
      <c r="C17" s="3" t="s">
        <v>6586</v>
      </c>
      <c r="D17" s="3" t="s">
        <v>1038</v>
      </c>
      <c r="E17" s="7"/>
      <c r="F17" s="3" t="s">
        <v>6587</v>
      </c>
      <c r="G17" s="3" t="s">
        <v>6588</v>
      </c>
      <c r="H17" s="3" t="s">
        <v>6589</v>
      </c>
      <c r="I17" s="7" t="s">
        <v>1049</v>
      </c>
      <c r="J17" s="3"/>
      <c r="K17" s="3"/>
    </row>
    <row r="18" spans="2:11" ht="15">
      <c r="B18" s="3" t="s">
        <v>1582</v>
      </c>
      <c r="C18" s="3" t="s">
        <v>6590</v>
      </c>
      <c r="D18" s="3" t="s">
        <v>1573</v>
      </c>
      <c r="E18" s="7"/>
      <c r="F18" s="3" t="s">
        <v>5733</v>
      </c>
      <c r="G18" s="3" t="s">
        <v>5734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1886</v>
      </c>
      <c r="C19" s="3" t="s">
        <v>6591</v>
      </c>
      <c r="D19" s="3" t="s">
        <v>1573</v>
      </c>
      <c r="E19" s="7"/>
      <c r="F19" s="3" t="s">
        <v>5736</v>
      </c>
      <c r="G19" s="3" t="s">
        <v>5737</v>
      </c>
      <c r="H19" s="3" t="s">
        <v>1098</v>
      </c>
      <c r="I19" s="7" t="s">
        <v>1576</v>
      </c>
      <c r="J19" s="3"/>
      <c r="K19" s="3"/>
    </row>
    <row r="20" spans="2:11" ht="15">
      <c r="B20" s="3" t="s">
        <v>1909</v>
      </c>
      <c r="C20" s="3" t="s">
        <v>6592</v>
      </c>
      <c r="D20" s="3" t="s">
        <v>1842</v>
      </c>
      <c r="E20" s="7"/>
      <c r="F20" s="3" t="s">
        <v>6593</v>
      </c>
      <c r="G20" s="3" t="s">
        <v>6594</v>
      </c>
      <c r="H20" s="3" t="s">
        <v>6594</v>
      </c>
      <c r="I20" s="7" t="s">
        <v>1042</v>
      </c>
      <c r="J20" s="3"/>
      <c r="K20" s="3"/>
    </row>
    <row r="21" spans="2:11" ht="15">
      <c r="B21" s="3" t="s">
        <v>1912</v>
      </c>
      <c r="C21" s="3" t="s">
        <v>6595</v>
      </c>
      <c r="D21" s="3" t="s">
        <v>1038</v>
      </c>
      <c r="E21" s="7"/>
      <c r="F21" s="3" t="s">
        <v>1646</v>
      </c>
      <c r="G21" s="3" t="s">
        <v>1647</v>
      </c>
      <c r="H21" s="3" t="s">
        <v>1648</v>
      </c>
      <c r="I21" s="7" t="s">
        <v>1049</v>
      </c>
      <c r="J21" s="3"/>
      <c r="K21" s="3"/>
    </row>
    <row r="22" spans="2:11" ht="15">
      <c r="B22" s="3" t="s">
        <v>1140</v>
      </c>
      <c r="C22" s="3" t="s">
        <v>6596</v>
      </c>
      <c r="D22" s="3" t="s">
        <v>1573</v>
      </c>
      <c r="E22" s="7"/>
      <c r="F22" s="3" t="s">
        <v>1615</v>
      </c>
      <c r="G22" s="3" t="s">
        <v>1616</v>
      </c>
      <c r="H22" s="3" t="s">
        <v>1617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1169</v>
      </c>
      <c r="C23" s="3" t="s">
        <v>6597</v>
      </c>
      <c r="D23" s="3" t="s">
        <v>1066</v>
      </c>
      <c r="E23" s="7" t="s">
        <v>5057</v>
      </c>
      <c r="F23" s="3" t="s">
        <v>5741</v>
      </c>
      <c r="G23" s="3" t="s">
        <v>5742</v>
      </c>
      <c r="H23" s="3"/>
      <c r="I23" s="7" t="s">
        <v>1042</v>
      </c>
      <c r="J23" s="3" t="s">
        <v>1043</v>
      </c>
      <c r="K23" s="3" t="s">
        <v>1043</v>
      </c>
    </row>
    <row r="24" spans="2:11" ht="15">
      <c r="B24" s="3" t="s">
        <v>1319</v>
      </c>
      <c r="C24" s="3" t="s">
        <v>6598</v>
      </c>
      <c r="D24" s="3" t="s">
        <v>1038</v>
      </c>
      <c r="E24" s="7"/>
      <c r="F24" s="3" t="s">
        <v>5744</v>
      </c>
      <c r="G24" s="3" t="s">
        <v>5218</v>
      </c>
      <c r="H24" s="3"/>
      <c r="I24" s="7" t="s">
        <v>1076</v>
      </c>
      <c r="J24" s="3" t="s">
        <v>1043</v>
      </c>
      <c r="K24" s="3" t="s">
        <v>1043</v>
      </c>
    </row>
    <row r="25" spans="2:11" ht="15">
      <c r="B25" s="3" t="s">
        <v>1195</v>
      </c>
      <c r="C25" s="3" t="s">
        <v>6599</v>
      </c>
      <c r="D25" s="3" t="s">
        <v>1038</v>
      </c>
      <c r="E25" s="7"/>
      <c r="F25" s="3" t="s">
        <v>5746</v>
      </c>
      <c r="G25" s="3" t="s">
        <v>5213</v>
      </c>
      <c r="H25" s="3" t="s">
        <v>5747</v>
      </c>
      <c r="I25" s="7" t="s">
        <v>1049</v>
      </c>
      <c r="J25" s="3" t="s">
        <v>1043</v>
      </c>
      <c r="K25" s="3" t="s">
        <v>1043</v>
      </c>
    </row>
    <row r="26" spans="2:11" ht="15">
      <c r="B26" s="3" t="s">
        <v>1472</v>
      </c>
      <c r="C26" s="3" t="s">
        <v>6600</v>
      </c>
      <c r="D26" s="3" t="s">
        <v>1038</v>
      </c>
      <c r="E26" s="7"/>
      <c r="F26" s="3" t="s">
        <v>5749</v>
      </c>
      <c r="G26" s="3" t="s">
        <v>5750</v>
      </c>
      <c r="H26" s="3"/>
      <c r="I26" s="7" t="s">
        <v>1049</v>
      </c>
      <c r="J26" s="3"/>
      <c r="K26" s="3"/>
    </row>
    <row r="27" spans="2:11" ht="15">
      <c r="B27" s="3" t="s">
        <v>1567</v>
      </c>
      <c r="C27" s="3" t="s">
        <v>6601</v>
      </c>
      <c r="D27" s="3" t="s">
        <v>1038</v>
      </c>
      <c r="E27" s="7"/>
      <c r="F27" s="3" t="s">
        <v>5752</v>
      </c>
      <c r="G27" s="3" t="s">
        <v>5753</v>
      </c>
      <c r="H27" s="3"/>
      <c r="I27" s="7" t="s">
        <v>1049</v>
      </c>
      <c r="J27" s="3"/>
      <c r="K27" s="3"/>
    </row>
    <row r="28" spans="2:11" ht="15">
      <c r="B28" s="3" t="s">
        <v>1681</v>
      </c>
      <c r="C28" s="3" t="s">
        <v>6602</v>
      </c>
      <c r="D28" s="3" t="s">
        <v>1066</v>
      </c>
      <c r="E28" s="7" t="s">
        <v>5755</v>
      </c>
      <c r="F28" s="3" t="s">
        <v>5756</v>
      </c>
      <c r="G28" s="3" t="s">
        <v>5757</v>
      </c>
      <c r="H28" s="3"/>
      <c r="I28" s="7" t="s">
        <v>1042</v>
      </c>
      <c r="J28" s="3"/>
      <c r="K28" s="3"/>
    </row>
    <row r="29" spans="2:11" ht="15">
      <c r="B29" s="3" t="s">
        <v>1392</v>
      </c>
      <c r="C29" s="3" t="s">
        <v>6603</v>
      </c>
      <c r="D29" s="3" t="s">
        <v>1038</v>
      </c>
      <c r="E29" s="7"/>
      <c r="F29" s="3" t="s">
        <v>5759</v>
      </c>
      <c r="G29" s="3" t="s">
        <v>5760</v>
      </c>
      <c r="H29" s="3"/>
      <c r="I29" s="7" t="s">
        <v>1076</v>
      </c>
      <c r="J29" s="3"/>
      <c r="K29" s="3"/>
    </row>
    <row r="30" spans="2:11" ht="15">
      <c r="B30" s="3" t="s">
        <v>1187</v>
      </c>
      <c r="C30" s="3" t="s">
        <v>6604</v>
      </c>
      <c r="D30" s="3" t="s">
        <v>1038</v>
      </c>
      <c r="E30" s="7"/>
      <c r="F30" s="3" t="s">
        <v>5762</v>
      </c>
      <c r="G30" s="3" t="s">
        <v>5763</v>
      </c>
      <c r="H30" s="3" t="s">
        <v>5764</v>
      </c>
      <c r="I30" s="7" t="s">
        <v>1049</v>
      </c>
      <c r="J30" s="3"/>
      <c r="K30" s="3"/>
    </row>
    <row r="31" spans="2:11" ht="15">
      <c r="B31" s="3" t="s">
        <v>1380</v>
      </c>
      <c r="C31" s="3" t="s">
        <v>6605</v>
      </c>
      <c r="D31" s="3" t="s">
        <v>1066</v>
      </c>
      <c r="E31" s="7" t="s">
        <v>5766</v>
      </c>
      <c r="F31" s="3" t="s">
        <v>5767</v>
      </c>
      <c r="G31" s="3" t="s">
        <v>5768</v>
      </c>
      <c r="H31" s="3"/>
      <c r="I31" s="7" t="s">
        <v>1042</v>
      </c>
      <c r="J31" s="3"/>
      <c r="K31" s="3"/>
    </row>
    <row r="32" spans="2:11" ht="15">
      <c r="B32" s="3" t="s">
        <v>1388</v>
      </c>
      <c r="C32" s="3" t="s">
        <v>6606</v>
      </c>
      <c r="D32" s="3" t="s">
        <v>1038</v>
      </c>
      <c r="E32" s="7"/>
      <c r="F32" s="3" t="s">
        <v>5770</v>
      </c>
      <c r="G32" s="3" t="s">
        <v>5771</v>
      </c>
      <c r="H32" s="3"/>
      <c r="I32" s="7" t="s">
        <v>2079</v>
      </c>
      <c r="J32" s="3"/>
      <c r="K32" s="3"/>
    </row>
    <row r="33" spans="2:11" ht="15">
      <c r="B33" s="3" t="s">
        <v>1416</v>
      </c>
      <c r="C33" s="3" t="s">
        <v>6607</v>
      </c>
      <c r="D33" s="3" t="s">
        <v>1038</v>
      </c>
      <c r="E33" s="7"/>
      <c r="F33" s="3" t="s">
        <v>5773</v>
      </c>
      <c r="G33" s="3" t="s">
        <v>5774</v>
      </c>
      <c r="H33" s="3" t="s">
        <v>5775</v>
      </c>
      <c r="I33" s="7" t="s">
        <v>1049</v>
      </c>
      <c r="J33" s="3"/>
      <c r="K33" s="3"/>
    </row>
    <row r="34" spans="2:11" ht="15">
      <c r="B34" s="3" t="s">
        <v>1384</v>
      </c>
      <c r="C34" s="3" t="s">
        <v>6608</v>
      </c>
      <c r="D34" s="3" t="s">
        <v>1066</v>
      </c>
      <c r="E34" s="7" t="s">
        <v>4970</v>
      </c>
      <c r="F34" s="3" t="s">
        <v>5777</v>
      </c>
      <c r="G34" s="3" t="s">
        <v>5778</v>
      </c>
      <c r="H34" s="3"/>
      <c r="I34" s="7" t="s">
        <v>1042</v>
      </c>
      <c r="J34" s="3"/>
      <c r="K34" s="3"/>
    </row>
    <row r="35" spans="2:11" ht="15">
      <c r="B35" s="3" t="s">
        <v>1448</v>
      </c>
      <c r="C35" s="3" t="s">
        <v>6609</v>
      </c>
      <c r="D35" s="3" t="s">
        <v>1038</v>
      </c>
      <c r="E35" s="7"/>
      <c r="F35" s="3" t="s">
        <v>5780</v>
      </c>
      <c r="G35" s="3" t="s">
        <v>5781</v>
      </c>
      <c r="H35" s="3"/>
      <c r="I35" s="7" t="s">
        <v>1076</v>
      </c>
      <c r="J35" s="3"/>
      <c r="K35" s="3"/>
    </row>
    <row r="36" spans="2:11" ht="15">
      <c r="B36" s="3" t="s">
        <v>1916</v>
      </c>
      <c r="C36" s="3" t="s">
        <v>6610</v>
      </c>
      <c r="D36" s="3" t="s">
        <v>1038</v>
      </c>
      <c r="E36" s="7"/>
      <c r="F36" s="3" t="s">
        <v>5783</v>
      </c>
      <c r="G36" s="3" t="s">
        <v>5784</v>
      </c>
      <c r="H36" s="3" t="s">
        <v>5785</v>
      </c>
      <c r="I36" s="7" t="s">
        <v>1049</v>
      </c>
      <c r="J36" s="3"/>
      <c r="K36" s="3"/>
    </row>
    <row r="37" spans="2:11" ht="15">
      <c r="B37" s="3" t="s">
        <v>1223</v>
      </c>
      <c r="C37" s="3" t="s">
        <v>6611</v>
      </c>
      <c r="D37" s="3" t="s">
        <v>1038</v>
      </c>
      <c r="E37" s="7"/>
      <c r="F37" s="3" t="s">
        <v>5787</v>
      </c>
      <c r="G37" s="3" t="s">
        <v>5788</v>
      </c>
      <c r="H37" s="3"/>
      <c r="I37" s="7" t="s">
        <v>1049</v>
      </c>
      <c r="J37" s="3"/>
      <c r="K37" s="3"/>
    </row>
    <row r="38" spans="2:11" ht="15">
      <c r="B38" s="3" t="s">
        <v>1215</v>
      </c>
      <c r="C38" s="3" t="s">
        <v>6612</v>
      </c>
      <c r="D38" s="3" t="s">
        <v>1038</v>
      </c>
      <c r="E38" s="7"/>
      <c r="F38" s="3" t="s">
        <v>5790</v>
      </c>
      <c r="G38" s="3" t="s">
        <v>5791</v>
      </c>
      <c r="H38" s="3"/>
      <c r="I38" s="7" t="s">
        <v>1049</v>
      </c>
      <c r="J38" s="3"/>
      <c r="K38" s="3"/>
    </row>
    <row r="39" spans="2:11" ht="15">
      <c r="B39" s="3" t="s">
        <v>1219</v>
      </c>
      <c r="C39" s="3" t="s">
        <v>6613</v>
      </c>
      <c r="D39" s="3" t="s">
        <v>1066</v>
      </c>
      <c r="E39" s="7" t="s">
        <v>6614</v>
      </c>
      <c r="F39" s="3" t="s">
        <v>6615</v>
      </c>
      <c r="G39" s="3" t="s">
        <v>4964</v>
      </c>
      <c r="H39" s="3" t="s">
        <v>6616</v>
      </c>
      <c r="I39" s="7" t="s">
        <v>1042</v>
      </c>
      <c r="J39" s="3" t="s">
        <v>1043</v>
      </c>
      <c r="K39" s="3" t="s">
        <v>1043</v>
      </c>
    </row>
    <row r="40" spans="2:11" ht="15">
      <c r="B40" s="3" t="s">
        <v>1227</v>
      </c>
      <c r="C40" s="3" t="s">
        <v>6617</v>
      </c>
      <c r="D40" s="3" t="s">
        <v>1038</v>
      </c>
      <c r="E40" s="7"/>
      <c r="F40" s="3" t="s">
        <v>6618</v>
      </c>
      <c r="G40" s="3" t="s">
        <v>4968</v>
      </c>
      <c r="H40" s="3"/>
      <c r="I40" s="7" t="s">
        <v>1049</v>
      </c>
      <c r="J40" s="3"/>
      <c r="K40" s="3"/>
    </row>
    <row r="41" spans="2:11" ht="15">
      <c r="B41" s="3" t="s">
        <v>1424</v>
      </c>
      <c r="C41" s="3" t="s">
        <v>6619</v>
      </c>
      <c r="D41" s="3" t="s">
        <v>1038</v>
      </c>
      <c r="E41" s="7"/>
      <c r="F41" s="3" t="s">
        <v>6620</v>
      </c>
      <c r="G41" s="3" t="s">
        <v>4998</v>
      </c>
      <c r="H41" s="3" t="s">
        <v>4999</v>
      </c>
      <c r="I41" s="7" t="s">
        <v>1049</v>
      </c>
      <c r="J41" s="3"/>
      <c r="K41" s="3"/>
    </row>
    <row r="42" spans="2:11" ht="15">
      <c r="B42" s="3" t="s">
        <v>1191</v>
      </c>
      <c r="C42" s="3" t="s">
        <v>6621</v>
      </c>
      <c r="D42" s="3" t="s">
        <v>1038</v>
      </c>
      <c r="E42" s="7"/>
      <c r="F42" s="3" t="s">
        <v>6622</v>
      </c>
      <c r="G42" s="3" t="s">
        <v>6623</v>
      </c>
      <c r="H42" s="3" t="s">
        <v>1098</v>
      </c>
      <c r="I42" s="7" t="s">
        <v>1049</v>
      </c>
      <c r="J42" s="3"/>
      <c r="K42" s="3"/>
    </row>
    <row r="43" spans="2:11" ht="15">
      <c r="B43" s="3" t="s">
        <v>1428</v>
      </c>
      <c r="C43" s="3" t="s">
        <v>6624</v>
      </c>
      <c r="D43" s="3" t="s">
        <v>1066</v>
      </c>
      <c r="E43" s="7" t="s">
        <v>1095</v>
      </c>
      <c r="F43" s="3" t="s">
        <v>6625</v>
      </c>
      <c r="G43" s="3" t="s">
        <v>6626</v>
      </c>
      <c r="H43" s="3" t="s">
        <v>6626</v>
      </c>
      <c r="I43" s="7"/>
      <c r="J43" s="3"/>
      <c r="K43" s="3"/>
    </row>
    <row r="44" spans="2:11" ht="15">
      <c r="B44" s="3" t="s">
        <v>1420</v>
      </c>
      <c r="C44" s="3" t="s">
        <v>6627</v>
      </c>
      <c r="D44" s="3" t="s">
        <v>1038</v>
      </c>
      <c r="E44" s="7"/>
      <c r="F44" s="3" t="s">
        <v>5798</v>
      </c>
      <c r="G44" s="3" t="s">
        <v>5799</v>
      </c>
      <c r="H44" s="3" t="s">
        <v>1098</v>
      </c>
      <c r="I44" s="7" t="s">
        <v>1049</v>
      </c>
      <c r="J44" s="3"/>
      <c r="K44" s="3"/>
    </row>
    <row r="45" spans="2:11" ht="15">
      <c r="B45" s="3" t="s">
        <v>1571</v>
      </c>
      <c r="C45" s="3" t="s">
        <v>6628</v>
      </c>
      <c r="D45" s="3" t="s">
        <v>1038</v>
      </c>
      <c r="E45" s="7"/>
      <c r="F45" s="3" t="s">
        <v>5801</v>
      </c>
      <c r="G45" s="3" t="s">
        <v>5802</v>
      </c>
      <c r="H45" s="3" t="s">
        <v>1098</v>
      </c>
      <c r="I45" s="7" t="s">
        <v>1049</v>
      </c>
      <c r="J45" s="3"/>
      <c r="K45" s="3"/>
    </row>
    <row r="46" spans="2:11" ht="15">
      <c r="B46" s="3" t="s">
        <v>1765</v>
      </c>
      <c r="C46" s="3" t="s">
        <v>6629</v>
      </c>
      <c r="D46" s="3" t="s">
        <v>1038</v>
      </c>
      <c r="E46" s="7"/>
      <c r="F46" s="3" t="s">
        <v>5804</v>
      </c>
      <c r="G46" s="3" t="s">
        <v>5805</v>
      </c>
      <c r="H46" s="3" t="s">
        <v>1098</v>
      </c>
      <c r="I46" s="7" t="s">
        <v>1049</v>
      </c>
      <c r="J46" s="3"/>
      <c r="K46" s="3"/>
    </row>
    <row r="47" spans="2:11" ht="15">
      <c r="B47" s="3" t="s">
        <v>1920</v>
      </c>
      <c r="C47" s="3" t="s">
        <v>6630</v>
      </c>
      <c r="D47" s="3" t="s">
        <v>1038</v>
      </c>
      <c r="E47" s="7"/>
      <c r="F47" s="3" t="s">
        <v>5807</v>
      </c>
      <c r="G47" s="3" t="s">
        <v>5808</v>
      </c>
      <c r="H47" s="3" t="s">
        <v>1098</v>
      </c>
      <c r="I47" s="7" t="s">
        <v>1049</v>
      </c>
      <c r="J47" s="3"/>
      <c r="K47" s="3"/>
    </row>
    <row r="48" spans="2:11" ht="15">
      <c r="B48" s="3" t="s">
        <v>1924</v>
      </c>
      <c r="C48" s="3" t="s">
        <v>6631</v>
      </c>
      <c r="D48" s="3" t="s">
        <v>2173</v>
      </c>
      <c r="E48" s="7"/>
      <c r="F48" s="3" t="s">
        <v>6632</v>
      </c>
      <c r="G48" s="3" t="s">
        <v>6633</v>
      </c>
      <c r="H48" s="3" t="s">
        <v>6634</v>
      </c>
      <c r="I48" s="7" t="s">
        <v>1145</v>
      </c>
      <c r="J48" s="3"/>
      <c r="K48" s="3"/>
    </row>
    <row r="49" spans="2:11" ht="15">
      <c r="B49" s="3" t="s">
        <v>1928</v>
      </c>
      <c r="C49" s="3" t="s">
        <v>6635</v>
      </c>
      <c r="D49" s="3" t="s">
        <v>2173</v>
      </c>
      <c r="E49" s="7"/>
      <c r="F49" s="3" t="s">
        <v>6636</v>
      </c>
      <c r="G49" s="3" t="s">
        <v>6637</v>
      </c>
      <c r="H49" s="3" t="s">
        <v>6638</v>
      </c>
      <c r="I49" s="7" t="s">
        <v>1145</v>
      </c>
      <c r="J49" s="3"/>
      <c r="K49" s="3"/>
    </row>
    <row r="50" spans="2:11" ht="15">
      <c r="B50" s="3" t="s">
        <v>1931</v>
      </c>
      <c r="C50" s="3" t="s">
        <v>6639</v>
      </c>
      <c r="D50" s="3" t="s">
        <v>1066</v>
      </c>
      <c r="E50" s="7"/>
      <c r="F50" s="3" t="s">
        <v>6640</v>
      </c>
      <c r="G50" s="3" t="s">
        <v>6641</v>
      </c>
      <c r="H50" s="3" t="s">
        <v>1098</v>
      </c>
      <c r="I50" s="7" t="s">
        <v>1145</v>
      </c>
      <c r="J50" s="3"/>
      <c r="K50" s="3"/>
    </row>
    <row r="51" spans="2:11" ht="15">
      <c r="B51" s="3" t="s">
        <v>1934</v>
      </c>
      <c r="C51" s="3" t="s">
        <v>6642</v>
      </c>
      <c r="D51" s="3" t="s">
        <v>1066</v>
      </c>
      <c r="E51" s="7"/>
      <c r="F51" s="3" t="s">
        <v>6643</v>
      </c>
      <c r="G51" s="3" t="s">
        <v>6644</v>
      </c>
      <c r="H51" s="3" t="s">
        <v>1098</v>
      </c>
      <c r="I51" s="7" t="s">
        <v>1145</v>
      </c>
      <c r="J51" s="3"/>
      <c r="K51" s="3"/>
    </row>
    <row r="52" spans="2:11" ht="15">
      <c r="B52" s="3" t="s">
        <v>1938</v>
      </c>
      <c r="C52" s="3" t="s">
        <v>6645</v>
      </c>
      <c r="D52" s="3" t="s">
        <v>1038</v>
      </c>
      <c r="E52" s="7"/>
      <c r="F52" s="3" t="s">
        <v>5259</v>
      </c>
      <c r="G52" s="3" t="s">
        <v>5260</v>
      </c>
      <c r="H52" s="3" t="s">
        <v>6646</v>
      </c>
      <c r="I52" s="7" t="s">
        <v>1049</v>
      </c>
      <c r="J52" s="3"/>
      <c r="K52" s="3"/>
    </row>
    <row r="53" spans="2:11" ht="15">
      <c r="B53" s="3" t="s">
        <v>1942</v>
      </c>
      <c r="C53" s="3" t="s">
        <v>6647</v>
      </c>
      <c r="D53" s="3" t="s">
        <v>1038</v>
      </c>
      <c r="E53" s="7"/>
      <c r="F53" s="3" t="s">
        <v>5262</v>
      </c>
      <c r="G53" s="3" t="s">
        <v>5263</v>
      </c>
      <c r="H53" s="3" t="s">
        <v>6648</v>
      </c>
      <c r="I53" s="7" t="s">
        <v>1049</v>
      </c>
      <c r="J53" s="3"/>
      <c r="K53" s="3"/>
    </row>
    <row r="54" spans="2:11" ht="15">
      <c r="B54" s="3" t="s">
        <v>1495</v>
      </c>
      <c r="C54" s="3" t="s">
        <v>6649</v>
      </c>
      <c r="D54" s="3" t="s">
        <v>1038</v>
      </c>
      <c r="E54" s="7"/>
      <c r="F54" s="3" t="s">
        <v>6650</v>
      </c>
      <c r="G54" s="3" t="s">
        <v>6651</v>
      </c>
      <c r="H54" s="3" t="s">
        <v>6651</v>
      </c>
      <c r="I54" s="7" t="s">
        <v>1049</v>
      </c>
      <c r="J54" s="3"/>
      <c r="K54" s="3"/>
    </row>
    <row r="55" spans="2:11" ht="15">
      <c r="B55" s="3" t="s">
        <v>1481</v>
      </c>
      <c r="C55" s="3" t="s">
        <v>6652</v>
      </c>
      <c r="D55" s="3" t="s">
        <v>1038</v>
      </c>
      <c r="E55" s="7"/>
      <c r="F55" s="3" t="s">
        <v>6653</v>
      </c>
      <c r="G55" s="3" t="s">
        <v>6654</v>
      </c>
      <c r="H55" s="3" t="s">
        <v>1098</v>
      </c>
      <c r="I55" s="7" t="s">
        <v>1049</v>
      </c>
      <c r="J55" s="3"/>
      <c r="K55" s="3"/>
    </row>
    <row r="56" spans="2:11" ht="15">
      <c r="B56" s="3" t="s">
        <v>1347</v>
      </c>
      <c r="C56" s="3" t="s">
        <v>6655</v>
      </c>
      <c r="D56" s="3" t="s">
        <v>1038</v>
      </c>
      <c r="E56" s="7"/>
      <c r="F56" s="3" t="s">
        <v>6656</v>
      </c>
      <c r="G56" s="3" t="s">
        <v>6657</v>
      </c>
      <c r="H56" s="3" t="s">
        <v>1098</v>
      </c>
      <c r="I56" s="7" t="s">
        <v>1049</v>
      </c>
      <c r="J56" s="3"/>
      <c r="K56" s="3"/>
    </row>
    <row r="57" spans="2:11" ht="15">
      <c r="B57" s="3" t="s">
        <v>1375</v>
      </c>
      <c r="C57" s="3" t="s">
        <v>6658</v>
      </c>
      <c r="D57" s="3" t="s">
        <v>1038</v>
      </c>
      <c r="E57" s="7"/>
      <c r="F57" s="3" t="s">
        <v>6659</v>
      </c>
      <c r="G57" s="3" t="s">
        <v>6660</v>
      </c>
      <c r="H57" s="3" t="s">
        <v>6660</v>
      </c>
      <c r="I57" s="7" t="s">
        <v>1049</v>
      </c>
      <c r="J57" s="3"/>
      <c r="K57" s="3"/>
    </row>
    <row r="58" spans="2:11" ht="15">
      <c r="B58" s="3" t="s">
        <v>1252</v>
      </c>
      <c r="C58" s="3" t="s">
        <v>6661</v>
      </c>
      <c r="D58" s="3" t="s">
        <v>1038</v>
      </c>
      <c r="E58" s="7"/>
      <c r="F58" s="3" t="s">
        <v>6662</v>
      </c>
      <c r="G58" s="3" t="s">
        <v>6663</v>
      </c>
      <c r="H58" s="3" t="s">
        <v>6663</v>
      </c>
      <c r="I58" s="7" t="s">
        <v>1049</v>
      </c>
      <c r="J58" s="3"/>
      <c r="K58" s="3"/>
    </row>
    <row r="59" spans="2:11" ht="15">
      <c r="B59" s="3" t="s">
        <v>1182</v>
      </c>
      <c r="C59" s="3" t="s">
        <v>6664</v>
      </c>
      <c r="D59" s="3" t="s">
        <v>1038</v>
      </c>
      <c r="E59" s="7"/>
      <c r="F59" s="3" t="s">
        <v>6665</v>
      </c>
      <c r="G59" s="3" t="s">
        <v>6666</v>
      </c>
      <c r="H59" s="3" t="s">
        <v>6666</v>
      </c>
      <c r="I59" s="7" t="s">
        <v>1049</v>
      </c>
      <c r="J59" s="3"/>
      <c r="K59" s="3"/>
    </row>
    <row r="60" spans="2:11" ht="15">
      <c r="B60" s="3" t="s">
        <v>1592</v>
      </c>
      <c r="C60" s="3" t="s">
        <v>6667</v>
      </c>
      <c r="D60" s="3" t="s">
        <v>1842</v>
      </c>
      <c r="E60" s="7"/>
      <c r="F60" s="3" t="s">
        <v>2911</v>
      </c>
      <c r="G60" s="3" t="s">
        <v>2912</v>
      </c>
      <c r="H60" s="3" t="s">
        <v>2913</v>
      </c>
      <c r="I60" s="7"/>
      <c r="J60" s="3"/>
      <c r="K60" s="3"/>
    </row>
    <row r="61" spans="2:11" ht="15">
      <c r="B61" s="3" t="s">
        <v>1476</v>
      </c>
      <c r="C61" s="3" t="s">
        <v>6668</v>
      </c>
      <c r="D61" s="3" t="s">
        <v>1038</v>
      </c>
      <c r="E61" s="7"/>
      <c r="F61" s="3" t="s">
        <v>6669</v>
      </c>
      <c r="G61" s="3" t="s">
        <v>6670</v>
      </c>
      <c r="H61" s="3" t="s">
        <v>6670</v>
      </c>
      <c r="I61" s="7" t="s">
        <v>1049</v>
      </c>
      <c r="J61" s="3"/>
      <c r="K61" s="3"/>
    </row>
    <row r="62" spans="2:11" ht="15">
      <c r="B62" s="3" t="s">
        <v>1676</v>
      </c>
      <c r="C62" s="3" t="s">
        <v>6671</v>
      </c>
      <c r="D62" s="3" t="s">
        <v>1038</v>
      </c>
      <c r="E62" s="7"/>
      <c r="F62" s="3" t="s">
        <v>6672</v>
      </c>
      <c r="G62" s="3" t="s">
        <v>6673</v>
      </c>
      <c r="H62" s="3" t="s">
        <v>6673</v>
      </c>
      <c r="I62" s="7" t="s">
        <v>1049</v>
      </c>
      <c r="J62" s="3"/>
      <c r="K62" s="3"/>
    </row>
    <row r="63" spans="2:11" ht="15">
      <c r="B63" s="3" t="s">
        <v>1362</v>
      </c>
      <c r="C63" s="3" t="s">
        <v>6674</v>
      </c>
      <c r="D63" s="3" t="s">
        <v>1038</v>
      </c>
      <c r="E63" s="7"/>
      <c r="F63" s="3" t="s">
        <v>6675</v>
      </c>
      <c r="G63" s="3" t="s">
        <v>6676</v>
      </c>
      <c r="H63" s="3" t="s">
        <v>6676</v>
      </c>
      <c r="I63" s="7" t="s">
        <v>1049</v>
      </c>
      <c r="J63" s="3"/>
      <c r="K63" s="3"/>
    </row>
    <row r="64" spans="2:11" ht="15">
      <c r="B64" s="3" t="s">
        <v>1126</v>
      </c>
      <c r="C64" s="3" t="s">
        <v>6677</v>
      </c>
      <c r="D64" s="3" t="s">
        <v>1038</v>
      </c>
      <c r="E64" s="7"/>
      <c r="F64" s="3" t="s">
        <v>6678</v>
      </c>
      <c r="G64" s="3" t="s">
        <v>6679</v>
      </c>
      <c r="H64" s="3" t="s">
        <v>6679</v>
      </c>
      <c r="I64" s="7" t="s">
        <v>1049</v>
      </c>
      <c r="J64" s="3"/>
      <c r="K64" s="3"/>
    </row>
    <row r="65" spans="2:11" ht="15">
      <c r="B65" s="3" t="s">
        <v>1725</v>
      </c>
      <c r="C65" s="3" t="s">
        <v>6680</v>
      </c>
      <c r="D65" s="3" t="s">
        <v>1038</v>
      </c>
      <c r="E65" s="7"/>
      <c r="F65" s="3" t="s">
        <v>6681</v>
      </c>
      <c r="G65" s="3" t="s">
        <v>6682</v>
      </c>
      <c r="H65" s="3" t="s">
        <v>6682</v>
      </c>
      <c r="I65" s="7" t="s">
        <v>1049</v>
      </c>
      <c r="J65" s="3"/>
      <c r="K65" s="3"/>
    </row>
    <row r="66" spans="2:11" ht="15">
      <c r="B66" s="3" t="s">
        <v>1173</v>
      </c>
      <c r="C66" s="3" t="s">
        <v>6683</v>
      </c>
      <c r="D66" s="3" t="s">
        <v>1038</v>
      </c>
      <c r="E66" s="7"/>
      <c r="F66" s="3" t="s">
        <v>6684</v>
      </c>
      <c r="G66" s="3" t="s">
        <v>6685</v>
      </c>
      <c r="H66" s="3" t="s">
        <v>6685</v>
      </c>
      <c r="I66" s="7" t="s">
        <v>1049</v>
      </c>
      <c r="J66" s="3"/>
      <c r="K66" s="3"/>
    </row>
    <row r="67" spans="2:11" ht="15">
      <c r="B67" s="3" t="s">
        <v>1452</v>
      </c>
      <c r="C67" s="3" t="s">
        <v>6686</v>
      </c>
      <c r="D67" s="3" t="s">
        <v>1038</v>
      </c>
      <c r="E67" s="7"/>
      <c r="F67" s="3" t="s">
        <v>6687</v>
      </c>
      <c r="G67" s="3" t="s">
        <v>6688</v>
      </c>
      <c r="H67" s="3" t="s">
        <v>6688</v>
      </c>
      <c r="I67" s="7" t="s">
        <v>1049</v>
      </c>
      <c r="J67" s="3"/>
      <c r="K67" s="3"/>
    </row>
    <row r="68" spans="2:11" ht="15">
      <c r="B68" s="3" t="s">
        <v>1131</v>
      </c>
      <c r="C68" s="3" t="s">
        <v>6689</v>
      </c>
      <c r="D68" s="3" t="s">
        <v>1038</v>
      </c>
      <c r="E68" s="7"/>
      <c r="F68" s="3" t="s">
        <v>6690</v>
      </c>
      <c r="G68" s="3" t="s">
        <v>6691</v>
      </c>
      <c r="H68" s="3" t="s">
        <v>6691</v>
      </c>
      <c r="I68" s="7" t="s">
        <v>1049</v>
      </c>
      <c r="J68" s="3"/>
      <c r="K68" s="3"/>
    </row>
    <row r="69" spans="2:11" ht="15">
      <c r="B69" s="3" t="s">
        <v>1671</v>
      </c>
      <c r="C69" s="3" t="s">
        <v>6692</v>
      </c>
      <c r="D69" s="3" t="s">
        <v>1038</v>
      </c>
      <c r="E69" s="7"/>
      <c r="F69" s="3" t="s">
        <v>6693</v>
      </c>
      <c r="G69" s="3" t="s">
        <v>6694</v>
      </c>
      <c r="H69" s="3" t="s">
        <v>6694</v>
      </c>
      <c r="I69" s="7" t="s">
        <v>1049</v>
      </c>
      <c r="J69" s="3"/>
      <c r="K69" s="3"/>
    </row>
    <row r="70" spans="2:11" ht="15">
      <c r="B70" s="3" t="s">
        <v>1275</v>
      </c>
      <c r="C70" s="3" t="s">
        <v>6695</v>
      </c>
      <c r="D70" s="3" t="s">
        <v>1038</v>
      </c>
      <c r="E70" s="7"/>
      <c r="F70" s="3" t="s">
        <v>6696</v>
      </c>
      <c r="G70" s="3" t="s">
        <v>6697</v>
      </c>
      <c r="H70" s="3" t="s">
        <v>6697</v>
      </c>
      <c r="I70" s="7" t="s">
        <v>1049</v>
      </c>
      <c r="J70" s="3"/>
      <c r="K70" s="3"/>
    </row>
    <row r="71" spans="2:11" ht="15">
      <c r="B71" s="3" t="s">
        <v>1644</v>
      </c>
      <c r="C71" s="3" t="s">
        <v>6698</v>
      </c>
      <c r="D71" s="3" t="s">
        <v>1038</v>
      </c>
      <c r="E71" s="7"/>
      <c r="F71" s="3" t="s">
        <v>6699</v>
      </c>
      <c r="G71" s="3" t="s">
        <v>6700</v>
      </c>
      <c r="H71" s="3" t="s">
        <v>6700</v>
      </c>
      <c r="I71" s="7" t="s">
        <v>1049</v>
      </c>
      <c r="J71" s="3"/>
      <c r="K71" s="3"/>
    </row>
    <row r="72" spans="2:11" ht="15">
      <c r="B72" s="3" t="s">
        <v>1613</v>
      </c>
      <c r="C72" s="3" t="s">
        <v>6701</v>
      </c>
      <c r="D72" s="3" t="s">
        <v>1038</v>
      </c>
      <c r="E72" s="7"/>
      <c r="F72" s="3" t="s">
        <v>6702</v>
      </c>
      <c r="G72" s="3" t="s">
        <v>6703</v>
      </c>
      <c r="H72" s="3" t="s">
        <v>6703</v>
      </c>
      <c r="I72" s="7" t="s">
        <v>1049</v>
      </c>
      <c r="J72" s="3"/>
      <c r="K72" s="3"/>
    </row>
    <row r="73" spans="2:11" ht="15">
      <c r="B73" s="3" t="s">
        <v>1624</v>
      </c>
      <c r="C73" s="3" t="s">
        <v>6704</v>
      </c>
      <c r="D73" s="3" t="s">
        <v>1038</v>
      </c>
      <c r="E73" s="7"/>
      <c r="F73" s="3" t="s">
        <v>1673</v>
      </c>
      <c r="G73" s="3" t="s">
        <v>1674</v>
      </c>
      <c r="H73" s="3" t="s">
        <v>2359</v>
      </c>
      <c r="I73" s="7"/>
      <c r="J73" s="3"/>
      <c r="K73" s="3"/>
    </row>
    <row r="74" spans="2:11" ht="15">
      <c r="B74" s="3" t="s">
        <v>1635</v>
      </c>
      <c r="C74" s="3" t="s">
        <v>6705</v>
      </c>
      <c r="D74" s="3" t="s">
        <v>1038</v>
      </c>
      <c r="E74" s="7"/>
      <c r="F74" s="3" t="s">
        <v>6378</v>
      </c>
      <c r="G74" s="3" t="s">
        <v>6379</v>
      </c>
      <c r="H74" s="3" t="s">
        <v>6379</v>
      </c>
      <c r="I74" s="7" t="s">
        <v>1049</v>
      </c>
      <c r="J74" s="3"/>
      <c r="K74" s="3"/>
    </row>
    <row r="75" spans="2:11" ht="15">
      <c r="B75" s="3" t="s">
        <v>1658</v>
      </c>
      <c r="C75" s="3" t="s">
        <v>6706</v>
      </c>
      <c r="D75" s="3" t="s">
        <v>1038</v>
      </c>
      <c r="E75" s="7"/>
      <c r="F75" s="3" t="s">
        <v>6382</v>
      </c>
      <c r="G75" s="3" t="s">
        <v>6383</v>
      </c>
      <c r="H75" s="3" t="s">
        <v>6383</v>
      </c>
      <c r="I75" s="7" t="s">
        <v>1049</v>
      </c>
      <c r="J75" s="3"/>
      <c r="K75" s="3"/>
    </row>
    <row r="76" spans="2:11" ht="15">
      <c r="B76" s="10" t="s">
        <v>1890</v>
      </c>
      <c r="C76" s="10" t="s">
        <v>6707</v>
      </c>
      <c r="D76" s="10" t="s">
        <v>1874</v>
      </c>
      <c r="E76" s="11" t="s">
        <v>5057</v>
      </c>
      <c r="F76" s="10" t="s">
        <v>4893</v>
      </c>
      <c r="G76" s="10" t="s">
        <v>4894</v>
      </c>
      <c r="H76" s="10" t="s">
        <v>1098</v>
      </c>
      <c r="I76" s="11" t="s">
        <v>1049</v>
      </c>
      <c r="J76" s="10" t="s">
        <v>1043</v>
      </c>
      <c r="K76" s="10" t="s">
        <v>1043</v>
      </c>
    </row>
    <row r="77" spans="2:11" ht="15">
      <c r="B77" s="10" t="s">
        <v>1619</v>
      </c>
      <c r="C77" s="10" t="s">
        <v>6708</v>
      </c>
      <c r="D77" s="10" t="s">
        <v>1038</v>
      </c>
      <c r="E77" s="11"/>
      <c r="F77" s="10" t="s">
        <v>5817</v>
      </c>
      <c r="G77" s="10" t="s">
        <v>5818</v>
      </c>
      <c r="H77" s="10" t="s">
        <v>1098</v>
      </c>
      <c r="I77" s="11" t="s">
        <v>1049</v>
      </c>
      <c r="J77" s="10"/>
      <c r="K77" s="10"/>
    </row>
    <row r="78" spans="2:11" ht="15">
      <c r="B78" s="10" t="s">
        <v>1895</v>
      </c>
      <c r="C78" s="10" t="s">
        <v>6709</v>
      </c>
      <c r="D78" s="10" t="s">
        <v>1038</v>
      </c>
      <c r="E78" s="11"/>
      <c r="F78" s="10" t="s">
        <v>5820</v>
      </c>
      <c r="G78" s="10" t="s">
        <v>5821</v>
      </c>
      <c r="H78" s="10" t="s">
        <v>1098</v>
      </c>
      <c r="I78" s="11" t="s">
        <v>1049</v>
      </c>
      <c r="J78" s="10"/>
      <c r="K78" s="10"/>
    </row>
    <row r="79" spans="2:11" ht="15">
      <c r="B79" s="10" t="s">
        <v>1588</v>
      </c>
      <c r="C79" s="10" t="s">
        <v>6710</v>
      </c>
      <c r="D79" s="10" t="s">
        <v>1038</v>
      </c>
      <c r="E79" s="11"/>
      <c r="F79" s="10" t="s">
        <v>5823</v>
      </c>
      <c r="G79" s="10" t="s">
        <v>5824</v>
      </c>
      <c r="H79" s="10" t="s">
        <v>1098</v>
      </c>
      <c r="I79" s="11" t="s">
        <v>1049</v>
      </c>
      <c r="J79" s="10"/>
      <c r="K79" s="10"/>
    </row>
    <row r="80" spans="2:11" ht="15">
      <c r="B80" s="10" t="s">
        <v>1899</v>
      </c>
      <c r="C80" s="10" t="s">
        <v>6711</v>
      </c>
      <c r="D80" s="10" t="s">
        <v>1874</v>
      </c>
      <c r="E80" s="11" t="s">
        <v>5755</v>
      </c>
      <c r="F80" s="10" t="s">
        <v>5826</v>
      </c>
      <c r="G80" s="10" t="s">
        <v>5827</v>
      </c>
      <c r="H80" s="10" t="s">
        <v>1098</v>
      </c>
      <c r="I80" s="11" t="s">
        <v>1049</v>
      </c>
      <c r="J80" s="10"/>
      <c r="K80" s="10"/>
    </row>
    <row r="81" spans="2:11" ht="15">
      <c r="B81" s="10" t="s">
        <v>1902</v>
      </c>
      <c r="C81" s="10" t="s">
        <v>6712</v>
      </c>
      <c r="D81" s="10" t="s">
        <v>1874</v>
      </c>
      <c r="E81" s="11" t="s">
        <v>5766</v>
      </c>
      <c r="F81" s="10" t="s">
        <v>5829</v>
      </c>
      <c r="G81" s="10" t="s">
        <v>5830</v>
      </c>
      <c r="H81" s="10" t="s">
        <v>1098</v>
      </c>
      <c r="I81" s="11" t="s">
        <v>1049</v>
      </c>
      <c r="J81" s="10"/>
      <c r="K81" s="10"/>
    </row>
    <row r="82" spans="2:11" ht="15">
      <c r="B82" s="10" t="s">
        <v>1146</v>
      </c>
      <c r="C82" s="10" t="s">
        <v>6713</v>
      </c>
      <c r="D82" s="10" t="s">
        <v>1874</v>
      </c>
      <c r="E82" s="11" t="s">
        <v>4970</v>
      </c>
      <c r="F82" s="10" t="s">
        <v>5832</v>
      </c>
      <c r="G82" s="10" t="s">
        <v>5833</v>
      </c>
      <c r="H82" s="10" t="s">
        <v>1098</v>
      </c>
      <c r="I82" s="11" t="s">
        <v>1049</v>
      </c>
      <c r="J82" s="10"/>
      <c r="K82" s="10"/>
    </row>
    <row r="83" spans="2:11" ht="15">
      <c r="B83" s="10" t="s">
        <v>1906</v>
      </c>
      <c r="C83" s="10" t="s">
        <v>6714</v>
      </c>
      <c r="D83" s="10" t="s">
        <v>1038</v>
      </c>
      <c r="E83" s="11"/>
      <c r="F83" s="10" t="s">
        <v>5835</v>
      </c>
      <c r="G83" s="10" t="s">
        <v>5836</v>
      </c>
      <c r="H83" s="10" t="s">
        <v>1098</v>
      </c>
      <c r="I83" s="11" t="s">
        <v>1049</v>
      </c>
      <c r="J83" s="10"/>
      <c r="K83" s="10"/>
    </row>
    <row r="84" spans="2:11" ht="15">
      <c r="B84" s="10" t="s">
        <v>1301</v>
      </c>
      <c r="C84" s="10" t="s">
        <v>6715</v>
      </c>
      <c r="D84" s="10" t="s">
        <v>1874</v>
      </c>
      <c r="E84" s="11" t="s">
        <v>6614</v>
      </c>
      <c r="F84" s="10" t="s">
        <v>6716</v>
      </c>
      <c r="G84" s="10" t="s">
        <v>6616</v>
      </c>
      <c r="H84" s="10" t="s">
        <v>6616</v>
      </c>
      <c r="I84" s="11" t="s">
        <v>1049</v>
      </c>
      <c r="J84" s="10"/>
      <c r="K84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28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6717</v>
      </c>
      <c r="D4" s="4" t="s">
        <v>1019</v>
      </c>
      <c r="E4" s="3" t="s">
        <v>137</v>
      </c>
    </row>
    <row r="5" spans="1:11" ht="16">
      <c r="B5" s="4" t="s">
        <v>1020</v>
      </c>
      <c r="C5" s="13" t="s">
        <v>141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139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6718</v>
      </c>
      <c r="D9" s="3" t="s">
        <v>1038</v>
      </c>
      <c r="E9" s="7"/>
      <c r="F9" s="3" t="s">
        <v>6719</v>
      </c>
      <c r="G9" s="3" t="s">
        <v>6720</v>
      </c>
      <c r="H9" s="3" t="s">
        <v>6721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6722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6723</v>
      </c>
      <c r="D11" s="3" t="s">
        <v>1038</v>
      </c>
      <c r="E11" s="7"/>
      <c r="F11" s="3" t="s">
        <v>5839</v>
      </c>
      <c r="G11" s="3" t="s">
        <v>5840</v>
      </c>
      <c r="H11" s="3" t="s">
        <v>6447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6724</v>
      </c>
      <c r="D12" s="3" t="s">
        <v>2173</v>
      </c>
      <c r="E12" s="7"/>
      <c r="F12" s="3" t="s">
        <v>6725</v>
      </c>
      <c r="G12" s="3" t="s">
        <v>6726</v>
      </c>
      <c r="H12" s="3" t="s">
        <v>1098</v>
      </c>
      <c r="I12" s="7" t="s">
        <v>1207</v>
      </c>
      <c r="J12" s="3"/>
      <c r="K12" s="3"/>
    </row>
    <row r="13" spans="1:11" ht="15">
      <c r="B13" s="3" t="s">
        <v>1872</v>
      </c>
      <c r="C13" s="3" t="s">
        <v>6727</v>
      </c>
      <c r="D13" s="3" t="s">
        <v>2173</v>
      </c>
      <c r="E13" s="7"/>
      <c r="F13" s="3" t="s">
        <v>6728</v>
      </c>
      <c r="G13" s="3" t="s">
        <v>6729</v>
      </c>
      <c r="H13" s="3" t="s">
        <v>1098</v>
      </c>
      <c r="I13" s="7" t="s">
        <v>1207</v>
      </c>
      <c r="J13" s="3"/>
      <c r="K13" s="3"/>
    </row>
    <row r="14" spans="1:11" ht="15">
      <c r="B14" s="3" t="s">
        <v>1165</v>
      </c>
      <c r="C14" s="3" t="s">
        <v>6730</v>
      </c>
      <c r="D14" s="3" t="s">
        <v>1038</v>
      </c>
      <c r="E14" s="7"/>
      <c r="F14" s="3" t="s">
        <v>6731</v>
      </c>
      <c r="G14" s="3" t="s">
        <v>6732</v>
      </c>
      <c r="H14" s="3" t="s">
        <v>1098</v>
      </c>
      <c r="I14" s="7" t="s">
        <v>1076</v>
      </c>
      <c r="J14" s="3"/>
      <c r="K14" s="3"/>
    </row>
    <row r="15" spans="1:11" ht="15">
      <c r="B15" s="3" t="s">
        <v>1877</v>
      </c>
      <c r="C15" s="3" t="s">
        <v>6733</v>
      </c>
      <c r="D15" s="3" t="s">
        <v>1038</v>
      </c>
      <c r="E15" s="7"/>
      <c r="F15" s="3" t="s">
        <v>6734</v>
      </c>
      <c r="G15" s="3" t="s">
        <v>6735</v>
      </c>
      <c r="H15" s="3" t="s">
        <v>1098</v>
      </c>
      <c r="I15" s="7" t="s">
        <v>1076</v>
      </c>
      <c r="J15" s="3"/>
      <c r="K15" s="3"/>
    </row>
    <row r="16" spans="1:11" ht="15">
      <c r="B16" s="3" t="s">
        <v>1161</v>
      </c>
      <c r="C16" s="3" t="s">
        <v>6736</v>
      </c>
      <c r="D16" s="3" t="s">
        <v>1038</v>
      </c>
      <c r="E16" s="7"/>
      <c r="F16" s="3" t="s">
        <v>6737</v>
      </c>
      <c r="G16" s="3" t="s">
        <v>6738</v>
      </c>
      <c r="H16" s="3" t="s">
        <v>1098</v>
      </c>
      <c r="I16" s="7" t="s">
        <v>1076</v>
      </c>
      <c r="J16" s="3"/>
      <c r="K16" s="3"/>
    </row>
    <row r="17" spans="2:11" ht="15">
      <c r="B17" s="3" t="s">
        <v>1882</v>
      </c>
      <c r="C17" s="3" t="s">
        <v>6739</v>
      </c>
      <c r="D17" s="3" t="s">
        <v>1038</v>
      </c>
      <c r="E17" s="7"/>
      <c r="F17" s="3" t="s">
        <v>6740</v>
      </c>
      <c r="G17" s="3" t="s">
        <v>6741</v>
      </c>
      <c r="H17" s="3" t="s">
        <v>1098</v>
      </c>
      <c r="I17" s="7" t="s">
        <v>1076</v>
      </c>
      <c r="J17" s="3"/>
      <c r="K17" s="3"/>
    </row>
    <row r="18" spans="2:11" ht="15">
      <c r="B18" s="3" t="s">
        <v>1886</v>
      </c>
      <c r="C18" s="3" t="s">
        <v>6742</v>
      </c>
      <c r="D18" s="3" t="s">
        <v>1038</v>
      </c>
      <c r="E18" s="7"/>
      <c r="F18" s="3" t="s">
        <v>6743</v>
      </c>
      <c r="G18" s="3" t="s">
        <v>6744</v>
      </c>
      <c r="H18" s="3" t="s">
        <v>1098</v>
      </c>
      <c r="I18" s="7" t="s">
        <v>1049</v>
      </c>
      <c r="J18" s="3"/>
      <c r="K18" s="3"/>
    </row>
    <row r="19" spans="2:11" ht="15">
      <c r="B19" s="3" t="s">
        <v>1619</v>
      </c>
      <c r="C19" s="3" t="s">
        <v>6745</v>
      </c>
      <c r="D19" s="3" t="s">
        <v>2173</v>
      </c>
      <c r="E19" s="7"/>
      <c r="F19" s="3" t="s">
        <v>6746</v>
      </c>
      <c r="G19" s="3" t="s">
        <v>6747</v>
      </c>
      <c r="H19" s="3" t="s">
        <v>6748</v>
      </c>
      <c r="I19" s="7" t="s">
        <v>1207</v>
      </c>
      <c r="J19" s="3"/>
      <c r="K19" s="3"/>
    </row>
    <row r="20" spans="2:11" ht="15">
      <c r="B20" s="3" t="s">
        <v>1588</v>
      </c>
      <c r="C20" s="3" t="s">
        <v>6749</v>
      </c>
      <c r="D20" s="3" t="s">
        <v>2173</v>
      </c>
      <c r="E20" s="7"/>
      <c r="F20" s="3" t="s">
        <v>6750</v>
      </c>
      <c r="G20" s="3" t="s">
        <v>6751</v>
      </c>
      <c r="H20" s="3" t="s">
        <v>6752</v>
      </c>
      <c r="I20" s="7" t="s">
        <v>1207</v>
      </c>
      <c r="J20" s="3"/>
      <c r="K20" s="3"/>
    </row>
    <row r="21" spans="2:11" ht="15">
      <c r="B21" s="3" t="s">
        <v>1902</v>
      </c>
      <c r="C21" s="3" t="s">
        <v>6753</v>
      </c>
      <c r="D21" s="3" t="s">
        <v>1038</v>
      </c>
      <c r="E21" s="7"/>
      <c r="F21" s="3" t="s">
        <v>6754</v>
      </c>
      <c r="G21" s="3" t="s">
        <v>6755</v>
      </c>
      <c r="H21" s="3" t="s">
        <v>1098</v>
      </c>
      <c r="I21" s="7" t="s">
        <v>2079</v>
      </c>
      <c r="J21" s="3"/>
      <c r="K21" s="3"/>
    </row>
    <row r="22" spans="2:11" ht="15">
      <c r="B22" s="3" t="s">
        <v>1906</v>
      </c>
      <c r="C22" s="3" t="s">
        <v>6756</v>
      </c>
      <c r="D22" s="3" t="s">
        <v>1038</v>
      </c>
      <c r="E22" s="7"/>
      <c r="F22" s="3" t="s">
        <v>6757</v>
      </c>
      <c r="G22" s="3" t="s">
        <v>6758</v>
      </c>
      <c r="H22" s="3" t="s">
        <v>1098</v>
      </c>
      <c r="I22" s="7" t="s">
        <v>1049</v>
      </c>
      <c r="J22" s="3"/>
      <c r="K22" s="3"/>
    </row>
    <row r="23" spans="2:11" ht="15">
      <c r="B23" s="3" t="s">
        <v>1301</v>
      </c>
      <c r="C23" s="3" t="s">
        <v>6759</v>
      </c>
      <c r="D23" s="3" t="s">
        <v>1038</v>
      </c>
      <c r="E23" s="7"/>
      <c r="F23" s="3" t="s">
        <v>6760</v>
      </c>
      <c r="G23" s="3" t="s">
        <v>6761</v>
      </c>
      <c r="H23" s="3" t="s">
        <v>1098</v>
      </c>
      <c r="I23" s="7" t="s">
        <v>2079</v>
      </c>
      <c r="J23" s="3"/>
      <c r="K23" s="3"/>
    </row>
    <row r="24" spans="2:11" ht="15">
      <c r="B24" s="3" t="s">
        <v>1140</v>
      </c>
      <c r="C24" s="3" t="s">
        <v>6762</v>
      </c>
      <c r="D24" s="3" t="s">
        <v>1038</v>
      </c>
      <c r="E24" s="7"/>
      <c r="F24" s="3" t="s">
        <v>6763</v>
      </c>
      <c r="G24" s="3" t="s">
        <v>6764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1169</v>
      </c>
      <c r="C25" s="3" t="s">
        <v>6765</v>
      </c>
      <c r="D25" s="3" t="s">
        <v>1038</v>
      </c>
      <c r="E25" s="7"/>
      <c r="F25" s="3" t="s">
        <v>6766</v>
      </c>
      <c r="G25" s="3" t="s">
        <v>6767</v>
      </c>
      <c r="H25" s="3" t="s">
        <v>1098</v>
      </c>
      <c r="I25" s="7" t="s">
        <v>1049</v>
      </c>
      <c r="J25" s="3"/>
      <c r="K25" s="3"/>
    </row>
    <row r="26" spans="2:11" ht="15">
      <c r="B26" s="3" t="s">
        <v>1215</v>
      </c>
      <c r="C26" s="3" t="s">
        <v>6768</v>
      </c>
      <c r="D26" s="3" t="s">
        <v>1038</v>
      </c>
      <c r="E26" s="7"/>
      <c r="F26" s="3" t="s">
        <v>6769</v>
      </c>
      <c r="G26" s="3" t="s">
        <v>6770</v>
      </c>
      <c r="H26" s="3" t="s">
        <v>1098</v>
      </c>
      <c r="I26" s="7" t="s">
        <v>1049</v>
      </c>
      <c r="J26" s="3"/>
      <c r="K26" s="3"/>
    </row>
    <row r="27" spans="2:11" ht="15">
      <c r="B27" s="3" t="s">
        <v>1227</v>
      </c>
      <c r="C27" s="3" t="s">
        <v>6771</v>
      </c>
      <c r="D27" s="3" t="s">
        <v>2173</v>
      </c>
      <c r="E27" s="7"/>
      <c r="F27" s="3" t="s">
        <v>6772</v>
      </c>
      <c r="G27" s="3" t="s">
        <v>6773</v>
      </c>
      <c r="H27" s="3" t="s">
        <v>1098</v>
      </c>
      <c r="I27" s="7" t="s">
        <v>1207</v>
      </c>
      <c r="J27" s="3"/>
      <c r="K27" s="3"/>
    </row>
    <row r="28" spans="2:11" ht="15">
      <c r="B28" s="3" t="s">
        <v>1191</v>
      </c>
      <c r="C28" s="3" t="s">
        <v>6774</v>
      </c>
      <c r="D28" s="3" t="s">
        <v>2192</v>
      </c>
      <c r="E28" s="7"/>
      <c r="F28" s="3" t="s">
        <v>6775</v>
      </c>
      <c r="G28" s="3" t="s">
        <v>6776</v>
      </c>
      <c r="H28" s="3" t="s">
        <v>6777</v>
      </c>
      <c r="I28" s="7" t="s">
        <v>2813</v>
      </c>
      <c r="J28" s="3"/>
      <c r="K28" s="3"/>
    </row>
    <row r="29" spans="2:11" ht="15">
      <c r="B29" s="3" t="s">
        <v>1195</v>
      </c>
      <c r="C29" s="3" t="s">
        <v>6778</v>
      </c>
      <c r="D29" s="3" t="s">
        <v>2192</v>
      </c>
      <c r="E29" s="7"/>
      <c r="F29" s="3" t="s">
        <v>6779</v>
      </c>
      <c r="G29" s="3" t="s">
        <v>6780</v>
      </c>
      <c r="H29" s="3" t="s">
        <v>1098</v>
      </c>
      <c r="I29" s="7" t="s">
        <v>2813</v>
      </c>
      <c r="J29" s="3"/>
      <c r="K29" s="3"/>
    </row>
    <row r="30" spans="2:11" ht="15">
      <c r="B30" s="3" t="s">
        <v>1187</v>
      </c>
      <c r="C30" s="3" t="s">
        <v>6781</v>
      </c>
      <c r="D30" s="3" t="s">
        <v>2192</v>
      </c>
      <c r="E30" s="7"/>
      <c r="F30" s="3" t="s">
        <v>6782</v>
      </c>
      <c r="G30" s="3" t="s">
        <v>6783</v>
      </c>
      <c r="H30" s="3" t="s">
        <v>1098</v>
      </c>
      <c r="I30" s="7" t="s">
        <v>2813</v>
      </c>
      <c r="J30" s="3"/>
      <c r="K30" s="3"/>
    </row>
    <row r="31" spans="2:11" ht="15">
      <c r="B31" s="3" t="s">
        <v>1416</v>
      </c>
      <c r="C31" s="3" t="s">
        <v>6784</v>
      </c>
      <c r="D31" s="3" t="s">
        <v>2192</v>
      </c>
      <c r="E31" s="7"/>
      <c r="F31" s="3" t="s">
        <v>6785</v>
      </c>
      <c r="G31" s="3" t="s">
        <v>6786</v>
      </c>
      <c r="H31" s="3" t="s">
        <v>1098</v>
      </c>
      <c r="I31" s="7" t="s">
        <v>2813</v>
      </c>
      <c r="J31" s="3"/>
      <c r="K31" s="3"/>
    </row>
    <row r="32" spans="2:11" ht="15">
      <c r="B32" s="3" t="s">
        <v>1916</v>
      </c>
      <c r="C32" s="3" t="s">
        <v>6787</v>
      </c>
      <c r="D32" s="3" t="s">
        <v>2192</v>
      </c>
      <c r="E32" s="7"/>
      <c r="F32" s="3" t="s">
        <v>6788</v>
      </c>
      <c r="G32" s="3" t="s">
        <v>6789</v>
      </c>
      <c r="H32" s="3" t="s">
        <v>6790</v>
      </c>
      <c r="I32" s="7" t="s">
        <v>2813</v>
      </c>
      <c r="J32" s="3"/>
      <c r="K32" s="3"/>
    </row>
    <row r="33" spans="2:11" ht="15">
      <c r="B33" s="3" t="s">
        <v>1424</v>
      </c>
      <c r="C33" s="3" t="s">
        <v>6791</v>
      </c>
      <c r="D33" s="3" t="s">
        <v>2192</v>
      </c>
      <c r="E33" s="7"/>
      <c r="F33" s="3" t="s">
        <v>6792</v>
      </c>
      <c r="G33" s="3" t="s">
        <v>6793</v>
      </c>
      <c r="H33" s="3" t="s">
        <v>6794</v>
      </c>
      <c r="I33" s="7" t="s">
        <v>2813</v>
      </c>
      <c r="J33" s="3"/>
      <c r="K33" s="3"/>
    </row>
    <row r="34" spans="2:11" ht="15">
      <c r="B34" s="3" t="s">
        <v>1428</v>
      </c>
      <c r="C34" s="3" t="s">
        <v>6795</v>
      </c>
      <c r="D34" s="3" t="s">
        <v>2192</v>
      </c>
      <c r="E34" s="7"/>
      <c r="F34" s="3" t="s">
        <v>6796</v>
      </c>
      <c r="G34" s="3" t="s">
        <v>6797</v>
      </c>
      <c r="H34" s="3" t="s">
        <v>1098</v>
      </c>
      <c r="I34" s="7" t="s">
        <v>2813</v>
      </c>
      <c r="J34" s="3"/>
      <c r="K34" s="3"/>
    </row>
    <row r="35" spans="2:11" ht="15">
      <c r="B35" s="3" t="s">
        <v>1420</v>
      </c>
      <c r="C35" s="3" t="s">
        <v>6798</v>
      </c>
      <c r="D35" s="3" t="s">
        <v>2192</v>
      </c>
      <c r="E35" s="7"/>
      <c r="F35" s="3" t="s">
        <v>6799</v>
      </c>
      <c r="G35" s="3" t="s">
        <v>6800</v>
      </c>
      <c r="H35" s="3" t="s">
        <v>1098</v>
      </c>
      <c r="I35" s="7" t="s">
        <v>2813</v>
      </c>
      <c r="J35" s="3"/>
      <c r="K35" s="3"/>
    </row>
    <row r="36" spans="2:11" ht="15">
      <c r="B36" s="3" t="s">
        <v>1571</v>
      </c>
      <c r="C36" s="3" t="s">
        <v>6801</v>
      </c>
      <c r="D36" s="3" t="s">
        <v>2192</v>
      </c>
      <c r="E36" s="7"/>
      <c r="F36" s="3" t="s">
        <v>6802</v>
      </c>
      <c r="G36" s="3" t="s">
        <v>6803</v>
      </c>
      <c r="H36" s="3" t="s">
        <v>1098</v>
      </c>
      <c r="I36" s="7" t="s">
        <v>2813</v>
      </c>
      <c r="J36" s="3"/>
      <c r="K36" s="3"/>
    </row>
    <row r="37" spans="2:11" ht="15">
      <c r="B37" s="3" t="s">
        <v>1765</v>
      </c>
      <c r="C37" s="3" t="s">
        <v>6804</v>
      </c>
      <c r="D37" s="3" t="s">
        <v>2192</v>
      </c>
      <c r="E37" s="7"/>
      <c r="F37" s="3" t="s">
        <v>6805</v>
      </c>
      <c r="G37" s="3" t="s">
        <v>6806</v>
      </c>
      <c r="H37" s="3" t="s">
        <v>1098</v>
      </c>
      <c r="I37" s="7" t="s">
        <v>2813</v>
      </c>
      <c r="J37" s="3"/>
      <c r="K37" s="3"/>
    </row>
    <row r="38" spans="2:11" ht="15">
      <c r="B38" s="3" t="s">
        <v>1920</v>
      </c>
      <c r="C38" s="3" t="s">
        <v>6807</v>
      </c>
      <c r="D38" s="3" t="s">
        <v>2192</v>
      </c>
      <c r="E38" s="7"/>
      <c r="F38" s="3" t="s">
        <v>6808</v>
      </c>
      <c r="G38" s="3" t="s">
        <v>6809</v>
      </c>
      <c r="H38" s="3" t="s">
        <v>1098</v>
      </c>
      <c r="I38" s="7" t="s">
        <v>2813</v>
      </c>
      <c r="J38" s="3"/>
      <c r="K38" s="3"/>
    </row>
    <row r="39" spans="2:11" ht="15">
      <c r="B39" s="3" t="s">
        <v>1924</v>
      </c>
      <c r="C39" s="3" t="s">
        <v>6810</v>
      </c>
      <c r="D39" s="3" t="s">
        <v>2192</v>
      </c>
      <c r="E39" s="7"/>
      <c r="F39" s="3" t="s">
        <v>6811</v>
      </c>
      <c r="G39" s="3" t="s">
        <v>6812</v>
      </c>
      <c r="H39" s="3" t="s">
        <v>1098</v>
      </c>
      <c r="I39" s="7" t="s">
        <v>2813</v>
      </c>
      <c r="J39" s="3"/>
      <c r="K39" s="3"/>
    </row>
    <row r="40" spans="2:11" ht="15">
      <c r="B40" s="3" t="s">
        <v>1928</v>
      </c>
      <c r="C40" s="3" t="s">
        <v>6813</v>
      </c>
      <c r="D40" s="3" t="s">
        <v>2192</v>
      </c>
      <c r="E40" s="7"/>
      <c r="F40" s="3" t="s">
        <v>6814</v>
      </c>
      <c r="G40" s="3" t="s">
        <v>6815</v>
      </c>
      <c r="H40" s="3" t="s">
        <v>1098</v>
      </c>
      <c r="I40" s="7" t="s">
        <v>2813</v>
      </c>
      <c r="J40" s="3"/>
      <c r="K40" s="3"/>
    </row>
    <row r="41" spans="2:11" ht="15">
      <c r="B41" s="3" t="s">
        <v>1931</v>
      </c>
      <c r="C41" s="3" t="s">
        <v>6816</v>
      </c>
      <c r="D41" s="3" t="s">
        <v>2192</v>
      </c>
      <c r="E41" s="7"/>
      <c r="F41" s="3" t="s">
        <v>6817</v>
      </c>
      <c r="G41" s="3" t="s">
        <v>6818</v>
      </c>
      <c r="H41" s="3" t="s">
        <v>1098</v>
      </c>
      <c r="I41" s="7" t="s">
        <v>2813</v>
      </c>
      <c r="J41" s="3"/>
      <c r="K41" s="3"/>
    </row>
    <row r="42" spans="2:11" ht="15">
      <c r="B42" s="3" t="s">
        <v>1934</v>
      </c>
      <c r="C42" s="3" t="s">
        <v>6819</v>
      </c>
      <c r="D42" s="3" t="s">
        <v>2192</v>
      </c>
      <c r="E42" s="7"/>
      <c r="F42" s="3" t="s">
        <v>6820</v>
      </c>
      <c r="G42" s="3" t="s">
        <v>6821</v>
      </c>
      <c r="H42" s="3" t="s">
        <v>1098</v>
      </c>
      <c r="I42" s="7" t="s">
        <v>2813</v>
      </c>
      <c r="J42" s="3"/>
      <c r="K42" s="3"/>
    </row>
    <row r="43" spans="2:11" ht="15">
      <c r="B43" s="3" t="s">
        <v>1938</v>
      </c>
      <c r="C43" s="3" t="s">
        <v>6822</v>
      </c>
      <c r="D43" s="3" t="s">
        <v>2192</v>
      </c>
      <c r="E43" s="7"/>
      <c r="F43" s="3" t="s">
        <v>6823</v>
      </c>
      <c r="G43" s="3" t="s">
        <v>6824</v>
      </c>
      <c r="H43" s="3" t="s">
        <v>1098</v>
      </c>
      <c r="I43" s="7" t="s">
        <v>2813</v>
      </c>
      <c r="J43" s="3"/>
      <c r="K43" s="3"/>
    </row>
    <row r="44" spans="2:11" ht="15">
      <c r="B44" s="3" t="s">
        <v>1942</v>
      </c>
      <c r="C44" s="3" t="s">
        <v>6825</v>
      </c>
      <c r="D44" s="3" t="s">
        <v>2192</v>
      </c>
      <c r="E44" s="7"/>
      <c r="F44" s="3" t="s">
        <v>6826</v>
      </c>
      <c r="G44" s="3" t="s">
        <v>6827</v>
      </c>
      <c r="H44" s="3" t="s">
        <v>1098</v>
      </c>
      <c r="I44" s="7" t="s">
        <v>2813</v>
      </c>
      <c r="J44" s="3"/>
      <c r="K44" s="3"/>
    </row>
    <row r="45" spans="2:11" ht="15">
      <c r="B45" s="3" t="s">
        <v>1495</v>
      </c>
      <c r="C45" s="3" t="s">
        <v>6828</v>
      </c>
      <c r="D45" s="3" t="s">
        <v>2192</v>
      </c>
      <c r="E45" s="7"/>
      <c r="F45" s="3" t="s">
        <v>6829</v>
      </c>
      <c r="G45" s="3" t="s">
        <v>6830</v>
      </c>
      <c r="H45" s="3" t="s">
        <v>1098</v>
      </c>
      <c r="I45" s="7" t="s">
        <v>2813</v>
      </c>
      <c r="J45" s="3"/>
      <c r="K45" s="3"/>
    </row>
    <row r="46" spans="2:11" ht="15">
      <c r="B46" s="3" t="s">
        <v>1481</v>
      </c>
      <c r="C46" s="3" t="s">
        <v>6831</v>
      </c>
      <c r="D46" s="3" t="s">
        <v>2192</v>
      </c>
      <c r="E46" s="7"/>
      <c r="F46" s="3" t="s">
        <v>6832</v>
      </c>
      <c r="G46" s="3" t="s">
        <v>6833</v>
      </c>
      <c r="H46" s="3" t="s">
        <v>1098</v>
      </c>
      <c r="I46" s="7" t="s">
        <v>2813</v>
      </c>
      <c r="J46" s="3"/>
      <c r="K46" s="3"/>
    </row>
    <row r="47" spans="2:11" ht="15">
      <c r="B47" s="3" t="s">
        <v>1347</v>
      </c>
      <c r="C47" s="3" t="s">
        <v>6834</v>
      </c>
      <c r="D47" s="3" t="s">
        <v>2192</v>
      </c>
      <c r="E47" s="7"/>
      <c r="F47" s="3" t="s">
        <v>6835</v>
      </c>
      <c r="G47" s="3" t="s">
        <v>6836</v>
      </c>
      <c r="H47" s="3" t="s">
        <v>1098</v>
      </c>
      <c r="I47" s="7" t="s">
        <v>2813</v>
      </c>
      <c r="J47" s="3"/>
      <c r="K47" s="3"/>
    </row>
    <row r="48" spans="2:11" ht="15">
      <c r="B48" s="3" t="s">
        <v>1375</v>
      </c>
      <c r="C48" s="3" t="s">
        <v>6837</v>
      </c>
      <c r="D48" s="3" t="s">
        <v>2192</v>
      </c>
      <c r="E48" s="7"/>
      <c r="F48" s="3" t="s">
        <v>6838</v>
      </c>
      <c r="G48" s="3" t="s">
        <v>6839</v>
      </c>
      <c r="H48" s="3" t="s">
        <v>1098</v>
      </c>
      <c r="I48" s="7" t="s">
        <v>2813</v>
      </c>
      <c r="J48" s="3"/>
      <c r="K48" s="3"/>
    </row>
    <row r="49" spans="2:11" ht="15">
      <c r="B49" s="3" t="s">
        <v>1252</v>
      </c>
      <c r="C49" s="3" t="s">
        <v>6840</v>
      </c>
      <c r="D49" s="3" t="s">
        <v>2192</v>
      </c>
      <c r="E49" s="7"/>
      <c r="F49" s="3" t="s">
        <v>6841</v>
      </c>
      <c r="G49" s="3" t="s">
        <v>6842</v>
      </c>
      <c r="H49" s="3" t="s">
        <v>1098</v>
      </c>
      <c r="I49" s="7" t="s">
        <v>2813</v>
      </c>
      <c r="J49" s="3"/>
      <c r="K49" s="3"/>
    </row>
    <row r="50" spans="2:11" ht="15">
      <c r="B50" s="3" t="s">
        <v>1182</v>
      </c>
      <c r="C50" s="3" t="s">
        <v>6843</v>
      </c>
      <c r="D50" s="3" t="s">
        <v>2192</v>
      </c>
      <c r="E50" s="7"/>
      <c r="F50" s="3" t="s">
        <v>6844</v>
      </c>
      <c r="G50" s="3" t="s">
        <v>6845</v>
      </c>
      <c r="H50" s="3" t="s">
        <v>1098</v>
      </c>
      <c r="I50" s="7" t="s">
        <v>2813</v>
      </c>
      <c r="J50" s="3"/>
      <c r="K50" s="3"/>
    </row>
    <row r="51" spans="2:11" ht="15">
      <c r="B51" s="3" t="s">
        <v>1592</v>
      </c>
      <c r="C51" s="3" t="s">
        <v>6846</v>
      </c>
      <c r="D51" s="3" t="s">
        <v>2192</v>
      </c>
      <c r="E51" s="7"/>
      <c r="F51" s="3" t="s">
        <v>6847</v>
      </c>
      <c r="G51" s="3" t="s">
        <v>6848</v>
      </c>
      <c r="H51" s="3" t="s">
        <v>1098</v>
      </c>
      <c r="I51" s="7" t="s">
        <v>2813</v>
      </c>
      <c r="J51" s="3"/>
      <c r="K51" s="3"/>
    </row>
    <row r="52" spans="2:11" ht="15">
      <c r="B52" s="3" t="s">
        <v>1476</v>
      </c>
      <c r="C52" s="3" t="s">
        <v>6849</v>
      </c>
      <c r="D52" s="3" t="s">
        <v>2192</v>
      </c>
      <c r="E52" s="7"/>
      <c r="F52" s="3" t="s">
        <v>6850</v>
      </c>
      <c r="G52" s="3" t="s">
        <v>6851</v>
      </c>
      <c r="H52" s="3" t="s">
        <v>1098</v>
      </c>
      <c r="I52" s="7" t="s">
        <v>2813</v>
      </c>
      <c r="J52" s="3"/>
      <c r="K52" s="3"/>
    </row>
    <row r="53" spans="2:11" ht="15">
      <c r="B53" s="3" t="s">
        <v>1676</v>
      </c>
      <c r="C53" s="3" t="s">
        <v>6852</v>
      </c>
      <c r="D53" s="3" t="s">
        <v>2192</v>
      </c>
      <c r="E53" s="7"/>
      <c r="F53" s="3" t="s">
        <v>6853</v>
      </c>
      <c r="G53" s="3" t="s">
        <v>6854</v>
      </c>
      <c r="H53" s="3" t="s">
        <v>6854</v>
      </c>
      <c r="I53" s="7" t="s">
        <v>2813</v>
      </c>
      <c r="J53" s="3"/>
      <c r="K53" s="3"/>
    </row>
    <row r="54" spans="2:11" ht="15">
      <c r="B54" s="3" t="s">
        <v>1362</v>
      </c>
      <c r="C54" s="3" t="s">
        <v>6855</v>
      </c>
      <c r="D54" s="3" t="s">
        <v>1038</v>
      </c>
      <c r="E54" s="7"/>
      <c r="F54" s="3" t="s">
        <v>1646</v>
      </c>
      <c r="G54" s="3" t="s">
        <v>1647</v>
      </c>
      <c r="H54" s="3" t="s">
        <v>1648</v>
      </c>
      <c r="I54" s="7" t="s">
        <v>1049</v>
      </c>
      <c r="J54" s="3"/>
      <c r="K54" s="3"/>
    </row>
    <row r="55" spans="2:11" ht="15">
      <c r="B55" s="3" t="s">
        <v>1126</v>
      </c>
      <c r="C55" s="3" t="s">
        <v>6856</v>
      </c>
      <c r="D55" s="3" t="s">
        <v>1573</v>
      </c>
      <c r="E55" s="7"/>
      <c r="F55" s="3" t="s">
        <v>1615</v>
      </c>
      <c r="G55" s="3" t="s">
        <v>1616</v>
      </c>
      <c r="H55" s="3" t="s">
        <v>1617</v>
      </c>
      <c r="I55" s="7" t="s">
        <v>1618</v>
      </c>
      <c r="J55" s="3" t="s">
        <v>1043</v>
      </c>
      <c r="K55" s="3" t="s">
        <v>1043</v>
      </c>
    </row>
    <row r="56" spans="2:11" ht="15">
      <c r="B56" s="3" t="s">
        <v>1725</v>
      </c>
      <c r="C56" s="3" t="s">
        <v>6857</v>
      </c>
      <c r="D56" s="3" t="s">
        <v>1066</v>
      </c>
      <c r="E56" s="7" t="s">
        <v>1095</v>
      </c>
      <c r="F56" s="3" t="s">
        <v>6858</v>
      </c>
      <c r="G56" s="3" t="s">
        <v>6859</v>
      </c>
      <c r="H56" s="3"/>
      <c r="I56" s="7" t="s">
        <v>1042</v>
      </c>
      <c r="J56" s="3"/>
      <c r="K56" s="3"/>
    </row>
    <row r="57" spans="2:11" ht="15">
      <c r="B57" s="3" t="s">
        <v>1173</v>
      </c>
      <c r="C57" s="3" t="s">
        <v>6860</v>
      </c>
      <c r="D57" s="3" t="s">
        <v>1066</v>
      </c>
      <c r="E57" s="7" t="s">
        <v>1095</v>
      </c>
      <c r="F57" s="3" t="s">
        <v>6861</v>
      </c>
      <c r="G57" s="3" t="s">
        <v>6862</v>
      </c>
      <c r="H57" s="3"/>
      <c r="I57" s="7" t="s">
        <v>1042</v>
      </c>
      <c r="J57" s="3"/>
      <c r="K57" s="3"/>
    </row>
    <row r="58" spans="2:11" ht="15">
      <c r="B58" s="3" t="s">
        <v>1452</v>
      </c>
      <c r="C58" s="3" t="s">
        <v>6863</v>
      </c>
      <c r="D58" s="3" t="s">
        <v>1066</v>
      </c>
      <c r="E58" s="7" t="s">
        <v>1095</v>
      </c>
      <c r="F58" s="3" t="s">
        <v>6864</v>
      </c>
      <c r="G58" s="3" t="s">
        <v>6865</v>
      </c>
      <c r="H58" s="3" t="s">
        <v>6865</v>
      </c>
      <c r="I58" s="7" t="s">
        <v>1042</v>
      </c>
      <c r="J58" s="3"/>
      <c r="K58" s="3"/>
    </row>
    <row r="59" spans="2:11" ht="15">
      <c r="B59" s="3" t="s">
        <v>1131</v>
      </c>
      <c r="C59" s="3" t="s">
        <v>6866</v>
      </c>
      <c r="D59" s="3" t="s">
        <v>1066</v>
      </c>
      <c r="E59" s="7" t="s">
        <v>1095</v>
      </c>
      <c r="F59" s="3" t="s">
        <v>6867</v>
      </c>
      <c r="G59" s="3" t="s">
        <v>6868</v>
      </c>
      <c r="H59" s="3" t="s">
        <v>6869</v>
      </c>
      <c r="I59" s="7" t="s">
        <v>1042</v>
      </c>
      <c r="J59" s="3"/>
      <c r="K59" s="3"/>
    </row>
    <row r="60" spans="2:11" ht="15">
      <c r="B60" s="3" t="s">
        <v>1671</v>
      </c>
      <c r="C60" s="3" t="s">
        <v>6870</v>
      </c>
      <c r="D60" s="3" t="s">
        <v>1066</v>
      </c>
      <c r="E60" s="7" t="s">
        <v>1095</v>
      </c>
      <c r="F60" s="3" t="s">
        <v>6871</v>
      </c>
      <c r="G60" s="3" t="s">
        <v>6872</v>
      </c>
      <c r="H60" s="3" t="s">
        <v>6873</v>
      </c>
      <c r="I60" s="7" t="s">
        <v>1042</v>
      </c>
      <c r="J60" s="3"/>
      <c r="K60" s="3"/>
    </row>
    <row r="61" spans="2:11" ht="15">
      <c r="B61" s="3" t="s">
        <v>1275</v>
      </c>
      <c r="C61" s="3" t="s">
        <v>6874</v>
      </c>
      <c r="D61" s="3" t="s">
        <v>1066</v>
      </c>
      <c r="E61" s="7" t="s">
        <v>1095</v>
      </c>
      <c r="F61" s="3" t="s">
        <v>6875</v>
      </c>
      <c r="G61" s="3" t="s">
        <v>6876</v>
      </c>
      <c r="H61" s="3"/>
      <c r="I61" s="7" t="s">
        <v>1042</v>
      </c>
      <c r="J61" s="3"/>
      <c r="K61" s="3"/>
    </row>
    <row r="62" spans="2:11" ht="15">
      <c r="B62" s="3" t="s">
        <v>1644</v>
      </c>
      <c r="C62" s="3" t="s">
        <v>6877</v>
      </c>
      <c r="D62" s="3" t="s">
        <v>1066</v>
      </c>
      <c r="E62" s="7" t="s">
        <v>1095</v>
      </c>
      <c r="F62" s="3" t="s">
        <v>6878</v>
      </c>
      <c r="G62" s="3" t="s">
        <v>6879</v>
      </c>
      <c r="H62" s="3"/>
      <c r="I62" s="7" t="s">
        <v>1042</v>
      </c>
      <c r="J62" s="3"/>
      <c r="K62" s="3"/>
    </row>
    <row r="63" spans="2:11" ht="15">
      <c r="B63" s="3" t="s">
        <v>1613</v>
      </c>
      <c r="C63" s="3" t="s">
        <v>6880</v>
      </c>
      <c r="D63" s="3" t="s">
        <v>1066</v>
      </c>
      <c r="E63" s="7" t="s">
        <v>1095</v>
      </c>
      <c r="F63" s="3" t="s">
        <v>6881</v>
      </c>
      <c r="G63" s="3" t="s">
        <v>6882</v>
      </c>
      <c r="H63" s="3"/>
      <c r="I63" s="7" t="s">
        <v>1042</v>
      </c>
      <c r="J63" s="3"/>
      <c r="K63" s="3"/>
    </row>
    <row r="64" spans="2:11" ht="15">
      <c r="B64" s="3" t="s">
        <v>1624</v>
      </c>
      <c r="C64" s="3" t="s">
        <v>6883</v>
      </c>
      <c r="D64" s="3" t="s">
        <v>1066</v>
      </c>
      <c r="E64" s="7" t="s">
        <v>1095</v>
      </c>
      <c r="F64" s="3" t="s">
        <v>6884</v>
      </c>
      <c r="G64" s="3" t="s">
        <v>6885</v>
      </c>
      <c r="H64" s="3" t="s">
        <v>6886</v>
      </c>
      <c r="I64" s="7" t="s">
        <v>1042</v>
      </c>
      <c r="J64" s="3"/>
      <c r="K64" s="3"/>
    </row>
    <row r="65" spans="2:11" ht="15">
      <c r="B65" s="3" t="s">
        <v>1635</v>
      </c>
      <c r="C65" s="3" t="s">
        <v>6887</v>
      </c>
      <c r="D65" s="3" t="s">
        <v>1066</v>
      </c>
      <c r="E65" s="7" t="s">
        <v>1095</v>
      </c>
      <c r="F65" s="3" t="s">
        <v>6888</v>
      </c>
      <c r="G65" s="3" t="s">
        <v>6889</v>
      </c>
      <c r="H65" s="3" t="s">
        <v>6890</v>
      </c>
      <c r="I65" s="7" t="s">
        <v>1042</v>
      </c>
      <c r="J65" s="3"/>
      <c r="K65" s="3"/>
    </row>
    <row r="66" spans="2:11" ht="15">
      <c r="B66" s="3" t="s">
        <v>1658</v>
      </c>
      <c r="C66" s="3" t="s">
        <v>6891</v>
      </c>
      <c r="D66" s="3" t="s">
        <v>1066</v>
      </c>
      <c r="E66" s="7" t="s">
        <v>1095</v>
      </c>
      <c r="F66" s="3" t="s">
        <v>6892</v>
      </c>
      <c r="G66" s="3" t="s">
        <v>6893</v>
      </c>
      <c r="H66" s="3"/>
      <c r="I66" s="7" t="s">
        <v>1042</v>
      </c>
      <c r="J66" s="3"/>
      <c r="K66" s="3"/>
    </row>
    <row r="67" spans="2:11" ht="15">
      <c r="B67" s="3" t="s">
        <v>1517</v>
      </c>
      <c r="C67" s="3" t="s">
        <v>6894</v>
      </c>
      <c r="D67" s="3" t="s">
        <v>1066</v>
      </c>
      <c r="E67" s="7" t="s">
        <v>1095</v>
      </c>
      <c r="F67" s="3" t="s">
        <v>6895</v>
      </c>
      <c r="G67" s="3" t="s">
        <v>6896</v>
      </c>
      <c r="H67" s="3"/>
      <c r="I67" s="7" t="s">
        <v>1042</v>
      </c>
      <c r="J67" s="3"/>
      <c r="K67" s="3"/>
    </row>
    <row r="68" spans="2:11" ht="15">
      <c r="B68" s="3" t="s">
        <v>1552</v>
      </c>
      <c r="C68" s="3" t="s">
        <v>6897</v>
      </c>
      <c r="D68" s="3" t="s">
        <v>1066</v>
      </c>
      <c r="E68" s="7" t="s">
        <v>1095</v>
      </c>
      <c r="F68" s="3" t="s">
        <v>6898</v>
      </c>
      <c r="G68" s="3" t="s">
        <v>6899</v>
      </c>
      <c r="H68" s="3"/>
      <c r="I68" s="7" t="s">
        <v>1042</v>
      </c>
      <c r="J68" s="3"/>
      <c r="K68" s="3"/>
    </row>
    <row r="69" spans="2:11" ht="15">
      <c r="B69" s="3" t="s">
        <v>1537</v>
      </c>
      <c r="C69" s="3" t="s">
        <v>6900</v>
      </c>
      <c r="D69" s="3" t="s">
        <v>1066</v>
      </c>
      <c r="E69" s="7" t="s">
        <v>1095</v>
      </c>
      <c r="F69" s="3" t="s">
        <v>6901</v>
      </c>
      <c r="G69" s="3" t="s">
        <v>6902</v>
      </c>
      <c r="H69" s="3"/>
      <c r="I69" s="7" t="s">
        <v>1042</v>
      </c>
      <c r="J69" s="3"/>
      <c r="K69" s="3"/>
    </row>
    <row r="70" spans="2:11" ht="15">
      <c r="B70" s="3" t="s">
        <v>1522</v>
      </c>
      <c r="C70" s="3" t="s">
        <v>6903</v>
      </c>
      <c r="D70" s="3" t="s">
        <v>1066</v>
      </c>
      <c r="E70" s="7" t="s">
        <v>1095</v>
      </c>
      <c r="F70" s="3" t="s">
        <v>6904</v>
      </c>
      <c r="G70" s="3" t="s">
        <v>6905</v>
      </c>
      <c r="H70" s="3"/>
      <c r="I70" s="7" t="s">
        <v>1042</v>
      </c>
      <c r="J70" s="3"/>
      <c r="K70" s="3"/>
    </row>
    <row r="71" spans="2:11" ht="15">
      <c r="B71" s="3" t="s">
        <v>1285</v>
      </c>
      <c r="C71" s="3" t="s">
        <v>6906</v>
      </c>
      <c r="D71" s="3" t="s">
        <v>1066</v>
      </c>
      <c r="E71" s="7" t="s">
        <v>1095</v>
      </c>
      <c r="F71" s="3" t="s">
        <v>6907</v>
      </c>
      <c r="G71" s="3" t="s">
        <v>6908</v>
      </c>
      <c r="H71" s="3"/>
      <c r="I71" s="7" t="s">
        <v>1042</v>
      </c>
      <c r="J71" s="3"/>
      <c r="K71" s="3"/>
    </row>
    <row r="72" spans="2:11" ht="15">
      <c r="B72" s="3" t="s">
        <v>1508</v>
      </c>
      <c r="C72" s="3" t="s">
        <v>6909</v>
      </c>
      <c r="D72" s="3" t="s">
        <v>1066</v>
      </c>
      <c r="E72" s="7" t="s">
        <v>1095</v>
      </c>
      <c r="F72" s="3" t="s">
        <v>6910</v>
      </c>
      <c r="G72" s="3" t="s">
        <v>6911</v>
      </c>
      <c r="H72" s="3" t="s">
        <v>6912</v>
      </c>
      <c r="I72" s="7" t="s">
        <v>1042</v>
      </c>
      <c r="J72" s="3"/>
      <c r="K72" s="3"/>
    </row>
    <row r="73" spans="2:11" ht="15">
      <c r="B73" s="3" t="s">
        <v>1210</v>
      </c>
      <c r="C73" s="3" t="s">
        <v>6913</v>
      </c>
      <c r="D73" s="3" t="s">
        <v>1066</v>
      </c>
      <c r="E73" s="7" t="s">
        <v>1095</v>
      </c>
      <c r="F73" s="3" t="s">
        <v>6914</v>
      </c>
      <c r="G73" s="3" t="s">
        <v>6915</v>
      </c>
      <c r="H73" s="3"/>
      <c r="I73" s="7" t="s">
        <v>1042</v>
      </c>
      <c r="J73" s="3"/>
      <c r="K73" s="3"/>
    </row>
    <row r="74" spans="2:11" ht="15">
      <c r="B74" s="3" t="s">
        <v>1467</v>
      </c>
      <c r="C74" s="3" t="s">
        <v>6916</v>
      </c>
      <c r="D74" s="3" t="s">
        <v>2192</v>
      </c>
      <c r="E74" s="7"/>
      <c r="F74" s="3" t="s">
        <v>6917</v>
      </c>
      <c r="G74" s="3" t="s">
        <v>6918</v>
      </c>
      <c r="H74" s="3"/>
      <c r="I74" s="7" t="s">
        <v>2813</v>
      </c>
      <c r="J74" s="3"/>
      <c r="K74" s="3"/>
    </row>
    <row r="75" spans="2:11" ht="15">
      <c r="B75" s="3" t="s">
        <v>1352</v>
      </c>
      <c r="C75" s="3" t="s">
        <v>6919</v>
      </c>
      <c r="D75" s="3" t="s">
        <v>2192</v>
      </c>
      <c r="E75" s="7"/>
      <c r="F75" s="3" t="s">
        <v>6920</v>
      </c>
      <c r="G75" s="3" t="s">
        <v>6921</v>
      </c>
      <c r="H75" s="3"/>
      <c r="I75" s="7" t="s">
        <v>2813</v>
      </c>
      <c r="J75" s="3"/>
      <c r="K75" s="3"/>
    </row>
    <row r="76" spans="2:11" ht="15">
      <c r="B76" s="3" t="s">
        <v>1437</v>
      </c>
      <c r="C76" s="3" t="s">
        <v>6922</v>
      </c>
      <c r="D76" s="3" t="s">
        <v>2192</v>
      </c>
      <c r="E76" s="7"/>
      <c r="F76" s="3" t="s">
        <v>6923</v>
      </c>
      <c r="G76" s="3" t="s">
        <v>6924</v>
      </c>
      <c r="H76" s="3"/>
      <c r="I76" s="7" t="s">
        <v>2813</v>
      </c>
      <c r="J76" s="3"/>
      <c r="K76" s="3"/>
    </row>
    <row r="77" spans="2:11" ht="15">
      <c r="B77" s="3" t="s">
        <v>1443</v>
      </c>
      <c r="C77" s="3" t="s">
        <v>6925</v>
      </c>
      <c r="D77" s="3" t="s">
        <v>2192</v>
      </c>
      <c r="E77" s="7"/>
      <c r="F77" s="3" t="s">
        <v>6926</v>
      </c>
      <c r="G77" s="3" t="s">
        <v>6927</v>
      </c>
      <c r="H77" s="3"/>
      <c r="I77" s="7" t="s">
        <v>2813</v>
      </c>
      <c r="J77" s="3"/>
      <c r="K77" s="3"/>
    </row>
    <row r="78" spans="2:11" ht="15">
      <c r="B78" s="3" t="s">
        <v>1064</v>
      </c>
      <c r="C78" s="3" t="s">
        <v>6928</v>
      </c>
      <c r="D78" s="3" t="s">
        <v>2192</v>
      </c>
      <c r="E78" s="7"/>
      <c r="F78" s="3" t="s">
        <v>6929</v>
      </c>
      <c r="G78" s="3" t="s">
        <v>6930</v>
      </c>
      <c r="H78" s="3"/>
      <c r="I78" s="7" t="s">
        <v>2813</v>
      </c>
      <c r="J78" s="3"/>
      <c r="K78" s="3"/>
    </row>
    <row r="79" spans="2:11" ht="15">
      <c r="B79" s="3" t="s">
        <v>1071</v>
      </c>
      <c r="C79" s="3" t="s">
        <v>6931</v>
      </c>
      <c r="D79" s="3" t="s">
        <v>2192</v>
      </c>
      <c r="E79" s="7"/>
      <c r="F79" s="3" t="s">
        <v>6932</v>
      </c>
      <c r="G79" s="3" t="s">
        <v>6933</v>
      </c>
      <c r="H79" s="3"/>
      <c r="I79" s="7" t="s">
        <v>2813</v>
      </c>
      <c r="J79" s="3"/>
      <c r="K79" s="3"/>
    </row>
    <row r="80" spans="2:11" ht="15">
      <c r="B80" s="3" t="s">
        <v>1082</v>
      </c>
      <c r="C80" s="3" t="s">
        <v>6934</v>
      </c>
      <c r="D80" s="3" t="s">
        <v>2192</v>
      </c>
      <c r="E80" s="7"/>
      <c r="F80" s="3" t="s">
        <v>6935</v>
      </c>
      <c r="G80" s="3" t="s">
        <v>6936</v>
      </c>
      <c r="H80" s="3"/>
      <c r="I80" s="7" t="s">
        <v>2813</v>
      </c>
      <c r="J80" s="3"/>
      <c r="K80" s="3"/>
    </row>
    <row r="81" spans="2:11" ht="15">
      <c r="B81" s="3" t="s">
        <v>1088</v>
      </c>
      <c r="C81" s="3" t="s">
        <v>6937</v>
      </c>
      <c r="D81" s="3" t="s">
        <v>2192</v>
      </c>
      <c r="E81" s="7"/>
      <c r="F81" s="3" t="s">
        <v>6938</v>
      </c>
      <c r="G81" s="3" t="s">
        <v>6939</v>
      </c>
      <c r="H81" s="3"/>
      <c r="I81" s="7" t="s">
        <v>2813</v>
      </c>
      <c r="J81" s="3"/>
      <c r="K81" s="3"/>
    </row>
    <row r="82" spans="2:11" ht="15">
      <c r="B82" s="3" t="s">
        <v>1741</v>
      </c>
      <c r="C82" s="3" t="s">
        <v>6940</v>
      </c>
      <c r="D82" s="3" t="s">
        <v>2192</v>
      </c>
      <c r="E82" s="7"/>
      <c r="F82" s="3" t="s">
        <v>6941</v>
      </c>
      <c r="G82" s="3" t="s">
        <v>6942</v>
      </c>
      <c r="H82" s="3"/>
      <c r="I82" s="7" t="s">
        <v>2813</v>
      </c>
      <c r="J82" s="3"/>
      <c r="K82" s="3"/>
    </row>
    <row r="83" spans="2:11" ht="15">
      <c r="B83" s="3" t="s">
        <v>1755</v>
      </c>
      <c r="C83" s="3" t="s">
        <v>6943</v>
      </c>
      <c r="D83" s="3" t="s">
        <v>2192</v>
      </c>
      <c r="E83" s="7"/>
      <c r="F83" s="3" t="s">
        <v>6944</v>
      </c>
      <c r="G83" s="3" t="s">
        <v>6945</v>
      </c>
      <c r="H83" s="3"/>
      <c r="I83" s="7" t="s">
        <v>2813</v>
      </c>
      <c r="J83" s="3"/>
      <c r="K83" s="3"/>
    </row>
    <row r="84" spans="2:11" ht="15">
      <c r="B84" s="3" t="s">
        <v>1711</v>
      </c>
      <c r="C84" s="3" t="s">
        <v>6946</v>
      </c>
      <c r="D84" s="3" t="s">
        <v>2192</v>
      </c>
      <c r="E84" s="7"/>
      <c r="F84" s="3" t="s">
        <v>6947</v>
      </c>
      <c r="G84" s="3" t="s">
        <v>6948</v>
      </c>
      <c r="H84" s="3"/>
      <c r="I84" s="7" t="s">
        <v>2813</v>
      </c>
      <c r="J84" s="3"/>
      <c r="K84" s="3"/>
    </row>
    <row r="85" spans="2:11" ht="15">
      <c r="B85" s="3" t="s">
        <v>1110</v>
      </c>
      <c r="C85" s="3" t="s">
        <v>6949</v>
      </c>
      <c r="D85" s="3" t="s">
        <v>2192</v>
      </c>
      <c r="E85" s="7"/>
      <c r="F85" s="3" t="s">
        <v>6950</v>
      </c>
      <c r="G85" s="3" t="s">
        <v>6951</v>
      </c>
      <c r="H85" s="3"/>
      <c r="I85" s="7" t="s">
        <v>2813</v>
      </c>
      <c r="J85" s="3"/>
      <c r="K85" s="3"/>
    </row>
    <row r="86" spans="2:11" ht="15">
      <c r="B86" s="3" t="s">
        <v>1597</v>
      </c>
      <c r="C86" s="3" t="s">
        <v>6952</v>
      </c>
      <c r="D86" s="3" t="s">
        <v>2192</v>
      </c>
      <c r="E86" s="7"/>
      <c r="F86" s="3" t="s">
        <v>6953</v>
      </c>
      <c r="G86" s="3" t="s">
        <v>6954</v>
      </c>
      <c r="H86" s="3"/>
      <c r="I86" s="7" t="s">
        <v>2813</v>
      </c>
      <c r="J86" s="3"/>
      <c r="K86" s="3"/>
    </row>
    <row r="87" spans="2:11" ht="15">
      <c r="B87" s="3" t="s">
        <v>1335</v>
      </c>
      <c r="C87" s="3" t="s">
        <v>6955</v>
      </c>
      <c r="D87" s="3" t="s">
        <v>2192</v>
      </c>
      <c r="E87" s="7"/>
      <c r="F87" s="3" t="s">
        <v>6956</v>
      </c>
      <c r="G87" s="3" t="s">
        <v>6957</v>
      </c>
      <c r="H87" s="3"/>
      <c r="I87" s="7" t="s">
        <v>2813</v>
      </c>
      <c r="J87" s="3"/>
      <c r="K87" s="3"/>
    </row>
    <row r="88" spans="2:11" ht="15">
      <c r="B88" s="3" t="s">
        <v>1367</v>
      </c>
      <c r="C88" s="3" t="s">
        <v>6958</v>
      </c>
      <c r="D88" s="3" t="s">
        <v>2192</v>
      </c>
      <c r="E88" s="7"/>
      <c r="F88" s="3" t="s">
        <v>6959</v>
      </c>
      <c r="G88" s="3" t="s">
        <v>6960</v>
      </c>
      <c r="H88" s="3"/>
      <c r="I88" s="7" t="s">
        <v>2813</v>
      </c>
      <c r="J88" s="3"/>
      <c r="K88" s="3"/>
    </row>
    <row r="89" spans="2:11" ht="15">
      <c r="B89" s="3" t="s">
        <v>1630</v>
      </c>
      <c r="C89" s="3" t="s">
        <v>6961</v>
      </c>
      <c r="D89" s="3" t="s">
        <v>2192</v>
      </c>
      <c r="E89" s="7"/>
      <c r="F89" s="3" t="s">
        <v>6962</v>
      </c>
      <c r="G89" s="3" t="s">
        <v>6963</v>
      </c>
      <c r="H89" s="3"/>
      <c r="I89" s="7" t="s">
        <v>2813</v>
      </c>
      <c r="J89" s="3"/>
      <c r="K89" s="3"/>
    </row>
    <row r="90" spans="2:11" ht="15">
      <c r="B90" s="3" t="s">
        <v>1296</v>
      </c>
      <c r="C90" s="3" t="s">
        <v>6964</v>
      </c>
      <c r="D90" s="3" t="s">
        <v>2192</v>
      </c>
      <c r="E90" s="7"/>
      <c r="F90" s="3" t="s">
        <v>6965</v>
      </c>
      <c r="G90" s="3" t="s">
        <v>6966</v>
      </c>
      <c r="H90" s="3"/>
      <c r="I90" s="7" t="s">
        <v>2813</v>
      </c>
      <c r="J90" s="3"/>
      <c r="K90" s="3"/>
    </row>
    <row r="91" spans="2:11" ht="15">
      <c r="B91" s="3" t="s">
        <v>1291</v>
      </c>
      <c r="C91" s="3" t="s">
        <v>6967</v>
      </c>
      <c r="D91" s="3" t="s">
        <v>2192</v>
      </c>
      <c r="E91" s="7"/>
      <c r="F91" s="3" t="s">
        <v>6968</v>
      </c>
      <c r="G91" s="3" t="s">
        <v>6969</v>
      </c>
      <c r="H91" s="3"/>
      <c r="I91" s="7" t="s">
        <v>2813</v>
      </c>
      <c r="J91" s="3"/>
      <c r="K91" s="3"/>
    </row>
    <row r="92" spans="2:11" ht="15">
      <c r="B92" s="3" t="s">
        <v>1432</v>
      </c>
      <c r="C92" s="3" t="s">
        <v>6970</v>
      </c>
      <c r="D92" s="3" t="s">
        <v>2192</v>
      </c>
      <c r="E92" s="7"/>
      <c r="F92" s="3" t="s">
        <v>6971</v>
      </c>
      <c r="G92" s="3" t="s">
        <v>6972</v>
      </c>
      <c r="H92" s="3"/>
      <c r="I92" s="7" t="s">
        <v>2813</v>
      </c>
      <c r="J92" s="3"/>
      <c r="K92" s="3"/>
    </row>
    <row r="93" spans="2:11" ht="15">
      <c r="B93" s="3" t="s">
        <v>1059</v>
      </c>
      <c r="C93" s="3" t="s">
        <v>6973</v>
      </c>
      <c r="D93" s="3" t="s">
        <v>2192</v>
      </c>
      <c r="E93" s="7"/>
      <c r="F93" s="3" t="s">
        <v>6974</v>
      </c>
      <c r="G93" s="3" t="s">
        <v>6975</v>
      </c>
      <c r="H93" s="3" t="s">
        <v>6976</v>
      </c>
      <c r="I93" s="7" t="s">
        <v>2813</v>
      </c>
      <c r="J93" s="3"/>
      <c r="K93" s="3"/>
    </row>
    <row r="94" spans="2:11" ht="15">
      <c r="B94" s="3" t="s">
        <v>1077</v>
      </c>
      <c r="C94" s="3" t="s">
        <v>6977</v>
      </c>
      <c r="D94" s="3" t="s">
        <v>2192</v>
      </c>
      <c r="E94" s="7"/>
      <c r="F94" s="3" t="s">
        <v>6978</v>
      </c>
      <c r="G94" s="3" t="s">
        <v>6979</v>
      </c>
      <c r="H94" s="3"/>
      <c r="I94" s="7" t="s">
        <v>2813</v>
      </c>
      <c r="J94" s="3"/>
      <c r="K94" s="3"/>
    </row>
    <row r="95" spans="2:11" ht="15">
      <c r="B95" s="3" t="s">
        <v>1116</v>
      </c>
      <c r="C95" s="3" t="s">
        <v>6980</v>
      </c>
      <c r="D95" s="3" t="s">
        <v>2192</v>
      </c>
      <c r="E95" s="7"/>
      <c r="F95" s="3" t="s">
        <v>6981</v>
      </c>
      <c r="G95" s="3" t="s">
        <v>6982</v>
      </c>
      <c r="H95" s="3"/>
      <c r="I95" s="7" t="s">
        <v>2813</v>
      </c>
      <c r="J95" s="3"/>
      <c r="K95" s="3"/>
    </row>
    <row r="96" spans="2:11" ht="15">
      <c r="B96" s="3" t="s">
        <v>1121</v>
      </c>
      <c r="C96" s="3" t="s">
        <v>6983</v>
      </c>
      <c r="D96" s="3" t="s">
        <v>1066</v>
      </c>
      <c r="E96" s="7" t="s">
        <v>6984</v>
      </c>
      <c r="F96" s="3" t="s">
        <v>6985</v>
      </c>
      <c r="G96" s="3" t="s">
        <v>6300</v>
      </c>
      <c r="H96" s="3" t="s">
        <v>6300</v>
      </c>
      <c r="I96" s="7" t="s">
        <v>1145</v>
      </c>
      <c r="J96" s="3"/>
      <c r="K96" s="3"/>
    </row>
    <row r="97" spans="2:11" ht="15">
      <c r="B97" s="3" t="s">
        <v>1737</v>
      </c>
      <c r="C97" s="3" t="s">
        <v>6986</v>
      </c>
      <c r="D97" s="3" t="s">
        <v>1038</v>
      </c>
      <c r="E97" s="7"/>
      <c r="F97" s="3" t="s">
        <v>6987</v>
      </c>
      <c r="G97" s="3" t="s">
        <v>6988</v>
      </c>
      <c r="H97" s="3" t="s">
        <v>6988</v>
      </c>
      <c r="I97" s="7" t="s">
        <v>1049</v>
      </c>
      <c r="J97" s="3"/>
      <c r="K97" s="3"/>
    </row>
    <row r="98" spans="2:11" ht="15">
      <c r="B98" s="3" t="s">
        <v>1339</v>
      </c>
      <c r="C98" s="3" t="s">
        <v>6989</v>
      </c>
      <c r="D98" s="3" t="s">
        <v>1038</v>
      </c>
      <c r="E98" s="7"/>
      <c r="F98" s="3" t="s">
        <v>6990</v>
      </c>
      <c r="G98" s="3" t="s">
        <v>6991</v>
      </c>
      <c r="H98" s="3" t="s">
        <v>6991</v>
      </c>
      <c r="I98" s="7" t="s">
        <v>1049</v>
      </c>
      <c r="J98" s="3"/>
      <c r="K98" s="3"/>
    </row>
    <row r="99" spans="2:11" ht="15">
      <c r="B99" s="3" t="s">
        <v>1603</v>
      </c>
      <c r="C99" s="3" t="s">
        <v>6992</v>
      </c>
      <c r="D99" s="3" t="s">
        <v>2192</v>
      </c>
      <c r="E99" s="7"/>
      <c r="F99" s="3" t="s">
        <v>6993</v>
      </c>
      <c r="G99" s="3" t="s">
        <v>6994</v>
      </c>
      <c r="H99" s="3" t="s">
        <v>6994</v>
      </c>
      <c r="I99" s="7" t="s">
        <v>2813</v>
      </c>
      <c r="J99" s="3"/>
      <c r="K99" s="3"/>
    </row>
    <row r="100" spans="2:11" ht="15">
      <c r="B100" s="3" t="s">
        <v>1608</v>
      </c>
      <c r="C100" s="3" t="s">
        <v>6995</v>
      </c>
      <c r="D100" s="3" t="s">
        <v>2192</v>
      </c>
      <c r="E100" s="7"/>
      <c r="F100" s="3" t="s">
        <v>6996</v>
      </c>
      <c r="G100" s="3" t="s">
        <v>6997</v>
      </c>
      <c r="H100" s="3" t="s">
        <v>6997</v>
      </c>
      <c r="I100" s="7" t="s">
        <v>2813</v>
      </c>
      <c r="J100" s="3"/>
      <c r="K100" s="3"/>
    </row>
    <row r="101" spans="2:11" ht="15">
      <c r="B101" s="3" t="s">
        <v>1703</v>
      </c>
      <c r="C101" s="3" t="s">
        <v>6998</v>
      </c>
      <c r="D101" s="3" t="s">
        <v>2192</v>
      </c>
      <c r="E101" s="7"/>
      <c r="F101" s="3" t="s">
        <v>6999</v>
      </c>
      <c r="G101" s="3" t="s">
        <v>7000</v>
      </c>
      <c r="H101" s="3" t="s">
        <v>7000</v>
      </c>
      <c r="I101" s="7" t="s">
        <v>2813</v>
      </c>
      <c r="J101" s="3"/>
      <c r="K101" s="3"/>
    </row>
    <row r="102" spans="2:11" ht="15">
      <c r="B102" s="3" t="s">
        <v>1707</v>
      </c>
      <c r="C102" s="3" t="s">
        <v>7001</v>
      </c>
      <c r="D102" s="3" t="s">
        <v>2192</v>
      </c>
      <c r="E102" s="7"/>
      <c r="F102" s="3" t="s">
        <v>7002</v>
      </c>
      <c r="G102" s="3" t="s">
        <v>7003</v>
      </c>
      <c r="H102" s="3" t="s">
        <v>7003</v>
      </c>
      <c r="I102" s="7" t="s">
        <v>2813</v>
      </c>
      <c r="J102" s="3"/>
      <c r="K102" s="3"/>
    </row>
    <row r="103" spans="2:11" ht="15">
      <c r="B103" s="3" t="s">
        <v>1093</v>
      </c>
      <c r="C103" s="3" t="s">
        <v>7004</v>
      </c>
      <c r="D103" s="3" t="s">
        <v>2192</v>
      </c>
      <c r="E103" s="7"/>
      <c r="F103" s="3" t="s">
        <v>7005</v>
      </c>
      <c r="G103" s="3" t="s">
        <v>7006</v>
      </c>
      <c r="H103" s="3" t="s">
        <v>7007</v>
      </c>
      <c r="I103" s="7" t="s">
        <v>2813</v>
      </c>
      <c r="J103" s="3"/>
      <c r="K103" s="3"/>
    </row>
    <row r="104" spans="2:11" ht="15">
      <c r="B104" s="3" t="s">
        <v>1685</v>
      </c>
      <c r="C104" s="3" t="s">
        <v>7008</v>
      </c>
      <c r="D104" s="3" t="s">
        <v>2192</v>
      </c>
      <c r="E104" s="7"/>
      <c r="F104" s="3" t="s">
        <v>7009</v>
      </c>
      <c r="G104" s="3" t="s">
        <v>7010</v>
      </c>
      <c r="H104" s="3" t="s">
        <v>7010</v>
      </c>
      <c r="I104" s="7" t="s">
        <v>2813</v>
      </c>
      <c r="J104" s="3"/>
      <c r="K104" s="3"/>
    </row>
    <row r="105" spans="2:11" ht="15">
      <c r="B105" s="3" t="s">
        <v>1136</v>
      </c>
      <c r="C105" s="3" t="s">
        <v>7011</v>
      </c>
      <c r="D105" s="3" t="s">
        <v>2192</v>
      </c>
      <c r="E105" s="7"/>
      <c r="F105" s="3" t="s">
        <v>7012</v>
      </c>
      <c r="G105" s="3" t="s">
        <v>7013</v>
      </c>
      <c r="H105" s="3" t="s">
        <v>7013</v>
      </c>
      <c r="I105" s="7" t="s">
        <v>2813</v>
      </c>
      <c r="J105" s="3"/>
      <c r="K105" s="3"/>
    </row>
    <row r="106" spans="2:11" ht="15">
      <c r="B106" s="3" t="s">
        <v>1694</v>
      </c>
      <c r="C106" s="3" t="s">
        <v>7014</v>
      </c>
      <c r="D106" s="3" t="s">
        <v>1066</v>
      </c>
      <c r="E106" s="7" t="s">
        <v>1095</v>
      </c>
      <c r="F106" s="3" t="s">
        <v>7015</v>
      </c>
      <c r="G106" s="3" t="s">
        <v>7016</v>
      </c>
      <c r="H106" s="3" t="s">
        <v>7016</v>
      </c>
      <c r="I106" s="7" t="s">
        <v>1145</v>
      </c>
      <c r="J106" s="3"/>
      <c r="K106" s="3"/>
    </row>
    <row r="107" spans="2:11" ht="15">
      <c r="B107" s="3" t="s">
        <v>1463</v>
      </c>
      <c r="C107" s="3" t="s">
        <v>7017</v>
      </c>
      <c r="D107" s="3" t="s">
        <v>1066</v>
      </c>
      <c r="E107" s="7" t="s">
        <v>1095</v>
      </c>
      <c r="F107" s="3" t="s">
        <v>7018</v>
      </c>
      <c r="G107" s="3" t="s">
        <v>7019</v>
      </c>
      <c r="H107" s="3" t="s">
        <v>7019</v>
      </c>
      <c r="I107" s="7" t="s">
        <v>1145</v>
      </c>
      <c r="J107" s="3"/>
      <c r="K107" s="3"/>
    </row>
    <row r="108" spans="2:11" ht="15">
      <c r="B108" s="3" t="s">
        <v>1205</v>
      </c>
      <c r="C108" s="3" t="s">
        <v>7020</v>
      </c>
      <c r="D108" s="3" t="s">
        <v>1038</v>
      </c>
      <c r="E108" s="7"/>
      <c r="F108" s="3" t="s">
        <v>7021</v>
      </c>
      <c r="G108" s="3" t="s">
        <v>7022</v>
      </c>
      <c r="H108" s="3" t="s">
        <v>1098</v>
      </c>
      <c r="I108" s="7" t="s">
        <v>1049</v>
      </c>
      <c r="J108" s="3"/>
      <c r="K108" s="3"/>
    </row>
    <row r="109" spans="2:11" ht="15">
      <c r="B109" s="3" t="s">
        <v>1150</v>
      </c>
      <c r="C109" s="3" t="s">
        <v>7023</v>
      </c>
      <c r="D109" s="3" t="s">
        <v>1038</v>
      </c>
      <c r="E109" s="7"/>
      <c r="F109" s="3" t="s">
        <v>7024</v>
      </c>
      <c r="G109" s="3" t="s">
        <v>7025</v>
      </c>
      <c r="H109" s="3" t="s">
        <v>1098</v>
      </c>
      <c r="I109" s="7" t="s">
        <v>1049</v>
      </c>
      <c r="J109" s="3"/>
      <c r="K109" s="3"/>
    </row>
    <row r="110" spans="2:11" ht="15">
      <c r="B110" s="3" t="s">
        <v>1153</v>
      </c>
      <c r="C110" s="3" t="s">
        <v>7026</v>
      </c>
      <c r="D110" s="3" t="s">
        <v>1038</v>
      </c>
      <c r="E110" s="7"/>
      <c r="F110" s="3" t="s">
        <v>7027</v>
      </c>
      <c r="G110" s="3" t="s">
        <v>7028</v>
      </c>
      <c r="H110" s="3" t="s">
        <v>1098</v>
      </c>
      <c r="I110" s="7" t="s">
        <v>1049</v>
      </c>
      <c r="J110" s="3"/>
      <c r="K110" s="3"/>
    </row>
    <row r="111" spans="2:11" ht="15">
      <c r="B111" s="3" t="s">
        <v>1270</v>
      </c>
      <c r="C111" s="3" t="s">
        <v>7029</v>
      </c>
      <c r="D111" s="3" t="s">
        <v>1066</v>
      </c>
      <c r="E111" s="7" t="s">
        <v>1095</v>
      </c>
      <c r="F111" s="3" t="s">
        <v>7030</v>
      </c>
      <c r="G111" s="3" t="s">
        <v>7031</v>
      </c>
      <c r="H111" s="3" t="s">
        <v>7031</v>
      </c>
      <c r="I111" s="7" t="s">
        <v>1145</v>
      </c>
      <c r="J111" s="3"/>
      <c r="K111" s="3"/>
    </row>
    <row r="112" spans="2:11" ht="15">
      <c r="B112" s="3" t="s">
        <v>1640</v>
      </c>
      <c r="C112" s="3" t="s">
        <v>7032</v>
      </c>
      <c r="D112" s="3" t="s">
        <v>1038</v>
      </c>
      <c r="E112" s="7"/>
      <c r="F112" s="3" t="s">
        <v>7033</v>
      </c>
      <c r="G112" s="3" t="s">
        <v>7034</v>
      </c>
      <c r="H112" s="3" t="s">
        <v>7034</v>
      </c>
      <c r="I112" s="7" t="s">
        <v>1049</v>
      </c>
      <c r="J112" s="3"/>
      <c r="K112" s="3"/>
    </row>
    <row r="113" spans="2:11" ht="15">
      <c r="B113" s="3" t="s">
        <v>1343</v>
      </c>
      <c r="C113" s="3" t="s">
        <v>7035</v>
      </c>
      <c r="D113" s="3" t="s">
        <v>1038</v>
      </c>
      <c r="E113" s="7"/>
      <c r="F113" s="3" t="s">
        <v>7036</v>
      </c>
      <c r="G113" s="3" t="s">
        <v>6308</v>
      </c>
      <c r="H113" s="3" t="s">
        <v>1098</v>
      </c>
      <c r="I113" s="7" t="s">
        <v>1049</v>
      </c>
      <c r="J113" s="3"/>
      <c r="K113" s="3"/>
    </row>
    <row r="114" spans="2:11" ht="15">
      <c r="B114" s="3" t="s">
        <v>1500</v>
      </c>
      <c r="C114" s="3" t="s">
        <v>7037</v>
      </c>
      <c r="D114" s="3" t="s">
        <v>1038</v>
      </c>
      <c r="E114" s="7"/>
      <c r="F114" s="3" t="s">
        <v>7038</v>
      </c>
      <c r="G114" s="3" t="s">
        <v>7039</v>
      </c>
      <c r="H114" s="3" t="s">
        <v>1098</v>
      </c>
      <c r="I114" s="7" t="s">
        <v>1049</v>
      </c>
      <c r="J114" s="3"/>
      <c r="K114" s="3"/>
    </row>
    <row r="115" spans="2:11" ht="15">
      <c r="B115" s="3" t="s">
        <v>1504</v>
      </c>
      <c r="C115" s="3" t="s">
        <v>7040</v>
      </c>
      <c r="D115" s="3" t="s">
        <v>1038</v>
      </c>
      <c r="E115" s="7"/>
      <c r="F115" s="3" t="s">
        <v>7041</v>
      </c>
      <c r="G115" s="3" t="s">
        <v>7042</v>
      </c>
      <c r="H115" s="3" t="s">
        <v>1098</v>
      </c>
      <c r="I115" s="7" t="s">
        <v>1049</v>
      </c>
      <c r="J115" s="3"/>
      <c r="K115" s="3"/>
    </row>
    <row r="116" spans="2:11" ht="15">
      <c r="B116" s="3" t="s">
        <v>1663</v>
      </c>
      <c r="C116" s="3" t="s">
        <v>7043</v>
      </c>
      <c r="D116" s="3" t="s">
        <v>1038</v>
      </c>
      <c r="E116" s="7"/>
      <c r="F116" s="3" t="s">
        <v>7044</v>
      </c>
      <c r="G116" s="3" t="s">
        <v>7045</v>
      </c>
      <c r="H116" s="3" t="s">
        <v>1098</v>
      </c>
      <c r="I116" s="7" t="s">
        <v>1049</v>
      </c>
      <c r="J116" s="3"/>
      <c r="K116" s="3"/>
    </row>
    <row r="117" spans="2:11" ht="15">
      <c r="B117" s="3" t="s">
        <v>1667</v>
      </c>
      <c r="C117" s="3" t="s">
        <v>7046</v>
      </c>
      <c r="D117" s="3" t="s">
        <v>1038</v>
      </c>
      <c r="E117" s="7"/>
      <c r="F117" s="3" t="s">
        <v>7047</v>
      </c>
      <c r="G117" s="3" t="s">
        <v>7048</v>
      </c>
      <c r="H117" s="3" t="s">
        <v>1098</v>
      </c>
      <c r="I117" s="7" t="s">
        <v>1049</v>
      </c>
      <c r="J117" s="3"/>
      <c r="K117" s="3"/>
    </row>
    <row r="118" spans="2:11" ht="15">
      <c r="B118" s="3" t="s">
        <v>1323</v>
      </c>
      <c r="C118" s="3" t="s">
        <v>7049</v>
      </c>
      <c r="D118" s="3" t="s">
        <v>1038</v>
      </c>
      <c r="E118" s="7"/>
      <c r="F118" s="3" t="s">
        <v>7050</v>
      </c>
      <c r="G118" s="3" t="s">
        <v>7051</v>
      </c>
      <c r="H118" s="3" t="s">
        <v>1098</v>
      </c>
      <c r="I118" s="7" t="s">
        <v>1049</v>
      </c>
      <c r="J118" s="3"/>
      <c r="K118" s="3"/>
    </row>
    <row r="119" spans="2:11" ht="15">
      <c r="B119" s="3" t="s">
        <v>1721</v>
      </c>
      <c r="C119" s="3" t="s">
        <v>7052</v>
      </c>
      <c r="D119" s="3" t="s">
        <v>1038</v>
      </c>
      <c r="E119" s="7"/>
      <c r="F119" s="3" t="s">
        <v>7053</v>
      </c>
      <c r="G119" s="3" t="s">
        <v>7054</v>
      </c>
      <c r="H119" s="3" t="s">
        <v>1098</v>
      </c>
      <c r="I119" s="7" t="s">
        <v>1049</v>
      </c>
      <c r="J119" s="3"/>
      <c r="K119" s="3"/>
    </row>
    <row r="120" spans="2:11" ht="15">
      <c r="B120" s="3" t="s">
        <v>1372</v>
      </c>
      <c r="C120" s="3" t="s">
        <v>7055</v>
      </c>
      <c r="D120" s="3" t="s">
        <v>1066</v>
      </c>
      <c r="E120" s="7" t="s">
        <v>1095</v>
      </c>
      <c r="F120" s="3" t="s">
        <v>7056</v>
      </c>
      <c r="G120" s="3" t="s">
        <v>7057</v>
      </c>
      <c r="H120" s="3" t="s">
        <v>1098</v>
      </c>
      <c r="I120" s="7" t="s">
        <v>1099</v>
      </c>
      <c r="J120" s="3"/>
      <c r="K120" s="3"/>
    </row>
    <row r="121" spans="2:11" ht="15">
      <c r="B121" s="3" t="s">
        <v>1311</v>
      </c>
      <c r="C121" s="3" t="s">
        <v>7058</v>
      </c>
      <c r="D121" s="3" t="s">
        <v>1066</v>
      </c>
      <c r="E121" s="7" t="s">
        <v>1095</v>
      </c>
      <c r="F121" s="3" t="s">
        <v>7059</v>
      </c>
      <c r="G121" s="3" t="s">
        <v>7060</v>
      </c>
      <c r="H121" s="3" t="s">
        <v>1098</v>
      </c>
      <c r="I121" s="7" t="s">
        <v>1099</v>
      </c>
      <c r="J121" s="3"/>
      <c r="K121" s="3"/>
    </row>
    <row r="122" spans="2:11" ht="15">
      <c r="B122" s="3" t="s">
        <v>1315</v>
      </c>
      <c r="C122" s="3" t="s">
        <v>7061</v>
      </c>
      <c r="D122" s="3" t="s">
        <v>1066</v>
      </c>
      <c r="E122" s="7" t="s">
        <v>1095</v>
      </c>
      <c r="F122" s="3" t="s">
        <v>7062</v>
      </c>
      <c r="G122" s="3" t="s">
        <v>7063</v>
      </c>
      <c r="H122" s="3" t="s">
        <v>1098</v>
      </c>
      <c r="I122" s="7" t="s">
        <v>1099</v>
      </c>
      <c r="J122" s="3"/>
      <c r="K122" s="3"/>
    </row>
    <row r="123" spans="2:11" ht="15">
      <c r="B123" s="3" t="s">
        <v>1327</v>
      </c>
      <c r="C123" s="3" t="s">
        <v>7064</v>
      </c>
      <c r="D123" s="3" t="s">
        <v>1066</v>
      </c>
      <c r="E123" s="7" t="s">
        <v>1095</v>
      </c>
      <c r="F123" s="3" t="s">
        <v>7065</v>
      </c>
      <c r="G123" s="3" t="s">
        <v>7066</v>
      </c>
      <c r="H123" s="3" t="s">
        <v>1098</v>
      </c>
      <c r="I123" s="7" t="s">
        <v>1099</v>
      </c>
      <c r="J123" s="3"/>
      <c r="K123" s="3"/>
    </row>
    <row r="124" spans="2:11" ht="15">
      <c r="B124" s="3" t="s">
        <v>1331</v>
      </c>
      <c r="C124" s="3" t="s">
        <v>7067</v>
      </c>
      <c r="D124" s="3" t="s">
        <v>1066</v>
      </c>
      <c r="E124" s="7" t="s">
        <v>1095</v>
      </c>
      <c r="F124" s="3" t="s">
        <v>7068</v>
      </c>
      <c r="G124" s="3" t="s">
        <v>7069</v>
      </c>
      <c r="H124" s="3" t="s">
        <v>1098</v>
      </c>
      <c r="I124" s="7" t="s">
        <v>1099</v>
      </c>
      <c r="J124" s="3"/>
      <c r="K124" s="3"/>
    </row>
    <row r="125" spans="2:11" ht="15">
      <c r="B125" s="3" t="s">
        <v>1157</v>
      </c>
      <c r="C125" s="3" t="s">
        <v>7070</v>
      </c>
      <c r="D125" s="3" t="s">
        <v>1066</v>
      </c>
      <c r="E125" s="7" t="s">
        <v>1095</v>
      </c>
      <c r="F125" s="3" t="s">
        <v>7071</v>
      </c>
      <c r="G125" s="3" t="s">
        <v>7072</v>
      </c>
      <c r="H125" s="3" t="s">
        <v>1098</v>
      </c>
      <c r="I125" s="7" t="s">
        <v>1099</v>
      </c>
      <c r="J125" s="3"/>
      <c r="K125" s="3"/>
    </row>
    <row r="126" spans="2:11" ht="15">
      <c r="B126" s="3" t="s">
        <v>1760</v>
      </c>
      <c r="C126" s="3" t="s">
        <v>7073</v>
      </c>
      <c r="D126" s="3" t="s">
        <v>1066</v>
      </c>
      <c r="E126" s="7" t="s">
        <v>1095</v>
      </c>
      <c r="F126" s="3" t="s">
        <v>7074</v>
      </c>
      <c r="G126" s="3" t="s">
        <v>7075</v>
      </c>
      <c r="H126" s="3" t="s">
        <v>1098</v>
      </c>
      <c r="I126" s="7" t="s">
        <v>1099</v>
      </c>
      <c r="J126" s="3"/>
      <c r="K126" s="3"/>
    </row>
    <row r="127" spans="2:11" ht="15">
      <c r="B127" s="3" t="s">
        <v>1750</v>
      </c>
      <c r="C127" s="3" t="s">
        <v>7076</v>
      </c>
      <c r="D127" s="3" t="s">
        <v>1066</v>
      </c>
      <c r="E127" s="7" t="s">
        <v>1095</v>
      </c>
      <c r="F127" s="3" t="s">
        <v>7077</v>
      </c>
      <c r="G127" s="3" t="s">
        <v>7078</v>
      </c>
      <c r="H127" s="3" t="s">
        <v>1098</v>
      </c>
      <c r="I127" s="7" t="s">
        <v>1099</v>
      </c>
      <c r="J127" s="3"/>
      <c r="K127" s="3"/>
    </row>
    <row r="128" spans="2:11" ht="15">
      <c r="B128" s="3" t="s">
        <v>1357</v>
      </c>
      <c r="C128" s="3" t="s">
        <v>7079</v>
      </c>
      <c r="D128" s="3" t="s">
        <v>1066</v>
      </c>
      <c r="E128" s="7" t="s">
        <v>1095</v>
      </c>
      <c r="F128" s="3" t="s">
        <v>7080</v>
      </c>
      <c r="G128" s="3" t="s">
        <v>7081</v>
      </c>
      <c r="H128" s="3" t="s">
        <v>1098</v>
      </c>
      <c r="I128" s="7" t="s">
        <v>1099</v>
      </c>
      <c r="J128" s="3"/>
      <c r="K128" s="3"/>
    </row>
    <row r="129" spans="2:11" ht="15">
      <c r="B129" s="3" t="s">
        <v>1746</v>
      </c>
      <c r="C129" s="3" t="s">
        <v>7082</v>
      </c>
      <c r="D129" s="3" t="s">
        <v>1066</v>
      </c>
      <c r="E129" s="7" t="s">
        <v>1095</v>
      </c>
      <c r="F129" s="3" t="s">
        <v>7083</v>
      </c>
      <c r="G129" s="3" t="s">
        <v>7084</v>
      </c>
      <c r="H129" s="3" t="s">
        <v>1098</v>
      </c>
      <c r="I129" s="7" t="s">
        <v>1099</v>
      </c>
      <c r="J129" s="3"/>
      <c r="K129" s="3"/>
    </row>
    <row r="130" spans="2:11" ht="15">
      <c r="B130" s="3" t="s">
        <v>1649</v>
      </c>
      <c r="C130" s="3" t="s">
        <v>7085</v>
      </c>
      <c r="D130" s="3" t="s">
        <v>1066</v>
      </c>
      <c r="E130" s="7" t="s">
        <v>1095</v>
      </c>
      <c r="F130" s="3" t="s">
        <v>7086</v>
      </c>
      <c r="G130" s="3" t="s">
        <v>7087</v>
      </c>
      <c r="H130" s="3" t="s">
        <v>1098</v>
      </c>
      <c r="I130" s="7" t="s">
        <v>1099</v>
      </c>
      <c r="J130" s="3"/>
      <c r="K130" s="3"/>
    </row>
    <row r="131" spans="2:11" ht="15">
      <c r="B131" s="3" t="s">
        <v>1199</v>
      </c>
      <c r="C131" s="3" t="s">
        <v>7088</v>
      </c>
      <c r="D131" s="3" t="s">
        <v>2192</v>
      </c>
      <c r="E131" s="7"/>
      <c r="F131" s="3" t="s">
        <v>7089</v>
      </c>
      <c r="G131" s="3" t="s">
        <v>7090</v>
      </c>
      <c r="H131" s="3" t="s">
        <v>1098</v>
      </c>
      <c r="I131" s="7" t="s">
        <v>1099</v>
      </c>
      <c r="J131" s="3"/>
      <c r="K131" s="3"/>
    </row>
    <row r="132" spans="2:11" ht="15">
      <c r="B132" s="3" t="s">
        <v>1457</v>
      </c>
      <c r="C132" s="3" t="s">
        <v>7091</v>
      </c>
      <c r="D132" s="3" t="s">
        <v>1038</v>
      </c>
      <c r="E132" s="7"/>
      <c r="F132" s="3" t="s">
        <v>7092</v>
      </c>
      <c r="G132" s="3" t="s">
        <v>7093</v>
      </c>
      <c r="H132" s="3" t="s">
        <v>1098</v>
      </c>
      <c r="I132" s="7" t="s">
        <v>1049</v>
      </c>
      <c r="J132" s="3"/>
      <c r="K132" s="3"/>
    </row>
    <row r="133" spans="2:11" ht="15">
      <c r="B133" s="3" t="s">
        <v>1716</v>
      </c>
      <c r="C133" s="3" t="s">
        <v>7094</v>
      </c>
      <c r="D133" s="3" t="s">
        <v>1038</v>
      </c>
      <c r="E133" s="7"/>
      <c r="F133" s="3" t="s">
        <v>7095</v>
      </c>
      <c r="G133" s="3" t="s">
        <v>7096</v>
      </c>
      <c r="H133" s="3" t="s">
        <v>1098</v>
      </c>
      <c r="I133" s="7" t="s">
        <v>1049</v>
      </c>
      <c r="J133" s="3"/>
      <c r="K133" s="3"/>
    </row>
    <row r="134" spans="2:11" ht="15">
      <c r="B134" s="3" t="s">
        <v>1698</v>
      </c>
      <c r="C134" s="3" t="s">
        <v>7097</v>
      </c>
      <c r="D134" s="3" t="s">
        <v>1038</v>
      </c>
      <c r="E134" s="7"/>
      <c r="F134" s="3" t="s">
        <v>7098</v>
      </c>
      <c r="G134" s="3" t="s">
        <v>7099</v>
      </c>
      <c r="H134" s="3" t="s">
        <v>1098</v>
      </c>
      <c r="I134" s="7" t="s">
        <v>1049</v>
      </c>
      <c r="J134" s="3"/>
      <c r="K134" s="3"/>
    </row>
    <row r="135" spans="2:11" ht="15">
      <c r="B135" s="3" t="s">
        <v>1577</v>
      </c>
      <c r="C135" s="3" t="s">
        <v>7100</v>
      </c>
      <c r="D135" s="3" t="s">
        <v>1038</v>
      </c>
      <c r="E135" s="7"/>
      <c r="F135" s="3" t="s">
        <v>7101</v>
      </c>
      <c r="G135" s="3" t="s">
        <v>7102</v>
      </c>
      <c r="H135" s="3" t="s">
        <v>1098</v>
      </c>
      <c r="I135" s="7" t="s">
        <v>1049</v>
      </c>
      <c r="J135" s="3"/>
      <c r="K135" s="3"/>
    </row>
    <row r="136" spans="2:11" ht="15">
      <c r="B136" s="3" t="s">
        <v>1513</v>
      </c>
      <c r="C136" s="3" t="s">
        <v>7103</v>
      </c>
      <c r="D136" s="3" t="s">
        <v>1038</v>
      </c>
      <c r="E136" s="7"/>
      <c r="F136" s="3" t="s">
        <v>7104</v>
      </c>
      <c r="G136" s="3" t="s">
        <v>7105</v>
      </c>
      <c r="H136" s="3" t="s">
        <v>1098</v>
      </c>
      <c r="I136" s="7" t="s">
        <v>1049</v>
      </c>
      <c r="J136" s="3"/>
      <c r="K136" s="3"/>
    </row>
    <row r="137" spans="2:11" ht="15">
      <c r="B137" s="3" t="s">
        <v>1690</v>
      </c>
      <c r="C137" s="3" t="s">
        <v>7106</v>
      </c>
      <c r="D137" s="3" t="s">
        <v>1038</v>
      </c>
      <c r="E137" s="7"/>
      <c r="F137" s="3" t="s">
        <v>7107</v>
      </c>
      <c r="G137" s="3" t="s">
        <v>7108</v>
      </c>
      <c r="H137" s="3" t="s">
        <v>1098</v>
      </c>
      <c r="I137" s="7" t="s">
        <v>1049</v>
      </c>
      <c r="J137" s="3"/>
      <c r="K137" s="3"/>
    </row>
    <row r="138" spans="2:11" ht="15">
      <c r="B138" s="3" t="s">
        <v>1100</v>
      </c>
      <c r="C138" s="3" t="s">
        <v>7109</v>
      </c>
      <c r="D138" s="3" t="s">
        <v>1066</v>
      </c>
      <c r="E138" s="7" t="s">
        <v>1095</v>
      </c>
      <c r="F138" s="3" t="s">
        <v>7110</v>
      </c>
      <c r="G138" s="3" t="s">
        <v>7111</v>
      </c>
      <c r="H138" s="3" t="s">
        <v>1098</v>
      </c>
      <c r="I138" s="7" t="s">
        <v>1099</v>
      </c>
      <c r="J138" s="3"/>
      <c r="K138" s="3"/>
    </row>
    <row r="139" spans="2:11" ht="15">
      <c r="B139" s="3" t="s">
        <v>1557</v>
      </c>
      <c r="C139" s="3" t="s">
        <v>7112</v>
      </c>
      <c r="D139" s="3" t="s">
        <v>1038</v>
      </c>
      <c r="E139" s="7"/>
      <c r="F139" s="3" t="s">
        <v>7113</v>
      </c>
      <c r="G139" s="3" t="s">
        <v>7114</v>
      </c>
      <c r="H139" s="3" t="s">
        <v>1098</v>
      </c>
      <c r="I139" s="7" t="s">
        <v>1049</v>
      </c>
      <c r="J139" s="3"/>
      <c r="K139" s="3"/>
    </row>
    <row r="140" spans="2:11" ht="15">
      <c r="B140" s="3" t="s">
        <v>1542</v>
      </c>
      <c r="C140" s="3" t="s">
        <v>7115</v>
      </c>
      <c r="D140" s="3" t="s">
        <v>1038</v>
      </c>
      <c r="E140" s="7"/>
      <c r="F140" s="3" t="s">
        <v>7116</v>
      </c>
      <c r="G140" s="3" t="s">
        <v>7117</v>
      </c>
      <c r="H140" s="3" t="s">
        <v>1098</v>
      </c>
      <c r="I140" s="7" t="s">
        <v>1049</v>
      </c>
      <c r="J140" s="3"/>
      <c r="K140" s="3"/>
    </row>
    <row r="141" spans="2:11" ht="15">
      <c r="B141" s="3" t="s">
        <v>1527</v>
      </c>
      <c r="C141" s="3" t="s">
        <v>7118</v>
      </c>
      <c r="D141" s="3" t="s">
        <v>1038</v>
      </c>
      <c r="E141" s="7"/>
      <c r="F141" s="3" t="s">
        <v>7119</v>
      </c>
      <c r="G141" s="3" t="s">
        <v>7120</v>
      </c>
      <c r="H141" s="3" t="s">
        <v>1098</v>
      </c>
      <c r="I141" s="7" t="s">
        <v>1049</v>
      </c>
      <c r="J141" s="3"/>
      <c r="K141" s="3"/>
    </row>
    <row r="142" spans="2:11" ht="15">
      <c r="B142" s="3" t="s">
        <v>1105</v>
      </c>
      <c r="C142" s="3" t="s">
        <v>7121</v>
      </c>
      <c r="D142" s="3" t="s">
        <v>1038</v>
      </c>
      <c r="E142" s="7"/>
      <c r="F142" s="3" t="s">
        <v>7122</v>
      </c>
      <c r="G142" s="3" t="s">
        <v>7123</v>
      </c>
      <c r="H142" s="3" t="s">
        <v>1098</v>
      </c>
      <c r="I142" s="7" t="s">
        <v>1049</v>
      </c>
      <c r="J142" s="3"/>
      <c r="K142" s="3"/>
    </row>
    <row r="143" spans="2:11" ht="15">
      <c r="B143" s="3" t="s">
        <v>1562</v>
      </c>
      <c r="C143" s="3" t="s">
        <v>7124</v>
      </c>
      <c r="D143" s="3" t="s">
        <v>1066</v>
      </c>
      <c r="E143" s="7" t="s">
        <v>1095</v>
      </c>
      <c r="F143" s="3" t="s">
        <v>7125</v>
      </c>
      <c r="G143" s="3" t="s">
        <v>7126</v>
      </c>
      <c r="H143" s="3" t="s">
        <v>1098</v>
      </c>
      <c r="I143" s="7" t="s">
        <v>1099</v>
      </c>
      <c r="J143" s="3"/>
      <c r="K143" s="3"/>
    </row>
    <row r="144" spans="2:11" ht="15">
      <c r="B144" s="3" t="s">
        <v>1547</v>
      </c>
      <c r="C144" s="3" t="s">
        <v>7127</v>
      </c>
      <c r="D144" s="3" t="s">
        <v>1066</v>
      </c>
      <c r="E144" s="7" t="s">
        <v>1095</v>
      </c>
      <c r="F144" s="3" t="s">
        <v>7128</v>
      </c>
      <c r="G144" s="3" t="s">
        <v>7129</v>
      </c>
      <c r="H144" s="3" t="s">
        <v>1098</v>
      </c>
      <c r="I144" s="7" t="s">
        <v>1099</v>
      </c>
      <c r="J144" s="3"/>
      <c r="K144" s="3"/>
    </row>
    <row r="145" spans="2:11" ht="15">
      <c r="B145" s="3" t="s">
        <v>1532</v>
      </c>
      <c r="C145" s="3" t="s">
        <v>7130</v>
      </c>
      <c r="D145" s="3" t="s">
        <v>1038</v>
      </c>
      <c r="E145" s="7"/>
      <c r="F145" s="3" t="s">
        <v>1783</v>
      </c>
      <c r="G145" s="3" t="s">
        <v>1032</v>
      </c>
      <c r="H145" s="3" t="s">
        <v>1098</v>
      </c>
      <c r="I145" s="7" t="s">
        <v>1866</v>
      </c>
      <c r="J145" s="3"/>
      <c r="K145" s="3"/>
    </row>
    <row r="146" spans="2:11" ht="15">
      <c r="B146" s="3" t="s">
        <v>1730</v>
      </c>
      <c r="C146" s="3" t="s">
        <v>7131</v>
      </c>
      <c r="D146" s="3" t="s">
        <v>1066</v>
      </c>
      <c r="E146" s="7" t="s">
        <v>1095</v>
      </c>
      <c r="F146" s="3" t="s">
        <v>7132</v>
      </c>
      <c r="G146" s="3" t="s">
        <v>7133</v>
      </c>
      <c r="H146" s="3" t="s">
        <v>1098</v>
      </c>
      <c r="I146" s="7" t="s">
        <v>1099</v>
      </c>
      <c r="J146" s="3"/>
      <c r="K146" s="3"/>
    </row>
    <row r="147" spans="2:11" ht="15">
      <c r="B147" s="3" t="s">
        <v>1734</v>
      </c>
      <c r="C147" s="3" t="s">
        <v>7134</v>
      </c>
      <c r="D147" s="3" t="s">
        <v>1066</v>
      </c>
      <c r="E147" s="7" t="s">
        <v>1095</v>
      </c>
      <c r="F147" s="3" t="s">
        <v>7135</v>
      </c>
      <c r="G147" s="3" t="s">
        <v>7136</v>
      </c>
      <c r="H147" s="3" t="s">
        <v>1098</v>
      </c>
      <c r="I147" s="7" t="s">
        <v>1099</v>
      </c>
      <c r="J147" s="3"/>
      <c r="K147" s="3"/>
    </row>
    <row r="148" spans="2:11" ht="15">
      <c r="B148" s="3" t="s">
        <v>1305</v>
      </c>
      <c r="C148" s="3" t="s">
        <v>7137</v>
      </c>
      <c r="D148" s="3" t="s">
        <v>1038</v>
      </c>
      <c r="E148" s="7"/>
      <c r="F148" s="3" t="s">
        <v>7138</v>
      </c>
      <c r="G148" s="3" t="s">
        <v>7139</v>
      </c>
      <c r="H148" s="3" t="s">
        <v>1098</v>
      </c>
      <c r="I148" s="7" t="s">
        <v>1049</v>
      </c>
      <c r="J148" s="3"/>
      <c r="K148" s="3"/>
    </row>
    <row r="149" spans="2:11" ht="15">
      <c r="B149" s="3" t="s">
        <v>1308</v>
      </c>
      <c r="C149" s="3" t="s">
        <v>7140</v>
      </c>
      <c r="D149" s="3" t="s">
        <v>1066</v>
      </c>
      <c r="E149" s="7" t="s">
        <v>1095</v>
      </c>
      <c r="F149" s="3" t="s">
        <v>7141</v>
      </c>
      <c r="G149" s="3" t="s">
        <v>7142</v>
      </c>
      <c r="H149" s="3" t="s">
        <v>7143</v>
      </c>
      <c r="I149" s="7" t="s">
        <v>1204</v>
      </c>
      <c r="J149" s="3"/>
      <c r="K149" s="3"/>
    </row>
    <row r="150" spans="2:11" ht="15">
      <c r="B150" s="3" t="s">
        <v>1396</v>
      </c>
      <c r="C150" s="3" t="s">
        <v>7144</v>
      </c>
      <c r="D150" s="3" t="s">
        <v>1066</v>
      </c>
      <c r="E150" s="7" t="s">
        <v>1095</v>
      </c>
      <c r="F150" s="3" t="s">
        <v>7145</v>
      </c>
      <c r="G150" s="3" t="s">
        <v>7146</v>
      </c>
      <c r="H150" s="3" t="s">
        <v>7143</v>
      </c>
      <c r="I150" s="7" t="s">
        <v>1204</v>
      </c>
      <c r="J150" s="3"/>
      <c r="K150" s="3"/>
    </row>
    <row r="151" spans="2:11" ht="15">
      <c r="B151" s="3" t="s">
        <v>1399</v>
      </c>
      <c r="C151" s="3" t="s">
        <v>7147</v>
      </c>
      <c r="D151" s="3" t="s">
        <v>2173</v>
      </c>
      <c r="E151" s="7"/>
      <c r="F151" s="3" t="s">
        <v>7148</v>
      </c>
      <c r="G151" s="3" t="s">
        <v>7149</v>
      </c>
      <c r="H151" s="3" t="s">
        <v>7143</v>
      </c>
      <c r="I151" s="7" t="s">
        <v>7150</v>
      </c>
      <c r="J151" s="3"/>
      <c r="K151" s="3"/>
    </row>
    <row r="152" spans="2:11" ht="15">
      <c r="B152" s="3" t="s">
        <v>1402</v>
      </c>
      <c r="C152" s="3" t="s">
        <v>7151</v>
      </c>
      <c r="D152" s="3" t="s">
        <v>2173</v>
      </c>
      <c r="E152" s="7"/>
      <c r="F152" s="3" t="s">
        <v>7152</v>
      </c>
      <c r="G152" s="3" t="s">
        <v>7153</v>
      </c>
      <c r="H152" s="3" t="s">
        <v>7143</v>
      </c>
      <c r="I152" s="7" t="s">
        <v>7150</v>
      </c>
      <c r="J152" s="3"/>
      <c r="K152" s="3"/>
    </row>
    <row r="153" spans="2:11" ht="15">
      <c r="B153" s="3" t="s">
        <v>1406</v>
      </c>
      <c r="C153" s="3" t="s">
        <v>7154</v>
      </c>
      <c r="D153" s="3" t="s">
        <v>1066</v>
      </c>
      <c r="E153" s="7" t="s">
        <v>1095</v>
      </c>
      <c r="F153" s="3" t="s">
        <v>7155</v>
      </c>
      <c r="G153" s="3" t="s">
        <v>7156</v>
      </c>
      <c r="H153" s="3" t="s">
        <v>7157</v>
      </c>
      <c r="I153" s="7" t="s">
        <v>1204</v>
      </c>
      <c r="J153" s="3"/>
      <c r="K153" s="3"/>
    </row>
    <row r="154" spans="2:11" ht="15">
      <c r="B154" s="3" t="s">
        <v>1409</v>
      </c>
      <c r="C154" s="3" t="s">
        <v>7158</v>
      </c>
      <c r="D154" s="3" t="s">
        <v>1066</v>
      </c>
      <c r="E154" s="7" t="s">
        <v>1095</v>
      </c>
      <c r="F154" s="3" t="s">
        <v>7159</v>
      </c>
      <c r="G154" s="3" t="s">
        <v>7160</v>
      </c>
      <c r="H154" s="3" t="s">
        <v>7157</v>
      </c>
      <c r="I154" s="7" t="s">
        <v>1204</v>
      </c>
      <c r="J154" s="3"/>
      <c r="K154" s="3"/>
    </row>
    <row r="155" spans="2:11" ht="15">
      <c r="B155" s="3" t="s">
        <v>1413</v>
      </c>
      <c r="C155" s="3" t="s">
        <v>7161</v>
      </c>
      <c r="D155" s="3" t="s">
        <v>1038</v>
      </c>
      <c r="E155" s="7"/>
      <c r="F155" s="3" t="s">
        <v>7162</v>
      </c>
      <c r="G155" s="3" t="s">
        <v>7163</v>
      </c>
      <c r="H155" s="3" t="s">
        <v>7157</v>
      </c>
      <c r="I155" s="7" t="s">
        <v>1042</v>
      </c>
      <c r="J155" s="3"/>
      <c r="K155" s="3"/>
    </row>
    <row r="156" spans="2:11" ht="15">
      <c r="B156" s="3" t="s">
        <v>1231</v>
      </c>
      <c r="C156" s="3" t="s">
        <v>7164</v>
      </c>
      <c r="D156" s="3" t="s">
        <v>1066</v>
      </c>
      <c r="E156" s="7" t="s">
        <v>1095</v>
      </c>
      <c r="F156" s="3" t="s">
        <v>7165</v>
      </c>
      <c r="G156" s="3" t="s">
        <v>7166</v>
      </c>
      <c r="H156" s="3" t="s">
        <v>7157</v>
      </c>
      <c r="I156" s="7" t="s">
        <v>1204</v>
      </c>
      <c r="J156" s="3"/>
      <c r="K156" s="3"/>
    </row>
    <row r="157" spans="2:11" ht="15">
      <c r="B157" s="3" t="s">
        <v>1235</v>
      </c>
      <c r="C157" s="3" t="s">
        <v>7167</v>
      </c>
      <c r="D157" s="3" t="s">
        <v>1038</v>
      </c>
      <c r="E157" s="7"/>
      <c r="F157" s="3" t="s">
        <v>7168</v>
      </c>
      <c r="G157" s="3" t="s">
        <v>7169</v>
      </c>
      <c r="H157" s="3" t="s">
        <v>7157</v>
      </c>
      <c r="I157" s="7" t="s">
        <v>1042</v>
      </c>
      <c r="J157" s="3"/>
      <c r="K157" s="3"/>
    </row>
    <row r="158" spans="2:11" ht="15">
      <c r="B158" s="3" t="s">
        <v>1238</v>
      </c>
      <c r="C158" s="3" t="s">
        <v>7170</v>
      </c>
      <c r="D158" s="3" t="s">
        <v>1038</v>
      </c>
      <c r="E158" s="7"/>
      <c r="F158" s="3" t="s">
        <v>7171</v>
      </c>
      <c r="G158" s="3" t="s">
        <v>7172</v>
      </c>
      <c r="H158" s="3" t="s">
        <v>7157</v>
      </c>
      <c r="I158" s="7" t="s">
        <v>1042</v>
      </c>
      <c r="J158" s="3"/>
      <c r="K158" s="3"/>
    </row>
    <row r="159" spans="2:11" ht="15">
      <c r="B159" s="3" t="s">
        <v>1242</v>
      </c>
      <c r="C159" s="3" t="s">
        <v>7173</v>
      </c>
      <c r="D159" s="3" t="s">
        <v>1066</v>
      </c>
      <c r="E159" s="7" t="s">
        <v>1095</v>
      </c>
      <c r="F159" s="3" t="s">
        <v>7174</v>
      </c>
      <c r="G159" s="3" t="s">
        <v>7175</v>
      </c>
      <c r="H159" s="3" t="s">
        <v>7157</v>
      </c>
      <c r="I159" s="7" t="s">
        <v>1204</v>
      </c>
      <c r="J159" s="3"/>
      <c r="K159" s="3"/>
    </row>
    <row r="160" spans="2:11" ht="15">
      <c r="B160" s="3" t="s">
        <v>1245</v>
      </c>
      <c r="C160" s="3" t="s">
        <v>7176</v>
      </c>
      <c r="D160" s="3" t="s">
        <v>1066</v>
      </c>
      <c r="E160" s="7" t="s">
        <v>1095</v>
      </c>
      <c r="F160" s="3" t="s">
        <v>7177</v>
      </c>
      <c r="G160" s="3" t="s">
        <v>7178</v>
      </c>
      <c r="H160" s="3" t="s">
        <v>7157</v>
      </c>
      <c r="I160" s="7" t="s">
        <v>1204</v>
      </c>
      <c r="J160" s="3"/>
      <c r="K160" s="3"/>
    </row>
    <row r="161" spans="2:11" ht="15">
      <c r="B161" s="3" t="s">
        <v>1249</v>
      </c>
      <c r="C161" s="3" t="s">
        <v>7179</v>
      </c>
      <c r="D161" s="3" t="s">
        <v>1038</v>
      </c>
      <c r="E161" s="7"/>
      <c r="F161" s="3" t="s">
        <v>7180</v>
      </c>
      <c r="G161" s="3" t="s">
        <v>7181</v>
      </c>
      <c r="H161" s="3" t="s">
        <v>7157</v>
      </c>
      <c r="I161" s="7" t="s">
        <v>1042</v>
      </c>
      <c r="J161" s="3"/>
      <c r="K161" s="3"/>
    </row>
    <row r="162" spans="2:11" ht="15">
      <c r="B162" s="3" t="s">
        <v>1280</v>
      </c>
      <c r="C162" s="3" t="s">
        <v>7182</v>
      </c>
      <c r="D162" s="3" t="s">
        <v>1066</v>
      </c>
      <c r="E162" s="7" t="s">
        <v>1095</v>
      </c>
      <c r="F162" s="3" t="s">
        <v>7183</v>
      </c>
      <c r="G162" s="3" t="s">
        <v>7184</v>
      </c>
      <c r="H162" s="3" t="s">
        <v>7157</v>
      </c>
      <c r="I162" s="7" t="s">
        <v>1204</v>
      </c>
      <c r="J162" s="3"/>
      <c r="K162" s="3"/>
    </row>
    <row r="163" spans="2:11" ht="15">
      <c r="B163" s="3" t="s">
        <v>1178</v>
      </c>
      <c r="C163" s="3" t="s">
        <v>7185</v>
      </c>
      <c r="D163" s="3" t="s">
        <v>1066</v>
      </c>
      <c r="E163" s="7" t="s">
        <v>1095</v>
      </c>
      <c r="F163" s="3" t="s">
        <v>7186</v>
      </c>
      <c r="G163" s="3" t="s">
        <v>7187</v>
      </c>
      <c r="H163" s="3" t="s">
        <v>7157</v>
      </c>
      <c r="I163" s="7" t="s">
        <v>1204</v>
      </c>
      <c r="J163" s="3"/>
      <c r="K163" s="3"/>
    </row>
    <row r="164" spans="2:11" ht="15">
      <c r="B164" s="3" t="s">
        <v>1486</v>
      </c>
      <c r="C164" s="3" t="s">
        <v>7188</v>
      </c>
      <c r="D164" s="3" t="s">
        <v>1066</v>
      </c>
      <c r="E164" s="7" t="s">
        <v>6496</v>
      </c>
      <c r="F164" s="3" t="s">
        <v>7189</v>
      </c>
      <c r="G164" s="3" t="s">
        <v>7190</v>
      </c>
      <c r="H164" s="3" t="s">
        <v>7157</v>
      </c>
      <c r="I164" s="7" t="s">
        <v>1204</v>
      </c>
      <c r="J164" s="3"/>
      <c r="K164" s="3"/>
    </row>
    <row r="165" spans="2:11" ht="15">
      <c r="B165" s="3" t="s">
        <v>1490</v>
      </c>
      <c r="C165" s="3" t="s">
        <v>7191</v>
      </c>
      <c r="D165" s="3" t="s">
        <v>1038</v>
      </c>
      <c r="E165" s="7"/>
      <c r="F165" s="3" t="s">
        <v>7192</v>
      </c>
      <c r="G165" s="3" t="s">
        <v>7193</v>
      </c>
      <c r="H165" s="3" t="s">
        <v>7157</v>
      </c>
      <c r="I165" s="7" t="s">
        <v>1042</v>
      </c>
      <c r="J165" s="3"/>
      <c r="K165" s="3"/>
    </row>
    <row r="166" spans="2:11" ht="15">
      <c r="B166" s="3" t="s">
        <v>1654</v>
      </c>
      <c r="C166" s="3" t="s">
        <v>7194</v>
      </c>
      <c r="D166" s="3" t="s">
        <v>1038</v>
      </c>
      <c r="E166" s="7"/>
      <c r="F166" s="3" t="s">
        <v>7195</v>
      </c>
      <c r="G166" s="3" t="s">
        <v>7196</v>
      </c>
      <c r="H166" s="3" t="s">
        <v>7157</v>
      </c>
      <c r="I166" s="7" t="s">
        <v>1042</v>
      </c>
      <c r="J166" s="3"/>
      <c r="K166" s="3"/>
    </row>
    <row r="167" spans="2:11" ht="15">
      <c r="B167" s="3" t="s">
        <v>1257</v>
      </c>
      <c r="C167" s="3" t="s">
        <v>7197</v>
      </c>
      <c r="D167" s="3" t="s">
        <v>1038</v>
      </c>
      <c r="E167" s="7"/>
      <c r="F167" s="3" t="s">
        <v>7198</v>
      </c>
      <c r="G167" s="3" t="s">
        <v>7199</v>
      </c>
      <c r="H167" s="3" t="s">
        <v>1098</v>
      </c>
      <c r="I167" s="7" t="s">
        <v>3776</v>
      </c>
      <c r="J167" s="3"/>
      <c r="K167" s="3"/>
    </row>
    <row r="168" spans="2:11" ht="15">
      <c r="B168" s="3" t="s">
        <v>1266</v>
      </c>
      <c r="C168" s="3" t="s">
        <v>7200</v>
      </c>
      <c r="D168" s="3" t="s">
        <v>1038</v>
      </c>
      <c r="E168" s="7"/>
      <c r="F168" s="3" t="s">
        <v>7201</v>
      </c>
      <c r="G168" s="3" t="s">
        <v>7202</v>
      </c>
      <c r="H168" s="3" t="s">
        <v>1098</v>
      </c>
      <c r="I168" s="7" t="s">
        <v>1076</v>
      </c>
      <c r="J168" s="3"/>
      <c r="K168" s="3"/>
    </row>
    <row r="169" spans="2:11" ht="15">
      <c r="B169" s="3" t="s">
        <v>1262</v>
      </c>
      <c r="C169" s="3" t="s">
        <v>7203</v>
      </c>
      <c r="D169" s="3" t="s">
        <v>1066</v>
      </c>
      <c r="E169" s="7"/>
      <c r="F169" s="3" t="s">
        <v>7204</v>
      </c>
      <c r="G169" s="3" t="s">
        <v>7205</v>
      </c>
      <c r="H169" s="3" t="s">
        <v>1098</v>
      </c>
      <c r="I169" s="7" t="s">
        <v>1049</v>
      </c>
      <c r="J169" s="3"/>
      <c r="K169" s="3"/>
    </row>
    <row r="170" spans="2:11" ht="15">
      <c r="B170" s="3" t="s">
        <v>1769</v>
      </c>
      <c r="C170" s="3" t="s">
        <v>7206</v>
      </c>
      <c r="D170" s="3" t="s">
        <v>1038</v>
      </c>
      <c r="E170" s="7"/>
      <c r="F170" s="3" t="s">
        <v>7207</v>
      </c>
      <c r="G170" s="3" t="s">
        <v>7208</v>
      </c>
      <c r="H170" s="3" t="s">
        <v>1098</v>
      </c>
      <c r="I170" s="7" t="s">
        <v>1049</v>
      </c>
      <c r="J170" s="3"/>
      <c r="K170" s="3"/>
    </row>
    <row r="171" spans="2:11" ht="15">
      <c r="B171" s="3" t="s">
        <v>1773</v>
      </c>
      <c r="C171" s="3" t="s">
        <v>7209</v>
      </c>
      <c r="D171" s="3" t="s">
        <v>1038</v>
      </c>
      <c r="E171" s="7"/>
      <c r="F171" s="3" t="s">
        <v>7210</v>
      </c>
      <c r="G171" s="3" t="s">
        <v>7211</v>
      </c>
      <c r="H171" s="3" t="s">
        <v>1098</v>
      </c>
      <c r="I171" s="7" t="s">
        <v>1049</v>
      </c>
      <c r="J171" s="3"/>
      <c r="K171" s="3"/>
    </row>
    <row r="172" spans="2:11" ht="15">
      <c r="B172" s="3" t="s">
        <v>1788</v>
      </c>
      <c r="C172" s="3" t="s">
        <v>7212</v>
      </c>
      <c r="D172" s="3" t="s">
        <v>1038</v>
      </c>
      <c r="E172" s="7"/>
      <c r="F172" s="3" t="s">
        <v>7213</v>
      </c>
      <c r="G172" s="3" t="s">
        <v>7214</v>
      </c>
      <c r="H172" s="3" t="s">
        <v>1098</v>
      </c>
      <c r="I172" s="7" t="s">
        <v>1049</v>
      </c>
      <c r="J172" s="3"/>
      <c r="K172" s="3"/>
    </row>
    <row r="173" spans="2:11" ht="15">
      <c r="B173" s="3" t="s">
        <v>1792</v>
      </c>
      <c r="C173" s="3" t="s">
        <v>7215</v>
      </c>
      <c r="D173" s="3" t="s">
        <v>1038</v>
      </c>
      <c r="E173" s="7"/>
      <c r="F173" s="3" t="s">
        <v>7216</v>
      </c>
      <c r="G173" s="3" t="s">
        <v>7217</v>
      </c>
      <c r="H173" s="3" t="s">
        <v>1098</v>
      </c>
      <c r="I173" s="7" t="s">
        <v>1049</v>
      </c>
      <c r="J173" s="3"/>
      <c r="K173" s="3"/>
    </row>
    <row r="174" spans="2:11" ht="15">
      <c r="B174" s="3" t="s">
        <v>1800</v>
      </c>
      <c r="C174" s="3" t="s">
        <v>7218</v>
      </c>
      <c r="D174" s="3" t="s">
        <v>1038</v>
      </c>
      <c r="E174" s="7"/>
      <c r="F174" s="3" t="s">
        <v>7219</v>
      </c>
      <c r="G174" s="3" t="s">
        <v>7220</v>
      </c>
      <c r="H174" s="3" t="s">
        <v>1098</v>
      </c>
      <c r="I174" s="7" t="s">
        <v>1049</v>
      </c>
      <c r="J174" s="3"/>
      <c r="K174" s="3"/>
    </row>
    <row r="175" spans="2:11" ht="15">
      <c r="B175" s="3" t="s">
        <v>1788</v>
      </c>
      <c r="C175" s="3" t="s">
        <v>7221</v>
      </c>
      <c r="D175" s="3" t="s">
        <v>2173</v>
      </c>
      <c r="E175" s="7"/>
      <c r="F175" s="3" t="s">
        <v>7222</v>
      </c>
      <c r="G175" s="3" t="s">
        <v>7223</v>
      </c>
      <c r="H175" s="3" t="s">
        <v>1098</v>
      </c>
      <c r="I175" s="7" t="s">
        <v>1145</v>
      </c>
      <c r="J175" s="3"/>
      <c r="K175" s="3"/>
    </row>
    <row r="176" spans="2:11" ht="15">
      <c r="B176" s="3" t="s">
        <v>1792</v>
      </c>
      <c r="C176" s="3" t="s">
        <v>7224</v>
      </c>
      <c r="D176" s="3" t="s">
        <v>1066</v>
      </c>
      <c r="E176" s="7"/>
      <c r="F176" s="3" t="s">
        <v>7225</v>
      </c>
      <c r="G176" s="3" t="s">
        <v>7226</v>
      </c>
      <c r="H176" s="3" t="s">
        <v>1098</v>
      </c>
      <c r="I176" s="7" t="s">
        <v>1204</v>
      </c>
      <c r="J176" s="3"/>
      <c r="K176" s="3"/>
    </row>
    <row r="177" spans="2:11" ht="15">
      <c r="B177" s="3" t="s">
        <v>1796</v>
      </c>
      <c r="C177" s="3" t="s">
        <v>7227</v>
      </c>
      <c r="D177" s="3" t="s">
        <v>1038</v>
      </c>
      <c r="E177" s="7"/>
      <c r="F177" s="3" t="s">
        <v>7228</v>
      </c>
      <c r="G177" s="3" t="s">
        <v>7229</v>
      </c>
      <c r="H177" s="3" t="s">
        <v>7230</v>
      </c>
      <c r="I177" s="7" t="s">
        <v>1099</v>
      </c>
      <c r="J177" s="3"/>
      <c r="K177" s="3"/>
    </row>
    <row r="178" spans="2:11" ht="15">
      <c r="B178" s="3" t="s">
        <v>1800</v>
      </c>
      <c r="C178" s="3" t="s">
        <v>7231</v>
      </c>
      <c r="D178" s="3" t="s">
        <v>1038</v>
      </c>
      <c r="E178" s="7"/>
      <c r="F178" s="3" t="s">
        <v>7232</v>
      </c>
      <c r="G178" s="3" t="s">
        <v>7233</v>
      </c>
      <c r="H178" s="3" t="s">
        <v>1098</v>
      </c>
      <c r="I178" s="7" t="s">
        <v>1042</v>
      </c>
      <c r="J178" s="3"/>
      <c r="K178" s="3"/>
    </row>
    <row r="179" spans="2:11" ht="15">
      <c r="B179" s="3" t="s">
        <v>1804</v>
      </c>
      <c r="C179" s="3" t="s">
        <v>7234</v>
      </c>
      <c r="D179" s="3" t="s">
        <v>1038</v>
      </c>
      <c r="E179" s="7"/>
      <c r="F179" s="3" t="s">
        <v>7235</v>
      </c>
      <c r="G179" s="3" t="s">
        <v>7236</v>
      </c>
      <c r="H179" s="3" t="s">
        <v>1098</v>
      </c>
      <c r="I179" s="7" t="s">
        <v>1099</v>
      </c>
      <c r="J179" s="3"/>
      <c r="K179" s="3"/>
    </row>
    <row r="180" spans="2:11" ht="15">
      <c r="B180" s="3" t="s">
        <v>1808</v>
      </c>
      <c r="C180" s="3" t="s">
        <v>7237</v>
      </c>
      <c r="D180" s="3" t="s">
        <v>2173</v>
      </c>
      <c r="E180" s="7"/>
      <c r="F180" s="3" t="s">
        <v>7238</v>
      </c>
      <c r="G180" s="3" t="s">
        <v>7239</v>
      </c>
      <c r="H180" s="3" t="s">
        <v>1098</v>
      </c>
      <c r="I180" s="7" t="s">
        <v>1042</v>
      </c>
      <c r="J180" s="3"/>
      <c r="K180" s="3"/>
    </row>
    <row r="181" spans="2:11" ht="15">
      <c r="B181" s="3" t="s">
        <v>1812</v>
      </c>
      <c r="C181" s="3" t="s">
        <v>7240</v>
      </c>
      <c r="D181" s="3" t="s">
        <v>1066</v>
      </c>
      <c r="E181" s="7"/>
      <c r="F181" s="3" t="s">
        <v>7241</v>
      </c>
      <c r="G181" s="3" t="s">
        <v>7242</v>
      </c>
      <c r="H181" s="3" t="s">
        <v>1098</v>
      </c>
      <c r="I181" s="7" t="s">
        <v>1145</v>
      </c>
      <c r="J181" s="3"/>
      <c r="K181" s="3"/>
    </row>
    <row r="182" spans="2:11" ht="15">
      <c r="B182" s="3" t="s">
        <v>1816</v>
      </c>
      <c r="C182" s="3" t="s">
        <v>7243</v>
      </c>
      <c r="D182" s="3" t="s">
        <v>1066</v>
      </c>
      <c r="E182" s="7"/>
      <c r="F182" s="3" t="s">
        <v>7244</v>
      </c>
      <c r="G182" s="3" t="s">
        <v>7245</v>
      </c>
      <c r="H182" s="3" t="s">
        <v>1098</v>
      </c>
      <c r="I182" s="7" t="s">
        <v>1145</v>
      </c>
      <c r="J182" s="3"/>
      <c r="K182" s="3"/>
    </row>
    <row r="183" spans="2:11" ht="15">
      <c r="B183" s="3" t="s">
        <v>1820</v>
      </c>
      <c r="C183" s="3" t="s">
        <v>7246</v>
      </c>
      <c r="D183" s="3" t="s">
        <v>1573</v>
      </c>
      <c r="E183" s="7"/>
      <c r="F183" s="3" t="s">
        <v>7247</v>
      </c>
      <c r="G183" s="3" t="s">
        <v>7248</v>
      </c>
      <c r="H183" s="3" t="s">
        <v>1098</v>
      </c>
      <c r="I183" s="7" t="s">
        <v>1042</v>
      </c>
      <c r="J183" s="3"/>
      <c r="K183" s="3"/>
    </row>
    <row r="184" spans="2:11" ht="15">
      <c r="B184" s="3" t="s">
        <v>1824</v>
      </c>
      <c r="C184" s="3" t="s">
        <v>7249</v>
      </c>
      <c r="D184" s="3" t="s">
        <v>2192</v>
      </c>
      <c r="E184" s="7"/>
      <c r="F184" s="3" t="s">
        <v>7250</v>
      </c>
      <c r="G184" s="3" t="s">
        <v>7251</v>
      </c>
      <c r="H184" s="3" t="s">
        <v>1098</v>
      </c>
      <c r="I184" s="7" t="s">
        <v>2813</v>
      </c>
      <c r="J184" s="3"/>
      <c r="K184" s="3"/>
    </row>
    <row r="185" spans="2:11" ht="15">
      <c r="B185" s="3" t="s">
        <v>1828</v>
      </c>
      <c r="C185" s="3" t="s">
        <v>7252</v>
      </c>
      <c r="D185" s="3" t="s">
        <v>2192</v>
      </c>
      <c r="E185" s="7"/>
      <c r="F185" s="3" t="s">
        <v>7253</v>
      </c>
      <c r="G185" s="3" t="s">
        <v>7254</v>
      </c>
      <c r="H185" s="3" t="s">
        <v>1098</v>
      </c>
      <c r="I185" s="7" t="s">
        <v>2813</v>
      </c>
      <c r="J185" s="3"/>
      <c r="K185" s="3"/>
    </row>
    <row r="186" spans="2:11" ht="15">
      <c r="B186" s="3" t="s">
        <v>1832</v>
      </c>
      <c r="C186" s="3" t="s">
        <v>7255</v>
      </c>
      <c r="D186" s="3" t="s">
        <v>2192</v>
      </c>
      <c r="E186" s="7"/>
      <c r="F186" s="3" t="s">
        <v>7256</v>
      </c>
      <c r="G186" s="3" t="s">
        <v>7257</v>
      </c>
      <c r="H186" s="3" t="s">
        <v>1098</v>
      </c>
      <c r="I186" s="7" t="s">
        <v>2813</v>
      </c>
      <c r="J186" s="3"/>
      <c r="K186" s="3"/>
    </row>
    <row r="187" spans="2:11" ht="15">
      <c r="B187" s="3" t="s">
        <v>1836</v>
      </c>
      <c r="C187" s="3" t="s">
        <v>7258</v>
      </c>
      <c r="D187" s="3" t="s">
        <v>2192</v>
      </c>
      <c r="E187" s="7"/>
      <c r="F187" s="3" t="s">
        <v>7259</v>
      </c>
      <c r="G187" s="3" t="s">
        <v>7260</v>
      </c>
      <c r="H187" s="3" t="s">
        <v>1098</v>
      </c>
      <c r="I187" s="7" t="s">
        <v>2813</v>
      </c>
      <c r="J187" s="3"/>
      <c r="K187" s="3"/>
    </row>
    <row r="188" spans="2:11" ht="15">
      <c r="B188" s="3" t="s">
        <v>1840</v>
      </c>
      <c r="C188" s="3" t="s">
        <v>7261</v>
      </c>
      <c r="D188" s="3" t="s">
        <v>1038</v>
      </c>
      <c r="E188" s="7"/>
      <c r="F188" s="3" t="s">
        <v>7262</v>
      </c>
      <c r="G188" s="3" t="s">
        <v>7263</v>
      </c>
      <c r="H188" s="3" t="s">
        <v>1098</v>
      </c>
      <c r="I188" s="7" t="s">
        <v>1049</v>
      </c>
      <c r="J188" s="3"/>
      <c r="K188" s="3"/>
    </row>
    <row r="189" spans="2:11" ht="15">
      <c r="B189" s="3" t="s">
        <v>1846</v>
      </c>
      <c r="C189" s="3" t="s">
        <v>7264</v>
      </c>
      <c r="D189" s="3" t="s">
        <v>2173</v>
      </c>
      <c r="E189" s="7"/>
      <c r="F189" s="3" t="s">
        <v>7265</v>
      </c>
      <c r="G189" s="3" t="s">
        <v>7266</v>
      </c>
      <c r="H189" s="3" t="s">
        <v>1098</v>
      </c>
      <c r="I189" s="7" t="s">
        <v>1145</v>
      </c>
      <c r="J189" s="3"/>
      <c r="K189" s="3"/>
    </row>
    <row r="190" spans="2:11" ht="15">
      <c r="B190" s="3" t="s">
        <v>1851</v>
      </c>
      <c r="C190" s="3" t="s">
        <v>7267</v>
      </c>
      <c r="D190" s="3" t="s">
        <v>1066</v>
      </c>
      <c r="E190" s="7"/>
      <c r="F190" s="3" t="s">
        <v>7268</v>
      </c>
      <c r="G190" s="3" t="s">
        <v>7269</v>
      </c>
      <c r="H190" s="3" t="s">
        <v>1098</v>
      </c>
      <c r="I190" s="7" t="s">
        <v>1145</v>
      </c>
      <c r="J190" s="3"/>
      <c r="K190" s="3"/>
    </row>
    <row r="191" spans="2:11" ht="15">
      <c r="B191" s="3" t="s">
        <v>1856</v>
      </c>
      <c r="C191" s="3" t="s">
        <v>7270</v>
      </c>
      <c r="D191" s="3" t="s">
        <v>1066</v>
      </c>
      <c r="E191" s="7"/>
      <c r="F191" s="3" t="s">
        <v>7271</v>
      </c>
      <c r="G191" s="3" t="s">
        <v>7272</v>
      </c>
      <c r="H191" s="3" t="s">
        <v>1098</v>
      </c>
      <c r="I191" s="7" t="s">
        <v>1099</v>
      </c>
      <c r="J191" s="3"/>
      <c r="K191" s="3"/>
    </row>
    <row r="192" spans="2:11" ht="15">
      <c r="B192" s="3" t="s">
        <v>1861</v>
      </c>
      <c r="C192" s="3" t="s">
        <v>7273</v>
      </c>
      <c r="D192" s="3" t="s">
        <v>1038</v>
      </c>
      <c r="E192" s="7"/>
      <c r="F192" s="3" t="s">
        <v>7274</v>
      </c>
      <c r="G192" s="3" t="s">
        <v>7275</v>
      </c>
      <c r="H192" s="3" t="s">
        <v>7275</v>
      </c>
      <c r="I192" s="7" t="s">
        <v>1049</v>
      </c>
      <c r="J192" s="3"/>
      <c r="K192" s="3"/>
    </row>
    <row r="193" spans="2:11" ht="15">
      <c r="B193" s="3" t="s">
        <v>1867</v>
      </c>
      <c r="C193" s="3" t="s">
        <v>7276</v>
      </c>
      <c r="D193" s="3" t="s">
        <v>1038</v>
      </c>
      <c r="E193" s="7"/>
      <c r="F193" s="3" t="s">
        <v>7277</v>
      </c>
      <c r="G193" s="3" t="s">
        <v>7278</v>
      </c>
      <c r="H193" s="3" t="s">
        <v>7278</v>
      </c>
      <c r="I193" s="7" t="s">
        <v>1049</v>
      </c>
      <c r="J193" s="3"/>
      <c r="K193" s="3"/>
    </row>
    <row r="194" spans="2:11" ht="15">
      <c r="B194" s="3" t="s">
        <v>6136</v>
      </c>
      <c r="C194" s="3" t="s">
        <v>7279</v>
      </c>
      <c r="D194" s="3" t="s">
        <v>1066</v>
      </c>
      <c r="E194" s="7" t="s">
        <v>1095</v>
      </c>
      <c r="F194" s="3" t="s">
        <v>7280</v>
      </c>
      <c r="G194" s="3" t="s">
        <v>7281</v>
      </c>
      <c r="H194" s="3" t="s">
        <v>7281</v>
      </c>
      <c r="I194" s="7"/>
      <c r="J194" s="3"/>
      <c r="K194" s="3"/>
    </row>
    <row r="195" spans="2:11" ht="15">
      <c r="B195" s="3" t="s">
        <v>6138</v>
      </c>
      <c r="C195" s="3" t="s">
        <v>7282</v>
      </c>
      <c r="D195" s="3" t="s">
        <v>1066</v>
      </c>
      <c r="E195" s="7" t="s">
        <v>1095</v>
      </c>
      <c r="F195" s="3" t="s">
        <v>7283</v>
      </c>
      <c r="G195" s="3" t="s">
        <v>7284</v>
      </c>
      <c r="H195" s="3" t="s">
        <v>7284</v>
      </c>
      <c r="I195" s="7"/>
      <c r="J195" s="3"/>
      <c r="K195" s="3"/>
    </row>
    <row r="196" spans="2:11" ht="15">
      <c r="B196" s="3" t="s">
        <v>6140</v>
      </c>
      <c r="C196" s="3" t="s">
        <v>7285</v>
      </c>
      <c r="D196" s="3" t="s">
        <v>1066</v>
      </c>
      <c r="E196" s="7" t="s">
        <v>1095</v>
      </c>
      <c r="F196" s="3" t="s">
        <v>7286</v>
      </c>
      <c r="G196" s="3" t="s">
        <v>7287</v>
      </c>
      <c r="H196" s="3" t="s">
        <v>7287</v>
      </c>
      <c r="I196" s="7"/>
      <c r="J196" s="3"/>
      <c r="K196" s="3"/>
    </row>
    <row r="197" spans="2:11" ht="15">
      <c r="B197" s="3" t="s">
        <v>6142</v>
      </c>
      <c r="C197" s="3" t="s">
        <v>7288</v>
      </c>
      <c r="D197" s="3" t="s">
        <v>1066</v>
      </c>
      <c r="E197" s="7" t="s">
        <v>1095</v>
      </c>
      <c r="F197" s="3" t="s">
        <v>7289</v>
      </c>
      <c r="G197" s="3" t="s">
        <v>7290</v>
      </c>
      <c r="H197" s="3" t="s">
        <v>7290</v>
      </c>
      <c r="I197" s="7"/>
      <c r="J197" s="3"/>
      <c r="K197" s="3"/>
    </row>
    <row r="198" spans="2:11" ht="15">
      <c r="B198" s="3" t="s">
        <v>6144</v>
      </c>
      <c r="C198" s="3" t="s">
        <v>7291</v>
      </c>
      <c r="D198" s="3" t="s">
        <v>1038</v>
      </c>
      <c r="E198" s="7"/>
      <c r="F198" s="3" t="s">
        <v>7292</v>
      </c>
      <c r="G198" s="3" t="s">
        <v>7293</v>
      </c>
      <c r="H198" s="3" t="s">
        <v>7293</v>
      </c>
      <c r="I198" s="7" t="s">
        <v>1076</v>
      </c>
      <c r="J198" s="3"/>
      <c r="K198" s="3"/>
    </row>
    <row r="199" spans="2:11" ht="15">
      <c r="B199" s="3" t="s">
        <v>6146</v>
      </c>
      <c r="C199" s="3" t="s">
        <v>7294</v>
      </c>
      <c r="D199" s="3" t="s">
        <v>1066</v>
      </c>
      <c r="E199" s="7" t="s">
        <v>1095</v>
      </c>
      <c r="F199" s="3" t="s">
        <v>6205</v>
      </c>
      <c r="G199" s="3" t="s">
        <v>7295</v>
      </c>
      <c r="H199" s="3" t="s">
        <v>7295</v>
      </c>
      <c r="I199" s="7"/>
      <c r="J199" s="3"/>
      <c r="K199" s="3"/>
    </row>
    <row r="200" spans="2:11" ht="15">
      <c r="B200" s="3" t="s">
        <v>6148</v>
      </c>
      <c r="C200" s="3" t="s">
        <v>7296</v>
      </c>
      <c r="D200" s="3" t="s">
        <v>1038</v>
      </c>
      <c r="E200" s="7"/>
      <c r="F200" s="3" t="s">
        <v>7297</v>
      </c>
      <c r="G200" s="3" t="s">
        <v>7298</v>
      </c>
      <c r="H200" s="3" t="s">
        <v>7298</v>
      </c>
      <c r="I200" s="7" t="s">
        <v>1866</v>
      </c>
      <c r="J200" s="3"/>
      <c r="K200" s="3"/>
    </row>
    <row r="201" spans="2:11" ht="15">
      <c r="B201" s="3" t="s">
        <v>6150</v>
      </c>
      <c r="C201" s="3" t="s">
        <v>7299</v>
      </c>
      <c r="D201" s="3" t="s">
        <v>2192</v>
      </c>
      <c r="E201" s="7"/>
      <c r="F201" s="3" t="s">
        <v>7300</v>
      </c>
      <c r="G201" s="3" t="s">
        <v>7301</v>
      </c>
      <c r="H201" s="3" t="s">
        <v>7301</v>
      </c>
      <c r="I201" s="7"/>
      <c r="J201" s="3"/>
      <c r="K201" s="3"/>
    </row>
    <row r="202" spans="2:11" ht="15">
      <c r="B202" s="3" t="s">
        <v>6152</v>
      </c>
      <c r="C202" s="3" t="s">
        <v>7302</v>
      </c>
      <c r="D202" s="3" t="s">
        <v>2192</v>
      </c>
      <c r="E202" s="7"/>
      <c r="F202" s="3" t="s">
        <v>7303</v>
      </c>
      <c r="G202" s="3" t="s">
        <v>7304</v>
      </c>
      <c r="H202" s="3" t="s">
        <v>7304</v>
      </c>
      <c r="I202" s="7"/>
      <c r="J202" s="3"/>
      <c r="K202" s="3"/>
    </row>
    <row r="203" spans="2:11" ht="15">
      <c r="B203" s="3" t="s">
        <v>6154</v>
      </c>
      <c r="C203" s="3" t="s">
        <v>7305</v>
      </c>
      <c r="D203" s="3" t="s">
        <v>2192</v>
      </c>
      <c r="E203" s="7"/>
      <c r="F203" s="3" t="s">
        <v>7306</v>
      </c>
      <c r="G203" s="3" t="s">
        <v>7307</v>
      </c>
      <c r="H203" s="3" t="s">
        <v>7307</v>
      </c>
      <c r="I203" s="7"/>
      <c r="J203" s="3"/>
      <c r="K203" s="3"/>
    </row>
    <row r="204" spans="2:11" ht="15">
      <c r="B204" s="3" t="s">
        <v>6157</v>
      </c>
      <c r="C204" s="3" t="s">
        <v>7308</v>
      </c>
      <c r="D204" s="3" t="s">
        <v>2192</v>
      </c>
      <c r="E204" s="7"/>
      <c r="F204" s="3" t="s">
        <v>7309</v>
      </c>
      <c r="G204" s="3" t="s">
        <v>7310</v>
      </c>
      <c r="H204" s="3" t="s">
        <v>7310</v>
      </c>
      <c r="I204" s="7"/>
      <c r="J204" s="3"/>
      <c r="K204" s="3"/>
    </row>
    <row r="205" spans="2:11" ht="15">
      <c r="B205" s="3" t="s">
        <v>6160</v>
      </c>
      <c r="C205" s="3" t="s">
        <v>7311</v>
      </c>
      <c r="D205" s="3" t="s">
        <v>2192</v>
      </c>
      <c r="E205" s="7"/>
      <c r="F205" s="3" t="s">
        <v>7312</v>
      </c>
      <c r="G205" s="3" t="s">
        <v>7313</v>
      </c>
      <c r="H205" s="3" t="s">
        <v>7313</v>
      </c>
      <c r="I205" s="7"/>
      <c r="J205" s="3"/>
      <c r="K205" s="3"/>
    </row>
    <row r="206" spans="2:11" ht="15">
      <c r="B206" s="3" t="s">
        <v>6162</v>
      </c>
      <c r="C206" s="3" t="s">
        <v>7314</v>
      </c>
      <c r="D206" s="3" t="s">
        <v>1038</v>
      </c>
      <c r="E206" s="7"/>
      <c r="F206" s="3" t="s">
        <v>7315</v>
      </c>
      <c r="G206" s="3" t="s">
        <v>7316</v>
      </c>
      <c r="H206" s="3" t="s">
        <v>1098</v>
      </c>
      <c r="I206" s="7" t="s">
        <v>1145</v>
      </c>
      <c r="J206" s="3"/>
      <c r="K206" s="3"/>
    </row>
    <row r="207" spans="2:11" ht="15">
      <c r="B207" s="3" t="s">
        <v>6164</v>
      </c>
      <c r="C207" s="3" t="s">
        <v>7317</v>
      </c>
      <c r="D207" s="3" t="s">
        <v>1038</v>
      </c>
      <c r="E207" s="7"/>
      <c r="F207" s="3" t="s">
        <v>7318</v>
      </c>
      <c r="G207" s="3" t="s">
        <v>7319</v>
      </c>
      <c r="H207" s="3" t="s">
        <v>1098</v>
      </c>
      <c r="I207" s="7" t="s">
        <v>1042</v>
      </c>
      <c r="J207" s="3"/>
      <c r="K207" s="3"/>
    </row>
    <row r="208" spans="2:11" ht="15">
      <c r="B208" s="3" t="s">
        <v>6167</v>
      </c>
      <c r="C208" s="3" t="s">
        <v>7320</v>
      </c>
      <c r="D208" s="3" t="s">
        <v>1038</v>
      </c>
      <c r="E208" s="7"/>
      <c r="F208" s="3" t="s">
        <v>7321</v>
      </c>
      <c r="G208" s="3" t="s">
        <v>7322</v>
      </c>
      <c r="H208" s="3" t="s">
        <v>7322</v>
      </c>
      <c r="I208" s="7" t="s">
        <v>1049</v>
      </c>
      <c r="J208" s="3"/>
      <c r="K208" s="3"/>
    </row>
    <row r="209" spans="2:11" ht="15">
      <c r="B209" s="3" t="s">
        <v>6170</v>
      </c>
      <c r="C209" s="3" t="s">
        <v>7323</v>
      </c>
      <c r="D209" s="3" t="s">
        <v>1038</v>
      </c>
      <c r="E209" s="7"/>
      <c r="F209" s="3" t="s">
        <v>7324</v>
      </c>
      <c r="G209" s="3" t="s">
        <v>7325</v>
      </c>
      <c r="H209" s="3" t="s">
        <v>7325</v>
      </c>
      <c r="I209" s="7" t="s">
        <v>1049</v>
      </c>
      <c r="J209" s="3"/>
      <c r="K209" s="3"/>
    </row>
    <row r="210" spans="2:11" ht="15">
      <c r="B210" s="3" t="s">
        <v>6174</v>
      </c>
      <c r="C210" s="3" t="s">
        <v>7326</v>
      </c>
      <c r="D210" s="3" t="s">
        <v>1038</v>
      </c>
      <c r="E210" s="7"/>
      <c r="F210" s="3" t="s">
        <v>7327</v>
      </c>
      <c r="G210" s="3" t="s">
        <v>7328</v>
      </c>
      <c r="H210" s="3" t="s">
        <v>7328</v>
      </c>
      <c r="I210" s="7" t="s">
        <v>1049</v>
      </c>
      <c r="J210" s="3"/>
      <c r="K210" s="3"/>
    </row>
    <row r="211" spans="2:11" ht="15">
      <c r="B211" s="3" t="s">
        <v>6178</v>
      </c>
      <c r="C211" s="3" t="s">
        <v>7329</v>
      </c>
      <c r="D211" s="3" t="s">
        <v>1038</v>
      </c>
      <c r="E211" s="7"/>
      <c r="F211" s="3" t="s">
        <v>7330</v>
      </c>
      <c r="G211" s="3" t="s">
        <v>7331</v>
      </c>
      <c r="H211" s="3" t="s">
        <v>7331</v>
      </c>
      <c r="I211" s="7" t="s">
        <v>1049</v>
      </c>
      <c r="J211" s="3"/>
      <c r="K211" s="3"/>
    </row>
    <row r="212" spans="2:11" ht="15">
      <c r="B212" s="3" t="s">
        <v>6180</v>
      </c>
      <c r="C212" s="3" t="s">
        <v>7332</v>
      </c>
      <c r="D212" s="3" t="s">
        <v>1573</v>
      </c>
      <c r="E212" s="7"/>
      <c r="F212" s="3" t="s">
        <v>7333</v>
      </c>
      <c r="G212" s="3" t="s">
        <v>7334</v>
      </c>
      <c r="H212" s="3" t="s">
        <v>7334</v>
      </c>
      <c r="I212" s="7"/>
      <c r="J212" s="3"/>
      <c r="K212" s="3"/>
    </row>
    <row r="213" spans="2:11" ht="15">
      <c r="B213" s="3" t="s">
        <v>6182</v>
      </c>
      <c r="C213" s="3" t="s">
        <v>7335</v>
      </c>
      <c r="D213" s="3" t="s">
        <v>1038</v>
      </c>
      <c r="E213" s="7"/>
      <c r="F213" s="3" t="s">
        <v>7336</v>
      </c>
      <c r="G213" s="3" t="s">
        <v>7337</v>
      </c>
      <c r="H213" s="3" t="s">
        <v>7337</v>
      </c>
      <c r="I213" s="7" t="s">
        <v>1049</v>
      </c>
      <c r="J213" s="3"/>
      <c r="K213" s="3"/>
    </row>
    <row r="214" spans="2:11" ht="15">
      <c r="B214" s="3" t="s">
        <v>6186</v>
      </c>
      <c r="C214" s="3" t="s">
        <v>7338</v>
      </c>
      <c r="D214" s="3" t="s">
        <v>1038</v>
      </c>
      <c r="E214" s="7"/>
      <c r="F214" s="3" t="s">
        <v>7339</v>
      </c>
      <c r="G214" s="3" t="s">
        <v>7340</v>
      </c>
      <c r="H214" s="3" t="s">
        <v>7340</v>
      </c>
      <c r="I214" s="7" t="s">
        <v>1049</v>
      </c>
      <c r="J214" s="3"/>
      <c r="K214" s="3"/>
    </row>
    <row r="215" spans="2:11" ht="15">
      <c r="B215" s="3" t="s">
        <v>6190</v>
      </c>
      <c r="C215" s="3" t="s">
        <v>7341</v>
      </c>
      <c r="D215" s="3" t="s">
        <v>1038</v>
      </c>
      <c r="E215" s="7"/>
      <c r="F215" s="3" t="s">
        <v>7342</v>
      </c>
      <c r="G215" s="3" t="s">
        <v>7343</v>
      </c>
      <c r="H215" s="3" t="s">
        <v>7343</v>
      </c>
      <c r="I215" s="7" t="s">
        <v>1049</v>
      </c>
      <c r="J215" s="3"/>
      <c r="K215" s="3"/>
    </row>
    <row r="216" spans="2:11" ht="15">
      <c r="B216" s="3" t="s">
        <v>6192</v>
      </c>
      <c r="C216" s="3" t="s">
        <v>7344</v>
      </c>
      <c r="D216" s="3" t="s">
        <v>1038</v>
      </c>
      <c r="E216" s="7"/>
      <c r="F216" s="3" t="s">
        <v>7345</v>
      </c>
      <c r="G216" s="3" t="s">
        <v>7346</v>
      </c>
      <c r="H216" s="3" t="s">
        <v>7346</v>
      </c>
      <c r="I216" s="7" t="s">
        <v>1049</v>
      </c>
      <c r="J216" s="3"/>
      <c r="K216" s="3"/>
    </row>
    <row r="217" spans="2:11" ht="15">
      <c r="B217" s="3" t="s">
        <v>6194</v>
      </c>
      <c r="C217" s="3" t="s">
        <v>7347</v>
      </c>
      <c r="D217" s="3" t="s">
        <v>1038</v>
      </c>
      <c r="E217" s="7"/>
      <c r="F217" s="3" t="s">
        <v>7348</v>
      </c>
      <c r="G217" s="3" t="s">
        <v>7349</v>
      </c>
      <c r="H217" s="3" t="s">
        <v>7349</v>
      </c>
      <c r="I217" s="7" t="s">
        <v>1049</v>
      </c>
      <c r="J217" s="3"/>
      <c r="K217" s="3"/>
    </row>
    <row r="218" spans="2:11" ht="15">
      <c r="B218" s="3" t="s">
        <v>6199</v>
      </c>
      <c r="C218" s="3" t="s">
        <v>7350</v>
      </c>
      <c r="D218" s="3" t="s">
        <v>1038</v>
      </c>
      <c r="E218" s="7"/>
      <c r="F218" s="3" t="s">
        <v>7351</v>
      </c>
      <c r="G218" s="3" t="s">
        <v>7352</v>
      </c>
      <c r="H218" s="3" t="s">
        <v>7352</v>
      </c>
      <c r="I218" s="7" t="s">
        <v>1049</v>
      </c>
      <c r="J218" s="3"/>
      <c r="K218" s="3"/>
    </row>
    <row r="219" spans="2:11" ht="15">
      <c r="B219" s="3" t="s">
        <v>6203</v>
      </c>
      <c r="C219" s="3" t="s">
        <v>7353</v>
      </c>
      <c r="D219" s="3" t="s">
        <v>1038</v>
      </c>
      <c r="E219" s="7"/>
      <c r="F219" s="3" t="s">
        <v>7354</v>
      </c>
      <c r="G219" s="3" t="s">
        <v>6520</v>
      </c>
      <c r="H219" s="3" t="s">
        <v>6520</v>
      </c>
      <c r="I219" s="7" t="s">
        <v>1049</v>
      </c>
      <c r="J219" s="3"/>
      <c r="K219" s="3"/>
    </row>
    <row r="220" spans="2:11" ht="15">
      <c r="B220" s="3" t="s">
        <v>6208</v>
      </c>
      <c r="C220" s="3" t="s">
        <v>7355</v>
      </c>
      <c r="D220" s="3" t="s">
        <v>1038</v>
      </c>
      <c r="E220" s="7"/>
      <c r="F220" s="3" t="s">
        <v>7356</v>
      </c>
      <c r="G220" s="3" t="s">
        <v>7357</v>
      </c>
      <c r="H220" s="3" t="s">
        <v>7357</v>
      </c>
      <c r="I220" s="7" t="s">
        <v>1049</v>
      </c>
      <c r="J220" s="3"/>
      <c r="K220" s="3"/>
    </row>
    <row r="221" spans="2:11" ht="15">
      <c r="B221" s="3" t="s">
        <v>6212</v>
      </c>
      <c r="C221" s="3" t="s">
        <v>7358</v>
      </c>
      <c r="D221" s="3" t="s">
        <v>1038</v>
      </c>
      <c r="E221" s="7"/>
      <c r="F221" s="3" t="s">
        <v>7359</v>
      </c>
      <c r="G221" s="3" t="s">
        <v>6542</v>
      </c>
      <c r="H221" s="3" t="s">
        <v>6542</v>
      </c>
      <c r="I221" s="7" t="s">
        <v>1049</v>
      </c>
      <c r="J221" s="3"/>
      <c r="K221" s="3"/>
    </row>
    <row r="222" spans="2:11" ht="15">
      <c r="B222" s="3" t="s">
        <v>6216</v>
      </c>
      <c r="C222" s="3" t="s">
        <v>7360</v>
      </c>
      <c r="D222" s="3" t="s">
        <v>1038</v>
      </c>
      <c r="E222" s="7"/>
      <c r="F222" s="3" t="s">
        <v>7361</v>
      </c>
      <c r="G222" s="3" t="s">
        <v>6545</v>
      </c>
      <c r="H222" s="3" t="s">
        <v>6545</v>
      </c>
      <c r="I222" s="7" t="s">
        <v>1049</v>
      </c>
      <c r="J222" s="3"/>
      <c r="K222" s="3"/>
    </row>
    <row r="223" spans="2:11" ht="15">
      <c r="B223" s="3" t="s">
        <v>6220</v>
      </c>
      <c r="C223" s="3" t="s">
        <v>7362</v>
      </c>
      <c r="D223" s="3" t="s">
        <v>1038</v>
      </c>
      <c r="E223" s="7"/>
      <c r="F223" s="3" t="s">
        <v>7363</v>
      </c>
      <c r="G223" s="3" t="s">
        <v>7364</v>
      </c>
      <c r="H223" s="3" t="s">
        <v>7364</v>
      </c>
      <c r="I223" s="7" t="s">
        <v>1049</v>
      </c>
      <c r="J223" s="3"/>
      <c r="K223" s="3"/>
    </row>
    <row r="224" spans="2:11" ht="15">
      <c r="B224" s="3" t="s">
        <v>6224</v>
      </c>
      <c r="C224" s="3" t="s">
        <v>7365</v>
      </c>
      <c r="D224" s="3" t="s">
        <v>1038</v>
      </c>
      <c r="E224" s="7"/>
      <c r="F224" s="3" t="s">
        <v>7366</v>
      </c>
      <c r="G224" s="3" t="s">
        <v>7367</v>
      </c>
      <c r="H224" s="3" t="s">
        <v>7367</v>
      </c>
      <c r="I224" s="7" t="s">
        <v>1049</v>
      </c>
      <c r="J224" s="3"/>
      <c r="K224" s="3"/>
    </row>
    <row r="225" spans="2:11" ht="15">
      <c r="B225" s="3" t="s">
        <v>6228</v>
      </c>
      <c r="C225" s="3" t="s">
        <v>7368</v>
      </c>
      <c r="D225" s="3" t="s">
        <v>1066</v>
      </c>
      <c r="E225" s="7" t="s">
        <v>1095</v>
      </c>
      <c r="F225" s="3" t="s">
        <v>7369</v>
      </c>
      <c r="G225" s="3" t="s">
        <v>7370</v>
      </c>
      <c r="H225" s="3" t="s">
        <v>7370</v>
      </c>
      <c r="I225" s="7"/>
      <c r="J225" s="3"/>
      <c r="K225" s="3"/>
    </row>
    <row r="226" spans="2:11" ht="15">
      <c r="B226" s="3" t="s">
        <v>6232</v>
      </c>
      <c r="C226" s="3" t="s">
        <v>7371</v>
      </c>
      <c r="D226" s="3" t="s">
        <v>1066</v>
      </c>
      <c r="E226" s="7" t="s">
        <v>1095</v>
      </c>
      <c r="F226" s="3" t="s">
        <v>7372</v>
      </c>
      <c r="G226" s="3" t="s">
        <v>7373</v>
      </c>
      <c r="H226" s="3" t="s">
        <v>7373</v>
      </c>
      <c r="I226" s="7"/>
      <c r="J226" s="3"/>
      <c r="K226" s="3"/>
    </row>
    <row r="227" spans="2:11" ht="15">
      <c r="B227" s="3" t="s">
        <v>6236</v>
      </c>
      <c r="C227" s="3" t="s">
        <v>7374</v>
      </c>
      <c r="D227" s="3" t="s">
        <v>1066</v>
      </c>
      <c r="E227" s="7" t="s">
        <v>1095</v>
      </c>
      <c r="F227" s="3" t="s">
        <v>7375</v>
      </c>
      <c r="G227" s="3" t="s">
        <v>7376</v>
      </c>
      <c r="H227" s="3" t="s">
        <v>7376</v>
      </c>
      <c r="I227" s="7"/>
      <c r="J227" s="3"/>
      <c r="K227" s="3"/>
    </row>
    <row r="228" spans="2:11" ht="15">
      <c r="B228" s="3" t="s">
        <v>6242</v>
      </c>
      <c r="C228" s="3" t="s">
        <v>7377</v>
      </c>
      <c r="D228" s="3" t="s">
        <v>1066</v>
      </c>
      <c r="E228" s="7" t="s">
        <v>1095</v>
      </c>
      <c r="F228" s="3" t="s">
        <v>7378</v>
      </c>
      <c r="G228" s="3" t="s">
        <v>7379</v>
      </c>
      <c r="H228" s="3" t="s">
        <v>7379</v>
      </c>
      <c r="I228" s="7"/>
      <c r="J228" s="3"/>
      <c r="K228" s="3"/>
    </row>
    <row r="229" spans="2:11" ht="15">
      <c r="B229" s="3" t="s">
        <v>6246</v>
      </c>
      <c r="C229" s="3" t="s">
        <v>7380</v>
      </c>
      <c r="D229" s="3" t="s">
        <v>1066</v>
      </c>
      <c r="E229" s="7" t="s">
        <v>1095</v>
      </c>
      <c r="F229" s="3" t="s">
        <v>7381</v>
      </c>
      <c r="G229" s="3" t="s">
        <v>7382</v>
      </c>
      <c r="H229" s="3" t="s">
        <v>7382</v>
      </c>
      <c r="I229" s="7"/>
      <c r="J229" s="3"/>
      <c r="K229" s="3"/>
    </row>
    <row r="230" spans="2:11" ht="15">
      <c r="B230" s="3" t="s">
        <v>6250</v>
      </c>
      <c r="C230" s="3" t="s">
        <v>7383</v>
      </c>
      <c r="D230" s="3" t="s">
        <v>1066</v>
      </c>
      <c r="E230" s="7" t="s">
        <v>1095</v>
      </c>
      <c r="F230" s="3" t="s">
        <v>7384</v>
      </c>
      <c r="G230" s="3" t="s">
        <v>7385</v>
      </c>
      <c r="H230" s="3" t="s">
        <v>7385</v>
      </c>
      <c r="I230" s="7"/>
      <c r="J230" s="3"/>
      <c r="K230" s="3"/>
    </row>
    <row r="231" spans="2:11" ht="15">
      <c r="B231" s="3" t="s">
        <v>6254</v>
      </c>
      <c r="C231" s="3" t="s">
        <v>7386</v>
      </c>
      <c r="D231" s="3" t="s">
        <v>1066</v>
      </c>
      <c r="E231" s="7" t="s">
        <v>1095</v>
      </c>
      <c r="F231" s="3" t="s">
        <v>7387</v>
      </c>
      <c r="G231" s="3" t="s">
        <v>7388</v>
      </c>
      <c r="H231" s="3" t="s">
        <v>7388</v>
      </c>
      <c r="I231" s="7"/>
      <c r="J231" s="3"/>
      <c r="K231" s="3"/>
    </row>
    <row r="232" spans="2:11" ht="15">
      <c r="B232" s="3" t="s">
        <v>6258</v>
      </c>
      <c r="C232" s="3" t="s">
        <v>7389</v>
      </c>
      <c r="D232" s="3" t="s">
        <v>1066</v>
      </c>
      <c r="E232" s="7" t="s">
        <v>1095</v>
      </c>
      <c r="F232" s="3" t="s">
        <v>7390</v>
      </c>
      <c r="G232" s="3" t="s">
        <v>7391</v>
      </c>
      <c r="H232" s="3" t="s">
        <v>7391</v>
      </c>
      <c r="I232" s="7"/>
      <c r="J232" s="3"/>
      <c r="K232" s="3"/>
    </row>
    <row r="233" spans="2:11" ht="15">
      <c r="B233" s="3" t="s">
        <v>6262</v>
      </c>
      <c r="C233" s="3" t="s">
        <v>7392</v>
      </c>
      <c r="D233" s="3" t="s">
        <v>1066</v>
      </c>
      <c r="E233" s="7" t="s">
        <v>1095</v>
      </c>
      <c r="F233" s="3" t="s">
        <v>7393</v>
      </c>
      <c r="G233" s="3" t="s">
        <v>7394</v>
      </c>
      <c r="H233" s="3" t="s">
        <v>7394</v>
      </c>
      <c r="I233" s="7"/>
      <c r="J233" s="3"/>
      <c r="K233" s="3"/>
    </row>
    <row r="234" spans="2:11" ht="15">
      <c r="B234" s="3" t="s">
        <v>6266</v>
      </c>
      <c r="C234" s="3" t="s">
        <v>7395</v>
      </c>
      <c r="D234" s="3" t="s">
        <v>1066</v>
      </c>
      <c r="E234" s="7" t="s">
        <v>1095</v>
      </c>
      <c r="F234" s="3" t="s">
        <v>7396</v>
      </c>
      <c r="G234" s="3" t="s">
        <v>7397</v>
      </c>
      <c r="H234" s="3" t="s">
        <v>7397</v>
      </c>
      <c r="I234" s="7"/>
      <c r="J234" s="3"/>
      <c r="K234" s="3"/>
    </row>
    <row r="235" spans="2:11" ht="15">
      <c r="B235" s="3" t="s">
        <v>6270</v>
      </c>
      <c r="C235" s="3" t="s">
        <v>7398</v>
      </c>
      <c r="D235" s="3" t="s">
        <v>1066</v>
      </c>
      <c r="E235" s="7" t="s">
        <v>1095</v>
      </c>
      <c r="F235" s="3" t="s">
        <v>7399</v>
      </c>
      <c r="G235" s="3" t="s">
        <v>7400</v>
      </c>
      <c r="H235" s="3" t="s">
        <v>7400</v>
      </c>
      <c r="I235" s="7"/>
      <c r="J235" s="3"/>
      <c r="K235" s="3"/>
    </row>
    <row r="236" spans="2:11" ht="15">
      <c r="B236" s="3" t="s">
        <v>6275</v>
      </c>
      <c r="C236" s="3" t="s">
        <v>7401</v>
      </c>
      <c r="D236" s="3" t="s">
        <v>1066</v>
      </c>
      <c r="E236" s="7" t="s">
        <v>1095</v>
      </c>
      <c r="F236" s="3" t="s">
        <v>7402</v>
      </c>
      <c r="G236" s="3" t="s">
        <v>7403</v>
      </c>
      <c r="H236" s="3" t="s">
        <v>7403</v>
      </c>
      <c r="I236" s="7"/>
      <c r="J236" s="3"/>
      <c r="K236" s="3"/>
    </row>
    <row r="237" spans="2:11" ht="15">
      <c r="B237" s="3" t="s">
        <v>6278</v>
      </c>
      <c r="C237" s="3" t="s">
        <v>7404</v>
      </c>
      <c r="D237" s="3" t="s">
        <v>1066</v>
      </c>
      <c r="E237" s="7" t="s">
        <v>1095</v>
      </c>
      <c r="F237" s="3" t="s">
        <v>7405</v>
      </c>
      <c r="G237" s="3" t="s">
        <v>7406</v>
      </c>
      <c r="H237" s="3" t="s">
        <v>7406</v>
      </c>
      <c r="I237" s="7"/>
      <c r="J237" s="3"/>
      <c r="K237" s="3"/>
    </row>
    <row r="238" spans="2:11" ht="15">
      <c r="B238" s="3" t="s">
        <v>6281</v>
      </c>
      <c r="C238" s="3" t="s">
        <v>7407</v>
      </c>
      <c r="D238" s="3" t="s">
        <v>1066</v>
      </c>
      <c r="E238" s="7" t="s">
        <v>1095</v>
      </c>
      <c r="F238" s="3" t="s">
        <v>7408</v>
      </c>
      <c r="G238" s="3" t="s">
        <v>7409</v>
      </c>
      <c r="H238" s="3" t="s">
        <v>7409</v>
      </c>
      <c r="I238" s="7"/>
      <c r="J238" s="3"/>
      <c r="K238" s="3"/>
    </row>
    <row r="239" spans="2:11" ht="15">
      <c r="B239" s="3" t="s">
        <v>6285</v>
      </c>
      <c r="C239" s="3" t="s">
        <v>7410</v>
      </c>
      <c r="D239" s="3" t="s">
        <v>1066</v>
      </c>
      <c r="E239" s="7" t="s">
        <v>1095</v>
      </c>
      <c r="F239" s="3" t="s">
        <v>7411</v>
      </c>
      <c r="G239" s="3" t="s">
        <v>7412</v>
      </c>
      <c r="H239" s="3" t="s">
        <v>7412</v>
      </c>
      <c r="I239" s="7"/>
      <c r="J239" s="3"/>
      <c r="K239" s="3"/>
    </row>
    <row r="240" spans="2:11" ht="15">
      <c r="B240" s="3" t="s">
        <v>6289</v>
      </c>
      <c r="C240" s="3" t="s">
        <v>7413</v>
      </c>
      <c r="D240" s="3" t="s">
        <v>1066</v>
      </c>
      <c r="E240" s="7" t="s">
        <v>1095</v>
      </c>
      <c r="F240" s="3" t="s">
        <v>7414</v>
      </c>
      <c r="G240" s="3" t="s">
        <v>7415</v>
      </c>
      <c r="H240" s="3" t="s">
        <v>7415</v>
      </c>
      <c r="I240" s="7"/>
      <c r="J240" s="3"/>
      <c r="K240" s="3"/>
    </row>
    <row r="241" spans="2:11" ht="15">
      <c r="B241" s="3" t="s">
        <v>6293</v>
      </c>
      <c r="C241" s="3" t="s">
        <v>7416</v>
      </c>
      <c r="D241" s="3" t="s">
        <v>1066</v>
      </c>
      <c r="E241" s="7" t="s">
        <v>1095</v>
      </c>
      <c r="F241" s="3" t="s">
        <v>7417</v>
      </c>
      <c r="G241" s="3" t="s">
        <v>7418</v>
      </c>
      <c r="H241" s="3" t="s">
        <v>7418</v>
      </c>
      <c r="I241" s="7"/>
      <c r="J241" s="3"/>
      <c r="K241" s="3"/>
    </row>
    <row r="242" spans="2:11" ht="15">
      <c r="B242" s="3" t="s">
        <v>6048</v>
      </c>
      <c r="C242" s="3" t="s">
        <v>7419</v>
      </c>
      <c r="D242" s="3" t="s">
        <v>1066</v>
      </c>
      <c r="E242" s="7" t="s">
        <v>1095</v>
      </c>
      <c r="F242" s="3" t="s">
        <v>7420</v>
      </c>
      <c r="G242" s="3" t="s">
        <v>7421</v>
      </c>
      <c r="H242" s="3" t="s">
        <v>7421</v>
      </c>
      <c r="I242" s="7"/>
      <c r="J242" s="3"/>
      <c r="K242" s="3"/>
    </row>
    <row r="243" spans="2:11" ht="15">
      <c r="B243" s="3" t="s">
        <v>6058</v>
      </c>
      <c r="C243" s="3" t="s">
        <v>7422</v>
      </c>
      <c r="D243" s="3" t="s">
        <v>1066</v>
      </c>
      <c r="E243" s="7" t="s">
        <v>1095</v>
      </c>
      <c r="F243" s="3" t="s">
        <v>7423</v>
      </c>
      <c r="G243" s="3" t="s">
        <v>7424</v>
      </c>
      <c r="H243" s="3" t="s">
        <v>7424</v>
      </c>
      <c r="I243" s="7"/>
      <c r="J243" s="3"/>
      <c r="K243" s="3"/>
    </row>
    <row r="244" spans="2:11" ht="15">
      <c r="B244" s="3" t="s">
        <v>6060</v>
      </c>
      <c r="C244" s="3" t="s">
        <v>7425</v>
      </c>
      <c r="D244" s="3" t="s">
        <v>1066</v>
      </c>
      <c r="E244" s="7" t="s">
        <v>1095</v>
      </c>
      <c r="F244" s="3" t="s">
        <v>7426</v>
      </c>
      <c r="G244" s="3" t="s">
        <v>7427</v>
      </c>
      <c r="H244" s="3" t="s">
        <v>7427</v>
      </c>
      <c r="I244" s="7"/>
      <c r="J244" s="3"/>
      <c r="K244" s="3"/>
    </row>
    <row r="245" spans="2:11" ht="15">
      <c r="B245" s="3" t="s">
        <v>6074</v>
      </c>
      <c r="C245" s="3" t="s">
        <v>7428</v>
      </c>
      <c r="D245" s="3" t="s">
        <v>1066</v>
      </c>
      <c r="E245" s="7" t="s">
        <v>1095</v>
      </c>
      <c r="F245" s="3" t="s">
        <v>7429</v>
      </c>
      <c r="G245" s="3" t="s">
        <v>7430</v>
      </c>
      <c r="H245" s="3" t="s">
        <v>7430</v>
      </c>
      <c r="I245" s="7"/>
      <c r="J245" s="3"/>
      <c r="K245" s="3"/>
    </row>
    <row r="246" spans="2:11" ht="15">
      <c r="B246" s="3" t="s">
        <v>6078</v>
      </c>
      <c r="C246" s="3" t="s">
        <v>7431</v>
      </c>
      <c r="D246" s="3" t="s">
        <v>1066</v>
      </c>
      <c r="E246" s="7" t="s">
        <v>1095</v>
      </c>
      <c r="F246" s="3" t="s">
        <v>7432</v>
      </c>
      <c r="G246" s="3" t="s">
        <v>7433</v>
      </c>
      <c r="H246" s="3" t="s">
        <v>7433</v>
      </c>
      <c r="I246" s="7"/>
      <c r="J246" s="3"/>
      <c r="K246" s="3"/>
    </row>
    <row r="247" spans="2:11" ht="15">
      <c r="B247" s="3" t="s">
        <v>6082</v>
      </c>
      <c r="C247" s="3" t="s">
        <v>7434</v>
      </c>
      <c r="D247" s="3" t="s">
        <v>1066</v>
      </c>
      <c r="E247" s="7" t="s">
        <v>1095</v>
      </c>
      <c r="F247" s="3" t="s">
        <v>7435</v>
      </c>
      <c r="G247" s="3" t="s">
        <v>7436</v>
      </c>
      <c r="H247" s="3" t="s">
        <v>7436</v>
      </c>
      <c r="I247" s="7"/>
      <c r="J247" s="3"/>
      <c r="K247" s="3"/>
    </row>
    <row r="248" spans="2:11" ht="15">
      <c r="B248" s="3" t="s">
        <v>6096</v>
      </c>
      <c r="C248" s="3" t="s">
        <v>7437</v>
      </c>
      <c r="D248" s="3" t="s">
        <v>1066</v>
      </c>
      <c r="E248" s="7" t="s">
        <v>1095</v>
      </c>
      <c r="F248" s="3" t="s">
        <v>7438</v>
      </c>
      <c r="G248" s="3" t="s">
        <v>7439</v>
      </c>
      <c r="H248" s="3" t="s">
        <v>7439</v>
      </c>
      <c r="I248" s="7"/>
      <c r="J248" s="3"/>
      <c r="K248" s="3"/>
    </row>
    <row r="249" spans="2:11" ht="15">
      <c r="B249" s="3" t="s">
        <v>6094</v>
      </c>
      <c r="C249" s="3" t="s">
        <v>7440</v>
      </c>
      <c r="D249" s="3" t="s">
        <v>1066</v>
      </c>
      <c r="E249" s="7" t="s">
        <v>1095</v>
      </c>
      <c r="F249" s="3" t="s">
        <v>7441</v>
      </c>
      <c r="G249" s="3" t="s">
        <v>7442</v>
      </c>
      <c r="H249" s="3" t="s">
        <v>7442</v>
      </c>
      <c r="I249" s="7"/>
      <c r="J249" s="3"/>
      <c r="K249" s="3"/>
    </row>
    <row r="250" spans="2:11" ht="15">
      <c r="B250" s="3" t="s">
        <v>6101</v>
      </c>
      <c r="C250" s="3" t="s">
        <v>7443</v>
      </c>
      <c r="D250" s="3" t="s">
        <v>1066</v>
      </c>
      <c r="E250" s="7" t="s">
        <v>1095</v>
      </c>
      <c r="F250" s="3" t="s">
        <v>7444</v>
      </c>
      <c r="G250" s="3" t="s">
        <v>7445</v>
      </c>
      <c r="H250" s="3" t="s">
        <v>7445</v>
      </c>
      <c r="I250" s="7"/>
      <c r="J250" s="3"/>
      <c r="K250" s="3"/>
    </row>
    <row r="251" spans="2:11" ht="15">
      <c r="B251" s="3" t="s">
        <v>6099</v>
      </c>
      <c r="C251" s="3" t="s">
        <v>7446</v>
      </c>
      <c r="D251" s="3" t="s">
        <v>1066</v>
      </c>
      <c r="E251" s="7" t="s">
        <v>1095</v>
      </c>
      <c r="F251" s="3" t="s">
        <v>7447</v>
      </c>
      <c r="G251" s="3" t="s">
        <v>7448</v>
      </c>
      <c r="H251" s="3" t="s">
        <v>7448</v>
      </c>
      <c r="I251" s="7"/>
      <c r="J251" s="3"/>
      <c r="K251" s="3"/>
    </row>
    <row r="252" spans="2:11" ht="15">
      <c r="B252" s="3" t="s">
        <v>6297</v>
      </c>
      <c r="C252" s="3" t="s">
        <v>7449</v>
      </c>
      <c r="D252" s="3" t="s">
        <v>1038</v>
      </c>
      <c r="E252" s="7"/>
      <c r="F252" s="3" t="s">
        <v>7450</v>
      </c>
      <c r="G252" s="3" t="s">
        <v>7451</v>
      </c>
      <c r="H252" s="3" t="s">
        <v>7452</v>
      </c>
      <c r="I252" s="7" t="s">
        <v>1042</v>
      </c>
      <c r="J252" s="3"/>
      <c r="K252" s="3"/>
    </row>
    <row r="253" spans="2:11" ht="15">
      <c r="B253" s="3" t="s">
        <v>6301</v>
      </c>
      <c r="C253" s="3" t="s">
        <v>7453</v>
      </c>
      <c r="D253" s="3" t="s">
        <v>1038</v>
      </c>
      <c r="E253" s="7"/>
      <c r="F253" s="3" t="s">
        <v>7454</v>
      </c>
      <c r="G253" s="3" t="s">
        <v>7455</v>
      </c>
      <c r="H253" s="3" t="s">
        <v>7455</v>
      </c>
      <c r="I253" s="7" t="s">
        <v>1042</v>
      </c>
      <c r="J253" s="3"/>
      <c r="K253" s="3"/>
    </row>
    <row r="254" spans="2:11" ht="15">
      <c r="B254" s="3" t="s">
        <v>6305</v>
      </c>
      <c r="C254" s="3" t="s">
        <v>7456</v>
      </c>
      <c r="D254" s="3" t="s">
        <v>1038</v>
      </c>
      <c r="E254" s="7"/>
      <c r="F254" s="3" t="s">
        <v>7457</v>
      </c>
      <c r="G254" s="3" t="s">
        <v>7458</v>
      </c>
      <c r="H254" s="3" t="s">
        <v>7458</v>
      </c>
      <c r="I254" s="7" t="s">
        <v>1042</v>
      </c>
      <c r="J254" s="3"/>
      <c r="K254" s="3"/>
    </row>
    <row r="255" spans="2:11" ht="15">
      <c r="B255" s="3" t="s">
        <v>6051</v>
      </c>
      <c r="C255" s="3" t="s">
        <v>7459</v>
      </c>
      <c r="D255" s="3" t="s">
        <v>1038</v>
      </c>
      <c r="E255" s="7"/>
      <c r="F255" s="3" t="s">
        <v>7460</v>
      </c>
      <c r="G255" s="3" t="s">
        <v>7461</v>
      </c>
      <c r="H255" s="3" t="s">
        <v>7461</v>
      </c>
      <c r="I255" s="7" t="s">
        <v>1042</v>
      </c>
      <c r="J255" s="3"/>
      <c r="K255" s="3"/>
    </row>
    <row r="256" spans="2:11" ht="15">
      <c r="B256" s="3" t="s">
        <v>6064</v>
      </c>
      <c r="C256" s="3" t="s">
        <v>7462</v>
      </c>
      <c r="D256" s="3" t="s">
        <v>1038</v>
      </c>
      <c r="E256" s="7"/>
      <c r="F256" s="3" t="s">
        <v>1673</v>
      </c>
      <c r="G256" s="3" t="s">
        <v>1674</v>
      </c>
      <c r="H256" s="3" t="s">
        <v>2359</v>
      </c>
      <c r="I256" s="7"/>
      <c r="J256" s="3"/>
      <c r="K256" s="3"/>
    </row>
    <row r="257" spans="2:11" ht="15">
      <c r="B257" s="3" t="s">
        <v>6068</v>
      </c>
      <c r="C257" s="3" t="s">
        <v>7463</v>
      </c>
      <c r="D257" s="3" t="s">
        <v>1038</v>
      </c>
      <c r="E257" s="7"/>
      <c r="F257" s="3" t="s">
        <v>6378</v>
      </c>
      <c r="G257" s="3" t="s">
        <v>6379</v>
      </c>
      <c r="H257" s="3" t="s">
        <v>6379</v>
      </c>
      <c r="I257" s="7" t="s">
        <v>1049</v>
      </c>
      <c r="J257" s="3"/>
      <c r="K257" s="3"/>
    </row>
    <row r="258" spans="2:11" ht="15">
      <c r="B258" s="3" t="s">
        <v>6090</v>
      </c>
      <c r="C258" s="3" t="s">
        <v>7464</v>
      </c>
      <c r="D258" s="3" t="s">
        <v>1038</v>
      </c>
      <c r="E258" s="7"/>
      <c r="F258" s="3" t="s">
        <v>6382</v>
      </c>
      <c r="G258" s="3" t="s">
        <v>6383</v>
      </c>
      <c r="H258" s="3" t="s">
        <v>6383</v>
      </c>
      <c r="I258" s="7" t="s">
        <v>1049</v>
      </c>
      <c r="J258" s="3"/>
      <c r="K258" s="3"/>
    </row>
    <row r="259" spans="2:11" ht="15">
      <c r="B259" s="3" t="s">
        <v>6086</v>
      </c>
      <c r="C259" s="3" t="s">
        <v>7465</v>
      </c>
      <c r="D259" s="3" t="s">
        <v>2192</v>
      </c>
      <c r="E259" s="7"/>
      <c r="F259" s="3" t="s">
        <v>7466</v>
      </c>
      <c r="G259" s="3" t="s">
        <v>7467</v>
      </c>
      <c r="H259" s="3" t="s">
        <v>7467</v>
      </c>
      <c r="I259" s="7"/>
      <c r="J259" s="3"/>
      <c r="K259" s="3"/>
    </row>
    <row r="260" spans="2:11" ht="15">
      <c r="B260" s="3" t="s">
        <v>6107</v>
      </c>
      <c r="C260" s="3" t="s">
        <v>7468</v>
      </c>
      <c r="D260" s="3" t="s">
        <v>2192</v>
      </c>
      <c r="E260" s="7"/>
      <c r="F260" s="3" t="s">
        <v>7469</v>
      </c>
      <c r="G260" s="3" t="s">
        <v>7470</v>
      </c>
      <c r="H260" s="3" t="s">
        <v>7470</v>
      </c>
      <c r="I260" s="7"/>
      <c r="J260" s="3"/>
      <c r="K260" s="3"/>
    </row>
    <row r="261" spans="2:11" ht="15">
      <c r="B261" s="3" t="s">
        <v>6103</v>
      </c>
      <c r="C261" s="3" t="s">
        <v>7471</v>
      </c>
      <c r="D261" s="3" t="s">
        <v>2192</v>
      </c>
      <c r="E261" s="7"/>
      <c r="F261" s="3" t="s">
        <v>7472</v>
      </c>
      <c r="G261" s="3" t="s">
        <v>7473</v>
      </c>
      <c r="H261" s="3" t="s">
        <v>7473</v>
      </c>
      <c r="I261" s="7"/>
      <c r="J261" s="3"/>
      <c r="K261" s="3"/>
    </row>
    <row r="262" spans="2:11" ht="15">
      <c r="B262" s="3" t="s">
        <v>6113</v>
      </c>
      <c r="C262" s="3" t="s">
        <v>7474</v>
      </c>
      <c r="D262" s="3" t="s">
        <v>2192</v>
      </c>
      <c r="E262" s="7"/>
      <c r="F262" s="3" t="s">
        <v>7475</v>
      </c>
      <c r="G262" s="3" t="s">
        <v>7476</v>
      </c>
      <c r="H262" s="3" t="s">
        <v>7476</v>
      </c>
      <c r="I262" s="7"/>
      <c r="J262" s="3"/>
      <c r="K262" s="3"/>
    </row>
    <row r="263" spans="2:11" ht="15">
      <c r="B263" s="3" t="s">
        <v>6109</v>
      </c>
      <c r="C263" s="3" t="s">
        <v>7477</v>
      </c>
      <c r="D263" s="3" t="s">
        <v>2192</v>
      </c>
      <c r="E263" s="7"/>
      <c r="F263" s="3" t="s">
        <v>7478</v>
      </c>
      <c r="G263" s="3" t="s">
        <v>7479</v>
      </c>
      <c r="H263" s="3" t="s">
        <v>7479</v>
      </c>
      <c r="I263" s="7"/>
      <c r="J263" s="3"/>
      <c r="K263" s="3"/>
    </row>
    <row r="264" spans="2:11" ht="15">
      <c r="B264" s="3" t="s">
        <v>6309</v>
      </c>
      <c r="C264" s="3" t="s">
        <v>7480</v>
      </c>
      <c r="D264" s="3" t="s">
        <v>2192</v>
      </c>
      <c r="E264" s="7"/>
      <c r="F264" s="3" t="s">
        <v>7481</v>
      </c>
      <c r="G264" s="3" t="s">
        <v>7482</v>
      </c>
      <c r="H264" s="3" t="s">
        <v>7482</v>
      </c>
      <c r="I264" s="7"/>
      <c r="J264" s="3"/>
      <c r="K264" s="3"/>
    </row>
    <row r="265" spans="2:11" ht="15">
      <c r="B265" s="3" t="s">
        <v>6313</v>
      </c>
      <c r="C265" s="3" t="s">
        <v>7483</v>
      </c>
      <c r="D265" s="3" t="s">
        <v>2192</v>
      </c>
      <c r="E265" s="7"/>
      <c r="F265" s="3" t="s">
        <v>7484</v>
      </c>
      <c r="G265" s="3" t="s">
        <v>7485</v>
      </c>
      <c r="H265" s="3" t="s">
        <v>7485</v>
      </c>
      <c r="I265" s="7"/>
      <c r="J265" s="3"/>
      <c r="K265" s="3"/>
    </row>
    <row r="266" spans="2:11" ht="15">
      <c r="B266" s="3" t="s">
        <v>6317</v>
      </c>
      <c r="C266" s="3" t="s">
        <v>7486</v>
      </c>
      <c r="D266" s="3" t="s">
        <v>2192</v>
      </c>
      <c r="E266" s="7"/>
      <c r="F266" s="3" t="s">
        <v>7487</v>
      </c>
      <c r="G266" s="3" t="s">
        <v>7488</v>
      </c>
      <c r="H266" s="3" t="s">
        <v>7488</v>
      </c>
      <c r="I266" s="7"/>
      <c r="J266" s="3"/>
      <c r="K266" s="3"/>
    </row>
    <row r="267" spans="2:11" ht="15">
      <c r="B267" s="3" t="s">
        <v>6321</v>
      </c>
      <c r="C267" s="3" t="s">
        <v>7489</v>
      </c>
      <c r="D267" s="3" t="s">
        <v>2192</v>
      </c>
      <c r="E267" s="7"/>
      <c r="F267" s="3" t="s">
        <v>7490</v>
      </c>
      <c r="G267" s="3" t="s">
        <v>7491</v>
      </c>
      <c r="H267" s="3" t="s">
        <v>7491</v>
      </c>
      <c r="I267" s="7"/>
      <c r="J267" s="3"/>
      <c r="K267" s="3"/>
    </row>
    <row r="268" spans="2:11" ht="15">
      <c r="B268" s="3" t="s">
        <v>6325</v>
      </c>
      <c r="C268" s="3" t="s">
        <v>7492</v>
      </c>
      <c r="D268" s="3" t="s">
        <v>2192</v>
      </c>
      <c r="E268" s="7"/>
      <c r="F268" s="3" t="s">
        <v>7493</v>
      </c>
      <c r="G268" s="3" t="s">
        <v>7494</v>
      </c>
      <c r="H268" s="3" t="s">
        <v>7494</v>
      </c>
      <c r="I268" s="7"/>
      <c r="J268" s="3"/>
      <c r="K268" s="3"/>
    </row>
    <row r="269" spans="2:11" ht="15">
      <c r="B269" s="3" t="s">
        <v>6329</v>
      </c>
      <c r="C269" s="3" t="s">
        <v>7495</v>
      </c>
      <c r="D269" s="3" t="s">
        <v>2192</v>
      </c>
      <c r="E269" s="7"/>
      <c r="F269" s="3" t="s">
        <v>7496</v>
      </c>
      <c r="G269" s="3" t="s">
        <v>7497</v>
      </c>
      <c r="H269" s="3" t="s">
        <v>7497</v>
      </c>
      <c r="I269" s="7"/>
      <c r="J269" s="3"/>
      <c r="K269" s="3"/>
    </row>
    <row r="270" spans="2:11" ht="15">
      <c r="B270" s="3" t="s">
        <v>6333</v>
      </c>
      <c r="C270" s="3" t="s">
        <v>7498</v>
      </c>
      <c r="D270" s="3" t="s">
        <v>2192</v>
      </c>
      <c r="E270" s="7"/>
      <c r="F270" s="3" t="s">
        <v>7499</v>
      </c>
      <c r="G270" s="3" t="s">
        <v>7500</v>
      </c>
      <c r="H270" s="3" t="s">
        <v>7500</v>
      </c>
      <c r="I270" s="7"/>
      <c r="J270" s="3"/>
      <c r="K270" s="3"/>
    </row>
    <row r="271" spans="2:11" ht="15">
      <c r="B271" s="3" t="s">
        <v>6338</v>
      </c>
      <c r="C271" s="3" t="s">
        <v>7501</v>
      </c>
      <c r="D271" s="3" t="s">
        <v>2192</v>
      </c>
      <c r="E271" s="7"/>
      <c r="F271" s="3" t="s">
        <v>7502</v>
      </c>
      <c r="G271" s="3" t="s">
        <v>7503</v>
      </c>
      <c r="H271" s="3" t="s">
        <v>7503</v>
      </c>
      <c r="I271" s="7"/>
      <c r="J271" s="3"/>
      <c r="K271" s="3"/>
    </row>
    <row r="272" spans="2:11" ht="15">
      <c r="B272" s="10" t="s">
        <v>1582</v>
      </c>
      <c r="C272" s="10" t="s">
        <v>7504</v>
      </c>
      <c r="D272" s="10" t="s">
        <v>1874</v>
      </c>
      <c r="E272" s="11" t="s">
        <v>1095</v>
      </c>
      <c r="F272" s="10" t="s">
        <v>7505</v>
      </c>
      <c r="G272" s="10" t="s">
        <v>6859</v>
      </c>
      <c r="H272" s="10" t="s">
        <v>1098</v>
      </c>
      <c r="I272" s="11" t="s">
        <v>1049</v>
      </c>
      <c r="J272" s="10"/>
      <c r="K272" s="10"/>
    </row>
    <row r="273" spans="2:11" ht="15">
      <c r="B273" s="10" t="s">
        <v>1890</v>
      </c>
      <c r="C273" s="10" t="s">
        <v>7506</v>
      </c>
      <c r="D273" s="10" t="s">
        <v>1874</v>
      </c>
      <c r="E273" s="11" t="s">
        <v>1095</v>
      </c>
      <c r="F273" s="10" t="s">
        <v>7507</v>
      </c>
      <c r="G273" s="10" t="s">
        <v>6862</v>
      </c>
      <c r="H273" s="10" t="s">
        <v>1098</v>
      </c>
      <c r="I273" s="11" t="s">
        <v>1049</v>
      </c>
      <c r="J273" s="10"/>
      <c r="K273" s="10"/>
    </row>
    <row r="274" spans="2:11" ht="15">
      <c r="B274" s="10" t="s">
        <v>1895</v>
      </c>
      <c r="C274" s="10" t="s">
        <v>7508</v>
      </c>
      <c r="D274" s="10" t="s">
        <v>1874</v>
      </c>
      <c r="E274" s="11" t="s">
        <v>1095</v>
      </c>
      <c r="F274" s="10" t="s">
        <v>7509</v>
      </c>
      <c r="G274" s="10" t="s">
        <v>6865</v>
      </c>
      <c r="H274" s="10" t="s">
        <v>1098</v>
      </c>
      <c r="I274" s="11" t="s">
        <v>1049</v>
      </c>
      <c r="J274" s="10"/>
      <c r="K274" s="10"/>
    </row>
    <row r="275" spans="2:11" ht="15">
      <c r="B275" s="10" t="s">
        <v>1899</v>
      </c>
      <c r="C275" s="10" t="s">
        <v>7510</v>
      </c>
      <c r="D275" s="10" t="s">
        <v>1874</v>
      </c>
      <c r="E275" s="11" t="s">
        <v>1095</v>
      </c>
      <c r="F275" s="10" t="s">
        <v>7511</v>
      </c>
      <c r="G275" s="10" t="s">
        <v>6868</v>
      </c>
      <c r="H275" s="10" t="s">
        <v>6869</v>
      </c>
      <c r="I275" s="11" t="s">
        <v>1049</v>
      </c>
      <c r="J275" s="10"/>
      <c r="K275" s="10"/>
    </row>
    <row r="276" spans="2:11" ht="15">
      <c r="B276" s="10" t="s">
        <v>1146</v>
      </c>
      <c r="C276" s="10" t="s">
        <v>7512</v>
      </c>
      <c r="D276" s="10" t="s">
        <v>1874</v>
      </c>
      <c r="E276" s="11" t="s">
        <v>1095</v>
      </c>
      <c r="F276" s="10" t="s">
        <v>7513</v>
      </c>
      <c r="G276" s="10" t="s">
        <v>6872</v>
      </c>
      <c r="H276" s="10" t="s">
        <v>6873</v>
      </c>
      <c r="I276" s="11" t="s">
        <v>1049</v>
      </c>
      <c r="J276" s="10"/>
      <c r="K276" s="10"/>
    </row>
    <row r="277" spans="2:11" ht="15">
      <c r="B277" s="10" t="s">
        <v>1909</v>
      </c>
      <c r="C277" s="10" t="s">
        <v>7514</v>
      </c>
      <c r="D277" s="10" t="s">
        <v>1874</v>
      </c>
      <c r="E277" s="11" t="s">
        <v>1095</v>
      </c>
      <c r="F277" s="10" t="s">
        <v>7515</v>
      </c>
      <c r="G277" s="10" t="s">
        <v>6876</v>
      </c>
      <c r="H277" s="10" t="s">
        <v>1098</v>
      </c>
      <c r="I277" s="11" t="s">
        <v>1049</v>
      </c>
      <c r="J277" s="10"/>
      <c r="K277" s="10"/>
    </row>
    <row r="278" spans="2:11" ht="15">
      <c r="B278" s="10" t="s">
        <v>1912</v>
      </c>
      <c r="C278" s="10" t="s">
        <v>7516</v>
      </c>
      <c r="D278" s="10" t="s">
        <v>1874</v>
      </c>
      <c r="E278" s="11" t="s">
        <v>1095</v>
      </c>
      <c r="F278" s="10" t="s">
        <v>7517</v>
      </c>
      <c r="G278" s="10" t="s">
        <v>6879</v>
      </c>
      <c r="H278" s="10" t="s">
        <v>1098</v>
      </c>
      <c r="I278" s="11" t="s">
        <v>1049</v>
      </c>
      <c r="J278" s="10"/>
      <c r="K278" s="10"/>
    </row>
    <row r="279" spans="2:11" ht="15">
      <c r="B279" s="10" t="s">
        <v>1319</v>
      </c>
      <c r="C279" s="10" t="s">
        <v>7518</v>
      </c>
      <c r="D279" s="10" t="s">
        <v>1874</v>
      </c>
      <c r="E279" s="11" t="s">
        <v>1095</v>
      </c>
      <c r="F279" s="10" t="s">
        <v>7519</v>
      </c>
      <c r="G279" s="10" t="s">
        <v>6882</v>
      </c>
      <c r="H279" s="10" t="s">
        <v>1098</v>
      </c>
      <c r="I279" s="11" t="s">
        <v>1049</v>
      </c>
      <c r="J279" s="10"/>
      <c r="K279" s="10"/>
    </row>
    <row r="280" spans="2:11" ht="15">
      <c r="B280" s="10" t="s">
        <v>1472</v>
      </c>
      <c r="C280" s="10" t="s">
        <v>7520</v>
      </c>
      <c r="D280" s="10" t="s">
        <v>1874</v>
      </c>
      <c r="E280" s="11" t="s">
        <v>1095</v>
      </c>
      <c r="F280" s="10" t="s">
        <v>7521</v>
      </c>
      <c r="G280" s="10" t="s">
        <v>6885</v>
      </c>
      <c r="H280" s="10" t="s">
        <v>6886</v>
      </c>
      <c r="I280" s="11" t="s">
        <v>1049</v>
      </c>
      <c r="J280" s="10"/>
      <c r="K280" s="10"/>
    </row>
    <row r="281" spans="2:11" ht="15">
      <c r="B281" s="10" t="s">
        <v>1567</v>
      </c>
      <c r="C281" s="10" t="s">
        <v>7522</v>
      </c>
      <c r="D281" s="10" t="s">
        <v>1874</v>
      </c>
      <c r="E281" s="11" t="s">
        <v>1095</v>
      </c>
      <c r="F281" s="10" t="s">
        <v>7523</v>
      </c>
      <c r="G281" s="10" t="s">
        <v>6889</v>
      </c>
      <c r="H281" s="10" t="s">
        <v>6890</v>
      </c>
      <c r="I281" s="11" t="s">
        <v>1049</v>
      </c>
      <c r="J281" s="10"/>
      <c r="K281" s="10"/>
    </row>
    <row r="282" spans="2:11" ht="15">
      <c r="B282" s="10" t="s">
        <v>1681</v>
      </c>
      <c r="C282" s="10" t="s">
        <v>7524</v>
      </c>
      <c r="D282" s="10" t="s">
        <v>1874</v>
      </c>
      <c r="E282" s="11" t="s">
        <v>1095</v>
      </c>
      <c r="F282" s="10" t="s">
        <v>7525</v>
      </c>
      <c r="G282" s="10" t="s">
        <v>6893</v>
      </c>
      <c r="H282" s="10" t="s">
        <v>1098</v>
      </c>
      <c r="I282" s="11" t="s">
        <v>1049</v>
      </c>
      <c r="J282" s="10"/>
      <c r="K282" s="10"/>
    </row>
    <row r="283" spans="2:11" ht="15">
      <c r="B283" s="10" t="s">
        <v>1392</v>
      </c>
      <c r="C283" s="10" t="s">
        <v>7526</v>
      </c>
      <c r="D283" s="10" t="s">
        <v>1874</v>
      </c>
      <c r="E283" s="11" t="s">
        <v>1095</v>
      </c>
      <c r="F283" s="10" t="s">
        <v>7527</v>
      </c>
      <c r="G283" s="10" t="s">
        <v>6896</v>
      </c>
      <c r="H283" s="10" t="s">
        <v>1098</v>
      </c>
      <c r="I283" s="11" t="s">
        <v>1049</v>
      </c>
      <c r="J283" s="10"/>
      <c r="K283" s="10"/>
    </row>
    <row r="284" spans="2:11" ht="15">
      <c r="B284" s="10" t="s">
        <v>1380</v>
      </c>
      <c r="C284" s="10" t="s">
        <v>7528</v>
      </c>
      <c r="D284" s="10" t="s">
        <v>1874</v>
      </c>
      <c r="E284" s="11" t="s">
        <v>1095</v>
      </c>
      <c r="F284" s="10" t="s">
        <v>7529</v>
      </c>
      <c r="G284" s="10" t="s">
        <v>6899</v>
      </c>
      <c r="H284" s="10" t="s">
        <v>1098</v>
      </c>
      <c r="I284" s="11" t="s">
        <v>1049</v>
      </c>
      <c r="J284" s="10"/>
      <c r="K284" s="10"/>
    </row>
    <row r="285" spans="2:11" ht="15">
      <c r="B285" s="10" t="s">
        <v>1388</v>
      </c>
      <c r="C285" s="10" t="s">
        <v>7530</v>
      </c>
      <c r="D285" s="10" t="s">
        <v>1874</v>
      </c>
      <c r="E285" s="11" t="s">
        <v>1095</v>
      </c>
      <c r="F285" s="10" t="s">
        <v>7531</v>
      </c>
      <c r="G285" s="10" t="s">
        <v>6902</v>
      </c>
      <c r="H285" s="10" t="s">
        <v>1098</v>
      </c>
      <c r="I285" s="11" t="s">
        <v>1049</v>
      </c>
      <c r="J285" s="10"/>
      <c r="K285" s="10"/>
    </row>
    <row r="286" spans="2:11" ht="15">
      <c r="B286" s="10" t="s">
        <v>1384</v>
      </c>
      <c r="C286" s="10" t="s">
        <v>7532</v>
      </c>
      <c r="D286" s="10" t="s">
        <v>1874</v>
      </c>
      <c r="E286" s="11" t="s">
        <v>1095</v>
      </c>
      <c r="F286" s="10" t="s">
        <v>7533</v>
      </c>
      <c r="G286" s="10" t="s">
        <v>6905</v>
      </c>
      <c r="H286" s="10" t="s">
        <v>1098</v>
      </c>
      <c r="I286" s="11" t="s">
        <v>1049</v>
      </c>
      <c r="J286" s="10"/>
      <c r="K286" s="10"/>
    </row>
    <row r="287" spans="2:11" ht="15">
      <c r="B287" s="10" t="s">
        <v>1448</v>
      </c>
      <c r="C287" s="10" t="s">
        <v>7534</v>
      </c>
      <c r="D287" s="10" t="s">
        <v>1874</v>
      </c>
      <c r="E287" s="11" t="s">
        <v>1095</v>
      </c>
      <c r="F287" s="10" t="s">
        <v>7535</v>
      </c>
      <c r="G287" s="10" t="s">
        <v>6908</v>
      </c>
      <c r="H287" s="10" t="s">
        <v>1098</v>
      </c>
      <c r="I287" s="11" t="s">
        <v>1049</v>
      </c>
      <c r="J287" s="10"/>
      <c r="K287" s="10"/>
    </row>
    <row r="288" spans="2:11" ht="15">
      <c r="B288" s="10" t="s">
        <v>1223</v>
      </c>
      <c r="C288" s="10" t="s">
        <v>7536</v>
      </c>
      <c r="D288" s="10" t="s">
        <v>1874</v>
      </c>
      <c r="E288" s="11" t="s">
        <v>1095</v>
      </c>
      <c r="F288" s="10" t="s">
        <v>7537</v>
      </c>
      <c r="G288" s="10" t="s">
        <v>6911</v>
      </c>
      <c r="H288" s="10" t="s">
        <v>6912</v>
      </c>
      <c r="I288" s="11" t="s">
        <v>1049</v>
      </c>
      <c r="J288" s="10"/>
      <c r="K288" s="10"/>
    </row>
    <row r="289" spans="2:11" ht="15">
      <c r="B289" s="10" t="s">
        <v>1219</v>
      </c>
      <c r="C289" s="10" t="s">
        <v>7538</v>
      </c>
      <c r="D289" s="10" t="s">
        <v>1874</v>
      </c>
      <c r="E289" s="11" t="s">
        <v>1095</v>
      </c>
      <c r="F289" s="10" t="s">
        <v>7539</v>
      </c>
      <c r="G289" s="10" t="s">
        <v>6915</v>
      </c>
      <c r="H289" s="10" t="s">
        <v>1098</v>
      </c>
      <c r="I289" s="11" t="s">
        <v>1049</v>
      </c>
      <c r="J289" s="10"/>
      <c r="K289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K8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7540</v>
      </c>
      <c r="D4" s="4" t="s">
        <v>1019</v>
      </c>
      <c r="E4" s="3" t="s">
        <v>142</v>
      </c>
    </row>
    <row r="5" spans="1:11" ht="16">
      <c r="B5" s="4" t="s">
        <v>1020</v>
      </c>
      <c r="C5" s="13" t="s">
        <v>145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143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7541</v>
      </c>
      <c r="D9" s="3" t="s">
        <v>1038</v>
      </c>
      <c r="E9" s="7"/>
      <c r="F9" s="3" t="s">
        <v>7542</v>
      </c>
      <c r="G9" s="3" t="s">
        <v>7543</v>
      </c>
      <c r="H9" s="3" t="s">
        <v>7544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7545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7546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7547</v>
      </c>
      <c r="D12" s="3" t="s">
        <v>1038</v>
      </c>
      <c r="E12" s="7"/>
      <c r="F12" s="3" t="s">
        <v>7548</v>
      </c>
      <c r="G12" s="3" t="s">
        <v>7549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7550</v>
      </c>
      <c r="D13" s="3" t="s">
        <v>1038</v>
      </c>
      <c r="E13" s="7"/>
      <c r="F13" s="3" t="s">
        <v>7551</v>
      </c>
      <c r="G13" s="3" t="s">
        <v>7552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7553</v>
      </c>
      <c r="D14" s="3" t="s">
        <v>1038</v>
      </c>
      <c r="E14" s="7"/>
      <c r="F14" s="3" t="s">
        <v>7554</v>
      </c>
      <c r="G14" s="3" t="s">
        <v>7555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7556</v>
      </c>
      <c r="D15" s="3" t="s">
        <v>1573</v>
      </c>
      <c r="E15" s="7"/>
      <c r="F15" s="3" t="s">
        <v>4683</v>
      </c>
      <c r="G15" s="3" t="s">
        <v>7557</v>
      </c>
      <c r="H15" s="3" t="s">
        <v>1098</v>
      </c>
      <c r="I15" s="7" t="s">
        <v>1576</v>
      </c>
      <c r="J15" s="3" t="s">
        <v>1043</v>
      </c>
      <c r="K15" s="3" t="s">
        <v>1043</v>
      </c>
    </row>
    <row r="16" spans="1:11" ht="15">
      <c r="B16" s="3" t="s">
        <v>1582</v>
      </c>
      <c r="C16" s="3" t="s">
        <v>7558</v>
      </c>
      <c r="D16" s="3" t="s">
        <v>1573</v>
      </c>
      <c r="E16" s="7"/>
      <c r="F16" s="3" t="s">
        <v>7559</v>
      </c>
      <c r="G16" s="3" t="s">
        <v>7560</v>
      </c>
      <c r="H16" s="3" t="s">
        <v>1098</v>
      </c>
      <c r="I16" s="7" t="s">
        <v>1576</v>
      </c>
      <c r="J16" s="3" t="s">
        <v>1043</v>
      </c>
      <c r="K16" s="3" t="s">
        <v>1043</v>
      </c>
    </row>
    <row r="17" spans="2:11" ht="15">
      <c r="B17" s="3" t="s">
        <v>1890</v>
      </c>
      <c r="C17" s="3" t="s">
        <v>7561</v>
      </c>
      <c r="D17" s="3" t="s">
        <v>1038</v>
      </c>
      <c r="E17" s="7"/>
      <c r="F17" s="3" t="s">
        <v>7562</v>
      </c>
      <c r="G17" s="3" t="s">
        <v>7563</v>
      </c>
      <c r="H17" s="3" t="s">
        <v>1098</v>
      </c>
      <c r="I17" s="7" t="s">
        <v>1049</v>
      </c>
      <c r="J17" s="3" t="s">
        <v>1043</v>
      </c>
      <c r="K17" s="3" t="s">
        <v>1043</v>
      </c>
    </row>
    <row r="18" spans="2:11" ht="15">
      <c r="B18" s="3" t="s">
        <v>1619</v>
      </c>
      <c r="C18" s="3" t="s">
        <v>7564</v>
      </c>
      <c r="D18" s="3" t="s">
        <v>1038</v>
      </c>
      <c r="E18" s="7"/>
      <c r="F18" s="3" t="s">
        <v>7565</v>
      </c>
      <c r="G18" s="3" t="s">
        <v>7566</v>
      </c>
      <c r="H18" s="3" t="s">
        <v>1098</v>
      </c>
      <c r="I18" s="7" t="s">
        <v>1049</v>
      </c>
      <c r="J18" s="3"/>
      <c r="K18" s="3"/>
    </row>
    <row r="19" spans="2:11" ht="15">
      <c r="B19" s="3" t="s">
        <v>1588</v>
      </c>
      <c r="C19" s="3" t="s">
        <v>7567</v>
      </c>
      <c r="D19" s="3" t="s">
        <v>1573</v>
      </c>
      <c r="E19" s="7"/>
      <c r="F19" s="3" t="s">
        <v>7568</v>
      </c>
      <c r="G19" s="3" t="s">
        <v>7569</v>
      </c>
      <c r="H19" s="3" t="s">
        <v>1098</v>
      </c>
      <c r="I19" s="7" t="s">
        <v>1618</v>
      </c>
      <c r="J19" s="3"/>
      <c r="K19" s="3"/>
    </row>
    <row r="20" spans="2:11" ht="15">
      <c r="B20" s="3" t="s">
        <v>1906</v>
      </c>
      <c r="C20" s="3" t="s">
        <v>7570</v>
      </c>
      <c r="D20" s="3" t="s">
        <v>1573</v>
      </c>
      <c r="E20" s="7"/>
      <c r="F20" s="3" t="s">
        <v>7571</v>
      </c>
      <c r="G20" s="3" t="s">
        <v>7572</v>
      </c>
      <c r="H20" s="3" t="s">
        <v>1098</v>
      </c>
      <c r="I20" s="7" t="s">
        <v>1576</v>
      </c>
      <c r="J20" s="3"/>
      <c r="K20" s="3"/>
    </row>
    <row r="21" spans="2:11" ht="15">
      <c r="B21" s="3" t="s">
        <v>1301</v>
      </c>
      <c r="C21" s="3" t="s">
        <v>7573</v>
      </c>
      <c r="D21" s="3" t="s">
        <v>1573</v>
      </c>
      <c r="E21" s="7"/>
      <c r="F21" s="3" t="s">
        <v>7574</v>
      </c>
      <c r="G21" s="3" t="s">
        <v>7575</v>
      </c>
      <c r="H21" s="3" t="s">
        <v>1098</v>
      </c>
      <c r="I21" s="7" t="s">
        <v>1576</v>
      </c>
      <c r="J21" s="3"/>
      <c r="K21" s="3"/>
    </row>
    <row r="22" spans="2:11" ht="15">
      <c r="B22" s="3" t="s">
        <v>1912</v>
      </c>
      <c r="C22" s="3" t="s">
        <v>7576</v>
      </c>
      <c r="D22" s="3" t="s">
        <v>1038</v>
      </c>
      <c r="E22" s="7"/>
      <c r="F22" s="3" t="s">
        <v>7577</v>
      </c>
      <c r="G22" s="3" t="s">
        <v>7578</v>
      </c>
      <c r="H22" s="3" t="s">
        <v>1098</v>
      </c>
      <c r="I22" s="7" t="s">
        <v>1049</v>
      </c>
      <c r="J22" s="3"/>
      <c r="K22" s="3"/>
    </row>
    <row r="23" spans="2:11" ht="15">
      <c r="B23" s="3" t="s">
        <v>1319</v>
      </c>
      <c r="C23" s="3" t="s">
        <v>7579</v>
      </c>
      <c r="D23" s="3" t="s">
        <v>1038</v>
      </c>
      <c r="E23" s="7"/>
      <c r="F23" s="3" t="s">
        <v>7580</v>
      </c>
      <c r="G23" s="3" t="s">
        <v>1032</v>
      </c>
      <c r="H23" s="3" t="s">
        <v>7581</v>
      </c>
      <c r="I23" s="7" t="s">
        <v>2079</v>
      </c>
      <c r="J23" s="3"/>
      <c r="K23" s="3"/>
    </row>
    <row r="24" spans="2:11" ht="15">
      <c r="B24" s="3" t="s">
        <v>1472</v>
      </c>
      <c r="C24" s="3" t="s">
        <v>7582</v>
      </c>
      <c r="D24" s="3" t="s">
        <v>1573</v>
      </c>
      <c r="E24" s="7"/>
      <c r="F24" s="3" t="s">
        <v>7583</v>
      </c>
      <c r="G24" s="3" t="s">
        <v>7584</v>
      </c>
      <c r="H24" s="3" t="s">
        <v>7585</v>
      </c>
      <c r="I24" s="7" t="s">
        <v>1576</v>
      </c>
      <c r="J24" s="3"/>
      <c r="K24" s="3"/>
    </row>
    <row r="25" spans="2:11" ht="15">
      <c r="B25" s="3" t="s">
        <v>1681</v>
      </c>
      <c r="C25" s="3" t="s">
        <v>7586</v>
      </c>
      <c r="D25" s="3" t="s">
        <v>1038</v>
      </c>
      <c r="E25" s="7"/>
      <c r="F25" s="3" t="s">
        <v>7587</v>
      </c>
      <c r="G25" s="3" t="s">
        <v>7588</v>
      </c>
      <c r="H25" s="3" t="s">
        <v>7589</v>
      </c>
      <c r="I25" s="7" t="s">
        <v>1042</v>
      </c>
      <c r="J25" s="3"/>
      <c r="K25" s="3"/>
    </row>
    <row r="26" spans="2:11" ht="15">
      <c r="B26" s="3" t="s">
        <v>1392</v>
      </c>
      <c r="C26" s="3" t="s">
        <v>7590</v>
      </c>
      <c r="D26" s="3" t="s">
        <v>1038</v>
      </c>
      <c r="E26" s="7"/>
      <c r="F26" s="3" t="s">
        <v>7591</v>
      </c>
      <c r="G26" s="3" t="s">
        <v>7592</v>
      </c>
      <c r="H26" s="3" t="s">
        <v>7593</v>
      </c>
      <c r="I26" s="7" t="s">
        <v>1042</v>
      </c>
      <c r="J26" s="3"/>
      <c r="K26" s="3"/>
    </row>
    <row r="27" spans="2:11" ht="15">
      <c r="B27" s="3" t="s">
        <v>1380</v>
      </c>
      <c r="C27" s="3" t="s">
        <v>7594</v>
      </c>
      <c r="D27" s="3" t="s">
        <v>1038</v>
      </c>
      <c r="E27" s="7"/>
      <c r="F27" s="3" t="s">
        <v>7595</v>
      </c>
      <c r="G27" s="3" t="s">
        <v>7596</v>
      </c>
      <c r="H27" s="3" t="s">
        <v>7597</v>
      </c>
      <c r="I27" s="7" t="s">
        <v>1042</v>
      </c>
      <c r="J27" s="3"/>
      <c r="K27" s="3"/>
    </row>
    <row r="28" spans="2:11" ht="15">
      <c r="B28" s="3" t="s">
        <v>1388</v>
      </c>
      <c r="C28" s="3" t="s">
        <v>7598</v>
      </c>
      <c r="D28" s="3" t="s">
        <v>1038</v>
      </c>
      <c r="E28" s="7"/>
      <c r="F28" s="3" t="s">
        <v>7599</v>
      </c>
      <c r="G28" s="3" t="s">
        <v>7600</v>
      </c>
      <c r="H28" s="3" t="s">
        <v>7601</v>
      </c>
      <c r="I28" s="7" t="s">
        <v>1042</v>
      </c>
      <c r="J28" s="3"/>
      <c r="K28" s="3"/>
    </row>
    <row r="29" spans="2:11" ht="15">
      <c r="B29" s="3" t="s">
        <v>1448</v>
      </c>
      <c r="C29" s="3" t="s">
        <v>7602</v>
      </c>
      <c r="D29" s="3" t="s">
        <v>1038</v>
      </c>
      <c r="E29" s="7"/>
      <c r="F29" s="3" t="s">
        <v>7603</v>
      </c>
      <c r="G29" s="3" t="s">
        <v>7604</v>
      </c>
      <c r="H29" s="3" t="s">
        <v>7605</v>
      </c>
      <c r="I29" s="7" t="s">
        <v>1076</v>
      </c>
      <c r="J29" s="3"/>
      <c r="K29" s="3"/>
    </row>
    <row r="30" spans="2:11" ht="15">
      <c r="B30" s="3" t="s">
        <v>1223</v>
      </c>
      <c r="C30" s="3" t="s">
        <v>7606</v>
      </c>
      <c r="D30" s="3" t="s">
        <v>1038</v>
      </c>
      <c r="E30" s="7"/>
      <c r="F30" s="3" t="s">
        <v>7607</v>
      </c>
      <c r="G30" s="3" t="s">
        <v>7608</v>
      </c>
      <c r="H30" s="3" t="s">
        <v>7609</v>
      </c>
      <c r="I30" s="7" t="s">
        <v>1076</v>
      </c>
      <c r="J30" s="3"/>
      <c r="K30" s="3"/>
    </row>
    <row r="31" spans="2:11" ht="15">
      <c r="B31" s="3" t="s">
        <v>1219</v>
      </c>
      <c r="C31" s="3" t="s">
        <v>7610</v>
      </c>
      <c r="D31" s="3" t="s">
        <v>1038</v>
      </c>
      <c r="E31" s="7"/>
      <c r="F31" s="3" t="s">
        <v>7611</v>
      </c>
      <c r="G31" s="3" t="s">
        <v>7612</v>
      </c>
      <c r="H31" s="3" t="s">
        <v>7613</v>
      </c>
      <c r="I31" s="7" t="s">
        <v>1049</v>
      </c>
      <c r="J31" s="3"/>
      <c r="K31" s="3"/>
    </row>
    <row r="32" spans="2:11" ht="15">
      <c r="B32" s="3" t="s">
        <v>1227</v>
      </c>
      <c r="C32" s="3" t="s">
        <v>7614</v>
      </c>
      <c r="D32" s="3" t="s">
        <v>1038</v>
      </c>
      <c r="E32" s="7"/>
      <c r="F32" s="3" t="s">
        <v>7615</v>
      </c>
      <c r="G32" s="3" t="s">
        <v>7616</v>
      </c>
      <c r="H32" s="3" t="s">
        <v>7617</v>
      </c>
      <c r="I32" s="7" t="s">
        <v>1042</v>
      </c>
      <c r="J32" s="3" t="s">
        <v>1043</v>
      </c>
      <c r="K32" s="3" t="s">
        <v>1043</v>
      </c>
    </row>
    <row r="33" spans="2:11" ht="15">
      <c r="B33" s="3" t="s">
        <v>1191</v>
      </c>
      <c r="C33" s="3" t="s">
        <v>7618</v>
      </c>
      <c r="D33" s="3" t="s">
        <v>1038</v>
      </c>
      <c r="E33" s="7"/>
      <c r="F33" s="3" t="s">
        <v>7619</v>
      </c>
      <c r="G33" s="3" t="s">
        <v>7616</v>
      </c>
      <c r="H33" s="3" t="s">
        <v>7617</v>
      </c>
      <c r="I33" s="7" t="s">
        <v>1042</v>
      </c>
      <c r="J33" s="3" t="s">
        <v>1043</v>
      </c>
      <c r="K33" s="3" t="s">
        <v>1043</v>
      </c>
    </row>
    <row r="34" spans="2:11" ht="15">
      <c r="B34" s="3" t="s">
        <v>1195</v>
      </c>
      <c r="C34" s="3" t="s">
        <v>7620</v>
      </c>
      <c r="D34" s="3" t="s">
        <v>1038</v>
      </c>
      <c r="E34" s="7"/>
      <c r="F34" s="3" t="s">
        <v>7621</v>
      </c>
      <c r="G34" s="3" t="s">
        <v>7616</v>
      </c>
      <c r="H34" s="3" t="s">
        <v>7617</v>
      </c>
      <c r="I34" s="7" t="s">
        <v>1042</v>
      </c>
      <c r="J34" s="3" t="s">
        <v>1043</v>
      </c>
      <c r="K34" s="3" t="s">
        <v>1043</v>
      </c>
    </row>
    <row r="35" spans="2:11" ht="15">
      <c r="B35" s="3" t="s">
        <v>1187</v>
      </c>
      <c r="C35" s="3" t="s">
        <v>7622</v>
      </c>
      <c r="D35" s="3" t="s">
        <v>1038</v>
      </c>
      <c r="E35" s="7"/>
      <c r="F35" s="3" t="s">
        <v>7623</v>
      </c>
      <c r="G35" s="3" t="s">
        <v>7616</v>
      </c>
      <c r="H35" s="3" t="s">
        <v>7617</v>
      </c>
      <c r="I35" s="7" t="s">
        <v>1042</v>
      </c>
      <c r="J35" s="3" t="s">
        <v>1043</v>
      </c>
      <c r="K35" s="3" t="s">
        <v>1043</v>
      </c>
    </row>
    <row r="36" spans="2:11" ht="15">
      <c r="B36" s="3" t="s">
        <v>1416</v>
      </c>
      <c r="C36" s="3" t="s">
        <v>7624</v>
      </c>
      <c r="D36" s="3" t="s">
        <v>1038</v>
      </c>
      <c r="E36" s="7"/>
      <c r="F36" s="3" t="s">
        <v>1646</v>
      </c>
      <c r="G36" s="3" t="s">
        <v>1647</v>
      </c>
      <c r="H36" s="3" t="s">
        <v>1648</v>
      </c>
      <c r="I36" s="7" t="s">
        <v>1049</v>
      </c>
      <c r="J36" s="3"/>
      <c r="K36" s="3"/>
    </row>
    <row r="37" spans="2:11" ht="15">
      <c r="B37" s="3" t="s">
        <v>1916</v>
      </c>
      <c r="C37" s="3" t="s">
        <v>7625</v>
      </c>
      <c r="D37" s="3" t="s">
        <v>1573</v>
      </c>
      <c r="E37" s="7"/>
      <c r="F37" s="3" t="s">
        <v>1615</v>
      </c>
      <c r="G37" s="3" t="s">
        <v>1616</v>
      </c>
      <c r="H37" s="3" t="s">
        <v>1617</v>
      </c>
      <c r="I37" s="7" t="s">
        <v>1618</v>
      </c>
      <c r="J37" s="3" t="s">
        <v>1043</v>
      </c>
      <c r="K37" s="3" t="s">
        <v>1043</v>
      </c>
    </row>
    <row r="38" spans="2:11" ht="15">
      <c r="B38" s="3" t="s">
        <v>1424</v>
      </c>
      <c r="C38" s="3" t="s">
        <v>7626</v>
      </c>
      <c r="D38" s="3" t="s">
        <v>1038</v>
      </c>
      <c r="E38" s="7"/>
      <c r="F38" s="3" t="s">
        <v>7627</v>
      </c>
      <c r="G38" s="3" t="s">
        <v>7628</v>
      </c>
      <c r="H38" s="3"/>
      <c r="I38" s="7" t="s">
        <v>1049</v>
      </c>
      <c r="J38" s="3"/>
      <c r="K38" s="3"/>
    </row>
    <row r="39" spans="2:11" ht="15">
      <c r="B39" s="3" t="s">
        <v>1428</v>
      </c>
      <c r="C39" s="3" t="s">
        <v>7629</v>
      </c>
      <c r="D39" s="3" t="s">
        <v>1038</v>
      </c>
      <c r="E39" s="7"/>
      <c r="F39" s="3" t="s">
        <v>7630</v>
      </c>
      <c r="G39" s="3" t="s">
        <v>7631</v>
      </c>
      <c r="H39" s="3"/>
      <c r="I39" s="7" t="s">
        <v>1049</v>
      </c>
      <c r="J39" s="3"/>
      <c r="K39" s="3"/>
    </row>
    <row r="40" spans="2:11" ht="15">
      <c r="B40" s="3" t="s">
        <v>1420</v>
      </c>
      <c r="C40" s="3" t="s">
        <v>7632</v>
      </c>
      <c r="D40" s="3" t="s">
        <v>1038</v>
      </c>
      <c r="E40" s="7"/>
      <c r="F40" s="3" t="s">
        <v>7633</v>
      </c>
      <c r="G40" s="3" t="s">
        <v>7634</v>
      </c>
      <c r="H40" s="3"/>
      <c r="I40" s="7" t="s">
        <v>1049</v>
      </c>
      <c r="J40" s="3"/>
      <c r="K40" s="3"/>
    </row>
    <row r="41" spans="2:11" ht="15">
      <c r="B41" s="3" t="s">
        <v>1126</v>
      </c>
      <c r="C41" s="3" t="s">
        <v>7635</v>
      </c>
      <c r="D41" s="3" t="s">
        <v>1038</v>
      </c>
      <c r="E41" s="7"/>
      <c r="F41" s="3" t="s">
        <v>7636</v>
      </c>
      <c r="G41" s="3" t="s">
        <v>7637</v>
      </c>
      <c r="H41" s="3" t="s">
        <v>7638</v>
      </c>
      <c r="I41" s="7" t="s">
        <v>1049</v>
      </c>
      <c r="J41" s="3"/>
      <c r="K41" s="3"/>
    </row>
    <row r="42" spans="2:11" ht="15">
      <c r="B42" s="3" t="s">
        <v>1725</v>
      </c>
      <c r="C42" s="3" t="s">
        <v>7639</v>
      </c>
      <c r="D42" s="3" t="s">
        <v>1038</v>
      </c>
      <c r="E42" s="7"/>
      <c r="F42" s="3" t="s">
        <v>7640</v>
      </c>
      <c r="G42" s="3" t="s">
        <v>7641</v>
      </c>
      <c r="H42" s="3" t="s">
        <v>7642</v>
      </c>
      <c r="I42" s="7" t="s">
        <v>1049</v>
      </c>
      <c r="J42" s="3"/>
      <c r="K42" s="3"/>
    </row>
    <row r="43" spans="2:11" ht="15">
      <c r="B43" s="3" t="s">
        <v>1571</v>
      </c>
      <c r="C43" s="3" t="s">
        <v>7643</v>
      </c>
      <c r="D43" s="3" t="s">
        <v>1038</v>
      </c>
      <c r="E43" s="7"/>
      <c r="F43" s="3" t="s">
        <v>7644</v>
      </c>
      <c r="G43" s="3" t="s">
        <v>7645</v>
      </c>
      <c r="H43" s="3"/>
      <c r="I43" s="7" t="s">
        <v>1049</v>
      </c>
      <c r="J43" s="3"/>
      <c r="K43" s="3"/>
    </row>
    <row r="44" spans="2:11" ht="15">
      <c r="B44" s="3" t="s">
        <v>1765</v>
      </c>
      <c r="C44" s="3" t="s">
        <v>7646</v>
      </c>
      <c r="D44" s="3" t="s">
        <v>1066</v>
      </c>
      <c r="E44" s="7" t="s">
        <v>7647</v>
      </c>
      <c r="F44" s="3" t="s">
        <v>7648</v>
      </c>
      <c r="G44" s="3" t="s">
        <v>7649</v>
      </c>
      <c r="H44" s="3"/>
      <c r="I44" s="7" t="s">
        <v>1042</v>
      </c>
      <c r="J44" s="3"/>
      <c r="K44" s="3"/>
    </row>
    <row r="45" spans="2:11" ht="15">
      <c r="B45" s="3" t="s">
        <v>1920</v>
      </c>
      <c r="C45" s="3" t="s">
        <v>7650</v>
      </c>
      <c r="D45" s="3" t="s">
        <v>1038</v>
      </c>
      <c r="E45" s="7"/>
      <c r="F45" s="3" t="s">
        <v>7651</v>
      </c>
      <c r="G45" s="3" t="s">
        <v>7652</v>
      </c>
      <c r="H45" s="3"/>
      <c r="I45" s="7" t="s">
        <v>1076</v>
      </c>
      <c r="J45" s="3"/>
      <c r="K45" s="3"/>
    </row>
    <row r="46" spans="2:11" ht="15">
      <c r="B46" s="3" t="s">
        <v>1676</v>
      </c>
      <c r="C46" s="3" t="s">
        <v>7653</v>
      </c>
      <c r="D46" s="3" t="s">
        <v>1038</v>
      </c>
      <c r="E46" s="7"/>
      <c r="F46" s="3" t="s">
        <v>7654</v>
      </c>
      <c r="G46" s="3" t="s">
        <v>7655</v>
      </c>
      <c r="H46" s="3" t="s">
        <v>7656</v>
      </c>
      <c r="I46" s="7" t="s">
        <v>1049</v>
      </c>
      <c r="J46" s="3"/>
      <c r="K46" s="3"/>
    </row>
    <row r="47" spans="2:11" ht="15">
      <c r="B47" s="3" t="s">
        <v>1924</v>
      </c>
      <c r="C47" s="3" t="s">
        <v>7657</v>
      </c>
      <c r="D47" s="3" t="s">
        <v>1066</v>
      </c>
      <c r="E47" s="7" t="s">
        <v>7658</v>
      </c>
      <c r="F47" s="3" t="s">
        <v>7659</v>
      </c>
      <c r="G47" s="3" t="s">
        <v>7660</v>
      </c>
      <c r="H47" s="3" t="s">
        <v>7661</v>
      </c>
      <c r="I47" s="7" t="s">
        <v>1042</v>
      </c>
      <c r="J47" s="3"/>
      <c r="K47" s="3"/>
    </row>
    <row r="48" spans="2:11" ht="15">
      <c r="B48" s="3" t="s">
        <v>1928</v>
      </c>
      <c r="C48" s="3" t="s">
        <v>7662</v>
      </c>
      <c r="D48" s="3" t="s">
        <v>1038</v>
      </c>
      <c r="E48" s="7"/>
      <c r="F48" s="3" t="s">
        <v>7663</v>
      </c>
      <c r="G48" s="3" t="s">
        <v>7664</v>
      </c>
      <c r="H48" s="3"/>
      <c r="I48" s="7" t="s">
        <v>1049</v>
      </c>
      <c r="J48" s="3"/>
      <c r="K48" s="3"/>
    </row>
    <row r="49" spans="2:11" ht="15">
      <c r="B49" s="3" t="s">
        <v>1362</v>
      </c>
      <c r="C49" s="3" t="s">
        <v>7665</v>
      </c>
      <c r="D49" s="3" t="s">
        <v>1038</v>
      </c>
      <c r="E49" s="7"/>
      <c r="F49" s="3" t="s">
        <v>7666</v>
      </c>
      <c r="G49" s="3" t="s">
        <v>7667</v>
      </c>
      <c r="H49" s="3" t="s">
        <v>7668</v>
      </c>
      <c r="I49" s="7" t="s">
        <v>1049</v>
      </c>
      <c r="J49" s="3"/>
      <c r="K49" s="3"/>
    </row>
    <row r="50" spans="2:11" ht="15">
      <c r="B50" s="3" t="s">
        <v>1931</v>
      </c>
      <c r="C50" s="3" t="s">
        <v>7669</v>
      </c>
      <c r="D50" s="3" t="s">
        <v>1038</v>
      </c>
      <c r="E50" s="7"/>
      <c r="F50" s="3" t="s">
        <v>7670</v>
      </c>
      <c r="G50" s="3" t="s">
        <v>6320</v>
      </c>
      <c r="H50" s="3"/>
      <c r="I50" s="7" t="s">
        <v>1049</v>
      </c>
      <c r="J50" s="3"/>
      <c r="K50" s="3"/>
    </row>
    <row r="51" spans="2:11" ht="15">
      <c r="B51" s="3" t="s">
        <v>1934</v>
      </c>
      <c r="C51" s="3" t="s">
        <v>7671</v>
      </c>
      <c r="D51" s="3" t="s">
        <v>1038</v>
      </c>
      <c r="E51" s="7"/>
      <c r="F51" s="3" t="s">
        <v>7672</v>
      </c>
      <c r="G51" s="3" t="s">
        <v>6324</v>
      </c>
      <c r="H51" s="3"/>
      <c r="I51" s="7" t="s">
        <v>1049</v>
      </c>
      <c r="J51" s="3"/>
      <c r="K51" s="3"/>
    </row>
    <row r="52" spans="2:11" ht="15">
      <c r="B52" s="3" t="s">
        <v>1938</v>
      </c>
      <c r="C52" s="3" t="s">
        <v>7673</v>
      </c>
      <c r="D52" s="3" t="s">
        <v>1066</v>
      </c>
      <c r="E52" s="7" t="s">
        <v>1095</v>
      </c>
      <c r="F52" s="3" t="s">
        <v>7674</v>
      </c>
      <c r="G52" s="3" t="s">
        <v>7675</v>
      </c>
      <c r="H52" s="3"/>
      <c r="I52" s="7" t="s">
        <v>1042</v>
      </c>
      <c r="J52" s="3"/>
      <c r="K52" s="3"/>
    </row>
    <row r="53" spans="2:11" ht="15">
      <c r="B53" s="3" t="s">
        <v>1942</v>
      </c>
      <c r="C53" s="3" t="s">
        <v>7676</v>
      </c>
      <c r="D53" s="3" t="s">
        <v>1038</v>
      </c>
      <c r="E53" s="7"/>
      <c r="F53" s="3" t="s">
        <v>7677</v>
      </c>
      <c r="G53" s="3" t="s">
        <v>7678</v>
      </c>
      <c r="H53" s="3"/>
      <c r="I53" s="7" t="s">
        <v>1049</v>
      </c>
      <c r="J53" s="3"/>
      <c r="K53" s="3"/>
    </row>
    <row r="54" spans="2:11" ht="15">
      <c r="B54" s="3" t="s">
        <v>1495</v>
      </c>
      <c r="C54" s="3" t="s">
        <v>7679</v>
      </c>
      <c r="D54" s="3" t="s">
        <v>1038</v>
      </c>
      <c r="E54" s="7"/>
      <c r="F54" s="3" t="s">
        <v>7680</v>
      </c>
      <c r="G54" s="3" t="s">
        <v>7681</v>
      </c>
      <c r="H54" s="3"/>
      <c r="I54" s="7" t="s">
        <v>1049</v>
      </c>
      <c r="J54" s="3"/>
      <c r="K54" s="3"/>
    </row>
    <row r="55" spans="2:11" ht="15">
      <c r="B55" s="3" t="s">
        <v>1481</v>
      </c>
      <c r="C55" s="3" t="s">
        <v>7682</v>
      </c>
      <c r="D55" s="3" t="s">
        <v>1038</v>
      </c>
      <c r="E55" s="7"/>
      <c r="F55" s="3" t="s">
        <v>7683</v>
      </c>
      <c r="G55" s="3" t="s">
        <v>2273</v>
      </c>
      <c r="H55" s="3"/>
      <c r="I55" s="7" t="s">
        <v>1049</v>
      </c>
      <c r="J55" s="3"/>
      <c r="K55" s="3"/>
    </row>
    <row r="56" spans="2:11" ht="15">
      <c r="B56" s="3" t="s">
        <v>1347</v>
      </c>
      <c r="C56" s="3" t="s">
        <v>7684</v>
      </c>
      <c r="D56" s="3" t="s">
        <v>1038</v>
      </c>
      <c r="E56" s="7"/>
      <c r="F56" s="3" t="s">
        <v>7685</v>
      </c>
      <c r="G56" s="3" t="s">
        <v>2276</v>
      </c>
      <c r="H56" s="3"/>
      <c r="I56" s="7" t="s">
        <v>1049</v>
      </c>
      <c r="J56" s="3"/>
      <c r="K56" s="3"/>
    </row>
    <row r="57" spans="2:11" ht="15">
      <c r="B57" s="3" t="s">
        <v>1375</v>
      </c>
      <c r="C57" s="3" t="s">
        <v>7686</v>
      </c>
      <c r="D57" s="3" t="s">
        <v>1066</v>
      </c>
      <c r="E57" s="7" t="s">
        <v>7687</v>
      </c>
      <c r="F57" s="3" t="s">
        <v>7688</v>
      </c>
      <c r="G57" s="3" t="s">
        <v>7689</v>
      </c>
      <c r="H57" s="3" t="s">
        <v>7690</v>
      </c>
      <c r="I57" s="7" t="s">
        <v>1042</v>
      </c>
      <c r="J57" s="3"/>
      <c r="K57" s="3"/>
    </row>
    <row r="58" spans="2:11" ht="15">
      <c r="B58" s="3" t="s">
        <v>1252</v>
      </c>
      <c r="C58" s="3" t="s">
        <v>7691</v>
      </c>
      <c r="D58" s="3" t="s">
        <v>1066</v>
      </c>
      <c r="E58" s="7" t="s">
        <v>7692</v>
      </c>
      <c r="F58" s="3" t="s">
        <v>7693</v>
      </c>
      <c r="G58" s="3" t="s">
        <v>7694</v>
      </c>
      <c r="H58" s="3" t="s">
        <v>7695</v>
      </c>
      <c r="I58" s="7" t="s">
        <v>1042</v>
      </c>
      <c r="J58" s="3"/>
      <c r="K58" s="3"/>
    </row>
    <row r="59" spans="2:11" ht="15">
      <c r="B59" s="3" t="s">
        <v>1173</v>
      </c>
      <c r="C59" s="3" t="s">
        <v>7696</v>
      </c>
      <c r="D59" s="3" t="s">
        <v>1038</v>
      </c>
      <c r="E59" s="7"/>
      <c r="F59" s="3" t="s">
        <v>7697</v>
      </c>
      <c r="G59" s="3" t="s">
        <v>7698</v>
      </c>
      <c r="H59" s="3" t="s">
        <v>7699</v>
      </c>
      <c r="I59" s="7" t="s">
        <v>1049</v>
      </c>
      <c r="J59" s="3"/>
      <c r="K59" s="3"/>
    </row>
    <row r="60" spans="2:11" ht="15">
      <c r="B60" s="3" t="s">
        <v>1452</v>
      </c>
      <c r="C60" s="3" t="s">
        <v>7700</v>
      </c>
      <c r="D60" s="3" t="s">
        <v>1038</v>
      </c>
      <c r="E60" s="7"/>
      <c r="F60" s="3" t="s">
        <v>7701</v>
      </c>
      <c r="G60" s="3" t="s">
        <v>7702</v>
      </c>
      <c r="H60" s="3" t="s">
        <v>7703</v>
      </c>
      <c r="I60" s="7" t="s">
        <v>1049</v>
      </c>
      <c r="J60" s="3"/>
      <c r="K60" s="3"/>
    </row>
    <row r="61" spans="2:11" ht="15">
      <c r="B61" s="3" t="s">
        <v>1182</v>
      </c>
      <c r="C61" s="3" t="s">
        <v>7704</v>
      </c>
      <c r="D61" s="3" t="s">
        <v>1066</v>
      </c>
      <c r="E61" s="7" t="s">
        <v>1095</v>
      </c>
      <c r="F61" s="3" t="s">
        <v>7705</v>
      </c>
      <c r="G61" s="3" t="s">
        <v>7706</v>
      </c>
      <c r="H61" s="3" t="s">
        <v>7706</v>
      </c>
      <c r="I61" s="7" t="s">
        <v>1042</v>
      </c>
      <c r="J61" s="3"/>
      <c r="K61" s="3"/>
    </row>
    <row r="62" spans="2:11" ht="15">
      <c r="B62" s="3" t="s">
        <v>1592</v>
      </c>
      <c r="C62" s="3" t="s">
        <v>7707</v>
      </c>
      <c r="D62" s="3" t="s">
        <v>1066</v>
      </c>
      <c r="E62" s="7" t="s">
        <v>7708</v>
      </c>
      <c r="F62" s="3" t="s">
        <v>7709</v>
      </c>
      <c r="G62" s="3" t="s">
        <v>7710</v>
      </c>
      <c r="H62" s="3" t="s">
        <v>7711</v>
      </c>
      <c r="I62" s="7" t="s">
        <v>1042</v>
      </c>
      <c r="J62" s="3"/>
      <c r="K62" s="3"/>
    </row>
    <row r="63" spans="2:11" ht="15">
      <c r="B63" s="3" t="s">
        <v>1131</v>
      </c>
      <c r="C63" s="3" t="s">
        <v>7712</v>
      </c>
      <c r="D63" s="3" t="s">
        <v>1038</v>
      </c>
      <c r="E63" s="7"/>
      <c r="F63" s="3" t="s">
        <v>7713</v>
      </c>
      <c r="G63" s="3" t="s">
        <v>7714</v>
      </c>
      <c r="H63" s="3" t="s">
        <v>7715</v>
      </c>
      <c r="I63" s="7" t="s">
        <v>1049</v>
      </c>
      <c r="J63" s="3"/>
      <c r="K63" s="3"/>
    </row>
    <row r="64" spans="2:11" ht="15">
      <c r="B64" s="3" t="s">
        <v>1671</v>
      </c>
      <c r="C64" s="3" t="s">
        <v>7716</v>
      </c>
      <c r="D64" s="3" t="s">
        <v>1038</v>
      </c>
      <c r="E64" s="7"/>
      <c r="F64" s="3" t="s">
        <v>7717</v>
      </c>
      <c r="G64" s="3" t="s">
        <v>7718</v>
      </c>
      <c r="H64" s="3" t="s">
        <v>7719</v>
      </c>
      <c r="I64" s="7" t="s">
        <v>1049</v>
      </c>
      <c r="J64" s="3"/>
      <c r="K64" s="3"/>
    </row>
    <row r="65" spans="2:11" ht="15">
      <c r="B65" s="3" t="s">
        <v>1476</v>
      </c>
      <c r="C65" s="3" t="s">
        <v>7720</v>
      </c>
      <c r="D65" s="3" t="s">
        <v>1066</v>
      </c>
      <c r="E65" s="7" t="s">
        <v>7721</v>
      </c>
      <c r="F65" s="3" t="s">
        <v>7722</v>
      </c>
      <c r="G65" s="3" t="s">
        <v>7723</v>
      </c>
      <c r="H65" s="3" t="s">
        <v>7724</v>
      </c>
      <c r="I65" s="7" t="s">
        <v>1042</v>
      </c>
      <c r="J65" s="3"/>
      <c r="K65" s="3"/>
    </row>
    <row r="66" spans="2:11" ht="15">
      <c r="B66" s="3" t="s">
        <v>1275</v>
      </c>
      <c r="C66" s="3" t="s">
        <v>7725</v>
      </c>
      <c r="D66" s="3" t="s">
        <v>1038</v>
      </c>
      <c r="E66" s="7"/>
      <c r="F66" s="3" t="s">
        <v>7726</v>
      </c>
      <c r="G66" s="3" t="s">
        <v>7727</v>
      </c>
      <c r="H66" s="3" t="s">
        <v>7728</v>
      </c>
      <c r="I66" s="7" t="s">
        <v>1049</v>
      </c>
      <c r="J66" s="3"/>
      <c r="K66" s="3"/>
    </row>
    <row r="67" spans="2:11" ht="15">
      <c r="B67" s="3" t="s">
        <v>1644</v>
      </c>
      <c r="C67" s="3" t="s">
        <v>7729</v>
      </c>
      <c r="D67" s="3" t="s">
        <v>1038</v>
      </c>
      <c r="E67" s="7"/>
      <c r="F67" s="3" t="s">
        <v>7730</v>
      </c>
      <c r="G67" s="3" t="s">
        <v>7731</v>
      </c>
      <c r="H67" s="3" t="s">
        <v>7732</v>
      </c>
      <c r="I67" s="7" t="s">
        <v>1049</v>
      </c>
      <c r="J67" s="3"/>
      <c r="K67" s="3"/>
    </row>
    <row r="68" spans="2:11" ht="15">
      <c r="B68" s="3" t="s">
        <v>1613</v>
      </c>
      <c r="C68" s="3" t="s">
        <v>7733</v>
      </c>
      <c r="D68" s="3" t="s">
        <v>1038</v>
      </c>
      <c r="E68" s="7"/>
      <c r="F68" s="3" t="s">
        <v>7734</v>
      </c>
      <c r="G68" s="3" t="s">
        <v>7735</v>
      </c>
      <c r="H68" s="3" t="s">
        <v>7735</v>
      </c>
      <c r="I68" s="7" t="s">
        <v>1145</v>
      </c>
      <c r="J68" s="3"/>
      <c r="K68" s="3"/>
    </row>
    <row r="69" spans="2:11" ht="15">
      <c r="B69" s="3" t="s">
        <v>1624</v>
      </c>
      <c r="C69" s="3" t="s">
        <v>7736</v>
      </c>
      <c r="D69" s="3" t="s">
        <v>1038</v>
      </c>
      <c r="E69" s="7"/>
      <c r="F69" s="3" t="s">
        <v>7737</v>
      </c>
      <c r="G69" s="3" t="s">
        <v>7738</v>
      </c>
      <c r="H69" s="3" t="s">
        <v>7738</v>
      </c>
      <c r="I69" s="7" t="s">
        <v>1145</v>
      </c>
      <c r="J69" s="3"/>
      <c r="K69" s="3"/>
    </row>
    <row r="70" spans="2:11" ht="15">
      <c r="B70" s="3" t="s">
        <v>1635</v>
      </c>
      <c r="C70" s="3" t="s">
        <v>7739</v>
      </c>
      <c r="D70" s="3" t="s">
        <v>1038</v>
      </c>
      <c r="E70" s="7"/>
      <c r="F70" s="3" t="s">
        <v>7740</v>
      </c>
      <c r="G70" s="3" t="s">
        <v>7741</v>
      </c>
      <c r="H70" s="3" t="s">
        <v>7741</v>
      </c>
      <c r="I70" s="7" t="s">
        <v>1049</v>
      </c>
      <c r="J70" s="3"/>
      <c r="K70" s="3"/>
    </row>
    <row r="71" spans="2:11" ht="15">
      <c r="B71" s="3" t="s">
        <v>1658</v>
      </c>
      <c r="C71" s="3" t="s">
        <v>7742</v>
      </c>
      <c r="D71" s="3" t="s">
        <v>1038</v>
      </c>
      <c r="E71" s="7"/>
      <c r="F71" s="3" t="s">
        <v>7743</v>
      </c>
      <c r="G71" s="3" t="s">
        <v>7744</v>
      </c>
      <c r="H71" s="3" t="s">
        <v>7744</v>
      </c>
      <c r="I71" s="7" t="s">
        <v>1049</v>
      </c>
      <c r="J71" s="3"/>
      <c r="K71" s="3"/>
    </row>
    <row r="72" spans="2:11" ht="15">
      <c r="B72" s="3" t="s">
        <v>1517</v>
      </c>
      <c r="C72" s="3" t="s">
        <v>7745</v>
      </c>
      <c r="D72" s="3" t="s">
        <v>1573</v>
      </c>
      <c r="E72" s="7"/>
      <c r="F72" s="3" t="s">
        <v>7746</v>
      </c>
      <c r="G72" s="3" t="s">
        <v>7747</v>
      </c>
      <c r="H72" s="3" t="s">
        <v>7747</v>
      </c>
      <c r="I72" s="7"/>
      <c r="J72" s="3"/>
      <c r="K72" s="3"/>
    </row>
    <row r="73" spans="2:11" ht="15">
      <c r="B73" s="3" t="s">
        <v>1552</v>
      </c>
      <c r="C73" s="3" t="s">
        <v>7748</v>
      </c>
      <c r="D73" s="3" t="s">
        <v>1038</v>
      </c>
      <c r="E73" s="7"/>
      <c r="F73" s="3" t="s">
        <v>1673</v>
      </c>
      <c r="G73" s="3" t="s">
        <v>1674</v>
      </c>
      <c r="H73" s="3" t="s">
        <v>2359</v>
      </c>
      <c r="I73" s="7"/>
      <c r="J73" s="3"/>
      <c r="K73" s="3"/>
    </row>
    <row r="74" spans="2:11" ht="15">
      <c r="B74" s="10" t="s">
        <v>1877</v>
      </c>
      <c r="C74" s="10" t="s">
        <v>7749</v>
      </c>
      <c r="D74" s="10" t="s">
        <v>1038</v>
      </c>
      <c r="E74" s="11"/>
      <c r="F74" s="10" t="s">
        <v>7750</v>
      </c>
      <c r="G74" s="10" t="s">
        <v>7751</v>
      </c>
      <c r="H74" s="10" t="s">
        <v>7752</v>
      </c>
      <c r="I74" s="11" t="s">
        <v>1049</v>
      </c>
      <c r="J74" s="10"/>
      <c r="K74" s="10"/>
    </row>
    <row r="75" spans="2:11" ht="15">
      <c r="B75" s="10" t="s">
        <v>1882</v>
      </c>
      <c r="C75" s="10" t="s">
        <v>7753</v>
      </c>
      <c r="D75" s="10" t="s">
        <v>1038</v>
      </c>
      <c r="E75" s="11"/>
      <c r="F75" s="10" t="s">
        <v>7754</v>
      </c>
      <c r="G75" s="10" t="s">
        <v>7755</v>
      </c>
      <c r="H75" s="10" t="s">
        <v>7756</v>
      </c>
      <c r="I75" s="11" t="s">
        <v>1049</v>
      </c>
      <c r="J75" s="10"/>
      <c r="K75" s="10"/>
    </row>
    <row r="76" spans="2:11" ht="15">
      <c r="B76" s="10" t="s">
        <v>1886</v>
      </c>
      <c r="C76" s="10" t="s">
        <v>7757</v>
      </c>
      <c r="D76" s="10" t="s">
        <v>1874</v>
      </c>
      <c r="E76" s="11" t="s">
        <v>7647</v>
      </c>
      <c r="F76" s="10" t="s">
        <v>7758</v>
      </c>
      <c r="G76" s="10" t="s">
        <v>7759</v>
      </c>
      <c r="H76" s="10" t="s">
        <v>7760</v>
      </c>
      <c r="I76" s="11" t="s">
        <v>1049</v>
      </c>
      <c r="J76" s="10"/>
      <c r="K76" s="10"/>
    </row>
    <row r="77" spans="2:11" ht="15">
      <c r="B77" s="10" t="s">
        <v>1895</v>
      </c>
      <c r="C77" s="10" t="s">
        <v>7761</v>
      </c>
      <c r="D77" s="10" t="s">
        <v>1874</v>
      </c>
      <c r="E77" s="11" t="s">
        <v>7658</v>
      </c>
      <c r="F77" s="10" t="s">
        <v>7762</v>
      </c>
      <c r="G77" s="10" t="s">
        <v>7763</v>
      </c>
      <c r="H77" s="10" t="s">
        <v>7661</v>
      </c>
      <c r="I77" s="11" t="s">
        <v>1049</v>
      </c>
      <c r="J77" s="10" t="s">
        <v>1043</v>
      </c>
      <c r="K77" s="10" t="s">
        <v>1043</v>
      </c>
    </row>
    <row r="78" spans="2:11" ht="15">
      <c r="B78" s="10" t="s">
        <v>1899</v>
      </c>
      <c r="C78" s="10" t="s">
        <v>7764</v>
      </c>
      <c r="D78" s="10" t="s">
        <v>1038</v>
      </c>
      <c r="E78" s="11"/>
      <c r="F78" s="10" t="s">
        <v>7765</v>
      </c>
      <c r="G78" s="10" t="s">
        <v>5902</v>
      </c>
      <c r="H78" s="10" t="s">
        <v>7756</v>
      </c>
      <c r="I78" s="11" t="s">
        <v>1049</v>
      </c>
      <c r="J78" s="10"/>
      <c r="K78" s="10"/>
    </row>
    <row r="79" spans="2:11" ht="15">
      <c r="B79" s="10" t="s">
        <v>1902</v>
      </c>
      <c r="C79" s="10" t="s">
        <v>7766</v>
      </c>
      <c r="D79" s="10" t="s">
        <v>1874</v>
      </c>
      <c r="E79" s="11" t="s">
        <v>1095</v>
      </c>
      <c r="F79" s="10" t="s">
        <v>7767</v>
      </c>
      <c r="G79" s="10" t="s">
        <v>7768</v>
      </c>
      <c r="H79" s="10" t="s">
        <v>1098</v>
      </c>
      <c r="I79" s="11" t="s">
        <v>1049</v>
      </c>
      <c r="J79" s="10"/>
      <c r="K79" s="10"/>
    </row>
    <row r="80" spans="2:11" ht="15">
      <c r="B80" s="10" t="s">
        <v>1146</v>
      </c>
      <c r="C80" s="10" t="s">
        <v>7769</v>
      </c>
      <c r="D80" s="10" t="s">
        <v>1038</v>
      </c>
      <c r="E80" s="11"/>
      <c r="F80" s="10" t="s">
        <v>7770</v>
      </c>
      <c r="G80" s="10" t="s">
        <v>7771</v>
      </c>
      <c r="H80" s="10" t="s">
        <v>7756</v>
      </c>
      <c r="I80" s="11" t="s">
        <v>1049</v>
      </c>
      <c r="J80" s="10"/>
      <c r="K80" s="10"/>
    </row>
    <row r="81" spans="2:11" ht="15">
      <c r="B81" s="10" t="s">
        <v>1909</v>
      </c>
      <c r="C81" s="10" t="s">
        <v>7772</v>
      </c>
      <c r="D81" s="10" t="s">
        <v>1038</v>
      </c>
      <c r="E81" s="11"/>
      <c r="F81" s="10" t="s">
        <v>7773</v>
      </c>
      <c r="G81" s="10" t="s">
        <v>7774</v>
      </c>
      <c r="H81" s="10" t="s">
        <v>7756</v>
      </c>
      <c r="I81" s="11" t="s">
        <v>1049</v>
      </c>
      <c r="J81" s="10"/>
      <c r="K81" s="10"/>
    </row>
    <row r="82" spans="2:11" ht="15">
      <c r="B82" s="10" t="s">
        <v>1140</v>
      </c>
      <c r="C82" s="10" t="s">
        <v>7775</v>
      </c>
      <c r="D82" s="10" t="s">
        <v>1874</v>
      </c>
      <c r="E82" s="11" t="s">
        <v>7687</v>
      </c>
      <c r="F82" s="10" t="s">
        <v>7776</v>
      </c>
      <c r="G82" s="10" t="s">
        <v>7689</v>
      </c>
      <c r="H82" s="10" t="s">
        <v>7690</v>
      </c>
      <c r="I82" s="11" t="s">
        <v>1049</v>
      </c>
      <c r="J82" s="10"/>
      <c r="K82" s="10"/>
    </row>
    <row r="83" spans="2:11" ht="15">
      <c r="B83" s="10" t="s">
        <v>1169</v>
      </c>
      <c r="C83" s="10" t="s">
        <v>7777</v>
      </c>
      <c r="D83" s="10" t="s">
        <v>1874</v>
      </c>
      <c r="E83" s="11" t="s">
        <v>7692</v>
      </c>
      <c r="F83" s="10" t="s">
        <v>7778</v>
      </c>
      <c r="G83" s="10" t="s">
        <v>7694</v>
      </c>
      <c r="H83" s="10" t="s">
        <v>7695</v>
      </c>
      <c r="I83" s="11" t="s">
        <v>1049</v>
      </c>
      <c r="J83" s="10"/>
      <c r="K83" s="10"/>
    </row>
    <row r="84" spans="2:11" ht="15">
      <c r="B84" s="10" t="s">
        <v>1567</v>
      </c>
      <c r="C84" s="10" t="s">
        <v>7779</v>
      </c>
      <c r="D84" s="10" t="s">
        <v>1874</v>
      </c>
      <c r="E84" s="11" t="s">
        <v>1095</v>
      </c>
      <c r="F84" s="10" t="s">
        <v>7780</v>
      </c>
      <c r="G84" s="10" t="s">
        <v>7781</v>
      </c>
      <c r="H84" s="10" t="s">
        <v>7706</v>
      </c>
      <c r="I84" s="11" t="s">
        <v>1049</v>
      </c>
      <c r="J84" s="10"/>
      <c r="K84" s="10"/>
    </row>
    <row r="85" spans="2:11" ht="15">
      <c r="B85" s="10" t="s">
        <v>1384</v>
      </c>
      <c r="C85" s="10" t="s">
        <v>7782</v>
      </c>
      <c r="D85" s="10" t="s">
        <v>1874</v>
      </c>
      <c r="E85" s="11" t="s">
        <v>7708</v>
      </c>
      <c r="F85" s="10" t="s">
        <v>7783</v>
      </c>
      <c r="G85" s="10" t="s">
        <v>7710</v>
      </c>
      <c r="H85" s="10" t="s">
        <v>7711</v>
      </c>
      <c r="I85" s="11" t="s">
        <v>1049</v>
      </c>
      <c r="J85" s="10"/>
      <c r="K85" s="10"/>
    </row>
    <row r="86" spans="2:11" ht="15">
      <c r="B86" s="10" t="s">
        <v>1215</v>
      </c>
      <c r="C86" s="10" t="s">
        <v>7784</v>
      </c>
      <c r="D86" s="10" t="s">
        <v>1874</v>
      </c>
      <c r="E86" s="11" t="s">
        <v>7721</v>
      </c>
      <c r="F86" s="10" t="s">
        <v>7785</v>
      </c>
      <c r="G86" s="10" t="s">
        <v>7723</v>
      </c>
      <c r="H86" s="10" t="s">
        <v>7724</v>
      </c>
      <c r="I86" s="11" t="s">
        <v>1049</v>
      </c>
      <c r="J86" s="10"/>
      <c r="K86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7786</v>
      </c>
      <c r="D4" s="4" t="s">
        <v>1019</v>
      </c>
      <c r="E4" s="3" t="s">
        <v>146</v>
      </c>
    </row>
    <row r="5" spans="1:11" ht="16">
      <c r="B5" s="4" t="s">
        <v>1020</v>
      </c>
      <c r="C5" s="13" t="s">
        <v>149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147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7787</v>
      </c>
      <c r="D9" s="3" t="s">
        <v>1038</v>
      </c>
      <c r="E9" s="7"/>
      <c r="F9" s="3" t="s">
        <v>7788</v>
      </c>
      <c r="G9" s="3" t="s">
        <v>7789</v>
      </c>
      <c r="H9" s="3" t="s">
        <v>7790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7791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7792</v>
      </c>
      <c r="D11" s="3" t="s">
        <v>1038</v>
      </c>
      <c r="E11" s="7"/>
      <c r="F11" s="3" t="s">
        <v>7542</v>
      </c>
      <c r="G11" s="3" t="s">
        <v>7543</v>
      </c>
      <c r="H11" s="3" t="s">
        <v>7793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7794</v>
      </c>
      <c r="D12" s="3" t="s">
        <v>1842</v>
      </c>
      <c r="E12" s="7"/>
      <c r="F12" s="3" t="s">
        <v>7795</v>
      </c>
      <c r="G12" s="3" t="s">
        <v>7796</v>
      </c>
      <c r="H12" s="3" t="s">
        <v>7797</v>
      </c>
      <c r="I12" s="7" t="s">
        <v>1042</v>
      </c>
      <c r="J12" s="3"/>
      <c r="K12" s="3"/>
    </row>
    <row r="13" spans="1:11" ht="15">
      <c r="B13" s="3" t="s">
        <v>1165</v>
      </c>
      <c r="C13" s="3" t="s">
        <v>7798</v>
      </c>
      <c r="D13" s="3" t="s">
        <v>1038</v>
      </c>
      <c r="E13" s="7"/>
      <c r="F13" s="3" t="s">
        <v>7799</v>
      </c>
      <c r="G13" s="3" t="s">
        <v>7588</v>
      </c>
      <c r="H13" s="3" t="s">
        <v>7800</v>
      </c>
      <c r="I13" s="7" t="s">
        <v>1049</v>
      </c>
      <c r="J13" s="3"/>
      <c r="K13" s="3"/>
    </row>
    <row r="14" spans="1:11" ht="15">
      <c r="B14" s="3" t="s">
        <v>1877</v>
      </c>
      <c r="C14" s="3" t="s">
        <v>7801</v>
      </c>
      <c r="D14" s="3" t="s">
        <v>1038</v>
      </c>
      <c r="E14" s="7"/>
      <c r="F14" s="3" t="s">
        <v>7802</v>
      </c>
      <c r="G14" s="3" t="s">
        <v>7592</v>
      </c>
      <c r="H14" s="3" t="s">
        <v>7803</v>
      </c>
      <c r="I14" s="7" t="s">
        <v>1049</v>
      </c>
      <c r="J14" s="3"/>
      <c r="K14" s="3"/>
    </row>
    <row r="15" spans="1:11" ht="15">
      <c r="B15" s="3" t="s">
        <v>1161</v>
      </c>
      <c r="C15" s="3" t="s">
        <v>7804</v>
      </c>
      <c r="D15" s="3" t="s">
        <v>1038</v>
      </c>
      <c r="E15" s="7"/>
      <c r="F15" s="3" t="s">
        <v>7805</v>
      </c>
      <c r="G15" s="3" t="s">
        <v>7596</v>
      </c>
      <c r="H15" s="3" t="s">
        <v>7806</v>
      </c>
      <c r="I15" s="7" t="s">
        <v>1049</v>
      </c>
      <c r="J15" s="3"/>
      <c r="K15" s="3"/>
    </row>
    <row r="16" spans="1:11" ht="15">
      <c r="B16" s="3" t="s">
        <v>1882</v>
      </c>
      <c r="C16" s="3" t="s">
        <v>7807</v>
      </c>
      <c r="D16" s="3" t="s">
        <v>1038</v>
      </c>
      <c r="E16" s="7"/>
      <c r="F16" s="3" t="s">
        <v>7808</v>
      </c>
      <c r="G16" s="3" t="s">
        <v>7600</v>
      </c>
      <c r="H16" s="3" t="s">
        <v>7809</v>
      </c>
      <c r="I16" s="7" t="s">
        <v>1049</v>
      </c>
      <c r="J16" s="3"/>
      <c r="K16" s="3"/>
    </row>
    <row r="17" spans="2:11" ht="15">
      <c r="B17" s="3" t="s">
        <v>1886</v>
      </c>
      <c r="C17" s="3" t="s">
        <v>7810</v>
      </c>
      <c r="D17" s="3" t="s">
        <v>1038</v>
      </c>
      <c r="E17" s="7"/>
      <c r="F17" s="3" t="s">
        <v>7811</v>
      </c>
      <c r="G17" s="3" t="s">
        <v>7812</v>
      </c>
      <c r="H17" s="3" t="s">
        <v>7813</v>
      </c>
      <c r="I17" s="7" t="s">
        <v>1076</v>
      </c>
      <c r="J17" s="3"/>
      <c r="K17" s="3"/>
    </row>
    <row r="18" spans="2:11" ht="15">
      <c r="B18" s="3" t="s">
        <v>1890</v>
      </c>
      <c r="C18" s="3" t="s">
        <v>7814</v>
      </c>
      <c r="D18" s="3" t="s">
        <v>1038</v>
      </c>
      <c r="E18" s="7"/>
      <c r="F18" s="3" t="s">
        <v>7815</v>
      </c>
      <c r="G18" s="3" t="s">
        <v>7816</v>
      </c>
      <c r="H18" s="3" t="s">
        <v>7817</v>
      </c>
      <c r="I18" s="7" t="s">
        <v>1076</v>
      </c>
      <c r="J18" s="3"/>
      <c r="K18" s="3"/>
    </row>
    <row r="19" spans="2:11" ht="15">
      <c r="B19" s="3" t="s">
        <v>1895</v>
      </c>
      <c r="C19" s="3" t="s">
        <v>7818</v>
      </c>
      <c r="D19" s="3" t="s">
        <v>1038</v>
      </c>
      <c r="E19" s="7"/>
      <c r="F19" s="3" t="s">
        <v>7611</v>
      </c>
      <c r="G19" s="3" t="s">
        <v>7612</v>
      </c>
      <c r="H19" s="3" t="s">
        <v>7613</v>
      </c>
      <c r="I19" s="7" t="s">
        <v>1076</v>
      </c>
      <c r="J19" s="3"/>
      <c r="K19" s="3"/>
    </row>
    <row r="20" spans="2:11" ht="15">
      <c r="B20" s="3" t="s">
        <v>1588</v>
      </c>
      <c r="C20" s="3" t="s">
        <v>7819</v>
      </c>
      <c r="D20" s="3" t="s">
        <v>1038</v>
      </c>
      <c r="E20" s="7"/>
      <c r="F20" s="3" t="s">
        <v>7820</v>
      </c>
      <c r="G20" s="3" t="s">
        <v>7616</v>
      </c>
      <c r="H20" s="3" t="s">
        <v>7617</v>
      </c>
      <c r="I20" s="7" t="s">
        <v>1042</v>
      </c>
      <c r="J20" s="3" t="s">
        <v>1043</v>
      </c>
      <c r="K20" s="3" t="s">
        <v>1043</v>
      </c>
    </row>
    <row r="21" spans="2:11" ht="15">
      <c r="B21" s="3" t="s">
        <v>1899</v>
      </c>
      <c r="C21" s="3" t="s">
        <v>7821</v>
      </c>
      <c r="D21" s="3" t="s">
        <v>1038</v>
      </c>
      <c r="E21" s="7"/>
      <c r="F21" s="3" t="s">
        <v>7822</v>
      </c>
      <c r="G21" s="3" t="s">
        <v>7616</v>
      </c>
      <c r="H21" s="3" t="s">
        <v>7617</v>
      </c>
      <c r="I21" s="7" t="s">
        <v>1042</v>
      </c>
      <c r="J21" s="3" t="s">
        <v>1043</v>
      </c>
      <c r="K21" s="3" t="s">
        <v>1043</v>
      </c>
    </row>
    <row r="22" spans="2:11" ht="15">
      <c r="B22" s="3" t="s">
        <v>1902</v>
      </c>
      <c r="C22" s="3" t="s">
        <v>7823</v>
      </c>
      <c r="D22" s="3" t="s">
        <v>1038</v>
      </c>
      <c r="E22" s="7"/>
      <c r="F22" s="3" t="s">
        <v>7824</v>
      </c>
      <c r="G22" s="3" t="s">
        <v>7616</v>
      </c>
      <c r="H22" s="3" t="s">
        <v>7617</v>
      </c>
      <c r="I22" s="7" t="s">
        <v>1042</v>
      </c>
      <c r="J22" s="3" t="s">
        <v>1043</v>
      </c>
      <c r="K22" s="3" t="s">
        <v>1043</v>
      </c>
    </row>
    <row r="23" spans="2:11" ht="15">
      <c r="B23" s="3" t="s">
        <v>1146</v>
      </c>
      <c r="C23" s="3" t="s">
        <v>7825</v>
      </c>
      <c r="D23" s="3" t="s">
        <v>1038</v>
      </c>
      <c r="E23" s="7"/>
      <c r="F23" s="3" t="s">
        <v>7826</v>
      </c>
      <c r="G23" s="3" t="s">
        <v>7616</v>
      </c>
      <c r="H23" s="3" t="s">
        <v>7617</v>
      </c>
      <c r="I23" s="7" t="s">
        <v>1042</v>
      </c>
      <c r="J23" s="3" t="s">
        <v>1043</v>
      </c>
      <c r="K23" s="3" t="s">
        <v>1043</v>
      </c>
    </row>
    <row r="24" spans="2:11" ht="15">
      <c r="B24" s="3" t="s">
        <v>1906</v>
      </c>
      <c r="C24" s="3" t="s">
        <v>7827</v>
      </c>
      <c r="D24" s="3" t="s">
        <v>1038</v>
      </c>
      <c r="E24" s="7"/>
      <c r="F24" s="3" t="s">
        <v>1646</v>
      </c>
      <c r="G24" s="3" t="s">
        <v>1647</v>
      </c>
      <c r="H24" s="3" t="s">
        <v>1648</v>
      </c>
      <c r="I24" s="7" t="s">
        <v>1049</v>
      </c>
      <c r="J24" s="3"/>
      <c r="K24" s="3"/>
    </row>
    <row r="25" spans="2:11" ht="15">
      <c r="B25" s="3" t="s">
        <v>1909</v>
      </c>
      <c r="C25" s="3" t="s">
        <v>7828</v>
      </c>
      <c r="D25" s="3" t="s">
        <v>1573</v>
      </c>
      <c r="E25" s="7"/>
      <c r="F25" s="3" t="s">
        <v>1615</v>
      </c>
      <c r="G25" s="3" t="s">
        <v>1616</v>
      </c>
      <c r="H25" s="3" t="s">
        <v>1617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1301</v>
      </c>
      <c r="C26" s="3" t="s">
        <v>7829</v>
      </c>
      <c r="D26" s="3" t="s">
        <v>1066</v>
      </c>
      <c r="E26" s="7" t="s">
        <v>7830</v>
      </c>
      <c r="F26" s="3" t="s">
        <v>7831</v>
      </c>
      <c r="G26" s="3" t="s">
        <v>7832</v>
      </c>
      <c r="H26" s="3" t="s">
        <v>7833</v>
      </c>
      <c r="I26" s="7" t="s">
        <v>1042</v>
      </c>
      <c r="J26" s="3"/>
      <c r="K26" s="3"/>
    </row>
    <row r="27" spans="2:11" ht="15">
      <c r="B27" s="3" t="s">
        <v>1912</v>
      </c>
      <c r="C27" s="3" t="s">
        <v>7834</v>
      </c>
      <c r="D27" s="3" t="s">
        <v>1038</v>
      </c>
      <c r="E27" s="7"/>
      <c r="F27" s="3" t="s">
        <v>7835</v>
      </c>
      <c r="G27" s="3" t="s">
        <v>7836</v>
      </c>
      <c r="H27" s="3"/>
      <c r="I27" s="7" t="s">
        <v>1076</v>
      </c>
      <c r="J27" s="3"/>
      <c r="K27" s="3"/>
    </row>
    <row r="28" spans="2:11" ht="15">
      <c r="B28" s="3" t="s">
        <v>1319</v>
      </c>
      <c r="C28" s="3" t="s">
        <v>7837</v>
      </c>
      <c r="D28" s="3" t="s">
        <v>1038</v>
      </c>
      <c r="E28" s="7"/>
      <c r="F28" s="3" t="s">
        <v>7838</v>
      </c>
      <c r="G28" s="3" t="s">
        <v>7839</v>
      </c>
      <c r="H28" s="3" t="s">
        <v>7840</v>
      </c>
      <c r="I28" s="7" t="s">
        <v>1049</v>
      </c>
      <c r="J28" s="3"/>
      <c r="K28" s="3"/>
    </row>
    <row r="29" spans="2:11" ht="15">
      <c r="B29" s="3" t="s">
        <v>1140</v>
      </c>
      <c r="C29" s="3" t="s">
        <v>7841</v>
      </c>
      <c r="D29" s="3" t="s">
        <v>1066</v>
      </c>
      <c r="E29" s="7" t="s">
        <v>7708</v>
      </c>
      <c r="F29" s="3" t="s">
        <v>7709</v>
      </c>
      <c r="G29" s="3" t="s">
        <v>7710</v>
      </c>
      <c r="H29" s="3" t="s">
        <v>7711</v>
      </c>
      <c r="I29" s="7" t="s">
        <v>1042</v>
      </c>
      <c r="J29" s="3"/>
      <c r="K29" s="3"/>
    </row>
    <row r="30" spans="2:11" ht="15">
      <c r="B30" s="3" t="s">
        <v>1472</v>
      </c>
      <c r="C30" s="3" t="s">
        <v>7842</v>
      </c>
      <c r="D30" s="3" t="s">
        <v>1038</v>
      </c>
      <c r="E30" s="7"/>
      <c r="F30" s="3" t="s">
        <v>7713</v>
      </c>
      <c r="G30" s="3" t="s">
        <v>7843</v>
      </c>
      <c r="H30" s="3" t="s">
        <v>7844</v>
      </c>
      <c r="I30" s="7" t="s">
        <v>1049</v>
      </c>
      <c r="J30" s="3"/>
      <c r="K30" s="3"/>
    </row>
    <row r="31" spans="2:11" ht="15">
      <c r="B31" s="3" t="s">
        <v>1567</v>
      </c>
      <c r="C31" s="3" t="s">
        <v>7845</v>
      </c>
      <c r="D31" s="3" t="s">
        <v>1038</v>
      </c>
      <c r="E31" s="7"/>
      <c r="F31" s="3" t="s">
        <v>7717</v>
      </c>
      <c r="G31" s="3" t="s">
        <v>7846</v>
      </c>
      <c r="H31" s="3" t="s">
        <v>7847</v>
      </c>
      <c r="I31" s="7" t="s">
        <v>1049</v>
      </c>
      <c r="J31" s="3"/>
      <c r="K31" s="3"/>
    </row>
    <row r="32" spans="2:11" ht="15">
      <c r="B32" s="3" t="s">
        <v>1169</v>
      </c>
      <c r="C32" s="3" t="s">
        <v>7848</v>
      </c>
      <c r="D32" s="3" t="s">
        <v>1066</v>
      </c>
      <c r="E32" s="7" t="s">
        <v>7721</v>
      </c>
      <c r="F32" s="3" t="s">
        <v>7722</v>
      </c>
      <c r="G32" s="3" t="s">
        <v>7723</v>
      </c>
      <c r="H32" s="3" t="s">
        <v>7724</v>
      </c>
      <c r="I32" s="7" t="s">
        <v>1042</v>
      </c>
      <c r="J32" s="3"/>
      <c r="K32" s="3"/>
    </row>
    <row r="33" spans="2:11" ht="15">
      <c r="B33" s="3" t="s">
        <v>1681</v>
      </c>
      <c r="C33" s="3" t="s">
        <v>7849</v>
      </c>
      <c r="D33" s="3" t="s">
        <v>1038</v>
      </c>
      <c r="E33" s="7"/>
      <c r="F33" s="3" t="s">
        <v>7726</v>
      </c>
      <c r="G33" s="3" t="s">
        <v>7727</v>
      </c>
      <c r="H33" s="3" t="s">
        <v>7728</v>
      </c>
      <c r="I33" s="7" t="s">
        <v>1049</v>
      </c>
      <c r="J33" s="3"/>
      <c r="K33" s="3"/>
    </row>
    <row r="34" spans="2:11" ht="15">
      <c r="B34" s="3" t="s">
        <v>1392</v>
      </c>
      <c r="C34" s="3" t="s">
        <v>7850</v>
      </c>
      <c r="D34" s="3" t="s">
        <v>1038</v>
      </c>
      <c r="E34" s="7"/>
      <c r="F34" s="3" t="s">
        <v>7730</v>
      </c>
      <c r="G34" s="3" t="s">
        <v>7731</v>
      </c>
      <c r="H34" s="3" t="s">
        <v>7732</v>
      </c>
      <c r="I34" s="7" t="s">
        <v>1049</v>
      </c>
      <c r="J34" s="3"/>
      <c r="K34" s="3"/>
    </row>
    <row r="35" spans="2:11" ht="15">
      <c r="B35" s="3" t="s">
        <v>1380</v>
      </c>
      <c r="C35" s="3" t="s">
        <v>7851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  <row r="36" spans="2:11" ht="15">
      <c r="B36" s="10" t="s">
        <v>1055</v>
      </c>
      <c r="C36" s="10" t="s">
        <v>7852</v>
      </c>
      <c r="D36" s="10" t="s">
        <v>1874</v>
      </c>
      <c r="E36" s="11" t="s">
        <v>7830</v>
      </c>
      <c r="F36" s="10" t="s">
        <v>7853</v>
      </c>
      <c r="G36" s="10" t="s">
        <v>7854</v>
      </c>
      <c r="H36" s="10" t="s">
        <v>7833</v>
      </c>
      <c r="I36" s="11" t="s">
        <v>1049</v>
      </c>
      <c r="J36" s="10"/>
      <c r="K36" s="10"/>
    </row>
    <row r="37" spans="2:11" ht="15">
      <c r="B37" s="10" t="s">
        <v>1582</v>
      </c>
      <c r="C37" s="10" t="s">
        <v>7855</v>
      </c>
      <c r="D37" s="10" t="s">
        <v>1874</v>
      </c>
      <c r="E37" s="11" t="s">
        <v>7708</v>
      </c>
      <c r="F37" s="10" t="s">
        <v>7856</v>
      </c>
      <c r="G37" s="10" t="s">
        <v>7857</v>
      </c>
      <c r="H37" s="10" t="s">
        <v>7711</v>
      </c>
      <c r="I37" s="11" t="s">
        <v>1049</v>
      </c>
      <c r="J37" s="10"/>
      <c r="K37" s="10"/>
    </row>
    <row r="38" spans="2:11" ht="15">
      <c r="B38" s="10" t="s">
        <v>1619</v>
      </c>
      <c r="C38" s="10" t="s">
        <v>7858</v>
      </c>
      <c r="D38" s="10" t="s">
        <v>1874</v>
      </c>
      <c r="E38" s="11" t="s">
        <v>7721</v>
      </c>
      <c r="F38" s="10" t="s">
        <v>7785</v>
      </c>
      <c r="G38" s="10" t="s">
        <v>7723</v>
      </c>
      <c r="H38" s="10" t="s">
        <v>7724</v>
      </c>
      <c r="I38" s="11" t="s">
        <v>1049</v>
      </c>
      <c r="J38" s="10"/>
      <c r="K38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4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7859</v>
      </c>
      <c r="D4" s="4" t="s">
        <v>1019</v>
      </c>
      <c r="E4" s="3" t="s">
        <v>150</v>
      </c>
    </row>
    <row r="5" spans="1:11" ht="16">
      <c r="B5" s="4" t="s">
        <v>1020</v>
      </c>
      <c r="C5" s="13" t="s">
        <v>153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151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7860</v>
      </c>
      <c r="D9" s="3" t="s">
        <v>1038</v>
      </c>
      <c r="E9" s="7"/>
      <c r="F9" s="3" t="s">
        <v>7861</v>
      </c>
      <c r="G9" s="3" t="s">
        <v>7862</v>
      </c>
      <c r="H9" s="3" t="s">
        <v>7863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7864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7865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7866</v>
      </c>
      <c r="D12" s="3" t="s">
        <v>1573</v>
      </c>
      <c r="E12" s="7"/>
      <c r="F12" s="3" t="s">
        <v>7867</v>
      </c>
      <c r="G12" s="3" t="s">
        <v>7868</v>
      </c>
      <c r="H12" s="3" t="s">
        <v>7869</v>
      </c>
      <c r="I12" s="7" t="s">
        <v>1576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7870</v>
      </c>
      <c r="D13" s="3" t="s">
        <v>1842</v>
      </c>
      <c r="E13" s="7"/>
      <c r="F13" s="3" t="s">
        <v>7871</v>
      </c>
      <c r="G13" s="3" t="s">
        <v>7872</v>
      </c>
      <c r="H13" s="3" t="s">
        <v>7873</v>
      </c>
      <c r="I13" s="7" t="s">
        <v>1042</v>
      </c>
      <c r="J13" s="3"/>
      <c r="K13" s="3"/>
    </row>
    <row r="14" spans="1:11" ht="15">
      <c r="B14" s="3" t="s">
        <v>1165</v>
      </c>
      <c r="C14" s="3" t="s">
        <v>7874</v>
      </c>
      <c r="D14" s="3" t="s">
        <v>1573</v>
      </c>
      <c r="E14" s="7"/>
      <c r="F14" s="3" t="s">
        <v>7875</v>
      </c>
      <c r="G14" s="3" t="s">
        <v>7876</v>
      </c>
      <c r="H14" s="3" t="s">
        <v>7877</v>
      </c>
      <c r="I14" s="7" t="s">
        <v>1576</v>
      </c>
      <c r="J14" s="3"/>
      <c r="K14" s="3"/>
    </row>
    <row r="15" spans="1:11" ht="15">
      <c r="B15" s="3" t="s">
        <v>1161</v>
      </c>
      <c r="C15" s="3" t="s">
        <v>7878</v>
      </c>
      <c r="D15" s="3" t="s">
        <v>1038</v>
      </c>
      <c r="E15" s="7"/>
      <c r="F15" s="3" t="s">
        <v>7879</v>
      </c>
      <c r="G15" s="3" t="s">
        <v>7880</v>
      </c>
      <c r="H15" s="3" t="s">
        <v>7881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1882</v>
      </c>
      <c r="C16" s="3" t="s">
        <v>7882</v>
      </c>
      <c r="D16" s="3" t="s">
        <v>1038</v>
      </c>
      <c r="E16" s="7"/>
      <c r="F16" s="3" t="s">
        <v>7883</v>
      </c>
      <c r="G16" s="3" t="s">
        <v>7884</v>
      </c>
      <c r="H16" s="3" t="s">
        <v>7885</v>
      </c>
      <c r="I16" s="7" t="s">
        <v>1049</v>
      </c>
      <c r="J16" s="3"/>
      <c r="K16" s="3"/>
    </row>
    <row r="17" spans="2:11" ht="15">
      <c r="B17" s="3" t="s">
        <v>1582</v>
      </c>
      <c r="C17" s="3" t="s">
        <v>7886</v>
      </c>
      <c r="D17" s="3" t="s">
        <v>1038</v>
      </c>
      <c r="E17" s="7"/>
      <c r="F17" s="3" t="s">
        <v>7887</v>
      </c>
      <c r="G17" s="3" t="s">
        <v>7888</v>
      </c>
      <c r="H17" s="3" t="s">
        <v>7889</v>
      </c>
      <c r="I17" s="7" t="s">
        <v>2079</v>
      </c>
      <c r="J17" s="3"/>
      <c r="K17" s="3"/>
    </row>
    <row r="18" spans="2:11" ht="15">
      <c r="B18" s="3" t="s">
        <v>1886</v>
      </c>
      <c r="C18" s="3" t="s">
        <v>7890</v>
      </c>
      <c r="D18" s="3" t="s">
        <v>1038</v>
      </c>
      <c r="E18" s="7"/>
      <c r="F18" s="3" t="s">
        <v>7891</v>
      </c>
      <c r="G18" s="3" t="s">
        <v>7892</v>
      </c>
      <c r="H18" s="3" t="s">
        <v>7893</v>
      </c>
      <c r="I18" s="7" t="s">
        <v>1099</v>
      </c>
      <c r="J18" s="3"/>
      <c r="K18" s="3"/>
    </row>
    <row r="19" spans="2:11" ht="15">
      <c r="B19" s="3" t="s">
        <v>1890</v>
      </c>
      <c r="C19" s="3" t="s">
        <v>7894</v>
      </c>
      <c r="D19" s="3" t="s">
        <v>2192</v>
      </c>
      <c r="E19" s="7"/>
      <c r="F19" s="3" t="s">
        <v>7895</v>
      </c>
      <c r="G19" s="3" t="s">
        <v>7896</v>
      </c>
      <c r="H19" s="3" t="s">
        <v>7897</v>
      </c>
      <c r="I19" s="7" t="s">
        <v>1099</v>
      </c>
      <c r="J19" s="3"/>
      <c r="K19" s="3"/>
    </row>
    <row r="20" spans="2:11" ht="15">
      <c r="B20" s="3" t="s">
        <v>1619</v>
      </c>
      <c r="C20" s="3" t="s">
        <v>7898</v>
      </c>
      <c r="D20" s="3" t="s">
        <v>1038</v>
      </c>
      <c r="E20" s="7"/>
      <c r="F20" s="3" t="s">
        <v>7899</v>
      </c>
      <c r="G20" s="3" t="s">
        <v>7900</v>
      </c>
      <c r="H20" s="3" t="s">
        <v>7901</v>
      </c>
      <c r="I20" s="7" t="s">
        <v>6527</v>
      </c>
      <c r="J20" s="3"/>
      <c r="K20" s="3"/>
    </row>
    <row r="21" spans="2:11" ht="15">
      <c r="B21" s="3" t="s">
        <v>1895</v>
      </c>
      <c r="C21" s="3" t="s">
        <v>7902</v>
      </c>
      <c r="D21" s="3" t="s">
        <v>1038</v>
      </c>
      <c r="E21" s="7"/>
      <c r="F21" s="3" t="s">
        <v>7903</v>
      </c>
      <c r="G21" s="3" t="s">
        <v>7904</v>
      </c>
      <c r="H21" s="3" t="s">
        <v>1098</v>
      </c>
      <c r="I21" s="7" t="s">
        <v>2079</v>
      </c>
      <c r="J21" s="3"/>
      <c r="K21" s="3"/>
    </row>
    <row r="22" spans="2:11" ht="15">
      <c r="B22" s="3" t="s">
        <v>1588</v>
      </c>
      <c r="C22" s="3" t="s">
        <v>7905</v>
      </c>
      <c r="D22" s="3" t="s">
        <v>1038</v>
      </c>
      <c r="E22" s="7"/>
      <c r="F22" s="3" t="s">
        <v>1646</v>
      </c>
      <c r="G22" s="3" t="s">
        <v>1647</v>
      </c>
      <c r="H22" s="3" t="s">
        <v>1648</v>
      </c>
      <c r="I22" s="7" t="s">
        <v>1049</v>
      </c>
      <c r="J22" s="3"/>
      <c r="K22" s="3"/>
    </row>
    <row r="23" spans="2:11" ht="15">
      <c r="B23" s="3" t="s">
        <v>1899</v>
      </c>
      <c r="C23" s="3" t="s">
        <v>7906</v>
      </c>
      <c r="D23" s="3" t="s">
        <v>1573</v>
      </c>
      <c r="E23" s="7"/>
      <c r="F23" s="3" t="s">
        <v>1615</v>
      </c>
      <c r="G23" s="3" t="s">
        <v>1616</v>
      </c>
      <c r="H23" s="3" t="s">
        <v>1617</v>
      </c>
      <c r="I23" s="7" t="s">
        <v>1618</v>
      </c>
      <c r="J23" s="3" t="s">
        <v>1043</v>
      </c>
      <c r="K23" s="3" t="s">
        <v>1043</v>
      </c>
    </row>
    <row r="24" spans="2:11" ht="15">
      <c r="B24" s="3" t="s">
        <v>1902</v>
      </c>
      <c r="C24" s="3" t="s">
        <v>7907</v>
      </c>
      <c r="D24" s="3" t="s">
        <v>1066</v>
      </c>
      <c r="E24" s="7" t="s">
        <v>1095</v>
      </c>
      <c r="F24" s="3" t="s">
        <v>7780</v>
      </c>
      <c r="G24" s="3" t="s">
        <v>7908</v>
      </c>
      <c r="H24" s="3" t="s">
        <v>7909</v>
      </c>
      <c r="I24" s="7" t="s">
        <v>1042</v>
      </c>
      <c r="J24" s="3" t="s">
        <v>1043</v>
      </c>
      <c r="K24" s="3" t="s">
        <v>1043</v>
      </c>
    </row>
    <row r="25" spans="2:11" ht="15">
      <c r="B25" s="3" t="s">
        <v>1146</v>
      </c>
      <c r="C25" s="3" t="s">
        <v>7910</v>
      </c>
      <c r="D25" s="3" t="s">
        <v>1038</v>
      </c>
      <c r="E25" s="7"/>
      <c r="F25" s="3" t="s">
        <v>7911</v>
      </c>
      <c r="G25" s="3" t="s">
        <v>4114</v>
      </c>
      <c r="H25" s="3" t="s">
        <v>1098</v>
      </c>
      <c r="I25" s="7" t="s">
        <v>1076</v>
      </c>
      <c r="J25" s="3"/>
      <c r="K25" s="3"/>
    </row>
    <row r="26" spans="2:11" ht="15">
      <c r="B26" s="3" t="s">
        <v>1906</v>
      </c>
      <c r="C26" s="3" t="s">
        <v>7912</v>
      </c>
      <c r="D26" s="3" t="s">
        <v>1038</v>
      </c>
      <c r="E26" s="7"/>
      <c r="F26" s="3" t="s">
        <v>7913</v>
      </c>
      <c r="G26" s="3" t="s">
        <v>7914</v>
      </c>
      <c r="H26" s="3" t="s">
        <v>7915</v>
      </c>
      <c r="I26" s="7" t="s">
        <v>1076</v>
      </c>
      <c r="J26" s="3"/>
      <c r="K26" s="3"/>
    </row>
    <row r="27" spans="2:11" ht="15">
      <c r="B27" s="3" t="s">
        <v>1909</v>
      </c>
      <c r="C27" s="3" t="s">
        <v>7916</v>
      </c>
      <c r="D27" s="3" t="s">
        <v>1038</v>
      </c>
      <c r="E27" s="7"/>
      <c r="F27" s="3" t="s">
        <v>7917</v>
      </c>
      <c r="G27" s="3" t="s">
        <v>7918</v>
      </c>
      <c r="H27" s="3" t="s">
        <v>7919</v>
      </c>
      <c r="I27" s="7" t="s">
        <v>1076</v>
      </c>
      <c r="J27" s="3"/>
      <c r="K27" s="3"/>
    </row>
    <row r="28" spans="2:11" ht="15">
      <c r="B28" s="3" t="s">
        <v>1301</v>
      </c>
      <c r="C28" s="3" t="s">
        <v>7920</v>
      </c>
      <c r="D28" s="3" t="s">
        <v>1038</v>
      </c>
      <c r="E28" s="7"/>
      <c r="F28" s="3" t="s">
        <v>7921</v>
      </c>
      <c r="G28" s="3" t="s">
        <v>7922</v>
      </c>
      <c r="H28" s="3" t="s">
        <v>7923</v>
      </c>
      <c r="I28" s="7" t="s">
        <v>1076</v>
      </c>
      <c r="J28" s="3"/>
      <c r="K28" s="3"/>
    </row>
    <row r="29" spans="2:11" ht="15">
      <c r="B29" s="3" t="s">
        <v>1912</v>
      </c>
      <c r="C29" s="3" t="s">
        <v>7924</v>
      </c>
      <c r="D29" s="3" t="s">
        <v>1038</v>
      </c>
      <c r="E29" s="7"/>
      <c r="F29" s="3" t="s">
        <v>7925</v>
      </c>
      <c r="G29" s="3" t="s">
        <v>7926</v>
      </c>
      <c r="H29" s="3" t="s">
        <v>7923</v>
      </c>
      <c r="I29" s="7" t="s">
        <v>1076</v>
      </c>
      <c r="J29" s="3"/>
      <c r="K29" s="3"/>
    </row>
    <row r="30" spans="2:11" ht="15">
      <c r="B30" s="3" t="s">
        <v>1140</v>
      </c>
      <c r="C30" s="3" t="s">
        <v>7927</v>
      </c>
      <c r="D30" s="3" t="s">
        <v>1038</v>
      </c>
      <c r="E30" s="7"/>
      <c r="F30" s="3" t="s">
        <v>7928</v>
      </c>
      <c r="G30" s="3" t="s">
        <v>7929</v>
      </c>
      <c r="H30" s="3" t="s">
        <v>7930</v>
      </c>
      <c r="I30" s="7" t="s">
        <v>1076</v>
      </c>
      <c r="J30" s="3"/>
      <c r="K30" s="3"/>
    </row>
    <row r="31" spans="2:11" ht="15">
      <c r="B31" s="3" t="s">
        <v>1169</v>
      </c>
      <c r="C31" s="3" t="s">
        <v>7931</v>
      </c>
      <c r="D31" s="3" t="s">
        <v>1066</v>
      </c>
      <c r="E31" s="7" t="s">
        <v>1095</v>
      </c>
      <c r="F31" s="3" t="s">
        <v>7932</v>
      </c>
      <c r="G31" s="3" t="s">
        <v>7933</v>
      </c>
      <c r="H31" s="3" t="s">
        <v>7934</v>
      </c>
      <c r="I31" s="7" t="s">
        <v>1042</v>
      </c>
      <c r="J31" s="3"/>
      <c r="K31" s="3"/>
    </row>
    <row r="32" spans="2:11" ht="15">
      <c r="B32" s="3" t="s">
        <v>1319</v>
      </c>
      <c r="C32" s="3" t="s">
        <v>7935</v>
      </c>
      <c r="D32" s="3" t="s">
        <v>1066</v>
      </c>
      <c r="E32" s="7" t="s">
        <v>1095</v>
      </c>
      <c r="F32" s="3" t="s">
        <v>7936</v>
      </c>
      <c r="G32" s="3" t="s">
        <v>7937</v>
      </c>
      <c r="H32" s="3" t="s">
        <v>7938</v>
      </c>
      <c r="I32" s="7" t="s">
        <v>1042</v>
      </c>
      <c r="J32" s="3" t="s">
        <v>1043</v>
      </c>
      <c r="K32" s="3" t="s">
        <v>1043</v>
      </c>
    </row>
    <row r="33" spans="2:11" ht="15">
      <c r="B33" s="3" t="s">
        <v>1472</v>
      </c>
      <c r="C33" s="3" t="s">
        <v>7939</v>
      </c>
      <c r="D33" s="3" t="s">
        <v>1038</v>
      </c>
      <c r="E33" s="7"/>
      <c r="F33" s="3" t="s">
        <v>7940</v>
      </c>
      <c r="G33" s="3" t="s">
        <v>7941</v>
      </c>
      <c r="H33" s="3" t="s">
        <v>7942</v>
      </c>
      <c r="I33" s="7" t="s">
        <v>1076</v>
      </c>
      <c r="J33" s="3"/>
      <c r="K33" s="3"/>
    </row>
    <row r="34" spans="2:11" ht="15">
      <c r="B34" s="3" t="s">
        <v>1567</v>
      </c>
      <c r="C34" s="3" t="s">
        <v>7943</v>
      </c>
      <c r="D34" s="3" t="s">
        <v>1066</v>
      </c>
      <c r="E34" s="7" t="s">
        <v>7944</v>
      </c>
      <c r="F34" s="3" t="s">
        <v>7945</v>
      </c>
      <c r="G34" s="3" t="s">
        <v>7946</v>
      </c>
      <c r="H34" s="3" t="s">
        <v>7947</v>
      </c>
      <c r="I34" s="7" t="s">
        <v>1042</v>
      </c>
      <c r="J34" s="3" t="s">
        <v>1043</v>
      </c>
      <c r="K34" s="3" t="s">
        <v>1043</v>
      </c>
    </row>
    <row r="35" spans="2:11" ht="15">
      <c r="B35" s="3" t="s">
        <v>1681</v>
      </c>
      <c r="C35" s="3" t="s">
        <v>7948</v>
      </c>
      <c r="D35" s="3" t="s">
        <v>1842</v>
      </c>
      <c r="E35" s="7"/>
      <c r="F35" s="3" t="s">
        <v>7949</v>
      </c>
      <c r="G35" s="3" t="s">
        <v>7950</v>
      </c>
      <c r="H35" s="3" t="s">
        <v>7951</v>
      </c>
      <c r="I35" s="7" t="s">
        <v>1042</v>
      </c>
      <c r="J35" s="3" t="s">
        <v>1043</v>
      </c>
      <c r="K35" s="3" t="s">
        <v>1043</v>
      </c>
    </row>
    <row r="36" spans="2:11" ht="15">
      <c r="B36" s="3" t="s">
        <v>1392</v>
      </c>
      <c r="C36" s="3" t="s">
        <v>7952</v>
      </c>
      <c r="D36" s="3" t="s">
        <v>1038</v>
      </c>
      <c r="E36" s="7"/>
      <c r="F36" s="3" t="s">
        <v>7953</v>
      </c>
      <c r="G36" s="3" t="s">
        <v>7954</v>
      </c>
      <c r="H36" s="3" t="s">
        <v>7955</v>
      </c>
      <c r="I36" s="7" t="s">
        <v>1049</v>
      </c>
      <c r="J36" s="3"/>
      <c r="K36" s="3"/>
    </row>
    <row r="37" spans="2:11" ht="15">
      <c r="B37" s="3" t="s">
        <v>1380</v>
      </c>
      <c r="C37" s="3" t="s">
        <v>7956</v>
      </c>
      <c r="D37" s="3" t="s">
        <v>1038</v>
      </c>
      <c r="E37" s="7"/>
      <c r="F37" s="3" t="s">
        <v>7957</v>
      </c>
      <c r="G37" s="3" t="s">
        <v>7958</v>
      </c>
      <c r="H37" s="3"/>
      <c r="I37" s="7" t="s">
        <v>1049</v>
      </c>
      <c r="J37" s="3"/>
      <c r="K37" s="3"/>
    </row>
    <row r="38" spans="2:11" ht="15">
      <c r="B38" s="3" t="s">
        <v>1388</v>
      </c>
      <c r="C38" s="3" t="s">
        <v>7959</v>
      </c>
      <c r="D38" s="3" t="s">
        <v>1038</v>
      </c>
      <c r="E38" s="7"/>
      <c r="F38" s="3" t="s">
        <v>7960</v>
      </c>
      <c r="G38" s="3" t="s">
        <v>7961</v>
      </c>
      <c r="H38" s="3" t="s">
        <v>7962</v>
      </c>
      <c r="I38" s="7" t="s">
        <v>1049</v>
      </c>
      <c r="J38" s="3" t="s">
        <v>1043</v>
      </c>
      <c r="K38" s="3" t="s">
        <v>1043</v>
      </c>
    </row>
    <row r="39" spans="2:11" ht="15">
      <c r="B39" s="3" t="s">
        <v>1384</v>
      </c>
      <c r="C39" s="3" t="s">
        <v>7963</v>
      </c>
      <c r="D39" s="3" t="s">
        <v>1038</v>
      </c>
      <c r="E39" s="7"/>
      <c r="F39" s="3" t="s">
        <v>7964</v>
      </c>
      <c r="G39" s="3" t="s">
        <v>7965</v>
      </c>
      <c r="H39" s="3" t="s">
        <v>7966</v>
      </c>
      <c r="I39" s="7" t="s">
        <v>1049</v>
      </c>
      <c r="J39" s="3"/>
      <c r="K39" s="3"/>
    </row>
    <row r="40" spans="2:11" ht="15">
      <c r="B40" s="3" t="s">
        <v>1448</v>
      </c>
      <c r="C40" s="3" t="s">
        <v>7967</v>
      </c>
      <c r="D40" s="3" t="s">
        <v>1038</v>
      </c>
      <c r="E40" s="7"/>
      <c r="F40" s="3" t="s">
        <v>7968</v>
      </c>
      <c r="G40" s="3" t="s">
        <v>7969</v>
      </c>
      <c r="H40" s="3" t="s">
        <v>1098</v>
      </c>
      <c r="I40" s="7" t="s">
        <v>1099</v>
      </c>
      <c r="J40" s="3"/>
      <c r="K40" s="3"/>
    </row>
    <row r="41" spans="2:11" ht="15">
      <c r="B41" s="3" t="s">
        <v>1223</v>
      </c>
      <c r="C41" s="3" t="s">
        <v>7970</v>
      </c>
      <c r="D41" s="3" t="s">
        <v>1038</v>
      </c>
      <c r="E41" s="7"/>
      <c r="F41" s="3" t="s">
        <v>7971</v>
      </c>
      <c r="G41" s="3" t="s">
        <v>7972</v>
      </c>
      <c r="H41" s="3" t="s">
        <v>1098</v>
      </c>
      <c r="I41" s="7" t="s">
        <v>1099</v>
      </c>
      <c r="J41" s="3"/>
      <c r="K41" s="3"/>
    </row>
    <row r="42" spans="2:11" ht="15">
      <c r="B42" s="3" t="s">
        <v>1215</v>
      </c>
      <c r="C42" s="3" t="s">
        <v>7973</v>
      </c>
      <c r="D42" s="3" t="s">
        <v>1038</v>
      </c>
      <c r="E42" s="7"/>
      <c r="F42" s="3" t="s">
        <v>7974</v>
      </c>
      <c r="G42" s="3" t="s">
        <v>7975</v>
      </c>
      <c r="H42" s="3" t="s">
        <v>1098</v>
      </c>
      <c r="I42" s="7" t="s">
        <v>1099</v>
      </c>
      <c r="J42" s="3"/>
      <c r="K42" s="3"/>
    </row>
    <row r="43" spans="2:11" ht="15">
      <c r="B43" s="3" t="s">
        <v>1219</v>
      </c>
      <c r="C43" s="3" t="s">
        <v>7976</v>
      </c>
      <c r="D43" s="3" t="s">
        <v>1038</v>
      </c>
      <c r="E43" s="7"/>
      <c r="F43" s="3" t="s">
        <v>7977</v>
      </c>
      <c r="G43" s="3" t="s">
        <v>7978</v>
      </c>
      <c r="H43" s="3" t="s">
        <v>1098</v>
      </c>
      <c r="I43" s="7" t="s">
        <v>1099</v>
      </c>
      <c r="J43" s="3"/>
      <c r="K43" s="3"/>
    </row>
    <row r="44" spans="2:11" ht="15">
      <c r="B44" s="3" t="s">
        <v>1227</v>
      </c>
      <c r="C44" s="3" t="s">
        <v>7979</v>
      </c>
      <c r="D44" s="3" t="s">
        <v>1038</v>
      </c>
      <c r="E44" s="7"/>
      <c r="F44" s="3" t="s">
        <v>1673</v>
      </c>
      <c r="G44" s="3" t="s">
        <v>1674</v>
      </c>
      <c r="H44" s="3" t="s">
        <v>2359</v>
      </c>
      <c r="I44" s="7"/>
      <c r="J44" s="3"/>
      <c r="K44" s="3"/>
    </row>
    <row r="45" spans="2:11" ht="15">
      <c r="B45" s="10" t="s">
        <v>1877</v>
      </c>
      <c r="C45" s="10" t="s">
        <v>7980</v>
      </c>
      <c r="D45" s="10" t="s">
        <v>1038</v>
      </c>
      <c r="E45" s="11"/>
      <c r="F45" s="10" t="s">
        <v>7981</v>
      </c>
      <c r="G45" s="10" t="s">
        <v>7982</v>
      </c>
      <c r="H45" s="10" t="s">
        <v>7955</v>
      </c>
      <c r="I45" s="11" t="s">
        <v>1054</v>
      </c>
      <c r="J45" s="10"/>
      <c r="K45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7983</v>
      </c>
      <c r="D4" s="4" t="s">
        <v>1019</v>
      </c>
      <c r="E4" s="3" t="s">
        <v>154</v>
      </c>
    </row>
    <row r="5" spans="1:11" ht="16">
      <c r="B5" s="4" t="s">
        <v>1020</v>
      </c>
      <c r="C5" s="13" t="s">
        <v>157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155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7984</v>
      </c>
      <c r="D9" s="3" t="s">
        <v>1038</v>
      </c>
      <c r="E9" s="7"/>
      <c r="F9" s="3" t="s">
        <v>7985</v>
      </c>
      <c r="G9" s="3" t="s">
        <v>7986</v>
      </c>
      <c r="H9" s="3" t="s">
        <v>7987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7988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7989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7990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7991</v>
      </c>
      <c r="D13" s="3" t="s">
        <v>1038</v>
      </c>
      <c r="E13" s="7"/>
      <c r="F13" s="3" t="s">
        <v>7992</v>
      </c>
      <c r="G13" s="3" t="s">
        <v>7993</v>
      </c>
      <c r="H13" s="3" t="s">
        <v>7994</v>
      </c>
      <c r="I13" s="7" t="s">
        <v>1049</v>
      </c>
      <c r="J13" s="3"/>
      <c r="K13" s="3"/>
    </row>
    <row r="14" spans="1:11" ht="15">
      <c r="B14" s="3" t="s">
        <v>1165</v>
      </c>
      <c r="C14" s="3" t="s">
        <v>7995</v>
      </c>
      <c r="D14" s="3" t="s">
        <v>1842</v>
      </c>
      <c r="E14" s="7"/>
      <c r="F14" s="3" t="s">
        <v>7996</v>
      </c>
      <c r="G14" s="3" t="s">
        <v>7997</v>
      </c>
      <c r="H14" s="3" t="s">
        <v>7998</v>
      </c>
      <c r="I14" s="7" t="s">
        <v>1042</v>
      </c>
      <c r="J14" s="3"/>
      <c r="K14" s="3"/>
    </row>
    <row r="15" spans="1:11" ht="15">
      <c r="B15" s="3" t="s">
        <v>1882</v>
      </c>
      <c r="C15" s="3" t="s">
        <v>7999</v>
      </c>
      <c r="D15" s="3" t="s">
        <v>1573</v>
      </c>
      <c r="E15" s="7"/>
      <c r="F15" s="3" t="s">
        <v>8000</v>
      </c>
      <c r="G15" s="3" t="s">
        <v>8001</v>
      </c>
      <c r="H15" s="3" t="s">
        <v>1098</v>
      </c>
      <c r="I15" s="7" t="s">
        <v>1576</v>
      </c>
      <c r="J15" s="3"/>
      <c r="K15" s="3"/>
    </row>
    <row r="16" spans="1:11" ht="15">
      <c r="B16" s="3" t="s">
        <v>1886</v>
      </c>
      <c r="C16" s="3" t="s">
        <v>8002</v>
      </c>
      <c r="D16" s="3" t="s">
        <v>1842</v>
      </c>
      <c r="E16" s="7"/>
      <c r="F16" s="3" t="s">
        <v>8003</v>
      </c>
      <c r="G16" s="3" t="s">
        <v>8004</v>
      </c>
      <c r="H16" s="3" t="s">
        <v>8005</v>
      </c>
      <c r="I16" s="7" t="s">
        <v>1042</v>
      </c>
      <c r="J16" s="3"/>
      <c r="K16" s="3"/>
    </row>
    <row r="17" spans="2:11" ht="15">
      <c r="B17" s="3" t="s">
        <v>1890</v>
      </c>
      <c r="C17" s="3" t="s">
        <v>8006</v>
      </c>
      <c r="D17" s="3" t="s">
        <v>1038</v>
      </c>
      <c r="E17" s="7"/>
      <c r="F17" s="3" t="s">
        <v>8007</v>
      </c>
      <c r="G17" s="3" t="s">
        <v>8008</v>
      </c>
      <c r="H17" s="3" t="s">
        <v>8009</v>
      </c>
      <c r="I17" s="7" t="s">
        <v>1049</v>
      </c>
      <c r="J17" s="3"/>
      <c r="K17" s="3"/>
    </row>
    <row r="18" spans="2:11" ht="15">
      <c r="B18" s="3" t="s">
        <v>1619</v>
      </c>
      <c r="C18" s="3" t="s">
        <v>8010</v>
      </c>
      <c r="D18" s="3" t="s">
        <v>1038</v>
      </c>
      <c r="E18" s="7"/>
      <c r="F18" s="3" t="s">
        <v>8011</v>
      </c>
      <c r="G18" s="3" t="s">
        <v>8012</v>
      </c>
      <c r="H18" s="3" t="s">
        <v>8013</v>
      </c>
      <c r="I18" s="7" t="s">
        <v>2079</v>
      </c>
      <c r="J18" s="3"/>
      <c r="K18" s="3"/>
    </row>
    <row r="19" spans="2:11" ht="15">
      <c r="B19" s="3" t="s">
        <v>1895</v>
      </c>
      <c r="C19" s="3" t="s">
        <v>8014</v>
      </c>
      <c r="D19" s="3" t="s">
        <v>1038</v>
      </c>
      <c r="E19" s="7"/>
      <c r="F19" s="3" t="s">
        <v>8015</v>
      </c>
      <c r="G19" s="3" t="s">
        <v>8016</v>
      </c>
      <c r="H19" s="3" t="s">
        <v>8017</v>
      </c>
      <c r="I19" s="7" t="s">
        <v>2079</v>
      </c>
      <c r="J19" s="3"/>
      <c r="K19" s="3"/>
    </row>
    <row r="20" spans="2:11" ht="15">
      <c r="B20" s="3" t="s">
        <v>1588</v>
      </c>
      <c r="C20" s="3" t="s">
        <v>8018</v>
      </c>
      <c r="D20" s="3" t="s">
        <v>1038</v>
      </c>
      <c r="E20" s="7"/>
      <c r="F20" s="3" t="s">
        <v>8019</v>
      </c>
      <c r="G20" s="3" t="s">
        <v>8020</v>
      </c>
      <c r="H20" s="3" t="s">
        <v>8021</v>
      </c>
      <c r="I20" s="7" t="s">
        <v>2079</v>
      </c>
      <c r="J20" s="3"/>
      <c r="K20" s="3"/>
    </row>
    <row r="21" spans="2:11" ht="15">
      <c r="B21" s="3" t="s">
        <v>1899</v>
      </c>
      <c r="C21" s="3" t="s">
        <v>8022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1902</v>
      </c>
      <c r="C22" s="3" t="s">
        <v>8023</v>
      </c>
      <c r="D22" s="3" t="s">
        <v>1038</v>
      </c>
      <c r="E22" s="7"/>
      <c r="F22" s="3" t="s">
        <v>8024</v>
      </c>
      <c r="G22" s="3" t="s">
        <v>8025</v>
      </c>
      <c r="H22" s="3" t="s">
        <v>8026</v>
      </c>
      <c r="I22" s="7" t="s">
        <v>1049</v>
      </c>
      <c r="J22" s="3"/>
      <c r="K22" s="3"/>
    </row>
    <row r="23" spans="2:11" ht="15">
      <c r="B23" s="3" t="s">
        <v>1146</v>
      </c>
      <c r="C23" s="3" t="s">
        <v>8027</v>
      </c>
      <c r="D23" s="3" t="s">
        <v>1038</v>
      </c>
      <c r="E23" s="7"/>
      <c r="F23" s="3" t="s">
        <v>8028</v>
      </c>
      <c r="G23" s="3" t="s">
        <v>8029</v>
      </c>
      <c r="H23" s="3" t="s">
        <v>8026</v>
      </c>
      <c r="I23" s="7" t="s">
        <v>1049</v>
      </c>
      <c r="J23" s="3"/>
      <c r="K23" s="3"/>
    </row>
    <row r="24" spans="2:11" ht="15">
      <c r="B24" s="3" t="s">
        <v>1906</v>
      </c>
      <c r="C24" s="3" t="s">
        <v>8030</v>
      </c>
      <c r="D24" s="3" t="s">
        <v>1038</v>
      </c>
      <c r="E24" s="7"/>
      <c r="F24" s="3" t="s">
        <v>8031</v>
      </c>
      <c r="G24" s="3" t="s">
        <v>8032</v>
      </c>
      <c r="H24" s="3" t="s">
        <v>1098</v>
      </c>
      <c r="I24" s="7" t="s">
        <v>1054</v>
      </c>
      <c r="J24" s="3"/>
      <c r="K24" s="3"/>
    </row>
    <row r="25" spans="2:11" ht="15">
      <c r="B25" s="3" t="s">
        <v>1909</v>
      </c>
      <c r="C25" s="3" t="s">
        <v>8033</v>
      </c>
      <c r="D25" s="3" t="s">
        <v>1038</v>
      </c>
      <c r="E25" s="7"/>
      <c r="F25" s="3" t="s">
        <v>8034</v>
      </c>
      <c r="G25" s="3" t="s">
        <v>8035</v>
      </c>
      <c r="H25" s="3" t="s">
        <v>1098</v>
      </c>
      <c r="I25" s="7" t="s">
        <v>1049</v>
      </c>
      <c r="J25" s="3"/>
      <c r="K25" s="3"/>
    </row>
    <row r="26" spans="2:11" ht="15">
      <c r="B26" s="3" t="s">
        <v>1301</v>
      </c>
      <c r="C26" s="3" t="s">
        <v>8036</v>
      </c>
      <c r="D26" s="3" t="s">
        <v>1038</v>
      </c>
      <c r="E26" s="7"/>
      <c r="F26" s="3" t="s">
        <v>8037</v>
      </c>
      <c r="G26" s="3" t="s">
        <v>8038</v>
      </c>
      <c r="H26" s="3" t="s">
        <v>8039</v>
      </c>
      <c r="I26" s="7" t="s">
        <v>1099</v>
      </c>
      <c r="J26" s="3"/>
      <c r="K26" s="3"/>
    </row>
    <row r="27" spans="2:11" ht="15">
      <c r="B27" s="3" t="s">
        <v>1912</v>
      </c>
      <c r="C27" s="3" t="s">
        <v>8040</v>
      </c>
      <c r="D27" s="3" t="s">
        <v>1038</v>
      </c>
      <c r="E27" s="7"/>
      <c r="F27" s="3" t="s">
        <v>8041</v>
      </c>
      <c r="G27" s="3" t="s">
        <v>8042</v>
      </c>
      <c r="H27" s="3" t="s">
        <v>1098</v>
      </c>
      <c r="I27" s="7" t="s">
        <v>1099</v>
      </c>
      <c r="J27" s="3"/>
      <c r="K27" s="3"/>
    </row>
    <row r="28" spans="2:11" ht="15">
      <c r="B28" s="3" t="s">
        <v>1140</v>
      </c>
      <c r="C28" s="3" t="s">
        <v>8043</v>
      </c>
      <c r="D28" s="3" t="s">
        <v>1038</v>
      </c>
      <c r="E28" s="7"/>
      <c r="F28" s="3" t="s">
        <v>8044</v>
      </c>
      <c r="G28" s="3" t="s">
        <v>8045</v>
      </c>
      <c r="H28" s="3" t="s">
        <v>1098</v>
      </c>
      <c r="I28" s="7" t="s">
        <v>1054</v>
      </c>
      <c r="J28" s="3"/>
      <c r="K28" s="3"/>
    </row>
    <row r="29" spans="2:11" ht="15">
      <c r="B29" s="3" t="s">
        <v>1169</v>
      </c>
      <c r="C29" s="3" t="s">
        <v>8046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  <row r="30" spans="2:11" ht="15">
      <c r="B30" s="10" t="s">
        <v>1877</v>
      </c>
      <c r="C30" s="10" t="s">
        <v>8047</v>
      </c>
      <c r="D30" s="10" t="s">
        <v>1038</v>
      </c>
      <c r="E30" s="11"/>
      <c r="F30" s="10" t="s">
        <v>8048</v>
      </c>
      <c r="G30" s="10" t="s">
        <v>8049</v>
      </c>
      <c r="H30" s="10" t="s">
        <v>8026</v>
      </c>
      <c r="I30" s="11" t="s">
        <v>1049</v>
      </c>
      <c r="J30" s="10"/>
      <c r="K30" s="10"/>
    </row>
    <row r="31" spans="2:11" ht="15">
      <c r="B31" s="10" t="s">
        <v>1161</v>
      </c>
      <c r="C31" s="10" t="s">
        <v>8050</v>
      </c>
      <c r="D31" s="10" t="s">
        <v>1038</v>
      </c>
      <c r="E31" s="11"/>
      <c r="F31" s="10" t="s">
        <v>8051</v>
      </c>
      <c r="G31" s="10" t="s">
        <v>8052</v>
      </c>
      <c r="H31" s="10" t="s">
        <v>8053</v>
      </c>
      <c r="I31" s="11" t="s">
        <v>1049</v>
      </c>
      <c r="J31" s="10"/>
      <c r="K31" s="10"/>
    </row>
    <row r="32" spans="2:11" ht="15">
      <c r="B32" s="10" t="s">
        <v>1582</v>
      </c>
      <c r="C32" s="10" t="s">
        <v>8054</v>
      </c>
      <c r="D32" s="10" t="s">
        <v>1038</v>
      </c>
      <c r="E32" s="11"/>
      <c r="F32" s="10" t="s">
        <v>8055</v>
      </c>
      <c r="G32" s="10" t="s">
        <v>8056</v>
      </c>
      <c r="H32" s="10" t="s">
        <v>8057</v>
      </c>
      <c r="I32" s="11" t="s">
        <v>1049</v>
      </c>
      <c r="J32" s="10"/>
      <c r="K32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K4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8058</v>
      </c>
      <c r="D4" s="4" t="s">
        <v>1019</v>
      </c>
      <c r="E4" s="3" t="s">
        <v>158</v>
      </c>
    </row>
    <row r="5" spans="1:11" ht="16">
      <c r="B5" s="4" t="s">
        <v>1020</v>
      </c>
      <c r="C5" s="13" t="s">
        <v>161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159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8059</v>
      </c>
      <c r="D9" s="3" t="s">
        <v>1038</v>
      </c>
      <c r="E9" s="7"/>
      <c r="F9" s="3" t="s">
        <v>8060</v>
      </c>
      <c r="G9" s="3" t="s">
        <v>8061</v>
      </c>
      <c r="H9" s="3" t="s">
        <v>8062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8063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8064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8065</v>
      </c>
      <c r="D12" s="3" t="s">
        <v>1038</v>
      </c>
      <c r="E12" s="7"/>
      <c r="F12" s="3" t="s">
        <v>8066</v>
      </c>
      <c r="G12" s="3" t="s">
        <v>8067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8068</v>
      </c>
      <c r="D13" s="3" t="s">
        <v>1573</v>
      </c>
      <c r="E13" s="7"/>
      <c r="F13" s="3" t="s">
        <v>8069</v>
      </c>
      <c r="G13" s="3" t="s">
        <v>8070</v>
      </c>
      <c r="H13" s="3" t="s">
        <v>1098</v>
      </c>
      <c r="I13" s="7" t="s">
        <v>1576</v>
      </c>
      <c r="J13" s="3"/>
      <c r="K13" s="3"/>
    </row>
    <row r="14" spans="1:11" ht="15">
      <c r="B14" s="3" t="s">
        <v>1165</v>
      </c>
      <c r="C14" s="3" t="s">
        <v>8071</v>
      </c>
      <c r="D14" s="3" t="s">
        <v>2192</v>
      </c>
      <c r="E14" s="7"/>
      <c r="F14" s="3" t="s">
        <v>8072</v>
      </c>
      <c r="G14" s="3" t="s">
        <v>8073</v>
      </c>
      <c r="H14" s="3" t="s">
        <v>1098</v>
      </c>
      <c r="I14" s="7" t="s">
        <v>2813</v>
      </c>
      <c r="J14" s="3"/>
      <c r="K14" s="3"/>
    </row>
    <row r="15" spans="1:11" ht="15">
      <c r="B15" s="3" t="s">
        <v>1877</v>
      </c>
      <c r="C15" s="3" t="s">
        <v>8074</v>
      </c>
      <c r="D15" s="3" t="s">
        <v>2192</v>
      </c>
      <c r="E15" s="7"/>
      <c r="F15" s="3" t="s">
        <v>8075</v>
      </c>
      <c r="G15" s="3" t="s">
        <v>8076</v>
      </c>
      <c r="H15" s="3" t="s">
        <v>1098</v>
      </c>
      <c r="I15" s="7" t="s">
        <v>2813</v>
      </c>
      <c r="J15" s="3"/>
      <c r="K15" s="3"/>
    </row>
    <row r="16" spans="1:11" ht="15">
      <c r="B16" s="3" t="s">
        <v>1161</v>
      </c>
      <c r="C16" s="3" t="s">
        <v>8077</v>
      </c>
      <c r="D16" s="3" t="s">
        <v>2192</v>
      </c>
      <c r="E16" s="7"/>
      <c r="F16" s="3" t="s">
        <v>8078</v>
      </c>
      <c r="G16" s="3" t="s">
        <v>6780</v>
      </c>
      <c r="H16" s="3" t="s">
        <v>1098</v>
      </c>
      <c r="I16" s="7" t="s">
        <v>2813</v>
      </c>
      <c r="J16" s="3"/>
      <c r="K16" s="3"/>
    </row>
    <row r="17" spans="2:11" ht="15">
      <c r="B17" s="3" t="s">
        <v>1882</v>
      </c>
      <c r="C17" s="3" t="s">
        <v>8079</v>
      </c>
      <c r="D17" s="3" t="s">
        <v>2192</v>
      </c>
      <c r="E17" s="7"/>
      <c r="F17" s="3" t="s">
        <v>8080</v>
      </c>
      <c r="G17" s="3" t="s">
        <v>6783</v>
      </c>
      <c r="H17" s="3" t="s">
        <v>1098</v>
      </c>
      <c r="I17" s="7" t="s">
        <v>2813</v>
      </c>
      <c r="J17" s="3"/>
      <c r="K17" s="3"/>
    </row>
    <row r="18" spans="2:11" ht="15">
      <c r="B18" s="3" t="s">
        <v>1582</v>
      </c>
      <c r="C18" s="3" t="s">
        <v>8081</v>
      </c>
      <c r="D18" s="3" t="s">
        <v>2192</v>
      </c>
      <c r="E18" s="7"/>
      <c r="F18" s="3" t="s">
        <v>8082</v>
      </c>
      <c r="G18" s="3" t="s">
        <v>6786</v>
      </c>
      <c r="H18" s="3" t="s">
        <v>1098</v>
      </c>
      <c r="I18" s="7" t="s">
        <v>2813</v>
      </c>
      <c r="J18" s="3"/>
      <c r="K18" s="3"/>
    </row>
    <row r="19" spans="2:11" ht="15">
      <c r="B19" s="3" t="s">
        <v>1886</v>
      </c>
      <c r="C19" s="3" t="s">
        <v>8083</v>
      </c>
      <c r="D19" s="3" t="s">
        <v>2192</v>
      </c>
      <c r="E19" s="7"/>
      <c r="F19" s="3" t="s">
        <v>8084</v>
      </c>
      <c r="G19" s="3" t="s">
        <v>8085</v>
      </c>
      <c r="H19" s="3" t="s">
        <v>1098</v>
      </c>
      <c r="I19" s="7" t="s">
        <v>2813</v>
      </c>
      <c r="J19" s="3"/>
      <c r="K19" s="3"/>
    </row>
    <row r="20" spans="2:11" ht="15">
      <c r="B20" s="3" t="s">
        <v>1890</v>
      </c>
      <c r="C20" s="3" t="s">
        <v>8086</v>
      </c>
      <c r="D20" s="3" t="s">
        <v>1038</v>
      </c>
      <c r="E20" s="7"/>
      <c r="F20" s="3" t="s">
        <v>8087</v>
      </c>
      <c r="G20" s="3" t="s">
        <v>8088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8089</v>
      </c>
      <c r="D21" s="3" t="s">
        <v>2192</v>
      </c>
      <c r="E21" s="7"/>
      <c r="F21" s="3" t="s">
        <v>8090</v>
      </c>
      <c r="G21" s="3" t="s">
        <v>8091</v>
      </c>
      <c r="H21" s="3" t="s">
        <v>1098</v>
      </c>
      <c r="I21" s="7" t="s">
        <v>2813</v>
      </c>
      <c r="J21" s="3"/>
      <c r="K21" s="3"/>
    </row>
    <row r="22" spans="2:11" ht="15">
      <c r="B22" s="3" t="s">
        <v>1588</v>
      </c>
      <c r="C22" s="3" t="s">
        <v>8092</v>
      </c>
      <c r="D22" s="3" t="s">
        <v>2192</v>
      </c>
      <c r="E22" s="7"/>
      <c r="F22" s="3" t="s">
        <v>8093</v>
      </c>
      <c r="G22" s="3" t="s">
        <v>8094</v>
      </c>
      <c r="H22" s="3" t="s">
        <v>1098</v>
      </c>
      <c r="I22" s="7" t="s">
        <v>2813</v>
      </c>
      <c r="J22" s="3"/>
      <c r="K22" s="3"/>
    </row>
    <row r="23" spans="2:11" ht="15">
      <c r="B23" s="3" t="s">
        <v>1899</v>
      </c>
      <c r="C23" s="3" t="s">
        <v>8095</v>
      </c>
      <c r="D23" s="3" t="s">
        <v>2192</v>
      </c>
      <c r="E23" s="7"/>
      <c r="F23" s="3" t="s">
        <v>8096</v>
      </c>
      <c r="G23" s="3" t="s">
        <v>8097</v>
      </c>
      <c r="H23" s="3" t="s">
        <v>1098</v>
      </c>
      <c r="I23" s="7" t="s">
        <v>2813</v>
      </c>
      <c r="J23" s="3"/>
      <c r="K23" s="3"/>
    </row>
    <row r="24" spans="2:11" ht="15">
      <c r="B24" s="3" t="s">
        <v>1902</v>
      </c>
      <c r="C24" s="3" t="s">
        <v>8098</v>
      </c>
      <c r="D24" s="3" t="s">
        <v>2192</v>
      </c>
      <c r="E24" s="7"/>
      <c r="F24" s="3" t="s">
        <v>8099</v>
      </c>
      <c r="G24" s="3" t="s">
        <v>8100</v>
      </c>
      <c r="H24" s="3" t="s">
        <v>1098</v>
      </c>
      <c r="I24" s="7" t="s">
        <v>2813</v>
      </c>
      <c r="J24" s="3"/>
      <c r="K24" s="3"/>
    </row>
    <row r="25" spans="2:11" ht="15">
      <c r="B25" s="3" t="s">
        <v>1146</v>
      </c>
      <c r="C25" s="3" t="s">
        <v>8101</v>
      </c>
      <c r="D25" s="3" t="s">
        <v>2192</v>
      </c>
      <c r="E25" s="7"/>
      <c r="F25" s="3" t="s">
        <v>8102</v>
      </c>
      <c r="G25" s="3" t="s">
        <v>8103</v>
      </c>
      <c r="H25" s="3" t="s">
        <v>1098</v>
      </c>
      <c r="I25" s="7" t="s">
        <v>2813</v>
      </c>
      <c r="J25" s="3"/>
      <c r="K25" s="3"/>
    </row>
    <row r="26" spans="2:11" ht="15">
      <c r="B26" s="3" t="s">
        <v>1906</v>
      </c>
      <c r="C26" s="3" t="s">
        <v>8104</v>
      </c>
      <c r="D26" s="3" t="s">
        <v>1038</v>
      </c>
      <c r="E26" s="7"/>
      <c r="F26" s="3" t="s">
        <v>8105</v>
      </c>
      <c r="G26" s="3" t="s">
        <v>8106</v>
      </c>
      <c r="H26" s="3" t="s">
        <v>8107</v>
      </c>
      <c r="I26" s="7" t="s">
        <v>1049</v>
      </c>
      <c r="J26" s="3"/>
      <c r="K26" s="3"/>
    </row>
    <row r="27" spans="2:11" ht="15">
      <c r="B27" s="3" t="s">
        <v>1301</v>
      </c>
      <c r="C27" s="3" t="s">
        <v>8108</v>
      </c>
      <c r="D27" s="3" t="s">
        <v>1038</v>
      </c>
      <c r="E27" s="7"/>
      <c r="F27" s="3" t="s">
        <v>1646</v>
      </c>
      <c r="G27" s="3" t="s">
        <v>1647</v>
      </c>
      <c r="H27" s="3" t="s">
        <v>1648</v>
      </c>
      <c r="I27" s="7" t="s">
        <v>1049</v>
      </c>
      <c r="J27" s="3" t="s">
        <v>1043</v>
      </c>
      <c r="K27" s="3" t="s">
        <v>1043</v>
      </c>
    </row>
    <row r="28" spans="2:11" ht="15">
      <c r="B28" s="3" t="s">
        <v>1140</v>
      </c>
      <c r="C28" s="3" t="s">
        <v>8109</v>
      </c>
      <c r="D28" s="3" t="s">
        <v>1573</v>
      </c>
      <c r="E28" s="7"/>
      <c r="F28" s="3" t="s">
        <v>1615</v>
      </c>
      <c r="G28" s="3" t="s">
        <v>1616</v>
      </c>
      <c r="H28" s="3" t="s">
        <v>1617</v>
      </c>
      <c r="I28" s="7" t="s">
        <v>1618</v>
      </c>
      <c r="J28" s="3" t="s">
        <v>1043</v>
      </c>
      <c r="K28" s="3" t="s">
        <v>1043</v>
      </c>
    </row>
    <row r="29" spans="2:11" ht="15">
      <c r="B29" s="3" t="s">
        <v>1169</v>
      </c>
      <c r="C29" s="3" t="s">
        <v>8110</v>
      </c>
      <c r="D29" s="3" t="s">
        <v>1066</v>
      </c>
      <c r="E29" s="7" t="s">
        <v>1095</v>
      </c>
      <c r="F29" s="3" t="s">
        <v>8111</v>
      </c>
      <c r="G29" s="3" t="s">
        <v>8112</v>
      </c>
      <c r="H29" s="3"/>
      <c r="I29" s="7" t="s">
        <v>1042</v>
      </c>
      <c r="J29" s="3"/>
      <c r="K29" s="3"/>
    </row>
    <row r="30" spans="2:11" ht="15">
      <c r="B30" s="3" t="s">
        <v>1319</v>
      </c>
      <c r="C30" s="3" t="s">
        <v>8113</v>
      </c>
      <c r="D30" s="3" t="s">
        <v>1066</v>
      </c>
      <c r="E30" s="7" t="s">
        <v>2107</v>
      </c>
      <c r="F30" s="3" t="s">
        <v>8114</v>
      </c>
      <c r="G30" s="3" t="s">
        <v>8115</v>
      </c>
      <c r="H30" s="3" t="s">
        <v>8116</v>
      </c>
      <c r="I30" s="7" t="s">
        <v>1042</v>
      </c>
      <c r="J30" s="3"/>
      <c r="K30" s="3"/>
    </row>
    <row r="31" spans="2:11" ht="15">
      <c r="B31" s="3" t="s">
        <v>1472</v>
      </c>
      <c r="C31" s="3" t="s">
        <v>8117</v>
      </c>
      <c r="D31" s="3" t="s">
        <v>1038</v>
      </c>
      <c r="E31" s="7"/>
      <c r="F31" s="3" t="s">
        <v>8118</v>
      </c>
      <c r="G31" s="3" t="s">
        <v>8119</v>
      </c>
      <c r="H31" s="3"/>
      <c r="I31" s="7" t="s">
        <v>1076</v>
      </c>
      <c r="J31" s="3"/>
      <c r="K31" s="3"/>
    </row>
    <row r="32" spans="2:11" ht="15">
      <c r="B32" s="3" t="s">
        <v>1681</v>
      </c>
      <c r="C32" s="3" t="s">
        <v>8120</v>
      </c>
      <c r="D32" s="3" t="s">
        <v>1038</v>
      </c>
      <c r="E32" s="7"/>
      <c r="F32" s="3" t="s">
        <v>8121</v>
      </c>
      <c r="G32" s="3" t="s">
        <v>8122</v>
      </c>
      <c r="H32" s="3" t="s">
        <v>2117</v>
      </c>
      <c r="I32" s="7" t="s">
        <v>1049</v>
      </c>
      <c r="J32" s="3"/>
      <c r="K32" s="3"/>
    </row>
    <row r="33" spans="2:11" ht="15">
      <c r="B33" s="3" t="s">
        <v>1567</v>
      </c>
      <c r="C33" s="3" t="s">
        <v>8123</v>
      </c>
      <c r="D33" s="3" t="s">
        <v>1066</v>
      </c>
      <c r="E33" s="7" t="s">
        <v>2107</v>
      </c>
      <c r="F33" s="3" t="s">
        <v>2112</v>
      </c>
      <c r="G33" s="3" t="s">
        <v>8124</v>
      </c>
      <c r="H33" s="3" t="s">
        <v>2113</v>
      </c>
      <c r="I33" s="7" t="s">
        <v>1042</v>
      </c>
      <c r="J33" s="3" t="s">
        <v>1043</v>
      </c>
      <c r="K33" s="3" t="s">
        <v>1043</v>
      </c>
    </row>
    <row r="34" spans="2:11" ht="15">
      <c r="B34" s="3" t="s">
        <v>1392</v>
      </c>
      <c r="C34" s="3" t="s">
        <v>8125</v>
      </c>
      <c r="D34" s="3" t="s">
        <v>1038</v>
      </c>
      <c r="E34" s="7"/>
      <c r="F34" s="3" t="s">
        <v>2115</v>
      </c>
      <c r="G34" s="3" t="s">
        <v>2116</v>
      </c>
      <c r="H34" s="3" t="s">
        <v>2117</v>
      </c>
      <c r="I34" s="7" t="s">
        <v>1049</v>
      </c>
      <c r="J34" s="3" t="s">
        <v>1043</v>
      </c>
      <c r="K34" s="3" t="s">
        <v>1043</v>
      </c>
    </row>
    <row r="35" spans="2:11" ht="15">
      <c r="B35" s="3" t="s">
        <v>1380</v>
      </c>
      <c r="C35" s="3" t="s">
        <v>8126</v>
      </c>
      <c r="D35" s="3" t="s">
        <v>1038</v>
      </c>
      <c r="E35" s="7"/>
      <c r="F35" s="3" t="s">
        <v>2119</v>
      </c>
      <c r="G35" s="3" t="s">
        <v>2120</v>
      </c>
      <c r="H35" s="3" t="s">
        <v>2121</v>
      </c>
      <c r="I35" s="7" t="s">
        <v>1049</v>
      </c>
      <c r="J35" s="3"/>
      <c r="K35" s="3"/>
    </row>
    <row r="36" spans="2:11" ht="15">
      <c r="B36" s="3" t="s">
        <v>1388</v>
      </c>
      <c r="C36" s="3" t="s">
        <v>8127</v>
      </c>
      <c r="D36" s="3" t="s">
        <v>1038</v>
      </c>
      <c r="E36" s="7"/>
      <c r="F36" s="3" t="s">
        <v>8128</v>
      </c>
      <c r="G36" s="3" t="s">
        <v>8129</v>
      </c>
      <c r="H36" s="3" t="s">
        <v>1098</v>
      </c>
      <c r="I36" s="7" t="s">
        <v>1049</v>
      </c>
      <c r="J36" s="3" t="s">
        <v>1043</v>
      </c>
      <c r="K36" s="3" t="s">
        <v>1043</v>
      </c>
    </row>
    <row r="37" spans="2:11" ht="15">
      <c r="B37" s="3" t="s">
        <v>1384</v>
      </c>
      <c r="C37" s="3" t="s">
        <v>8130</v>
      </c>
      <c r="D37" s="3" t="s">
        <v>1038</v>
      </c>
      <c r="E37" s="7"/>
      <c r="F37" s="3" t="s">
        <v>1673</v>
      </c>
      <c r="G37" s="3" t="s">
        <v>1674</v>
      </c>
      <c r="H37" s="3" t="s">
        <v>2359</v>
      </c>
      <c r="I37" s="7"/>
      <c r="J37" s="3"/>
      <c r="K37" s="3"/>
    </row>
    <row r="38" spans="2:11" ht="15">
      <c r="B38" s="10" t="s">
        <v>1619</v>
      </c>
      <c r="C38" s="10" t="s">
        <v>8131</v>
      </c>
      <c r="D38" s="10" t="s">
        <v>1874</v>
      </c>
      <c r="E38" s="11" t="s">
        <v>1095</v>
      </c>
      <c r="F38" s="10" t="s">
        <v>8132</v>
      </c>
      <c r="G38" s="10" t="s">
        <v>8133</v>
      </c>
      <c r="H38" s="10" t="s">
        <v>1098</v>
      </c>
      <c r="I38" s="11" t="s">
        <v>1049</v>
      </c>
      <c r="J38" s="10"/>
      <c r="K38" s="10"/>
    </row>
    <row r="39" spans="2:11" ht="15">
      <c r="B39" s="10" t="s">
        <v>1909</v>
      </c>
      <c r="C39" s="10" t="s">
        <v>8134</v>
      </c>
      <c r="D39" s="10" t="s">
        <v>1874</v>
      </c>
      <c r="E39" s="11" t="s">
        <v>2107</v>
      </c>
      <c r="F39" s="10" t="s">
        <v>8135</v>
      </c>
      <c r="G39" s="10" t="s">
        <v>8136</v>
      </c>
      <c r="H39" s="10" t="s">
        <v>8116</v>
      </c>
      <c r="I39" s="11" t="s">
        <v>1049</v>
      </c>
      <c r="J39" s="10"/>
      <c r="K39" s="10"/>
    </row>
    <row r="40" spans="2:11" ht="15">
      <c r="B40" s="10" t="s">
        <v>1912</v>
      </c>
      <c r="C40" s="10" t="s">
        <v>8137</v>
      </c>
      <c r="D40" s="10" t="s">
        <v>1874</v>
      </c>
      <c r="E40" s="11" t="s">
        <v>2107</v>
      </c>
      <c r="F40" s="10" t="s">
        <v>2108</v>
      </c>
      <c r="G40" s="10" t="s">
        <v>2109</v>
      </c>
      <c r="H40" s="10" t="s">
        <v>2110</v>
      </c>
      <c r="I40" s="11" t="s">
        <v>1049</v>
      </c>
      <c r="J40" s="10" t="s">
        <v>1043</v>
      </c>
      <c r="K40" s="10" t="s">
        <v>1043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K9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8138</v>
      </c>
      <c r="D4" s="4" t="s">
        <v>1019</v>
      </c>
      <c r="E4" s="3" t="s">
        <v>162</v>
      </c>
    </row>
    <row r="5" spans="1:11" ht="16">
      <c r="B5" s="4" t="s">
        <v>1020</v>
      </c>
      <c r="C5" s="13" t="s">
        <v>165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163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8139</v>
      </c>
      <c r="D9" s="3" t="s">
        <v>1038</v>
      </c>
      <c r="E9" s="7"/>
      <c r="F9" s="3" t="s">
        <v>8140</v>
      </c>
      <c r="G9" s="3" t="s">
        <v>8141</v>
      </c>
      <c r="H9" s="3" t="s">
        <v>8142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8143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8144</v>
      </c>
      <c r="D11" s="3" t="s">
        <v>1038</v>
      </c>
      <c r="E11" s="7"/>
      <c r="F11" s="3" t="s">
        <v>8060</v>
      </c>
      <c r="G11" s="3" t="s">
        <v>8061</v>
      </c>
      <c r="H11" s="3" t="s">
        <v>8145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8146</v>
      </c>
      <c r="D12" s="3" t="s">
        <v>1038</v>
      </c>
      <c r="E12" s="7"/>
      <c r="F12" s="3" t="s">
        <v>8147</v>
      </c>
      <c r="G12" s="3" t="s">
        <v>8148</v>
      </c>
      <c r="H12" s="3" t="s">
        <v>8149</v>
      </c>
      <c r="I12" s="7" t="s">
        <v>1099</v>
      </c>
      <c r="J12" s="3"/>
      <c r="K12" s="3"/>
    </row>
    <row r="13" spans="1:11" ht="15">
      <c r="B13" s="3" t="s">
        <v>1872</v>
      </c>
      <c r="C13" s="3" t="s">
        <v>8150</v>
      </c>
      <c r="D13" s="3" t="s">
        <v>1573</v>
      </c>
      <c r="E13" s="7"/>
      <c r="F13" s="3" t="s">
        <v>8151</v>
      </c>
      <c r="G13" s="3" t="s">
        <v>8152</v>
      </c>
      <c r="H13" s="3" t="s">
        <v>1098</v>
      </c>
      <c r="I13" s="7" t="s">
        <v>1576</v>
      </c>
      <c r="J13" s="3"/>
      <c r="K13" s="3"/>
    </row>
    <row r="14" spans="1:11" ht="15">
      <c r="B14" s="3" t="s">
        <v>1165</v>
      </c>
      <c r="C14" s="3" t="s">
        <v>8153</v>
      </c>
      <c r="D14" s="3" t="s">
        <v>1842</v>
      </c>
      <c r="E14" s="7"/>
      <c r="F14" s="3" t="s">
        <v>8154</v>
      </c>
      <c r="G14" s="3" t="s">
        <v>8155</v>
      </c>
      <c r="H14" s="3" t="s">
        <v>8156</v>
      </c>
      <c r="I14" s="7" t="s">
        <v>1042</v>
      </c>
      <c r="J14" s="3"/>
      <c r="K14" s="3"/>
    </row>
    <row r="15" spans="1:11" ht="15">
      <c r="B15" s="3" t="s">
        <v>1877</v>
      </c>
      <c r="C15" s="3" t="s">
        <v>8157</v>
      </c>
      <c r="D15" s="3" t="s">
        <v>2192</v>
      </c>
      <c r="E15" s="7"/>
      <c r="F15" s="3" t="s">
        <v>8072</v>
      </c>
      <c r="G15" s="3" t="s">
        <v>8073</v>
      </c>
      <c r="H15" s="3" t="s">
        <v>8158</v>
      </c>
      <c r="I15" s="7" t="s">
        <v>2813</v>
      </c>
      <c r="J15" s="3"/>
      <c r="K15" s="3"/>
    </row>
    <row r="16" spans="1:11" ht="15">
      <c r="B16" s="3" t="s">
        <v>1161</v>
      </c>
      <c r="C16" s="3" t="s">
        <v>8159</v>
      </c>
      <c r="D16" s="3" t="s">
        <v>2192</v>
      </c>
      <c r="E16" s="7"/>
      <c r="F16" s="3" t="s">
        <v>8075</v>
      </c>
      <c r="G16" s="3" t="s">
        <v>8076</v>
      </c>
      <c r="H16" s="3" t="s">
        <v>1098</v>
      </c>
      <c r="I16" s="7" t="s">
        <v>2813</v>
      </c>
      <c r="J16" s="3"/>
      <c r="K16" s="3"/>
    </row>
    <row r="17" spans="2:11" ht="15">
      <c r="B17" s="3" t="s">
        <v>1882</v>
      </c>
      <c r="C17" s="3" t="s">
        <v>8160</v>
      </c>
      <c r="D17" s="3" t="s">
        <v>2192</v>
      </c>
      <c r="E17" s="7"/>
      <c r="F17" s="3" t="s">
        <v>8078</v>
      </c>
      <c r="G17" s="3" t="s">
        <v>6780</v>
      </c>
      <c r="H17" s="3" t="s">
        <v>1098</v>
      </c>
      <c r="I17" s="7" t="s">
        <v>2813</v>
      </c>
      <c r="J17" s="3"/>
      <c r="K17" s="3"/>
    </row>
    <row r="18" spans="2:11" ht="15">
      <c r="B18" s="3" t="s">
        <v>1582</v>
      </c>
      <c r="C18" s="3" t="s">
        <v>8161</v>
      </c>
      <c r="D18" s="3" t="s">
        <v>2192</v>
      </c>
      <c r="E18" s="7"/>
      <c r="F18" s="3" t="s">
        <v>8080</v>
      </c>
      <c r="G18" s="3" t="s">
        <v>6783</v>
      </c>
      <c r="H18" s="3" t="s">
        <v>1098</v>
      </c>
      <c r="I18" s="7" t="s">
        <v>2813</v>
      </c>
      <c r="J18" s="3"/>
      <c r="K18" s="3"/>
    </row>
    <row r="19" spans="2:11" ht="15">
      <c r="B19" s="3" t="s">
        <v>1886</v>
      </c>
      <c r="C19" s="3" t="s">
        <v>8162</v>
      </c>
      <c r="D19" s="3" t="s">
        <v>2192</v>
      </c>
      <c r="E19" s="7"/>
      <c r="F19" s="3" t="s">
        <v>8082</v>
      </c>
      <c r="G19" s="3" t="s">
        <v>6786</v>
      </c>
      <c r="H19" s="3" t="s">
        <v>1098</v>
      </c>
      <c r="I19" s="7" t="s">
        <v>2813</v>
      </c>
      <c r="J19" s="3"/>
      <c r="K19" s="3"/>
    </row>
    <row r="20" spans="2:11" ht="15">
      <c r="B20" s="3" t="s">
        <v>1890</v>
      </c>
      <c r="C20" s="3" t="s">
        <v>8163</v>
      </c>
      <c r="D20" s="3" t="s">
        <v>2192</v>
      </c>
      <c r="E20" s="7"/>
      <c r="F20" s="3" t="s">
        <v>8084</v>
      </c>
      <c r="G20" s="3" t="s">
        <v>8085</v>
      </c>
      <c r="H20" s="3" t="s">
        <v>1098</v>
      </c>
      <c r="I20" s="7" t="s">
        <v>2813</v>
      </c>
      <c r="J20" s="3"/>
      <c r="K20" s="3"/>
    </row>
    <row r="21" spans="2:11" ht="15">
      <c r="B21" s="3" t="s">
        <v>1619</v>
      </c>
      <c r="C21" s="3" t="s">
        <v>8164</v>
      </c>
      <c r="D21" s="3" t="s">
        <v>1038</v>
      </c>
      <c r="E21" s="7"/>
      <c r="F21" s="3" t="s">
        <v>8087</v>
      </c>
      <c r="G21" s="3" t="s">
        <v>8088</v>
      </c>
      <c r="H21" s="3" t="s">
        <v>1098</v>
      </c>
      <c r="I21" s="7" t="s">
        <v>1076</v>
      </c>
      <c r="J21" s="3"/>
      <c r="K21" s="3"/>
    </row>
    <row r="22" spans="2:11" ht="15">
      <c r="B22" s="3" t="s">
        <v>1895</v>
      </c>
      <c r="C22" s="3" t="s">
        <v>8165</v>
      </c>
      <c r="D22" s="3" t="s">
        <v>2192</v>
      </c>
      <c r="E22" s="7"/>
      <c r="F22" s="3" t="s">
        <v>8166</v>
      </c>
      <c r="G22" s="3" t="s">
        <v>8167</v>
      </c>
      <c r="H22" s="3" t="s">
        <v>8168</v>
      </c>
      <c r="I22" s="7" t="s">
        <v>2813</v>
      </c>
      <c r="J22" s="3"/>
      <c r="K22" s="3"/>
    </row>
    <row r="23" spans="2:11" ht="15">
      <c r="B23" s="3" t="s">
        <v>1899</v>
      </c>
      <c r="C23" s="3" t="s">
        <v>8169</v>
      </c>
      <c r="D23" s="3" t="s">
        <v>2192</v>
      </c>
      <c r="E23" s="7"/>
      <c r="F23" s="3" t="s">
        <v>8090</v>
      </c>
      <c r="G23" s="3" t="s">
        <v>8091</v>
      </c>
      <c r="H23" s="3" t="s">
        <v>1098</v>
      </c>
      <c r="I23" s="7" t="s">
        <v>2813</v>
      </c>
      <c r="J23" s="3"/>
      <c r="K23" s="3"/>
    </row>
    <row r="24" spans="2:11" ht="15">
      <c r="B24" s="3" t="s">
        <v>1902</v>
      </c>
      <c r="C24" s="3" t="s">
        <v>8170</v>
      </c>
      <c r="D24" s="3" t="s">
        <v>2192</v>
      </c>
      <c r="E24" s="7"/>
      <c r="F24" s="3" t="s">
        <v>8093</v>
      </c>
      <c r="G24" s="3" t="s">
        <v>8094</v>
      </c>
      <c r="H24" s="3" t="s">
        <v>1098</v>
      </c>
      <c r="I24" s="7" t="s">
        <v>2813</v>
      </c>
      <c r="J24" s="3"/>
      <c r="K24" s="3"/>
    </row>
    <row r="25" spans="2:11" ht="15">
      <c r="B25" s="3" t="s">
        <v>1146</v>
      </c>
      <c r="C25" s="3" t="s">
        <v>8171</v>
      </c>
      <c r="D25" s="3" t="s">
        <v>2192</v>
      </c>
      <c r="E25" s="7"/>
      <c r="F25" s="3" t="s">
        <v>8096</v>
      </c>
      <c r="G25" s="3" t="s">
        <v>8097</v>
      </c>
      <c r="H25" s="3" t="s">
        <v>1098</v>
      </c>
      <c r="I25" s="7" t="s">
        <v>2813</v>
      </c>
      <c r="J25" s="3"/>
      <c r="K25" s="3"/>
    </row>
    <row r="26" spans="2:11" ht="15">
      <c r="B26" s="3" t="s">
        <v>1906</v>
      </c>
      <c r="C26" s="3" t="s">
        <v>8172</v>
      </c>
      <c r="D26" s="3" t="s">
        <v>2192</v>
      </c>
      <c r="E26" s="7"/>
      <c r="F26" s="3" t="s">
        <v>8099</v>
      </c>
      <c r="G26" s="3" t="s">
        <v>8100</v>
      </c>
      <c r="H26" s="3" t="s">
        <v>1098</v>
      </c>
      <c r="I26" s="7" t="s">
        <v>2813</v>
      </c>
      <c r="J26" s="3"/>
      <c r="K26" s="3"/>
    </row>
    <row r="27" spans="2:11" ht="15">
      <c r="B27" s="3" t="s">
        <v>1909</v>
      </c>
      <c r="C27" s="3" t="s">
        <v>8173</v>
      </c>
      <c r="D27" s="3" t="s">
        <v>2192</v>
      </c>
      <c r="E27" s="7"/>
      <c r="F27" s="3" t="s">
        <v>8102</v>
      </c>
      <c r="G27" s="3" t="s">
        <v>8174</v>
      </c>
      <c r="H27" s="3" t="s">
        <v>1098</v>
      </c>
      <c r="I27" s="7" t="s">
        <v>2813</v>
      </c>
      <c r="J27" s="3"/>
      <c r="K27" s="3"/>
    </row>
    <row r="28" spans="2:11" ht="15">
      <c r="B28" s="3" t="s">
        <v>1301</v>
      </c>
      <c r="C28" s="3" t="s">
        <v>8175</v>
      </c>
      <c r="D28" s="3" t="s">
        <v>1038</v>
      </c>
      <c r="E28" s="7"/>
      <c r="F28" s="3" t="s">
        <v>8176</v>
      </c>
      <c r="G28" s="3" t="s">
        <v>8177</v>
      </c>
      <c r="H28" s="3" t="s">
        <v>8178</v>
      </c>
      <c r="I28" s="7" t="s">
        <v>1049</v>
      </c>
      <c r="J28" s="3" t="s">
        <v>1043</v>
      </c>
      <c r="K28" s="3" t="s">
        <v>1043</v>
      </c>
    </row>
    <row r="29" spans="2:11" ht="15">
      <c r="B29" s="3" t="s">
        <v>1912</v>
      </c>
      <c r="C29" s="3" t="s">
        <v>8179</v>
      </c>
      <c r="D29" s="3" t="s">
        <v>1038</v>
      </c>
      <c r="E29" s="7"/>
      <c r="F29" s="3" t="s">
        <v>8180</v>
      </c>
      <c r="G29" s="3" t="s">
        <v>8181</v>
      </c>
      <c r="H29" s="3" t="s">
        <v>8182</v>
      </c>
      <c r="I29" s="7" t="s">
        <v>1049</v>
      </c>
      <c r="J29" s="3"/>
      <c r="K29" s="3"/>
    </row>
    <row r="30" spans="2:11" ht="15">
      <c r="B30" s="3" t="s">
        <v>1140</v>
      </c>
      <c r="C30" s="3" t="s">
        <v>8183</v>
      </c>
      <c r="D30" s="3" t="s">
        <v>1038</v>
      </c>
      <c r="E30" s="7"/>
      <c r="F30" s="3" t="s">
        <v>8184</v>
      </c>
      <c r="G30" s="3" t="s">
        <v>8185</v>
      </c>
      <c r="H30" s="3" t="s">
        <v>8186</v>
      </c>
      <c r="I30" s="7" t="s">
        <v>1076</v>
      </c>
      <c r="J30" s="3"/>
      <c r="K30" s="3"/>
    </row>
    <row r="31" spans="2:11" ht="15">
      <c r="B31" s="3" t="s">
        <v>1319</v>
      </c>
      <c r="C31" s="3" t="s">
        <v>8187</v>
      </c>
      <c r="D31" s="3" t="s">
        <v>2192</v>
      </c>
      <c r="E31" s="7"/>
      <c r="F31" s="3" t="s">
        <v>8188</v>
      </c>
      <c r="G31" s="3" t="s">
        <v>8189</v>
      </c>
      <c r="H31" s="3" t="s">
        <v>1098</v>
      </c>
      <c r="I31" s="7" t="s">
        <v>2813</v>
      </c>
      <c r="J31" s="3"/>
      <c r="K31" s="3"/>
    </row>
    <row r="32" spans="2:11" ht="15">
      <c r="B32" s="3" t="s">
        <v>1472</v>
      </c>
      <c r="C32" s="3" t="s">
        <v>8190</v>
      </c>
      <c r="D32" s="3" t="s">
        <v>2192</v>
      </c>
      <c r="E32" s="7"/>
      <c r="F32" s="3" t="s">
        <v>8191</v>
      </c>
      <c r="G32" s="3" t="s">
        <v>8192</v>
      </c>
      <c r="H32" s="3" t="s">
        <v>1098</v>
      </c>
      <c r="I32" s="7" t="s">
        <v>2813</v>
      </c>
      <c r="J32" s="3"/>
      <c r="K32" s="3"/>
    </row>
    <row r="33" spans="2:11" ht="15">
      <c r="B33" s="3" t="s">
        <v>1567</v>
      </c>
      <c r="C33" s="3" t="s">
        <v>8193</v>
      </c>
      <c r="D33" s="3" t="s">
        <v>2192</v>
      </c>
      <c r="E33" s="7"/>
      <c r="F33" s="3" t="s">
        <v>8194</v>
      </c>
      <c r="G33" s="3" t="s">
        <v>8195</v>
      </c>
      <c r="H33" s="3" t="s">
        <v>1098</v>
      </c>
      <c r="I33" s="7" t="s">
        <v>2813</v>
      </c>
      <c r="J33" s="3"/>
      <c r="K33" s="3"/>
    </row>
    <row r="34" spans="2:11" ht="15">
      <c r="B34" s="3" t="s">
        <v>1681</v>
      </c>
      <c r="C34" s="3" t="s">
        <v>8196</v>
      </c>
      <c r="D34" s="3" t="s">
        <v>2192</v>
      </c>
      <c r="E34" s="7"/>
      <c r="F34" s="3" t="s">
        <v>8197</v>
      </c>
      <c r="G34" s="3" t="s">
        <v>8198</v>
      </c>
      <c r="H34" s="3" t="s">
        <v>1098</v>
      </c>
      <c r="I34" s="7" t="s">
        <v>2813</v>
      </c>
      <c r="J34" s="3"/>
      <c r="K34" s="3"/>
    </row>
    <row r="35" spans="2:11" ht="15">
      <c r="B35" s="3" t="s">
        <v>1392</v>
      </c>
      <c r="C35" s="3" t="s">
        <v>8199</v>
      </c>
      <c r="D35" s="3" t="s">
        <v>2192</v>
      </c>
      <c r="E35" s="7"/>
      <c r="F35" s="3" t="s">
        <v>8200</v>
      </c>
      <c r="G35" s="3" t="s">
        <v>8201</v>
      </c>
      <c r="H35" s="3" t="s">
        <v>1098</v>
      </c>
      <c r="I35" s="7" t="s">
        <v>2813</v>
      </c>
      <c r="J35" s="3"/>
      <c r="K35" s="3"/>
    </row>
    <row r="36" spans="2:11" ht="15">
      <c r="B36" s="3" t="s">
        <v>1380</v>
      </c>
      <c r="C36" s="3" t="s">
        <v>8202</v>
      </c>
      <c r="D36" s="3" t="s">
        <v>1573</v>
      </c>
      <c r="E36" s="7"/>
      <c r="F36" s="3" t="s">
        <v>8203</v>
      </c>
      <c r="G36" s="3" t="s">
        <v>8204</v>
      </c>
      <c r="H36" s="3" t="s">
        <v>1098</v>
      </c>
      <c r="I36" s="7" t="s">
        <v>1576</v>
      </c>
      <c r="J36" s="3"/>
      <c r="K36" s="3"/>
    </row>
    <row r="37" spans="2:11" ht="15">
      <c r="B37" s="3" t="s">
        <v>1388</v>
      </c>
      <c r="C37" s="3" t="s">
        <v>8205</v>
      </c>
      <c r="D37" s="3" t="s">
        <v>1038</v>
      </c>
      <c r="E37" s="7"/>
      <c r="F37" s="3" t="s">
        <v>8206</v>
      </c>
      <c r="G37" s="3" t="s">
        <v>8207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1384</v>
      </c>
      <c r="C38" s="3" t="s">
        <v>8208</v>
      </c>
      <c r="D38" s="3" t="s">
        <v>1038</v>
      </c>
      <c r="E38" s="7"/>
      <c r="F38" s="3" t="s">
        <v>8209</v>
      </c>
      <c r="G38" s="3" t="s">
        <v>8210</v>
      </c>
      <c r="H38" s="3" t="s">
        <v>1098</v>
      </c>
      <c r="I38" s="7" t="s">
        <v>1049</v>
      </c>
      <c r="J38" s="3"/>
      <c r="K38" s="3"/>
    </row>
    <row r="39" spans="2:11" ht="15">
      <c r="B39" s="3" t="s">
        <v>1448</v>
      </c>
      <c r="C39" s="3" t="s">
        <v>8211</v>
      </c>
      <c r="D39" s="3" t="s">
        <v>1038</v>
      </c>
      <c r="E39" s="7"/>
      <c r="F39" s="3" t="s">
        <v>8212</v>
      </c>
      <c r="G39" s="3" t="s">
        <v>8213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1223</v>
      </c>
      <c r="C40" s="3" t="s">
        <v>8214</v>
      </c>
      <c r="D40" s="3" t="s">
        <v>1038</v>
      </c>
      <c r="E40" s="7"/>
      <c r="F40" s="3" t="s">
        <v>8215</v>
      </c>
      <c r="G40" s="3" t="s">
        <v>8216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1215</v>
      </c>
      <c r="C41" s="3" t="s">
        <v>8217</v>
      </c>
      <c r="D41" s="3" t="s">
        <v>1038</v>
      </c>
      <c r="E41" s="7"/>
      <c r="F41" s="3" t="s">
        <v>8218</v>
      </c>
      <c r="G41" s="3" t="s">
        <v>3119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1219</v>
      </c>
      <c r="C42" s="3" t="s">
        <v>8219</v>
      </c>
      <c r="D42" s="3" t="s">
        <v>1038</v>
      </c>
      <c r="E42" s="7"/>
      <c r="F42" s="3" t="s">
        <v>8220</v>
      </c>
      <c r="G42" s="3" t="s">
        <v>8221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1227</v>
      </c>
      <c r="C43" s="3" t="s">
        <v>8222</v>
      </c>
      <c r="D43" s="3" t="s">
        <v>2192</v>
      </c>
      <c r="E43" s="7"/>
      <c r="F43" s="3" t="s">
        <v>8223</v>
      </c>
      <c r="G43" s="3" t="s">
        <v>8224</v>
      </c>
      <c r="H43" s="3" t="s">
        <v>1098</v>
      </c>
      <c r="I43" s="7" t="s">
        <v>2813</v>
      </c>
      <c r="J43" s="3"/>
      <c r="K43" s="3"/>
    </row>
    <row r="44" spans="2:11" ht="15">
      <c r="B44" s="3" t="s">
        <v>1191</v>
      </c>
      <c r="C44" s="3" t="s">
        <v>8225</v>
      </c>
      <c r="D44" s="3" t="s">
        <v>1038</v>
      </c>
      <c r="E44" s="7"/>
      <c r="F44" s="3" t="s">
        <v>8226</v>
      </c>
      <c r="G44" s="3" t="s">
        <v>8227</v>
      </c>
      <c r="H44" s="3" t="s">
        <v>1098</v>
      </c>
      <c r="I44" s="7" t="s">
        <v>1099</v>
      </c>
      <c r="J44" s="3"/>
      <c r="K44" s="3"/>
    </row>
    <row r="45" spans="2:11" ht="15">
      <c r="B45" s="3" t="s">
        <v>1195</v>
      </c>
      <c r="C45" s="3" t="s">
        <v>8228</v>
      </c>
      <c r="D45" s="3" t="s">
        <v>1038</v>
      </c>
      <c r="E45" s="7"/>
      <c r="F45" s="3" t="s">
        <v>8229</v>
      </c>
      <c r="G45" s="3" t="s">
        <v>8230</v>
      </c>
      <c r="H45" s="3" t="s">
        <v>8231</v>
      </c>
      <c r="I45" s="7" t="s">
        <v>1099</v>
      </c>
      <c r="J45" s="3"/>
      <c r="K45" s="3"/>
    </row>
    <row r="46" spans="2:11" ht="15">
      <c r="B46" s="3" t="s">
        <v>1187</v>
      </c>
      <c r="C46" s="3" t="s">
        <v>8232</v>
      </c>
      <c r="D46" s="3" t="s">
        <v>1573</v>
      </c>
      <c r="E46" s="7"/>
      <c r="F46" s="3" t="s">
        <v>8233</v>
      </c>
      <c r="G46" s="3" t="s">
        <v>7876</v>
      </c>
      <c r="H46" s="3" t="s">
        <v>1098</v>
      </c>
      <c r="I46" s="7" t="s">
        <v>1576</v>
      </c>
      <c r="J46" s="3"/>
      <c r="K46" s="3"/>
    </row>
    <row r="47" spans="2:11" ht="15">
      <c r="B47" s="3" t="s">
        <v>1416</v>
      </c>
      <c r="C47" s="3" t="s">
        <v>8234</v>
      </c>
      <c r="D47" s="3" t="s">
        <v>1038</v>
      </c>
      <c r="E47" s="7"/>
      <c r="F47" s="3" t="s">
        <v>1646</v>
      </c>
      <c r="G47" s="3" t="s">
        <v>1647</v>
      </c>
      <c r="H47" s="3" t="s">
        <v>1648</v>
      </c>
      <c r="I47" s="7" t="s">
        <v>1049</v>
      </c>
      <c r="J47" s="3"/>
      <c r="K47" s="3"/>
    </row>
    <row r="48" spans="2:11" ht="15">
      <c r="B48" s="3" t="s">
        <v>1916</v>
      </c>
      <c r="C48" s="3" t="s">
        <v>8235</v>
      </c>
      <c r="D48" s="3" t="s">
        <v>1573</v>
      </c>
      <c r="E48" s="7"/>
      <c r="F48" s="3" t="s">
        <v>1615</v>
      </c>
      <c r="G48" s="3" t="s">
        <v>1616</v>
      </c>
      <c r="H48" s="3" t="s">
        <v>1617</v>
      </c>
      <c r="I48" s="7" t="s">
        <v>1618</v>
      </c>
      <c r="J48" s="3" t="s">
        <v>1043</v>
      </c>
      <c r="K48" s="3" t="s">
        <v>1043</v>
      </c>
    </row>
    <row r="49" spans="2:11" ht="15">
      <c r="B49" s="3" t="s">
        <v>1424</v>
      </c>
      <c r="C49" s="3" t="s">
        <v>8236</v>
      </c>
      <c r="D49" s="3" t="s">
        <v>1066</v>
      </c>
      <c r="E49" s="7" t="s">
        <v>1095</v>
      </c>
      <c r="F49" s="3" t="s">
        <v>8237</v>
      </c>
      <c r="G49" s="3" t="s">
        <v>8238</v>
      </c>
      <c r="H49" s="3"/>
      <c r="I49" s="7" t="s">
        <v>1042</v>
      </c>
      <c r="J49" s="3"/>
      <c r="K49" s="3"/>
    </row>
    <row r="50" spans="2:11" ht="15">
      <c r="B50" s="3" t="s">
        <v>1428</v>
      </c>
      <c r="C50" s="3" t="s">
        <v>8239</v>
      </c>
      <c r="D50" s="3" t="s">
        <v>1066</v>
      </c>
      <c r="E50" s="7" t="s">
        <v>1095</v>
      </c>
      <c r="F50" s="3" t="s">
        <v>8111</v>
      </c>
      <c r="G50" s="3" t="s">
        <v>8112</v>
      </c>
      <c r="H50" s="3"/>
      <c r="I50" s="7" t="s">
        <v>1042</v>
      </c>
      <c r="J50" s="3"/>
      <c r="K50" s="3"/>
    </row>
    <row r="51" spans="2:11" ht="15">
      <c r="B51" s="3" t="s">
        <v>1420</v>
      </c>
      <c r="C51" s="3" t="s">
        <v>8240</v>
      </c>
      <c r="D51" s="3" t="s">
        <v>1038</v>
      </c>
      <c r="E51" s="7"/>
      <c r="F51" s="3" t="s">
        <v>2598</v>
      </c>
      <c r="G51" s="3" t="s">
        <v>8241</v>
      </c>
      <c r="H51" s="3" t="s">
        <v>8242</v>
      </c>
      <c r="I51" s="7" t="s">
        <v>1054</v>
      </c>
      <c r="J51" s="3"/>
      <c r="K51" s="3" t="s">
        <v>1043</v>
      </c>
    </row>
    <row r="52" spans="2:11" ht="15">
      <c r="B52" s="3" t="s">
        <v>1571</v>
      </c>
      <c r="C52" s="3" t="s">
        <v>8243</v>
      </c>
      <c r="D52" s="3" t="s">
        <v>1038</v>
      </c>
      <c r="E52" s="7"/>
      <c r="F52" s="3" t="s">
        <v>8244</v>
      </c>
      <c r="G52" s="3" t="s">
        <v>8245</v>
      </c>
      <c r="H52" s="3" t="s">
        <v>8246</v>
      </c>
      <c r="I52" s="7" t="s">
        <v>1049</v>
      </c>
      <c r="J52" s="3"/>
      <c r="K52" s="3"/>
    </row>
    <row r="53" spans="2:11" ht="15">
      <c r="B53" s="3" t="s">
        <v>1765</v>
      </c>
      <c r="C53" s="3" t="s">
        <v>8247</v>
      </c>
      <c r="D53" s="3" t="s">
        <v>1038</v>
      </c>
      <c r="E53" s="7"/>
      <c r="F53" s="3" t="s">
        <v>8248</v>
      </c>
      <c r="G53" s="3" t="s">
        <v>8249</v>
      </c>
      <c r="H53" s="3" t="s">
        <v>8250</v>
      </c>
      <c r="I53" s="7" t="s">
        <v>1049</v>
      </c>
      <c r="J53" s="3"/>
      <c r="K53" s="3"/>
    </row>
    <row r="54" spans="2:11" ht="15">
      <c r="B54" s="3" t="s">
        <v>1920</v>
      </c>
      <c r="C54" s="3" t="s">
        <v>8251</v>
      </c>
      <c r="D54" s="3" t="s">
        <v>1573</v>
      </c>
      <c r="E54" s="7"/>
      <c r="F54" s="3" t="s">
        <v>8252</v>
      </c>
      <c r="G54" s="3" t="s">
        <v>8253</v>
      </c>
      <c r="H54" s="3" t="s">
        <v>1098</v>
      </c>
      <c r="I54" s="7"/>
      <c r="J54" s="3"/>
      <c r="K54" s="3"/>
    </row>
    <row r="55" spans="2:11" ht="15">
      <c r="B55" s="3" t="s">
        <v>1924</v>
      </c>
      <c r="C55" s="3" t="s">
        <v>8254</v>
      </c>
      <c r="D55" s="3" t="s">
        <v>1038</v>
      </c>
      <c r="E55" s="7"/>
      <c r="F55" s="3" t="s">
        <v>8255</v>
      </c>
      <c r="G55" s="3" t="s">
        <v>8256</v>
      </c>
      <c r="H55" s="3" t="s">
        <v>1098</v>
      </c>
      <c r="I55" s="7" t="s">
        <v>1099</v>
      </c>
      <c r="J55" s="3"/>
      <c r="K55" s="3"/>
    </row>
    <row r="56" spans="2:11" ht="15">
      <c r="B56" s="3" t="s">
        <v>1928</v>
      </c>
      <c r="C56" s="3" t="s">
        <v>8257</v>
      </c>
      <c r="D56" s="3" t="s">
        <v>1038</v>
      </c>
      <c r="E56" s="7"/>
      <c r="F56" s="3" t="s">
        <v>8258</v>
      </c>
      <c r="G56" s="3" t="s">
        <v>8259</v>
      </c>
      <c r="H56" s="3" t="s">
        <v>1098</v>
      </c>
      <c r="I56" s="7" t="s">
        <v>1099</v>
      </c>
      <c r="J56" s="3"/>
      <c r="K56" s="3"/>
    </row>
    <row r="57" spans="2:11" ht="15">
      <c r="B57" s="3" t="s">
        <v>1931</v>
      </c>
      <c r="C57" s="3" t="s">
        <v>8260</v>
      </c>
      <c r="D57" s="3" t="s">
        <v>1038</v>
      </c>
      <c r="E57" s="7"/>
      <c r="F57" s="3" t="s">
        <v>8261</v>
      </c>
      <c r="G57" s="3" t="s">
        <v>8262</v>
      </c>
      <c r="H57" s="3" t="s">
        <v>1098</v>
      </c>
      <c r="I57" s="7" t="s">
        <v>1099</v>
      </c>
      <c r="J57" s="3"/>
      <c r="K57" s="3"/>
    </row>
    <row r="58" spans="2:11" ht="15">
      <c r="B58" s="3" t="s">
        <v>1934</v>
      </c>
      <c r="C58" s="3" t="s">
        <v>8263</v>
      </c>
      <c r="D58" s="3" t="s">
        <v>1038</v>
      </c>
      <c r="E58" s="7"/>
      <c r="F58" s="3" t="s">
        <v>8264</v>
      </c>
      <c r="G58" s="3" t="s">
        <v>8265</v>
      </c>
      <c r="H58" s="3" t="s">
        <v>1098</v>
      </c>
      <c r="I58" s="7" t="s">
        <v>1099</v>
      </c>
      <c r="J58" s="3"/>
      <c r="K58" s="3"/>
    </row>
    <row r="59" spans="2:11" ht="15">
      <c r="B59" s="3" t="s">
        <v>1938</v>
      </c>
      <c r="C59" s="3" t="s">
        <v>8266</v>
      </c>
      <c r="D59" s="3" t="s">
        <v>1038</v>
      </c>
      <c r="E59" s="7"/>
      <c r="F59" s="3" t="s">
        <v>8267</v>
      </c>
      <c r="G59" s="3" t="s">
        <v>8268</v>
      </c>
      <c r="H59" s="3" t="s">
        <v>1098</v>
      </c>
      <c r="I59" s="7" t="s">
        <v>1099</v>
      </c>
      <c r="J59" s="3"/>
      <c r="K59" s="3"/>
    </row>
    <row r="60" spans="2:11" ht="15">
      <c r="B60" s="3" t="s">
        <v>1942</v>
      </c>
      <c r="C60" s="3" t="s">
        <v>8269</v>
      </c>
      <c r="D60" s="3" t="s">
        <v>1038</v>
      </c>
      <c r="E60" s="7"/>
      <c r="F60" s="3" t="s">
        <v>8270</v>
      </c>
      <c r="G60" s="3" t="s">
        <v>8271</v>
      </c>
      <c r="H60" s="3" t="s">
        <v>1098</v>
      </c>
      <c r="I60" s="7" t="s">
        <v>1099</v>
      </c>
      <c r="J60" s="3"/>
      <c r="K60" s="3"/>
    </row>
    <row r="61" spans="2:11" ht="15">
      <c r="B61" s="3" t="s">
        <v>1495</v>
      </c>
      <c r="C61" s="3" t="s">
        <v>8272</v>
      </c>
      <c r="D61" s="3" t="s">
        <v>1038</v>
      </c>
      <c r="E61" s="7"/>
      <c r="F61" s="3" t="s">
        <v>8273</v>
      </c>
      <c r="G61" s="3" t="s">
        <v>8274</v>
      </c>
      <c r="H61" s="3" t="s">
        <v>1098</v>
      </c>
      <c r="I61" s="7" t="s">
        <v>1099</v>
      </c>
      <c r="J61" s="3"/>
      <c r="K61" s="3"/>
    </row>
    <row r="62" spans="2:11" ht="15">
      <c r="B62" s="3" t="s">
        <v>1481</v>
      </c>
      <c r="C62" s="3" t="s">
        <v>8275</v>
      </c>
      <c r="D62" s="3" t="s">
        <v>1038</v>
      </c>
      <c r="E62" s="7"/>
      <c r="F62" s="3" t="s">
        <v>8276</v>
      </c>
      <c r="G62" s="3" t="s">
        <v>8277</v>
      </c>
      <c r="H62" s="3" t="s">
        <v>1098</v>
      </c>
      <c r="I62" s="7" t="s">
        <v>1099</v>
      </c>
      <c r="J62" s="3"/>
      <c r="K62" s="3"/>
    </row>
    <row r="63" spans="2:11" ht="15">
      <c r="B63" s="3" t="s">
        <v>1347</v>
      </c>
      <c r="C63" s="3" t="s">
        <v>8278</v>
      </c>
      <c r="D63" s="3" t="s">
        <v>1038</v>
      </c>
      <c r="E63" s="7"/>
      <c r="F63" s="3" t="s">
        <v>8279</v>
      </c>
      <c r="G63" s="3" t="s">
        <v>8280</v>
      </c>
      <c r="H63" s="3" t="s">
        <v>1098</v>
      </c>
      <c r="I63" s="7" t="s">
        <v>1099</v>
      </c>
      <c r="J63" s="3"/>
      <c r="K63" s="3"/>
    </row>
    <row r="64" spans="2:11" ht="15">
      <c r="B64" s="3" t="s">
        <v>1375</v>
      </c>
      <c r="C64" s="3" t="s">
        <v>8281</v>
      </c>
      <c r="D64" s="3" t="s">
        <v>1038</v>
      </c>
      <c r="E64" s="7"/>
      <c r="F64" s="3" t="s">
        <v>8282</v>
      </c>
      <c r="G64" s="3" t="s">
        <v>8283</v>
      </c>
      <c r="H64" s="3" t="s">
        <v>1098</v>
      </c>
      <c r="I64" s="7" t="s">
        <v>1099</v>
      </c>
      <c r="J64" s="3"/>
      <c r="K64" s="3"/>
    </row>
    <row r="65" spans="2:11" ht="15">
      <c r="B65" s="3" t="s">
        <v>1252</v>
      </c>
      <c r="C65" s="3" t="s">
        <v>8284</v>
      </c>
      <c r="D65" s="3" t="s">
        <v>1038</v>
      </c>
      <c r="E65" s="7"/>
      <c r="F65" s="3" t="s">
        <v>8285</v>
      </c>
      <c r="G65" s="3" t="s">
        <v>8286</v>
      </c>
      <c r="H65" s="3" t="s">
        <v>1098</v>
      </c>
      <c r="I65" s="7" t="s">
        <v>1099</v>
      </c>
      <c r="J65" s="3"/>
      <c r="K65" s="3"/>
    </row>
    <row r="66" spans="2:11" ht="15">
      <c r="B66" s="3" t="s">
        <v>1182</v>
      </c>
      <c r="C66" s="3" t="s">
        <v>8287</v>
      </c>
      <c r="D66" s="3" t="s">
        <v>1038</v>
      </c>
      <c r="E66" s="7"/>
      <c r="F66" s="3" t="s">
        <v>8288</v>
      </c>
      <c r="G66" s="3" t="s">
        <v>8289</v>
      </c>
      <c r="H66" s="3" t="s">
        <v>1098</v>
      </c>
      <c r="I66" s="7" t="s">
        <v>1099</v>
      </c>
      <c r="J66" s="3"/>
      <c r="K66" s="3"/>
    </row>
    <row r="67" spans="2:11" ht="15">
      <c r="B67" s="3" t="s">
        <v>1592</v>
      </c>
      <c r="C67" s="3" t="s">
        <v>8290</v>
      </c>
      <c r="D67" s="3" t="s">
        <v>1038</v>
      </c>
      <c r="E67" s="7"/>
      <c r="F67" s="3" t="s">
        <v>8291</v>
      </c>
      <c r="G67" s="3" t="s">
        <v>8292</v>
      </c>
      <c r="H67" s="3" t="s">
        <v>1098</v>
      </c>
      <c r="I67" s="7" t="s">
        <v>1099</v>
      </c>
      <c r="J67" s="3"/>
      <c r="K67" s="3"/>
    </row>
    <row r="68" spans="2:11" ht="15">
      <c r="B68" s="3" t="s">
        <v>1476</v>
      </c>
      <c r="C68" s="3" t="s">
        <v>8293</v>
      </c>
      <c r="D68" s="3" t="s">
        <v>1038</v>
      </c>
      <c r="E68" s="7"/>
      <c r="F68" s="3" t="s">
        <v>8294</v>
      </c>
      <c r="G68" s="3" t="s">
        <v>8295</v>
      </c>
      <c r="H68" s="3" t="s">
        <v>1098</v>
      </c>
      <c r="I68" s="7" t="s">
        <v>1099</v>
      </c>
      <c r="J68" s="3"/>
      <c r="K68" s="3"/>
    </row>
    <row r="69" spans="2:11" ht="15">
      <c r="B69" s="3" t="s">
        <v>1676</v>
      </c>
      <c r="C69" s="3" t="s">
        <v>8296</v>
      </c>
      <c r="D69" s="3" t="s">
        <v>1038</v>
      </c>
      <c r="E69" s="7"/>
      <c r="F69" s="3" t="s">
        <v>8297</v>
      </c>
      <c r="G69" s="3" t="s">
        <v>8298</v>
      </c>
      <c r="H69" s="3" t="s">
        <v>1098</v>
      </c>
      <c r="I69" s="7" t="s">
        <v>1099</v>
      </c>
      <c r="J69" s="3"/>
      <c r="K69" s="3"/>
    </row>
    <row r="70" spans="2:11" ht="15">
      <c r="B70" s="3" t="s">
        <v>1362</v>
      </c>
      <c r="C70" s="3" t="s">
        <v>8299</v>
      </c>
      <c r="D70" s="3" t="s">
        <v>1038</v>
      </c>
      <c r="E70" s="7"/>
      <c r="F70" s="3" t="s">
        <v>8300</v>
      </c>
      <c r="G70" s="3" t="s">
        <v>8301</v>
      </c>
      <c r="H70" s="3" t="s">
        <v>1098</v>
      </c>
      <c r="I70" s="7" t="s">
        <v>1099</v>
      </c>
      <c r="J70" s="3"/>
      <c r="K70" s="3"/>
    </row>
    <row r="71" spans="2:11" ht="15">
      <c r="B71" s="3" t="s">
        <v>1126</v>
      </c>
      <c r="C71" s="3" t="s">
        <v>8302</v>
      </c>
      <c r="D71" s="3" t="s">
        <v>1038</v>
      </c>
      <c r="E71" s="7"/>
      <c r="F71" s="3" t="s">
        <v>8303</v>
      </c>
      <c r="G71" s="3" t="s">
        <v>8304</v>
      </c>
      <c r="H71" s="3" t="s">
        <v>1098</v>
      </c>
      <c r="I71" s="7" t="s">
        <v>1099</v>
      </c>
      <c r="J71" s="3"/>
      <c r="K71" s="3"/>
    </row>
    <row r="72" spans="2:11" ht="15">
      <c r="B72" s="3" t="s">
        <v>1725</v>
      </c>
      <c r="C72" s="3" t="s">
        <v>8305</v>
      </c>
      <c r="D72" s="3" t="s">
        <v>1038</v>
      </c>
      <c r="E72" s="7"/>
      <c r="F72" s="3" t="s">
        <v>8306</v>
      </c>
      <c r="G72" s="3" t="s">
        <v>8307</v>
      </c>
      <c r="H72" s="3" t="s">
        <v>1098</v>
      </c>
      <c r="I72" s="7" t="s">
        <v>1099</v>
      </c>
      <c r="J72" s="3"/>
      <c r="K72" s="3"/>
    </row>
    <row r="73" spans="2:11" ht="15">
      <c r="B73" s="3" t="s">
        <v>1173</v>
      </c>
      <c r="C73" s="3" t="s">
        <v>8308</v>
      </c>
      <c r="D73" s="3" t="s">
        <v>1038</v>
      </c>
      <c r="E73" s="7"/>
      <c r="F73" s="3" t="s">
        <v>8309</v>
      </c>
      <c r="G73" s="3" t="s">
        <v>8310</v>
      </c>
      <c r="H73" s="3" t="s">
        <v>1098</v>
      </c>
      <c r="I73" s="7" t="s">
        <v>1099</v>
      </c>
      <c r="J73" s="3"/>
      <c r="K73" s="3"/>
    </row>
    <row r="74" spans="2:11" ht="15">
      <c r="B74" s="3" t="s">
        <v>1452</v>
      </c>
      <c r="C74" s="3" t="s">
        <v>8311</v>
      </c>
      <c r="D74" s="3" t="s">
        <v>1038</v>
      </c>
      <c r="E74" s="7"/>
      <c r="F74" s="3" t="s">
        <v>8312</v>
      </c>
      <c r="G74" s="3" t="s">
        <v>8313</v>
      </c>
      <c r="H74" s="3" t="s">
        <v>1098</v>
      </c>
      <c r="I74" s="7" t="s">
        <v>1099</v>
      </c>
      <c r="J74" s="3"/>
      <c r="K74" s="3"/>
    </row>
    <row r="75" spans="2:11" ht="15">
      <c r="B75" s="3" t="s">
        <v>1131</v>
      </c>
      <c r="C75" s="3" t="s">
        <v>8314</v>
      </c>
      <c r="D75" s="3" t="s">
        <v>1038</v>
      </c>
      <c r="E75" s="7"/>
      <c r="F75" s="3" t="s">
        <v>8315</v>
      </c>
      <c r="G75" s="3" t="s">
        <v>8316</v>
      </c>
      <c r="H75" s="3" t="s">
        <v>1098</v>
      </c>
      <c r="I75" s="7" t="s">
        <v>1099</v>
      </c>
      <c r="J75" s="3"/>
      <c r="K75" s="3"/>
    </row>
    <row r="76" spans="2:11" ht="15">
      <c r="B76" s="3" t="s">
        <v>1671</v>
      </c>
      <c r="C76" s="3" t="s">
        <v>8317</v>
      </c>
      <c r="D76" s="3" t="s">
        <v>1038</v>
      </c>
      <c r="E76" s="7"/>
      <c r="F76" s="3" t="s">
        <v>8318</v>
      </c>
      <c r="G76" s="3" t="s">
        <v>8319</v>
      </c>
      <c r="H76" s="3" t="s">
        <v>1098</v>
      </c>
      <c r="I76" s="7" t="s">
        <v>1099</v>
      </c>
      <c r="J76" s="3"/>
      <c r="K76" s="3"/>
    </row>
    <row r="77" spans="2:11" ht="15">
      <c r="B77" s="3" t="s">
        <v>1275</v>
      </c>
      <c r="C77" s="3" t="s">
        <v>8320</v>
      </c>
      <c r="D77" s="3" t="s">
        <v>1038</v>
      </c>
      <c r="E77" s="7"/>
      <c r="F77" s="3" t="s">
        <v>8321</v>
      </c>
      <c r="G77" s="3" t="s">
        <v>8322</v>
      </c>
      <c r="H77" s="3" t="s">
        <v>1098</v>
      </c>
      <c r="I77" s="7" t="s">
        <v>1099</v>
      </c>
      <c r="J77" s="3"/>
      <c r="K77" s="3"/>
    </row>
    <row r="78" spans="2:11" ht="15">
      <c r="B78" s="3" t="s">
        <v>1644</v>
      </c>
      <c r="C78" s="3" t="s">
        <v>8323</v>
      </c>
      <c r="D78" s="3" t="s">
        <v>1038</v>
      </c>
      <c r="E78" s="7"/>
      <c r="F78" s="3" t="s">
        <v>8324</v>
      </c>
      <c r="G78" s="3" t="s">
        <v>8325</v>
      </c>
      <c r="H78" s="3" t="s">
        <v>1098</v>
      </c>
      <c r="I78" s="7" t="s">
        <v>1099</v>
      </c>
      <c r="J78" s="3"/>
      <c r="K78" s="3"/>
    </row>
    <row r="79" spans="2:11" ht="15">
      <c r="B79" s="3" t="s">
        <v>1613</v>
      </c>
      <c r="C79" s="3" t="s">
        <v>8326</v>
      </c>
      <c r="D79" s="3" t="s">
        <v>1038</v>
      </c>
      <c r="E79" s="7"/>
      <c r="F79" s="3" t="s">
        <v>8327</v>
      </c>
      <c r="G79" s="3" t="s">
        <v>8328</v>
      </c>
      <c r="H79" s="3" t="s">
        <v>1098</v>
      </c>
      <c r="I79" s="7" t="s">
        <v>1099</v>
      </c>
      <c r="J79" s="3"/>
      <c r="K79" s="3"/>
    </row>
    <row r="80" spans="2:11" ht="15">
      <c r="B80" s="3" t="s">
        <v>1624</v>
      </c>
      <c r="C80" s="3" t="s">
        <v>8329</v>
      </c>
      <c r="D80" s="3" t="s">
        <v>1038</v>
      </c>
      <c r="E80" s="7"/>
      <c r="F80" s="3" t="s">
        <v>8330</v>
      </c>
      <c r="G80" s="3" t="s">
        <v>8331</v>
      </c>
      <c r="H80" s="3" t="s">
        <v>1098</v>
      </c>
      <c r="I80" s="7" t="s">
        <v>1099</v>
      </c>
      <c r="J80" s="3"/>
      <c r="K80" s="3"/>
    </row>
    <row r="81" spans="2:11" ht="15">
      <c r="B81" s="3" t="s">
        <v>1635</v>
      </c>
      <c r="C81" s="3" t="s">
        <v>8332</v>
      </c>
      <c r="D81" s="3" t="s">
        <v>1038</v>
      </c>
      <c r="E81" s="7"/>
      <c r="F81" s="3" t="s">
        <v>8333</v>
      </c>
      <c r="G81" s="3" t="s">
        <v>8334</v>
      </c>
      <c r="H81" s="3" t="s">
        <v>1098</v>
      </c>
      <c r="I81" s="7" t="s">
        <v>1099</v>
      </c>
      <c r="J81" s="3"/>
      <c r="K81" s="3"/>
    </row>
    <row r="82" spans="2:11" ht="15">
      <c r="B82" s="3" t="s">
        <v>1658</v>
      </c>
      <c r="C82" s="3" t="s">
        <v>8335</v>
      </c>
      <c r="D82" s="3" t="s">
        <v>1038</v>
      </c>
      <c r="E82" s="7"/>
      <c r="F82" s="3" t="s">
        <v>8336</v>
      </c>
      <c r="G82" s="3" t="s">
        <v>8337</v>
      </c>
      <c r="H82" s="3" t="s">
        <v>1098</v>
      </c>
      <c r="I82" s="7" t="s">
        <v>1099</v>
      </c>
      <c r="J82" s="3"/>
      <c r="K82" s="3"/>
    </row>
    <row r="83" spans="2:11" ht="15">
      <c r="B83" s="3" t="s">
        <v>1517</v>
      </c>
      <c r="C83" s="3" t="s">
        <v>8338</v>
      </c>
      <c r="D83" s="3" t="s">
        <v>1038</v>
      </c>
      <c r="E83" s="7"/>
      <c r="F83" s="3" t="s">
        <v>8339</v>
      </c>
      <c r="G83" s="3" t="s">
        <v>8340</v>
      </c>
      <c r="H83" s="3" t="s">
        <v>1098</v>
      </c>
      <c r="I83" s="7" t="s">
        <v>1099</v>
      </c>
      <c r="J83" s="3"/>
      <c r="K83" s="3"/>
    </row>
    <row r="84" spans="2:11" ht="15">
      <c r="B84" s="3" t="s">
        <v>1552</v>
      </c>
      <c r="C84" s="3" t="s">
        <v>8341</v>
      </c>
      <c r="D84" s="3" t="s">
        <v>1038</v>
      </c>
      <c r="E84" s="7"/>
      <c r="F84" s="3" t="s">
        <v>8342</v>
      </c>
      <c r="G84" s="3" t="s">
        <v>8343</v>
      </c>
      <c r="H84" s="3" t="s">
        <v>1098</v>
      </c>
      <c r="I84" s="7" t="s">
        <v>1099</v>
      </c>
      <c r="J84" s="3"/>
      <c r="K84" s="3"/>
    </row>
    <row r="85" spans="2:11" ht="15">
      <c r="B85" s="3" t="s">
        <v>1537</v>
      </c>
      <c r="C85" s="3" t="s">
        <v>8344</v>
      </c>
      <c r="D85" s="3" t="s">
        <v>1038</v>
      </c>
      <c r="E85" s="7"/>
      <c r="F85" s="3" t="s">
        <v>8345</v>
      </c>
      <c r="G85" s="3" t="s">
        <v>8346</v>
      </c>
      <c r="H85" s="3" t="s">
        <v>1098</v>
      </c>
      <c r="I85" s="7" t="s">
        <v>1099</v>
      </c>
      <c r="J85" s="3"/>
      <c r="K85" s="3"/>
    </row>
    <row r="86" spans="2:11" ht="15">
      <c r="B86" s="3" t="s">
        <v>1522</v>
      </c>
      <c r="C86" s="3" t="s">
        <v>8347</v>
      </c>
      <c r="D86" s="3" t="s">
        <v>1038</v>
      </c>
      <c r="E86" s="7"/>
      <c r="F86" s="3" t="s">
        <v>8348</v>
      </c>
      <c r="G86" s="3" t="s">
        <v>8349</v>
      </c>
      <c r="H86" s="3" t="s">
        <v>1098</v>
      </c>
      <c r="I86" s="7" t="s">
        <v>1099</v>
      </c>
      <c r="J86" s="3"/>
      <c r="K86" s="3"/>
    </row>
    <row r="87" spans="2:11" ht="15">
      <c r="B87" s="3" t="s">
        <v>1285</v>
      </c>
      <c r="C87" s="3" t="s">
        <v>8350</v>
      </c>
      <c r="D87" s="3" t="s">
        <v>1038</v>
      </c>
      <c r="E87" s="7"/>
      <c r="F87" s="3" t="s">
        <v>8351</v>
      </c>
      <c r="G87" s="3" t="s">
        <v>8352</v>
      </c>
      <c r="H87" s="3" t="s">
        <v>1098</v>
      </c>
      <c r="I87" s="7" t="s">
        <v>1099</v>
      </c>
      <c r="J87" s="3"/>
      <c r="K87" s="3"/>
    </row>
    <row r="88" spans="2:11" ht="15">
      <c r="B88" s="3" t="s">
        <v>1508</v>
      </c>
      <c r="C88" s="3" t="s">
        <v>8353</v>
      </c>
      <c r="D88" s="3" t="s">
        <v>1038</v>
      </c>
      <c r="E88" s="7"/>
      <c r="F88" s="3" t="s">
        <v>8354</v>
      </c>
      <c r="G88" s="3" t="s">
        <v>8355</v>
      </c>
      <c r="H88" s="3" t="s">
        <v>1098</v>
      </c>
      <c r="I88" s="7" t="s">
        <v>1099</v>
      </c>
      <c r="J88" s="3"/>
      <c r="K88" s="3"/>
    </row>
    <row r="89" spans="2:11" ht="15">
      <c r="B89" s="3" t="s">
        <v>1210</v>
      </c>
      <c r="C89" s="3" t="s">
        <v>8356</v>
      </c>
      <c r="D89" s="3" t="s">
        <v>1038</v>
      </c>
      <c r="E89" s="7"/>
      <c r="F89" s="3" t="s">
        <v>8357</v>
      </c>
      <c r="G89" s="3" t="s">
        <v>8358</v>
      </c>
      <c r="H89" s="3" t="s">
        <v>1098</v>
      </c>
      <c r="I89" s="7" t="s">
        <v>1099</v>
      </c>
      <c r="J89" s="3"/>
      <c r="K89" s="3"/>
    </row>
    <row r="90" spans="2:11" ht="15">
      <c r="B90" s="3" t="s">
        <v>1467</v>
      </c>
      <c r="C90" s="3" t="s">
        <v>8359</v>
      </c>
      <c r="D90" s="3" t="s">
        <v>1038</v>
      </c>
      <c r="E90" s="7"/>
      <c r="F90" s="3" t="s">
        <v>8360</v>
      </c>
      <c r="G90" s="3" t="s">
        <v>8361</v>
      </c>
      <c r="H90" s="3" t="s">
        <v>1098</v>
      </c>
      <c r="I90" s="7" t="s">
        <v>1099</v>
      </c>
      <c r="J90" s="3"/>
      <c r="K90" s="3"/>
    </row>
    <row r="91" spans="2:11" ht="15">
      <c r="B91" s="3" t="s">
        <v>1352</v>
      </c>
      <c r="C91" s="3" t="s">
        <v>8362</v>
      </c>
      <c r="D91" s="3" t="s">
        <v>1038</v>
      </c>
      <c r="E91" s="7"/>
      <c r="F91" s="3" t="s">
        <v>8363</v>
      </c>
      <c r="G91" s="3" t="s">
        <v>8364</v>
      </c>
      <c r="H91" s="3" t="s">
        <v>1098</v>
      </c>
      <c r="I91" s="7" t="s">
        <v>1099</v>
      </c>
      <c r="J91" s="3"/>
      <c r="K91" s="3"/>
    </row>
    <row r="92" spans="2:11" ht="15">
      <c r="B92" s="3" t="s">
        <v>1437</v>
      </c>
      <c r="C92" s="3" t="s">
        <v>8365</v>
      </c>
      <c r="D92" s="3" t="s">
        <v>1038</v>
      </c>
      <c r="E92" s="7"/>
      <c r="F92" s="3" t="s">
        <v>8366</v>
      </c>
      <c r="G92" s="3" t="s">
        <v>8367</v>
      </c>
      <c r="H92" s="3" t="s">
        <v>1098</v>
      </c>
      <c r="I92" s="7" t="s">
        <v>1099</v>
      </c>
      <c r="J92" s="3"/>
      <c r="K92" s="3"/>
    </row>
    <row r="93" spans="2:11" ht="15">
      <c r="B93" s="3" t="s">
        <v>1443</v>
      </c>
      <c r="C93" s="3" t="s">
        <v>8368</v>
      </c>
      <c r="D93" s="3" t="s">
        <v>1066</v>
      </c>
      <c r="E93" s="7" t="s">
        <v>1095</v>
      </c>
      <c r="F93" s="3" t="s">
        <v>8369</v>
      </c>
      <c r="G93" s="3" t="s">
        <v>8370</v>
      </c>
      <c r="H93" s="3" t="s">
        <v>1098</v>
      </c>
      <c r="I93" s="7"/>
      <c r="J93" s="3"/>
      <c r="K93" s="3"/>
    </row>
    <row r="94" spans="2:11" ht="15">
      <c r="B94" s="3" t="s">
        <v>1064</v>
      </c>
      <c r="C94" s="3" t="s">
        <v>8371</v>
      </c>
      <c r="D94" s="3" t="s">
        <v>1038</v>
      </c>
      <c r="E94" s="7"/>
      <c r="F94" s="3" t="s">
        <v>1673</v>
      </c>
      <c r="G94" s="3" t="s">
        <v>1674</v>
      </c>
      <c r="H94" s="3" t="s">
        <v>2359</v>
      </c>
      <c r="I94" s="7"/>
      <c r="J94" s="3"/>
      <c r="K94" s="3"/>
    </row>
    <row r="95" spans="2:11" ht="15">
      <c r="B95" s="10" t="s">
        <v>1588</v>
      </c>
      <c r="C95" s="10" t="s">
        <v>8372</v>
      </c>
      <c r="D95" s="10" t="s">
        <v>1874</v>
      </c>
      <c r="E95" s="11" t="s">
        <v>1095</v>
      </c>
      <c r="F95" s="10" t="s">
        <v>8132</v>
      </c>
      <c r="G95" s="10" t="s">
        <v>8133</v>
      </c>
      <c r="H95" s="10" t="s">
        <v>1098</v>
      </c>
      <c r="I95" s="11" t="s">
        <v>1049</v>
      </c>
      <c r="J95" s="10"/>
      <c r="K95" s="10"/>
    </row>
    <row r="96" spans="2:11" ht="15">
      <c r="B96" s="10" t="s">
        <v>1169</v>
      </c>
      <c r="C96" s="10" t="s">
        <v>8373</v>
      </c>
      <c r="D96" s="10" t="s">
        <v>1874</v>
      </c>
      <c r="E96" s="11" t="s">
        <v>1095</v>
      </c>
      <c r="F96" s="10" t="s">
        <v>8374</v>
      </c>
      <c r="G96" s="10" t="s">
        <v>8375</v>
      </c>
      <c r="H96" s="10" t="s">
        <v>1098</v>
      </c>
      <c r="I96" s="11" t="s">
        <v>1049</v>
      </c>
      <c r="J96" s="10"/>
      <c r="K96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4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8376</v>
      </c>
      <c r="D4" s="4" t="s">
        <v>1019</v>
      </c>
      <c r="E4" s="3" t="s">
        <v>166</v>
      </c>
    </row>
    <row r="5" spans="1:11" ht="16">
      <c r="B5" s="4" t="s">
        <v>1020</v>
      </c>
      <c r="C5" s="13" t="s">
        <v>169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167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8377</v>
      </c>
      <c r="D9" s="3" t="s">
        <v>1038</v>
      </c>
      <c r="E9" s="7"/>
      <c r="F9" s="3" t="s">
        <v>8378</v>
      </c>
      <c r="G9" s="3" t="s">
        <v>8379</v>
      </c>
      <c r="H9" s="3" t="s">
        <v>8380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8381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8382</v>
      </c>
      <c r="D11" s="3" t="s">
        <v>1038</v>
      </c>
      <c r="E11" s="7"/>
      <c r="F11" s="3" t="s">
        <v>8060</v>
      </c>
      <c r="G11" s="3" t="s">
        <v>8061</v>
      </c>
      <c r="H11" s="3" t="s">
        <v>8145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1886</v>
      </c>
      <c r="C12" s="3" t="s">
        <v>8383</v>
      </c>
      <c r="D12" s="3" t="s">
        <v>1038</v>
      </c>
      <c r="E12" s="7"/>
      <c r="F12" s="3" t="s">
        <v>8384</v>
      </c>
      <c r="G12" s="3" t="s">
        <v>8385</v>
      </c>
      <c r="H12" s="3" t="s">
        <v>8386</v>
      </c>
      <c r="I12" s="7" t="s">
        <v>1054</v>
      </c>
      <c r="J12" s="3"/>
      <c r="K12" s="3"/>
    </row>
    <row r="13" spans="1:11" ht="15">
      <c r="B13" s="10" t="s">
        <v>1882</v>
      </c>
      <c r="C13" s="10" t="s">
        <v>8387</v>
      </c>
      <c r="D13" s="10" t="s">
        <v>1874</v>
      </c>
      <c r="E13" s="11" t="s">
        <v>2107</v>
      </c>
      <c r="F13" s="10" t="s">
        <v>8135</v>
      </c>
      <c r="G13" s="10" t="s">
        <v>8136</v>
      </c>
      <c r="H13" s="10" t="s">
        <v>8116</v>
      </c>
      <c r="I13" s="11" t="s">
        <v>1049</v>
      </c>
      <c r="J13" s="10"/>
      <c r="K13" s="10"/>
    </row>
    <row r="14" spans="1:11" ht="15">
      <c r="B14" s="3" t="s">
        <v>1301</v>
      </c>
      <c r="C14" s="3" t="s">
        <v>8388</v>
      </c>
      <c r="D14" s="3" t="s">
        <v>1066</v>
      </c>
      <c r="E14" s="7" t="s">
        <v>2107</v>
      </c>
      <c r="F14" s="3" t="s">
        <v>8114</v>
      </c>
      <c r="G14" s="3" t="s">
        <v>8115</v>
      </c>
      <c r="H14" s="3" t="s">
        <v>8116</v>
      </c>
      <c r="I14" s="7" t="s">
        <v>1042</v>
      </c>
      <c r="J14" s="3"/>
      <c r="K14" s="3"/>
    </row>
    <row r="15" spans="1:11" ht="15">
      <c r="B15" s="3" t="s">
        <v>1912</v>
      </c>
      <c r="C15" s="3" t="s">
        <v>8389</v>
      </c>
      <c r="D15" s="3" t="s">
        <v>1038</v>
      </c>
      <c r="E15" s="7"/>
      <c r="F15" s="3" t="s">
        <v>8118</v>
      </c>
      <c r="G15" s="3" t="s">
        <v>8119</v>
      </c>
      <c r="H15" s="3"/>
      <c r="I15" s="7" t="s">
        <v>1076</v>
      </c>
      <c r="J15" s="3"/>
      <c r="K15" s="3"/>
    </row>
    <row r="16" spans="1:11" ht="15">
      <c r="B16" s="3" t="s">
        <v>1681</v>
      </c>
      <c r="C16" s="3" t="s">
        <v>8390</v>
      </c>
      <c r="D16" s="3" t="s">
        <v>1038</v>
      </c>
      <c r="E16" s="7"/>
      <c r="F16" s="3" t="s">
        <v>8121</v>
      </c>
      <c r="G16" s="3" t="s">
        <v>8122</v>
      </c>
      <c r="H16" s="3" t="s">
        <v>2117</v>
      </c>
      <c r="I16" s="7" t="s">
        <v>1049</v>
      </c>
      <c r="J16" s="3"/>
      <c r="K16" s="3"/>
    </row>
    <row r="17" spans="2:11" ht="15">
      <c r="B17" s="3" t="s">
        <v>1890</v>
      </c>
      <c r="C17" s="3" t="s">
        <v>8391</v>
      </c>
      <c r="D17" s="3" t="s">
        <v>2192</v>
      </c>
      <c r="E17" s="7"/>
      <c r="F17" s="3" t="s">
        <v>8392</v>
      </c>
      <c r="G17" s="3" t="s">
        <v>8393</v>
      </c>
      <c r="H17" s="3" t="s">
        <v>8394</v>
      </c>
      <c r="I17" s="7" t="s">
        <v>2813</v>
      </c>
      <c r="J17" s="3"/>
      <c r="K17" s="3"/>
    </row>
    <row r="18" spans="2:11" ht="15">
      <c r="B18" s="10" t="s">
        <v>1161</v>
      </c>
      <c r="C18" s="10" t="s">
        <v>8395</v>
      </c>
      <c r="D18" s="10" t="s">
        <v>1038</v>
      </c>
      <c r="E18" s="11"/>
      <c r="F18" s="10" t="s">
        <v>8105</v>
      </c>
      <c r="G18" s="10" t="s">
        <v>8106</v>
      </c>
      <c r="H18" s="10" t="s">
        <v>8107</v>
      </c>
      <c r="I18" s="11" t="s">
        <v>1049</v>
      </c>
      <c r="J18" s="10"/>
      <c r="K18" s="10"/>
    </row>
    <row r="19" spans="2:11" ht="15">
      <c r="B19" s="3" t="s">
        <v>1319</v>
      </c>
      <c r="C19" s="3" t="s">
        <v>8396</v>
      </c>
      <c r="D19" s="3" t="s">
        <v>1038</v>
      </c>
      <c r="E19" s="7"/>
      <c r="F19" s="3" t="s">
        <v>8397</v>
      </c>
      <c r="G19" s="3" t="s">
        <v>8398</v>
      </c>
      <c r="H19" s="3"/>
      <c r="I19" s="7" t="s">
        <v>1049</v>
      </c>
      <c r="J19" s="3"/>
      <c r="K19" s="3"/>
    </row>
    <row r="20" spans="2:11" ht="15">
      <c r="B20" s="3" t="s">
        <v>1472</v>
      </c>
      <c r="C20" s="3" t="s">
        <v>8399</v>
      </c>
      <c r="D20" s="3" t="s">
        <v>1038</v>
      </c>
      <c r="E20" s="7"/>
      <c r="F20" s="3" t="s">
        <v>8400</v>
      </c>
      <c r="G20" s="3" t="s">
        <v>8401</v>
      </c>
      <c r="H20" s="3"/>
      <c r="I20" s="7" t="s">
        <v>1049</v>
      </c>
      <c r="J20" s="3"/>
      <c r="K20" s="3"/>
    </row>
    <row r="21" spans="2:11" ht="15">
      <c r="B21" s="3" t="s">
        <v>1055</v>
      </c>
      <c r="C21" s="3" t="s">
        <v>8402</v>
      </c>
      <c r="D21" s="3" t="s">
        <v>1038</v>
      </c>
      <c r="E21" s="7"/>
      <c r="F21" s="3" t="s">
        <v>8128</v>
      </c>
      <c r="G21" s="3" t="s">
        <v>8129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1872</v>
      </c>
      <c r="C22" s="3" t="s">
        <v>8403</v>
      </c>
      <c r="D22" s="3" t="s">
        <v>1573</v>
      </c>
      <c r="E22" s="7"/>
      <c r="F22" s="3" t="s">
        <v>8404</v>
      </c>
      <c r="G22" s="3" t="s">
        <v>8405</v>
      </c>
      <c r="H22" s="3" t="s">
        <v>1098</v>
      </c>
      <c r="I22" s="7" t="s">
        <v>1576</v>
      </c>
      <c r="J22" s="3"/>
      <c r="K22" s="3"/>
    </row>
    <row r="23" spans="2:11" ht="15">
      <c r="B23" s="10" t="s">
        <v>1877</v>
      </c>
      <c r="C23" s="10" t="s">
        <v>8406</v>
      </c>
      <c r="D23" s="10" t="s">
        <v>1874</v>
      </c>
      <c r="E23" s="11" t="s">
        <v>8407</v>
      </c>
      <c r="F23" s="10" t="s">
        <v>6299</v>
      </c>
      <c r="G23" s="10" t="s">
        <v>8408</v>
      </c>
      <c r="H23" s="10" t="s">
        <v>8409</v>
      </c>
      <c r="I23" s="11" t="s">
        <v>1049</v>
      </c>
      <c r="J23" s="10"/>
      <c r="K23" s="10"/>
    </row>
    <row r="24" spans="2:11" ht="15">
      <c r="B24" s="3" t="s">
        <v>1906</v>
      </c>
      <c r="C24" s="3" t="s">
        <v>8410</v>
      </c>
      <c r="D24" s="3" t="s">
        <v>1066</v>
      </c>
      <c r="E24" s="7" t="s">
        <v>8407</v>
      </c>
      <c r="F24" s="3" t="s">
        <v>8411</v>
      </c>
      <c r="G24" s="3" t="s">
        <v>8412</v>
      </c>
      <c r="H24" s="3" t="s">
        <v>8409</v>
      </c>
      <c r="I24" s="7" t="s">
        <v>1042</v>
      </c>
      <c r="J24" s="3"/>
      <c r="K24" s="3"/>
    </row>
    <row r="25" spans="2:11" ht="15">
      <c r="B25" s="3" t="s">
        <v>1909</v>
      </c>
      <c r="C25" s="3" t="s">
        <v>8413</v>
      </c>
      <c r="D25" s="3" t="s">
        <v>1038</v>
      </c>
      <c r="E25" s="7"/>
      <c r="F25" s="3" t="s">
        <v>8414</v>
      </c>
      <c r="G25" s="3" t="s">
        <v>3561</v>
      </c>
      <c r="H25" s="3"/>
      <c r="I25" s="7" t="s">
        <v>1076</v>
      </c>
      <c r="J25" s="3"/>
      <c r="K25" s="3"/>
    </row>
    <row r="26" spans="2:11" ht="15">
      <c r="B26" s="3" t="s">
        <v>1567</v>
      </c>
      <c r="C26" s="3" t="s">
        <v>8415</v>
      </c>
      <c r="D26" s="3" t="s">
        <v>1038</v>
      </c>
      <c r="E26" s="7"/>
      <c r="F26" s="3" t="s">
        <v>8416</v>
      </c>
      <c r="G26" s="3" t="s">
        <v>3564</v>
      </c>
      <c r="H26" s="3" t="s">
        <v>8417</v>
      </c>
      <c r="I26" s="7" t="s">
        <v>1049</v>
      </c>
      <c r="J26" s="3"/>
      <c r="K26" s="3"/>
    </row>
    <row r="27" spans="2:11" ht="15">
      <c r="B27" s="3" t="s">
        <v>1165</v>
      </c>
      <c r="C27" s="3" t="s">
        <v>8418</v>
      </c>
      <c r="D27" s="3" t="s">
        <v>2192</v>
      </c>
      <c r="E27" s="7"/>
      <c r="F27" s="3" t="s">
        <v>8419</v>
      </c>
      <c r="G27" s="3" t="s">
        <v>8420</v>
      </c>
      <c r="H27" s="3" t="s">
        <v>8421</v>
      </c>
      <c r="I27" s="7" t="s">
        <v>2813</v>
      </c>
      <c r="J27" s="3"/>
      <c r="K27" s="3"/>
    </row>
    <row r="28" spans="2:11" ht="15">
      <c r="B28" s="3" t="s">
        <v>1392</v>
      </c>
      <c r="C28" s="3" t="s">
        <v>8422</v>
      </c>
      <c r="D28" s="3" t="s">
        <v>2192</v>
      </c>
      <c r="E28" s="7"/>
      <c r="F28" s="3" t="s">
        <v>8423</v>
      </c>
      <c r="G28" s="3" t="s">
        <v>8424</v>
      </c>
      <c r="H28" s="3" t="s">
        <v>1098</v>
      </c>
      <c r="I28" s="7"/>
      <c r="J28" s="3"/>
      <c r="K28" s="3"/>
    </row>
    <row r="29" spans="2:11" ht="15">
      <c r="B29" s="3" t="s">
        <v>1380</v>
      </c>
      <c r="C29" s="3" t="s">
        <v>8425</v>
      </c>
      <c r="D29" s="3" t="s">
        <v>2192</v>
      </c>
      <c r="E29" s="7"/>
      <c r="F29" s="3" t="s">
        <v>8426</v>
      </c>
      <c r="G29" s="3" t="s">
        <v>8427</v>
      </c>
      <c r="H29" s="3" t="s">
        <v>8428</v>
      </c>
      <c r="I29" s="7"/>
      <c r="J29" s="3"/>
      <c r="K29" s="3"/>
    </row>
    <row r="30" spans="2:11" ht="15">
      <c r="B30" s="3" t="s">
        <v>1388</v>
      </c>
      <c r="C30" s="3" t="s">
        <v>8429</v>
      </c>
      <c r="D30" s="3" t="s">
        <v>2192</v>
      </c>
      <c r="E30" s="7"/>
      <c r="F30" s="3" t="s">
        <v>8430</v>
      </c>
      <c r="G30" s="3" t="s">
        <v>8431</v>
      </c>
      <c r="H30" s="3" t="s">
        <v>1098</v>
      </c>
      <c r="I30" s="7"/>
      <c r="J30" s="3"/>
      <c r="K30" s="3"/>
    </row>
    <row r="31" spans="2:11" ht="15">
      <c r="B31" s="3" t="s">
        <v>1899</v>
      </c>
      <c r="C31" s="3" t="s">
        <v>8432</v>
      </c>
      <c r="D31" s="3" t="s">
        <v>1038</v>
      </c>
      <c r="E31" s="7"/>
      <c r="F31" s="3" t="s">
        <v>8433</v>
      </c>
      <c r="G31" s="3" t="s">
        <v>8434</v>
      </c>
      <c r="H31" s="3" t="s">
        <v>1098</v>
      </c>
      <c r="I31" s="7" t="s">
        <v>1866</v>
      </c>
      <c r="J31" s="3"/>
      <c r="K31" s="3"/>
    </row>
    <row r="32" spans="2:11" ht="15">
      <c r="B32" s="10" t="s">
        <v>1619</v>
      </c>
      <c r="C32" s="10" t="s">
        <v>8435</v>
      </c>
      <c r="D32" s="10" t="s">
        <v>1874</v>
      </c>
      <c r="E32" s="11" t="s">
        <v>1095</v>
      </c>
      <c r="F32" s="10" t="s">
        <v>8436</v>
      </c>
      <c r="G32" s="10" t="s">
        <v>8437</v>
      </c>
      <c r="H32" s="10" t="s">
        <v>1098</v>
      </c>
      <c r="I32" s="11" t="s">
        <v>1049</v>
      </c>
      <c r="J32" s="10"/>
      <c r="K32" s="10"/>
    </row>
    <row r="33" spans="2:11" ht="15">
      <c r="B33" s="3" t="s">
        <v>1169</v>
      </c>
      <c r="C33" s="3" t="s">
        <v>8438</v>
      </c>
      <c r="D33" s="3" t="s">
        <v>1066</v>
      </c>
      <c r="E33" s="7" t="s">
        <v>1095</v>
      </c>
      <c r="F33" s="3" t="s">
        <v>8439</v>
      </c>
      <c r="G33" s="3" t="s">
        <v>8440</v>
      </c>
      <c r="H33" s="3"/>
      <c r="I33" s="7" t="s">
        <v>1042</v>
      </c>
      <c r="J33" s="3"/>
      <c r="K33" s="3"/>
    </row>
    <row r="34" spans="2:11" ht="15">
      <c r="B34" s="3" t="s">
        <v>1448</v>
      </c>
      <c r="C34" s="3" t="s">
        <v>8441</v>
      </c>
      <c r="D34" s="3" t="s">
        <v>1038</v>
      </c>
      <c r="E34" s="7"/>
      <c r="F34" s="3" t="s">
        <v>8442</v>
      </c>
      <c r="G34" s="3" t="s">
        <v>8443</v>
      </c>
      <c r="H34" s="3" t="s">
        <v>1098</v>
      </c>
      <c r="I34" s="7" t="s">
        <v>1145</v>
      </c>
      <c r="J34" s="3"/>
      <c r="K34" s="3"/>
    </row>
    <row r="35" spans="2:11" ht="15">
      <c r="B35" s="3" t="s">
        <v>1384</v>
      </c>
      <c r="C35" s="3" t="s">
        <v>8444</v>
      </c>
      <c r="D35" s="3" t="s">
        <v>1038</v>
      </c>
      <c r="E35" s="7"/>
      <c r="F35" s="3" t="s">
        <v>8445</v>
      </c>
      <c r="G35" s="3" t="s">
        <v>8446</v>
      </c>
      <c r="H35" s="3" t="s">
        <v>1098</v>
      </c>
      <c r="I35" s="7" t="s">
        <v>1042</v>
      </c>
      <c r="J35" s="3"/>
      <c r="K35" s="3"/>
    </row>
    <row r="36" spans="2:11" ht="15">
      <c r="B36" s="3" t="s">
        <v>1895</v>
      </c>
      <c r="C36" s="3" t="s">
        <v>8447</v>
      </c>
      <c r="D36" s="3" t="s">
        <v>1038</v>
      </c>
      <c r="E36" s="7"/>
      <c r="F36" s="3" t="s">
        <v>8448</v>
      </c>
      <c r="G36" s="3" t="s">
        <v>8449</v>
      </c>
      <c r="H36" s="3" t="s">
        <v>8450</v>
      </c>
      <c r="I36" s="7" t="s">
        <v>1054</v>
      </c>
      <c r="J36" s="3"/>
      <c r="K36" s="3"/>
    </row>
    <row r="37" spans="2:11" ht="15">
      <c r="B37" s="3" t="s">
        <v>1588</v>
      </c>
      <c r="C37" s="3" t="s">
        <v>8451</v>
      </c>
      <c r="D37" s="3" t="s">
        <v>1573</v>
      </c>
      <c r="E37" s="7"/>
      <c r="F37" s="3" t="s">
        <v>8452</v>
      </c>
      <c r="G37" s="3" t="s">
        <v>8453</v>
      </c>
      <c r="H37" s="3" t="s">
        <v>1098</v>
      </c>
      <c r="I37" s="7" t="s">
        <v>1576</v>
      </c>
      <c r="J37" s="3"/>
      <c r="K37" s="3"/>
    </row>
    <row r="38" spans="2:11" ht="15">
      <c r="B38" s="10" t="s">
        <v>1582</v>
      </c>
      <c r="C38" s="10" t="s">
        <v>8454</v>
      </c>
      <c r="D38" s="10" t="s">
        <v>1874</v>
      </c>
      <c r="E38" s="11" t="s">
        <v>1095</v>
      </c>
      <c r="F38" s="10" t="s">
        <v>8374</v>
      </c>
      <c r="G38" s="10" t="s">
        <v>8375</v>
      </c>
      <c r="H38" s="10" t="s">
        <v>1098</v>
      </c>
      <c r="I38" s="11" t="s">
        <v>1049</v>
      </c>
      <c r="J38" s="10"/>
      <c r="K38" s="10"/>
    </row>
    <row r="39" spans="2:11" ht="15">
      <c r="B39" s="3" t="s">
        <v>1140</v>
      </c>
      <c r="C39" s="3" t="s">
        <v>8455</v>
      </c>
      <c r="D39" s="3" t="s">
        <v>1066</v>
      </c>
      <c r="E39" s="7" t="s">
        <v>1095</v>
      </c>
      <c r="F39" s="3" t="s">
        <v>8237</v>
      </c>
      <c r="G39" s="3" t="s">
        <v>8238</v>
      </c>
      <c r="H39" s="3"/>
      <c r="I39" s="7" t="s">
        <v>1042</v>
      </c>
      <c r="J39" s="3"/>
      <c r="K39" s="3"/>
    </row>
    <row r="40" spans="2:11" ht="15">
      <c r="B40" s="3" t="s">
        <v>1223</v>
      </c>
      <c r="C40" s="3" t="s">
        <v>8456</v>
      </c>
      <c r="D40" s="3" t="s">
        <v>1573</v>
      </c>
      <c r="E40" s="7"/>
      <c r="F40" s="3" t="s">
        <v>8457</v>
      </c>
      <c r="G40" s="3" t="s">
        <v>8458</v>
      </c>
      <c r="H40" s="3" t="s">
        <v>1098</v>
      </c>
      <c r="I40" s="7"/>
      <c r="J40" s="3"/>
      <c r="K40" s="3"/>
    </row>
    <row r="41" spans="2:11" ht="15">
      <c r="B41" s="3" t="s">
        <v>1902</v>
      </c>
      <c r="C41" s="3" t="s">
        <v>8459</v>
      </c>
      <c r="D41" s="3" t="s">
        <v>1038</v>
      </c>
      <c r="E41" s="7"/>
      <c r="F41" s="3" t="s">
        <v>1646</v>
      </c>
      <c r="G41" s="3" t="s">
        <v>1647</v>
      </c>
      <c r="H41" s="3" t="s">
        <v>1648</v>
      </c>
      <c r="I41" s="7" t="s">
        <v>1049</v>
      </c>
      <c r="J41" s="3" t="s">
        <v>1043</v>
      </c>
      <c r="K41" s="3" t="s">
        <v>1043</v>
      </c>
    </row>
    <row r="42" spans="2:11" ht="15">
      <c r="B42" s="3" t="s">
        <v>1146</v>
      </c>
      <c r="C42" s="3" t="s">
        <v>8460</v>
      </c>
      <c r="D42" s="3" t="s">
        <v>1573</v>
      </c>
      <c r="E42" s="7"/>
      <c r="F42" s="3" t="s">
        <v>1615</v>
      </c>
      <c r="G42" s="3" t="s">
        <v>1616</v>
      </c>
      <c r="H42" s="3" t="s">
        <v>1617</v>
      </c>
      <c r="I42" s="7" t="s">
        <v>1618</v>
      </c>
      <c r="J42" s="3" t="s">
        <v>1043</v>
      </c>
      <c r="K42" s="3" t="s">
        <v>1043</v>
      </c>
    </row>
    <row r="43" spans="2:11" ht="15">
      <c r="B43" s="3" t="s">
        <v>1215</v>
      </c>
      <c r="C43" s="3" t="s">
        <v>8461</v>
      </c>
      <c r="D43" s="3" t="s">
        <v>1038</v>
      </c>
      <c r="E43" s="7"/>
      <c r="F43" s="3" t="s">
        <v>1673</v>
      </c>
      <c r="G43" s="3" t="s">
        <v>1674</v>
      </c>
      <c r="H43" s="3" t="s">
        <v>2359</v>
      </c>
      <c r="I43" s="7"/>
      <c r="J43" s="3"/>
      <c r="K4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K4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8462</v>
      </c>
      <c r="D4" s="4" t="s">
        <v>1019</v>
      </c>
      <c r="E4" s="3" t="s">
        <v>170</v>
      </c>
    </row>
    <row r="5" spans="1:11" ht="16">
      <c r="B5" s="4" t="s">
        <v>1020</v>
      </c>
      <c r="C5" s="13" t="s">
        <v>173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171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8463</v>
      </c>
      <c r="D9" s="3" t="s">
        <v>1038</v>
      </c>
      <c r="E9" s="7"/>
      <c r="F9" s="3" t="s">
        <v>8464</v>
      </c>
      <c r="G9" s="3" t="s">
        <v>8465</v>
      </c>
      <c r="H9" s="3" t="s">
        <v>8466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8467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1912</v>
      </c>
      <c r="C11" s="3" t="s">
        <v>8468</v>
      </c>
      <c r="D11" s="3" t="s">
        <v>1038</v>
      </c>
      <c r="E11" s="7"/>
      <c r="F11" s="3" t="s">
        <v>8212</v>
      </c>
      <c r="G11" s="3" t="s">
        <v>8213</v>
      </c>
      <c r="H11" s="3" t="s">
        <v>1098</v>
      </c>
      <c r="I11" s="7" t="s">
        <v>1049</v>
      </c>
      <c r="J11" s="3"/>
      <c r="K11" s="3"/>
    </row>
    <row r="12" spans="1:11" ht="15">
      <c r="B12" s="3" t="s">
        <v>1140</v>
      </c>
      <c r="C12" s="3" t="s">
        <v>8469</v>
      </c>
      <c r="D12" s="3" t="s">
        <v>1038</v>
      </c>
      <c r="E12" s="7"/>
      <c r="F12" s="3" t="s">
        <v>8215</v>
      </c>
      <c r="G12" s="3" t="s">
        <v>8470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1169</v>
      </c>
      <c r="C13" s="3" t="s">
        <v>8471</v>
      </c>
      <c r="D13" s="3" t="s">
        <v>1038</v>
      </c>
      <c r="E13" s="7"/>
      <c r="F13" s="3" t="s">
        <v>8218</v>
      </c>
      <c r="G13" s="3" t="s">
        <v>3119</v>
      </c>
      <c r="H13" s="3" t="s">
        <v>1098</v>
      </c>
      <c r="I13" s="7" t="s">
        <v>1049</v>
      </c>
      <c r="J13" s="3"/>
      <c r="K13" s="3"/>
    </row>
    <row r="14" spans="1:11" ht="15">
      <c r="B14" s="3" t="s">
        <v>1319</v>
      </c>
      <c r="C14" s="3" t="s">
        <v>8472</v>
      </c>
      <c r="D14" s="3" t="s">
        <v>1038</v>
      </c>
      <c r="E14" s="7"/>
      <c r="F14" s="3" t="s">
        <v>8220</v>
      </c>
      <c r="G14" s="3" t="s">
        <v>8221</v>
      </c>
      <c r="H14" s="3" t="s">
        <v>1098</v>
      </c>
      <c r="I14" s="7" t="s">
        <v>1049</v>
      </c>
      <c r="J14" s="3"/>
      <c r="K14" s="3"/>
    </row>
    <row r="15" spans="1:11" ht="15">
      <c r="B15" s="3" t="s">
        <v>1902</v>
      </c>
      <c r="C15" s="3" t="s">
        <v>8473</v>
      </c>
      <c r="D15" s="3" t="s">
        <v>1038</v>
      </c>
      <c r="E15" s="7"/>
      <c r="F15" s="3" t="s">
        <v>8176</v>
      </c>
      <c r="G15" s="3" t="s">
        <v>8177</v>
      </c>
      <c r="H15" s="3" t="s">
        <v>8178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1146</v>
      </c>
      <c r="C16" s="3" t="s">
        <v>8474</v>
      </c>
      <c r="D16" s="3" t="s">
        <v>1038</v>
      </c>
      <c r="E16" s="7"/>
      <c r="F16" s="3" t="s">
        <v>8180</v>
      </c>
      <c r="G16" s="3" t="s">
        <v>8181</v>
      </c>
      <c r="H16" s="3" t="s">
        <v>8182</v>
      </c>
      <c r="I16" s="7" t="s">
        <v>1049</v>
      </c>
      <c r="J16" s="3"/>
      <c r="K16" s="3"/>
    </row>
    <row r="17" spans="2:11" ht="15">
      <c r="B17" s="3" t="s">
        <v>1906</v>
      </c>
      <c r="C17" s="3" t="s">
        <v>8475</v>
      </c>
      <c r="D17" s="3" t="s">
        <v>1038</v>
      </c>
      <c r="E17" s="7"/>
      <c r="F17" s="3" t="s">
        <v>8184</v>
      </c>
      <c r="G17" s="3" t="s">
        <v>8185</v>
      </c>
      <c r="H17" s="3" t="s">
        <v>8186</v>
      </c>
      <c r="I17" s="7" t="s">
        <v>2079</v>
      </c>
      <c r="J17" s="3"/>
      <c r="K17" s="3"/>
    </row>
    <row r="18" spans="2:11" ht="15">
      <c r="B18" s="3" t="s">
        <v>1472</v>
      </c>
      <c r="C18" s="3" t="s">
        <v>8476</v>
      </c>
      <c r="D18" s="3" t="s">
        <v>2192</v>
      </c>
      <c r="E18" s="7"/>
      <c r="F18" s="3" t="s">
        <v>8223</v>
      </c>
      <c r="G18" s="3" t="s">
        <v>8224</v>
      </c>
      <c r="H18" s="3" t="s">
        <v>1098</v>
      </c>
      <c r="I18" s="7" t="s">
        <v>2813</v>
      </c>
      <c r="J18" s="3"/>
      <c r="K18" s="3"/>
    </row>
    <row r="19" spans="2:11" ht="15">
      <c r="B19" s="3" t="s">
        <v>1567</v>
      </c>
      <c r="C19" s="3" t="s">
        <v>8477</v>
      </c>
      <c r="D19" s="3" t="s">
        <v>1038</v>
      </c>
      <c r="E19" s="7"/>
      <c r="F19" s="3" t="s">
        <v>8226</v>
      </c>
      <c r="G19" s="3" t="s">
        <v>8227</v>
      </c>
      <c r="H19" s="3" t="s">
        <v>1098</v>
      </c>
      <c r="I19" s="7" t="s">
        <v>1099</v>
      </c>
      <c r="J19" s="3"/>
      <c r="K19" s="3"/>
    </row>
    <row r="20" spans="2:11" ht="15">
      <c r="B20" s="3" t="s">
        <v>1219</v>
      </c>
      <c r="C20" s="3" t="s">
        <v>8478</v>
      </c>
      <c r="D20" s="3" t="s">
        <v>2192</v>
      </c>
      <c r="E20" s="7"/>
      <c r="F20" s="3" t="s">
        <v>8166</v>
      </c>
      <c r="G20" s="3" t="s">
        <v>8479</v>
      </c>
      <c r="H20" s="3" t="s">
        <v>1098</v>
      </c>
      <c r="I20" s="7"/>
      <c r="J20" s="3"/>
      <c r="K20" s="3"/>
    </row>
    <row r="21" spans="2:11" ht="15">
      <c r="B21" s="3" t="s">
        <v>1681</v>
      </c>
      <c r="C21" s="3" t="s">
        <v>8480</v>
      </c>
      <c r="D21" s="3" t="s">
        <v>1038</v>
      </c>
      <c r="E21" s="7"/>
      <c r="F21" s="3" t="s">
        <v>8229</v>
      </c>
      <c r="G21" s="3" t="s">
        <v>8230</v>
      </c>
      <c r="H21" s="3" t="s">
        <v>8231</v>
      </c>
      <c r="I21" s="7" t="s">
        <v>1049</v>
      </c>
      <c r="J21" s="3"/>
      <c r="K21" s="3"/>
    </row>
    <row r="22" spans="2:11" ht="15">
      <c r="B22" s="3" t="s">
        <v>1392</v>
      </c>
      <c r="C22" s="3" t="s">
        <v>8481</v>
      </c>
      <c r="D22" s="3" t="s">
        <v>1573</v>
      </c>
      <c r="E22" s="7"/>
      <c r="F22" s="3" t="s">
        <v>8233</v>
      </c>
      <c r="G22" s="3" t="s">
        <v>7876</v>
      </c>
      <c r="H22" s="3" t="s">
        <v>1098</v>
      </c>
      <c r="I22" s="7" t="s">
        <v>1576</v>
      </c>
      <c r="J22" s="3"/>
      <c r="K22" s="3"/>
    </row>
    <row r="23" spans="2:11" ht="15">
      <c r="B23" s="3" t="s">
        <v>1909</v>
      </c>
      <c r="C23" s="3" t="s">
        <v>8482</v>
      </c>
      <c r="D23" s="3" t="s">
        <v>1038</v>
      </c>
      <c r="E23" s="7"/>
      <c r="F23" s="3" t="s">
        <v>8206</v>
      </c>
      <c r="G23" s="3" t="s">
        <v>8207</v>
      </c>
      <c r="H23" s="3" t="s">
        <v>1098</v>
      </c>
      <c r="I23" s="7" t="s">
        <v>1049</v>
      </c>
      <c r="J23" s="3"/>
      <c r="K23" s="3"/>
    </row>
    <row r="24" spans="2:11" ht="15">
      <c r="B24" s="3" t="s">
        <v>1301</v>
      </c>
      <c r="C24" s="3" t="s">
        <v>8483</v>
      </c>
      <c r="D24" s="3" t="s">
        <v>1038</v>
      </c>
      <c r="E24" s="7"/>
      <c r="F24" s="3" t="s">
        <v>8209</v>
      </c>
      <c r="G24" s="3" t="s">
        <v>8210</v>
      </c>
      <c r="H24" s="3" t="s">
        <v>1098</v>
      </c>
      <c r="I24" s="7" t="s">
        <v>1049</v>
      </c>
      <c r="J24" s="3"/>
      <c r="K24" s="3"/>
    </row>
    <row r="25" spans="2:11" ht="15">
      <c r="B25" s="3" t="s">
        <v>1448</v>
      </c>
      <c r="C25" s="3" t="s">
        <v>8484</v>
      </c>
      <c r="D25" s="3" t="s">
        <v>1038</v>
      </c>
      <c r="E25" s="7"/>
      <c r="F25" s="3" t="s">
        <v>2598</v>
      </c>
      <c r="G25" s="3" t="s">
        <v>8485</v>
      </c>
      <c r="H25" s="3" t="s">
        <v>8242</v>
      </c>
      <c r="I25" s="7" t="s">
        <v>1054</v>
      </c>
      <c r="J25" s="3"/>
      <c r="K25" s="3" t="s">
        <v>1043</v>
      </c>
    </row>
    <row r="26" spans="2:11" ht="15">
      <c r="B26" s="3" t="s">
        <v>1215</v>
      </c>
      <c r="C26" s="3" t="s">
        <v>8486</v>
      </c>
      <c r="D26" s="3" t="s">
        <v>1038</v>
      </c>
      <c r="E26" s="7"/>
      <c r="F26" s="3" t="s">
        <v>8487</v>
      </c>
      <c r="G26" s="3" t="s">
        <v>8488</v>
      </c>
      <c r="H26" s="3" t="s">
        <v>1098</v>
      </c>
      <c r="I26" s="7" t="s">
        <v>1099</v>
      </c>
      <c r="J26" s="3"/>
      <c r="K26" s="3"/>
    </row>
    <row r="27" spans="2:11" ht="15">
      <c r="B27" s="3" t="s">
        <v>1223</v>
      </c>
      <c r="C27" s="3" t="s">
        <v>8489</v>
      </c>
      <c r="D27" s="3" t="s">
        <v>1038</v>
      </c>
      <c r="E27" s="7"/>
      <c r="F27" s="3" t="s">
        <v>8490</v>
      </c>
      <c r="G27" s="3" t="s">
        <v>8491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1050</v>
      </c>
      <c r="C28" s="3" t="s">
        <v>8492</v>
      </c>
      <c r="D28" s="3" t="s">
        <v>1038</v>
      </c>
      <c r="E28" s="7"/>
      <c r="F28" s="3" t="s">
        <v>8378</v>
      </c>
      <c r="G28" s="3" t="s">
        <v>8379</v>
      </c>
      <c r="H28" s="3" t="s">
        <v>8493</v>
      </c>
      <c r="I28" s="7" t="s">
        <v>1042</v>
      </c>
      <c r="J28" s="3" t="s">
        <v>1043</v>
      </c>
      <c r="K28" s="3" t="s">
        <v>1043</v>
      </c>
    </row>
    <row r="29" spans="2:11" ht="15">
      <c r="B29" s="3" t="s">
        <v>1055</v>
      </c>
      <c r="C29" s="3" t="s">
        <v>8494</v>
      </c>
      <c r="D29" s="3" t="s">
        <v>1038</v>
      </c>
      <c r="E29" s="7"/>
      <c r="F29" s="3" t="s">
        <v>8495</v>
      </c>
      <c r="G29" s="3" t="s">
        <v>8496</v>
      </c>
      <c r="H29" s="3" t="s">
        <v>8149</v>
      </c>
      <c r="I29" s="7" t="s">
        <v>1049</v>
      </c>
      <c r="J29" s="3"/>
      <c r="K29" s="3"/>
    </row>
    <row r="30" spans="2:11" ht="15">
      <c r="B30" s="3" t="s">
        <v>1872</v>
      </c>
      <c r="C30" s="3" t="s">
        <v>8497</v>
      </c>
      <c r="D30" s="3" t="s">
        <v>1842</v>
      </c>
      <c r="E30" s="7"/>
      <c r="F30" s="3" t="s">
        <v>8498</v>
      </c>
      <c r="G30" s="3" t="s">
        <v>8155</v>
      </c>
      <c r="H30" s="3" t="s">
        <v>8156</v>
      </c>
      <c r="I30" s="7" t="s">
        <v>1042</v>
      </c>
      <c r="J30" s="3"/>
      <c r="K30" s="3"/>
    </row>
    <row r="31" spans="2:11" ht="15">
      <c r="B31" s="3" t="s">
        <v>1165</v>
      </c>
      <c r="C31" s="3" t="s">
        <v>8499</v>
      </c>
      <c r="D31" s="3" t="s">
        <v>2192</v>
      </c>
      <c r="E31" s="7"/>
      <c r="F31" s="3" t="s">
        <v>8500</v>
      </c>
      <c r="G31" s="3" t="s">
        <v>8501</v>
      </c>
      <c r="H31" s="3" t="s">
        <v>1098</v>
      </c>
      <c r="I31" s="7" t="s">
        <v>2813</v>
      </c>
      <c r="J31" s="3"/>
      <c r="K31" s="3"/>
    </row>
    <row r="32" spans="2:11" ht="15">
      <c r="B32" s="3" t="s">
        <v>1877</v>
      </c>
      <c r="C32" s="3" t="s">
        <v>8502</v>
      </c>
      <c r="D32" s="3" t="s">
        <v>2192</v>
      </c>
      <c r="E32" s="7"/>
      <c r="F32" s="3" t="s">
        <v>8503</v>
      </c>
      <c r="G32" s="3" t="s">
        <v>8504</v>
      </c>
      <c r="H32" s="3" t="s">
        <v>1098</v>
      </c>
      <c r="I32" s="7" t="s">
        <v>2813</v>
      </c>
      <c r="J32" s="3"/>
      <c r="K32" s="3"/>
    </row>
    <row r="33" spans="2:11" ht="15">
      <c r="B33" s="3" t="s">
        <v>1161</v>
      </c>
      <c r="C33" s="3" t="s">
        <v>8505</v>
      </c>
      <c r="D33" s="3" t="s">
        <v>2192</v>
      </c>
      <c r="E33" s="7"/>
      <c r="F33" s="3" t="s">
        <v>8506</v>
      </c>
      <c r="G33" s="3" t="s">
        <v>8507</v>
      </c>
      <c r="H33" s="3" t="s">
        <v>1098</v>
      </c>
      <c r="I33" s="7" t="s">
        <v>2813</v>
      </c>
      <c r="J33" s="3"/>
      <c r="K33" s="3"/>
    </row>
    <row r="34" spans="2:11" ht="15">
      <c r="B34" s="3" t="s">
        <v>1882</v>
      </c>
      <c r="C34" s="3" t="s">
        <v>8508</v>
      </c>
      <c r="D34" s="3" t="s">
        <v>2192</v>
      </c>
      <c r="E34" s="7"/>
      <c r="F34" s="3" t="s">
        <v>8509</v>
      </c>
      <c r="G34" s="3" t="s">
        <v>8510</v>
      </c>
      <c r="H34" s="3" t="s">
        <v>1098</v>
      </c>
      <c r="I34" s="7" t="s">
        <v>2813</v>
      </c>
      <c r="J34" s="3"/>
      <c r="K34" s="3"/>
    </row>
    <row r="35" spans="2:11" ht="15">
      <c r="B35" s="3" t="s">
        <v>1582</v>
      </c>
      <c r="C35" s="3" t="s">
        <v>8511</v>
      </c>
      <c r="D35" s="3" t="s">
        <v>2192</v>
      </c>
      <c r="E35" s="7"/>
      <c r="F35" s="3" t="s">
        <v>8512</v>
      </c>
      <c r="G35" s="3" t="s">
        <v>8513</v>
      </c>
      <c r="H35" s="3" t="s">
        <v>1098</v>
      </c>
      <c r="I35" s="7" t="s">
        <v>2813</v>
      </c>
      <c r="J35" s="3"/>
      <c r="K35" s="3"/>
    </row>
    <row r="36" spans="2:11" ht="15">
      <c r="B36" s="10" t="s">
        <v>1886</v>
      </c>
      <c r="C36" s="10" t="s">
        <v>8514</v>
      </c>
      <c r="D36" s="10" t="s">
        <v>1874</v>
      </c>
      <c r="E36" s="11" t="s">
        <v>1095</v>
      </c>
      <c r="F36" s="10" t="s">
        <v>8374</v>
      </c>
      <c r="G36" s="10" t="s">
        <v>8375</v>
      </c>
      <c r="H36" s="10" t="s">
        <v>8515</v>
      </c>
      <c r="I36" s="11" t="s">
        <v>1049</v>
      </c>
      <c r="J36" s="10"/>
      <c r="K36" s="10"/>
    </row>
    <row r="37" spans="2:11" ht="15">
      <c r="B37" s="3" t="s">
        <v>1384</v>
      </c>
      <c r="C37" s="3" t="s">
        <v>8516</v>
      </c>
      <c r="D37" s="3" t="s">
        <v>1066</v>
      </c>
      <c r="E37" s="7" t="s">
        <v>1095</v>
      </c>
      <c r="F37" s="3" t="s">
        <v>8237</v>
      </c>
      <c r="G37" s="3" t="s">
        <v>8238</v>
      </c>
      <c r="H37" s="3" t="s">
        <v>8515</v>
      </c>
      <c r="I37" s="7" t="s">
        <v>1042</v>
      </c>
      <c r="J37" s="3"/>
      <c r="K37" s="3"/>
    </row>
    <row r="38" spans="2:11" ht="15">
      <c r="B38" s="3" t="s">
        <v>1890</v>
      </c>
      <c r="C38" s="3" t="s">
        <v>8517</v>
      </c>
      <c r="D38" s="3" t="s">
        <v>2192</v>
      </c>
      <c r="E38" s="7"/>
      <c r="F38" s="3" t="s">
        <v>8090</v>
      </c>
      <c r="G38" s="3" t="s">
        <v>8518</v>
      </c>
      <c r="H38" s="3" t="s">
        <v>1098</v>
      </c>
      <c r="I38" s="7" t="s">
        <v>2813</v>
      </c>
      <c r="J38" s="3"/>
      <c r="K38" s="3"/>
    </row>
    <row r="39" spans="2:11" ht="15">
      <c r="B39" s="3" t="s">
        <v>1619</v>
      </c>
      <c r="C39" s="3" t="s">
        <v>8519</v>
      </c>
      <c r="D39" s="3" t="s">
        <v>2192</v>
      </c>
      <c r="E39" s="7"/>
      <c r="F39" s="3" t="s">
        <v>8093</v>
      </c>
      <c r="G39" s="3" t="s">
        <v>8520</v>
      </c>
      <c r="H39" s="3" t="s">
        <v>1098</v>
      </c>
      <c r="I39" s="7" t="s">
        <v>2813</v>
      </c>
      <c r="J39" s="3"/>
      <c r="K39" s="3"/>
    </row>
    <row r="40" spans="2:11" ht="15">
      <c r="B40" s="3" t="s">
        <v>1895</v>
      </c>
      <c r="C40" s="3" t="s">
        <v>8521</v>
      </c>
      <c r="D40" s="3" t="s">
        <v>2192</v>
      </c>
      <c r="E40" s="7"/>
      <c r="F40" s="3" t="s">
        <v>8096</v>
      </c>
      <c r="G40" s="3" t="s">
        <v>8522</v>
      </c>
      <c r="H40" s="3" t="s">
        <v>1098</v>
      </c>
      <c r="I40" s="7" t="s">
        <v>2813</v>
      </c>
      <c r="J40" s="3"/>
      <c r="K40" s="3"/>
    </row>
    <row r="41" spans="2:11" ht="15">
      <c r="B41" s="3" t="s">
        <v>1588</v>
      </c>
      <c r="C41" s="3" t="s">
        <v>8523</v>
      </c>
      <c r="D41" s="3" t="s">
        <v>2192</v>
      </c>
      <c r="E41" s="7"/>
      <c r="F41" s="3" t="s">
        <v>8099</v>
      </c>
      <c r="G41" s="3" t="s">
        <v>8524</v>
      </c>
      <c r="H41" s="3" t="s">
        <v>1098</v>
      </c>
      <c r="I41" s="7" t="s">
        <v>2813</v>
      </c>
      <c r="J41" s="3"/>
      <c r="K41" s="3"/>
    </row>
    <row r="42" spans="2:11" ht="15">
      <c r="B42" s="3" t="s">
        <v>1899</v>
      </c>
      <c r="C42" s="3" t="s">
        <v>8525</v>
      </c>
      <c r="D42" s="3" t="s">
        <v>2192</v>
      </c>
      <c r="E42" s="7"/>
      <c r="F42" s="3" t="s">
        <v>8102</v>
      </c>
      <c r="G42" s="3" t="s">
        <v>8526</v>
      </c>
      <c r="H42" s="3" t="s">
        <v>1098</v>
      </c>
      <c r="I42" s="7" t="s">
        <v>2813</v>
      </c>
      <c r="J42" s="3"/>
      <c r="K42" s="3"/>
    </row>
    <row r="43" spans="2:11" ht="15">
      <c r="B43" s="3" t="s">
        <v>1380</v>
      </c>
      <c r="C43" s="3" t="s">
        <v>8527</v>
      </c>
      <c r="D43" s="3" t="s">
        <v>1038</v>
      </c>
      <c r="E43" s="7"/>
      <c r="F43" s="3" t="s">
        <v>1646</v>
      </c>
      <c r="G43" s="3" t="s">
        <v>1647</v>
      </c>
      <c r="H43" s="3" t="s">
        <v>1648</v>
      </c>
      <c r="I43" s="7" t="s">
        <v>1049</v>
      </c>
      <c r="J43" s="3"/>
      <c r="K43" s="3"/>
    </row>
    <row r="44" spans="2:11" ht="15">
      <c r="B44" s="3" t="s">
        <v>1388</v>
      </c>
      <c r="C44" s="3" t="s">
        <v>8528</v>
      </c>
      <c r="D44" s="3" t="s">
        <v>1573</v>
      </c>
      <c r="E44" s="7"/>
      <c r="F44" s="3" t="s">
        <v>1615</v>
      </c>
      <c r="G44" s="3" t="s">
        <v>1616</v>
      </c>
      <c r="H44" s="3" t="s">
        <v>1617</v>
      </c>
      <c r="I44" s="7" t="s">
        <v>1618</v>
      </c>
      <c r="J44" s="3" t="s">
        <v>1043</v>
      </c>
      <c r="K44" s="3" t="s">
        <v>1043</v>
      </c>
    </row>
    <row r="45" spans="2:11" ht="15">
      <c r="B45" s="3" t="s">
        <v>1227</v>
      </c>
      <c r="C45" s="3" t="s">
        <v>8529</v>
      </c>
      <c r="D45" s="3" t="s">
        <v>1038</v>
      </c>
      <c r="E45" s="7"/>
      <c r="F45" s="3" t="s">
        <v>1673</v>
      </c>
      <c r="G45" s="3" t="s">
        <v>1674</v>
      </c>
      <c r="H45" s="3" t="s">
        <v>2359</v>
      </c>
      <c r="I45" s="7"/>
      <c r="J45" s="3"/>
      <c r="K4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K8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8530</v>
      </c>
      <c r="D4" s="4" t="s">
        <v>1019</v>
      </c>
      <c r="E4" s="3" t="s">
        <v>174</v>
      </c>
    </row>
    <row r="5" spans="1:11" ht="16">
      <c r="B5" s="4" t="s">
        <v>1020</v>
      </c>
      <c r="C5" s="13" t="s">
        <v>178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176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8531</v>
      </c>
      <c r="D9" s="3" t="s">
        <v>1038</v>
      </c>
      <c r="E9" s="7"/>
      <c r="F9" s="3" t="s">
        <v>8532</v>
      </c>
      <c r="G9" s="3" t="s">
        <v>8533</v>
      </c>
      <c r="H9" s="3" t="s">
        <v>8534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8535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8536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8537</v>
      </c>
      <c r="D12" s="3" t="s">
        <v>1038</v>
      </c>
      <c r="E12" s="7"/>
      <c r="F12" s="3" t="s">
        <v>8538</v>
      </c>
      <c r="G12" s="3" t="s">
        <v>8539</v>
      </c>
      <c r="H12" s="3" t="s">
        <v>8540</v>
      </c>
      <c r="I12" s="7" t="s">
        <v>1049</v>
      </c>
      <c r="J12" s="3"/>
      <c r="K12" s="3"/>
    </row>
    <row r="13" spans="1:11" ht="15">
      <c r="B13" s="3" t="s">
        <v>1872</v>
      </c>
      <c r="C13" s="3" t="s">
        <v>8541</v>
      </c>
      <c r="D13" s="3" t="s">
        <v>1842</v>
      </c>
      <c r="E13" s="7"/>
      <c r="F13" s="3" t="s">
        <v>8542</v>
      </c>
      <c r="G13" s="3" t="s">
        <v>1844</v>
      </c>
      <c r="H13" s="3" t="s">
        <v>8543</v>
      </c>
      <c r="I13" s="7" t="s">
        <v>1207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8544</v>
      </c>
      <c r="D14" s="3" t="s">
        <v>1573</v>
      </c>
      <c r="E14" s="7"/>
      <c r="F14" s="3" t="s">
        <v>8545</v>
      </c>
      <c r="G14" s="3" t="s">
        <v>8546</v>
      </c>
      <c r="H14" s="3" t="s">
        <v>8547</v>
      </c>
      <c r="I14" s="7" t="s">
        <v>1576</v>
      </c>
      <c r="J14" s="3" t="s">
        <v>1043</v>
      </c>
      <c r="K14" s="3" t="s">
        <v>1043</v>
      </c>
    </row>
    <row r="15" spans="1:11" ht="15">
      <c r="B15" s="10" t="s">
        <v>1877</v>
      </c>
      <c r="C15" s="10" t="s">
        <v>8548</v>
      </c>
      <c r="D15" s="10" t="s">
        <v>1874</v>
      </c>
      <c r="E15" s="11" t="s">
        <v>1095</v>
      </c>
      <c r="F15" s="10" t="s">
        <v>8549</v>
      </c>
      <c r="G15" s="10" t="s">
        <v>8550</v>
      </c>
      <c r="H15" s="10" t="s">
        <v>8551</v>
      </c>
      <c r="I15" s="11" t="s">
        <v>1049</v>
      </c>
      <c r="J15" s="10"/>
      <c r="K15" s="10"/>
    </row>
    <row r="16" spans="1:11" ht="15">
      <c r="B16" s="3" t="s">
        <v>1169</v>
      </c>
      <c r="C16" s="3" t="s">
        <v>8552</v>
      </c>
      <c r="D16" s="3" t="s">
        <v>1066</v>
      </c>
      <c r="E16" s="7" t="s">
        <v>1095</v>
      </c>
      <c r="F16" s="3" t="s">
        <v>8553</v>
      </c>
      <c r="G16" s="3" t="s">
        <v>8554</v>
      </c>
      <c r="H16" s="3" t="s">
        <v>8551</v>
      </c>
      <c r="I16" s="7" t="s">
        <v>1042</v>
      </c>
      <c r="J16" s="3"/>
      <c r="K16" s="3"/>
    </row>
    <row r="17" spans="2:11" ht="15">
      <c r="B17" s="10" t="s">
        <v>1161</v>
      </c>
      <c r="C17" s="10" t="s">
        <v>8555</v>
      </c>
      <c r="D17" s="10" t="s">
        <v>1038</v>
      </c>
      <c r="E17" s="11"/>
      <c r="F17" s="10" t="s">
        <v>8556</v>
      </c>
      <c r="G17" s="10" t="s">
        <v>8557</v>
      </c>
      <c r="H17" s="10" t="s">
        <v>8558</v>
      </c>
      <c r="I17" s="11" t="s">
        <v>1049</v>
      </c>
      <c r="J17" s="10" t="s">
        <v>1043</v>
      </c>
      <c r="K17" s="10" t="s">
        <v>1043</v>
      </c>
    </row>
    <row r="18" spans="2:11" ht="15">
      <c r="B18" s="3" t="s">
        <v>1384</v>
      </c>
      <c r="C18" s="3" t="s">
        <v>8559</v>
      </c>
      <c r="D18" s="3" t="s">
        <v>1038</v>
      </c>
      <c r="E18" s="7"/>
      <c r="F18" s="3" t="s">
        <v>8560</v>
      </c>
      <c r="G18" s="3" t="s">
        <v>8561</v>
      </c>
      <c r="H18" s="3"/>
      <c r="I18" s="7" t="s">
        <v>1049</v>
      </c>
      <c r="J18" s="3"/>
      <c r="K18" s="3"/>
    </row>
    <row r="19" spans="2:11" ht="15">
      <c r="B19" s="3" t="s">
        <v>1448</v>
      </c>
      <c r="C19" s="3" t="s">
        <v>8562</v>
      </c>
      <c r="D19" s="3" t="s">
        <v>1038</v>
      </c>
      <c r="E19" s="7"/>
      <c r="F19" s="3" t="s">
        <v>8563</v>
      </c>
      <c r="G19" s="3" t="s">
        <v>8564</v>
      </c>
      <c r="H19" s="3"/>
      <c r="I19" s="7" t="s">
        <v>1049</v>
      </c>
      <c r="J19" s="3"/>
      <c r="K19" s="3"/>
    </row>
    <row r="20" spans="2:11" ht="15">
      <c r="B20" s="10" t="s">
        <v>1882</v>
      </c>
      <c r="C20" s="10" t="s">
        <v>8565</v>
      </c>
      <c r="D20" s="10" t="s">
        <v>1038</v>
      </c>
      <c r="E20" s="11"/>
      <c r="F20" s="10" t="s">
        <v>8566</v>
      </c>
      <c r="G20" s="10" t="s">
        <v>8567</v>
      </c>
      <c r="H20" s="10" t="s">
        <v>8568</v>
      </c>
      <c r="I20" s="11" t="s">
        <v>1049</v>
      </c>
      <c r="J20" s="10"/>
      <c r="K20" s="10"/>
    </row>
    <row r="21" spans="2:11" ht="15">
      <c r="B21" s="3" t="s">
        <v>1223</v>
      </c>
      <c r="C21" s="3" t="s">
        <v>8569</v>
      </c>
      <c r="D21" s="3" t="s">
        <v>1038</v>
      </c>
      <c r="E21" s="7"/>
      <c r="F21" s="3" t="s">
        <v>8570</v>
      </c>
      <c r="G21" s="3" t="s">
        <v>8571</v>
      </c>
      <c r="H21" s="3"/>
      <c r="I21" s="7" t="s">
        <v>1049</v>
      </c>
      <c r="J21" s="3"/>
      <c r="K21" s="3"/>
    </row>
    <row r="22" spans="2:11" ht="15">
      <c r="B22" s="3" t="s">
        <v>1215</v>
      </c>
      <c r="C22" s="3" t="s">
        <v>8572</v>
      </c>
      <c r="D22" s="3" t="s">
        <v>1038</v>
      </c>
      <c r="E22" s="7"/>
      <c r="F22" s="3" t="s">
        <v>8573</v>
      </c>
      <c r="G22" s="3" t="s">
        <v>8574</v>
      </c>
      <c r="H22" s="3"/>
      <c r="I22" s="7" t="s">
        <v>1049</v>
      </c>
      <c r="J22" s="3"/>
      <c r="K22" s="3"/>
    </row>
    <row r="23" spans="2:11" ht="15">
      <c r="B23" s="10" t="s">
        <v>1582</v>
      </c>
      <c r="C23" s="10" t="s">
        <v>8575</v>
      </c>
      <c r="D23" s="10" t="s">
        <v>1038</v>
      </c>
      <c r="E23" s="11"/>
      <c r="F23" s="10" t="s">
        <v>8576</v>
      </c>
      <c r="G23" s="10" t="s">
        <v>8577</v>
      </c>
      <c r="H23" s="10" t="s">
        <v>8578</v>
      </c>
      <c r="I23" s="11" t="s">
        <v>1049</v>
      </c>
      <c r="J23" s="10"/>
      <c r="K23" s="10"/>
    </row>
    <row r="24" spans="2:11" ht="15">
      <c r="B24" s="3" t="s">
        <v>1219</v>
      </c>
      <c r="C24" s="3" t="s">
        <v>8579</v>
      </c>
      <c r="D24" s="3" t="s">
        <v>1038</v>
      </c>
      <c r="E24" s="7"/>
      <c r="F24" s="3" t="s">
        <v>8580</v>
      </c>
      <c r="G24" s="3" t="s">
        <v>8581</v>
      </c>
      <c r="H24" s="3"/>
      <c r="I24" s="7" t="s">
        <v>1049</v>
      </c>
      <c r="J24" s="3"/>
      <c r="K24" s="3"/>
    </row>
    <row r="25" spans="2:11" ht="15">
      <c r="B25" s="3" t="s">
        <v>1227</v>
      </c>
      <c r="C25" s="3" t="s">
        <v>8582</v>
      </c>
      <c r="D25" s="3" t="s">
        <v>1038</v>
      </c>
      <c r="E25" s="7"/>
      <c r="F25" s="3" t="s">
        <v>8583</v>
      </c>
      <c r="G25" s="3" t="s">
        <v>8584</v>
      </c>
      <c r="H25" s="3"/>
      <c r="I25" s="7" t="s">
        <v>1049</v>
      </c>
      <c r="J25" s="3"/>
      <c r="K25" s="3"/>
    </row>
    <row r="26" spans="2:11" ht="15">
      <c r="B26" s="10" t="s">
        <v>1886</v>
      </c>
      <c r="C26" s="10" t="s">
        <v>8585</v>
      </c>
      <c r="D26" s="10" t="s">
        <v>1874</v>
      </c>
      <c r="E26" s="11" t="s">
        <v>8586</v>
      </c>
      <c r="F26" s="10" t="s">
        <v>8587</v>
      </c>
      <c r="G26" s="10" t="s">
        <v>8588</v>
      </c>
      <c r="H26" s="10" t="s">
        <v>8589</v>
      </c>
      <c r="I26" s="11" t="s">
        <v>1049</v>
      </c>
      <c r="J26" s="10"/>
      <c r="K26" s="10"/>
    </row>
    <row r="27" spans="2:11" ht="15">
      <c r="B27" s="3" t="s">
        <v>1319</v>
      </c>
      <c r="C27" s="3" t="s">
        <v>8590</v>
      </c>
      <c r="D27" s="3" t="s">
        <v>1066</v>
      </c>
      <c r="E27" s="7" t="s">
        <v>8586</v>
      </c>
      <c r="F27" s="3" t="s">
        <v>8591</v>
      </c>
      <c r="G27" s="3" t="s">
        <v>8592</v>
      </c>
      <c r="H27" s="3" t="s">
        <v>8589</v>
      </c>
      <c r="I27" s="7" t="s">
        <v>1042</v>
      </c>
      <c r="J27" s="3"/>
      <c r="K27" s="3"/>
    </row>
    <row r="28" spans="2:11" ht="15">
      <c r="B28" s="3" t="s">
        <v>1472</v>
      </c>
      <c r="C28" s="3" t="s">
        <v>8593</v>
      </c>
      <c r="D28" s="3" t="s">
        <v>1038</v>
      </c>
      <c r="E28" s="7"/>
      <c r="F28" s="3" t="s">
        <v>3043</v>
      </c>
      <c r="G28" s="3" t="s">
        <v>8594</v>
      </c>
      <c r="H28" s="3"/>
      <c r="I28" s="7" t="s">
        <v>1049</v>
      </c>
      <c r="J28" s="3"/>
      <c r="K28" s="3"/>
    </row>
    <row r="29" spans="2:11" ht="15">
      <c r="B29" s="3" t="s">
        <v>1920</v>
      </c>
      <c r="C29" s="3" t="s">
        <v>8595</v>
      </c>
      <c r="D29" s="3" t="s">
        <v>1038</v>
      </c>
      <c r="E29" s="7"/>
      <c r="F29" s="3" t="s">
        <v>3040</v>
      </c>
      <c r="G29" s="3" t="s">
        <v>8596</v>
      </c>
      <c r="H29" s="3" t="s">
        <v>8597</v>
      </c>
      <c r="I29" s="7" t="s">
        <v>1049</v>
      </c>
      <c r="J29" s="3"/>
      <c r="K29" s="3"/>
    </row>
    <row r="30" spans="2:11" ht="15">
      <c r="B30" s="3" t="s">
        <v>1890</v>
      </c>
      <c r="C30" s="3" t="s">
        <v>8598</v>
      </c>
      <c r="D30" s="3" t="s">
        <v>1573</v>
      </c>
      <c r="E30" s="7"/>
      <c r="F30" s="3" t="s">
        <v>8599</v>
      </c>
      <c r="G30" s="3" t="s">
        <v>3674</v>
      </c>
      <c r="H30" s="3" t="s">
        <v>1098</v>
      </c>
      <c r="I30" s="7" t="s">
        <v>1576</v>
      </c>
      <c r="J30" s="3"/>
      <c r="K30" s="3"/>
    </row>
    <row r="31" spans="2:11" ht="15">
      <c r="B31" s="10" t="s">
        <v>1619</v>
      </c>
      <c r="C31" s="10" t="s">
        <v>8600</v>
      </c>
      <c r="D31" s="10" t="s">
        <v>1874</v>
      </c>
      <c r="E31" s="11" t="s">
        <v>8601</v>
      </c>
      <c r="F31" s="10" t="s">
        <v>8602</v>
      </c>
      <c r="G31" s="10" t="s">
        <v>8603</v>
      </c>
      <c r="H31" s="10" t="s">
        <v>8604</v>
      </c>
      <c r="I31" s="11" t="s">
        <v>1049</v>
      </c>
      <c r="J31" s="10"/>
      <c r="K31" s="10"/>
    </row>
    <row r="32" spans="2:11" ht="15">
      <c r="B32" s="3" t="s">
        <v>1567</v>
      </c>
      <c r="C32" s="3" t="s">
        <v>8605</v>
      </c>
      <c r="D32" s="3" t="s">
        <v>1066</v>
      </c>
      <c r="E32" s="7" t="s">
        <v>8601</v>
      </c>
      <c r="F32" s="3" t="s">
        <v>8606</v>
      </c>
      <c r="G32" s="3" t="s">
        <v>8607</v>
      </c>
      <c r="H32" s="3" t="s">
        <v>8604</v>
      </c>
      <c r="I32" s="7" t="s">
        <v>1042</v>
      </c>
      <c r="J32" s="3"/>
      <c r="K32" s="3"/>
    </row>
    <row r="33" spans="2:11" ht="15">
      <c r="B33" s="3" t="s">
        <v>1681</v>
      </c>
      <c r="C33" s="3" t="s">
        <v>8608</v>
      </c>
      <c r="D33" s="3" t="s">
        <v>1038</v>
      </c>
      <c r="E33" s="7"/>
      <c r="F33" s="3" t="s">
        <v>8609</v>
      </c>
      <c r="G33" s="3" t="s">
        <v>8610</v>
      </c>
      <c r="H33" s="3"/>
      <c r="I33" s="7" t="s">
        <v>1049</v>
      </c>
      <c r="J33" s="3"/>
      <c r="K33" s="3"/>
    </row>
    <row r="34" spans="2:11" ht="15">
      <c r="B34" s="3" t="s">
        <v>1924</v>
      </c>
      <c r="C34" s="3" t="s">
        <v>8611</v>
      </c>
      <c r="D34" s="3" t="s">
        <v>1038</v>
      </c>
      <c r="E34" s="7"/>
      <c r="F34" s="3" t="s">
        <v>8612</v>
      </c>
      <c r="G34" s="3" t="s">
        <v>8613</v>
      </c>
      <c r="H34" s="3" t="s">
        <v>8614</v>
      </c>
      <c r="I34" s="7" t="s">
        <v>1049</v>
      </c>
      <c r="J34" s="3"/>
      <c r="K34" s="3"/>
    </row>
    <row r="35" spans="2:11" ht="15">
      <c r="B35" s="10" t="s">
        <v>1895</v>
      </c>
      <c r="C35" s="10" t="s">
        <v>8615</v>
      </c>
      <c r="D35" s="10" t="s">
        <v>1874</v>
      </c>
      <c r="E35" s="11" t="s">
        <v>8616</v>
      </c>
      <c r="F35" s="10" t="s">
        <v>8617</v>
      </c>
      <c r="G35" s="10" t="s">
        <v>8618</v>
      </c>
      <c r="H35" s="10" t="s">
        <v>8619</v>
      </c>
      <c r="I35" s="11" t="s">
        <v>1049</v>
      </c>
      <c r="J35" s="10"/>
      <c r="K35" s="10"/>
    </row>
    <row r="36" spans="2:11" ht="15">
      <c r="B36" s="3" t="s">
        <v>1392</v>
      </c>
      <c r="C36" s="3" t="s">
        <v>8620</v>
      </c>
      <c r="D36" s="3" t="s">
        <v>1066</v>
      </c>
      <c r="E36" s="7" t="s">
        <v>8616</v>
      </c>
      <c r="F36" s="3" t="s">
        <v>8621</v>
      </c>
      <c r="G36" s="3" t="s">
        <v>8622</v>
      </c>
      <c r="H36" s="3" t="s">
        <v>8619</v>
      </c>
      <c r="I36" s="7" t="s">
        <v>1042</v>
      </c>
      <c r="J36" s="3"/>
      <c r="K36" s="3"/>
    </row>
    <row r="37" spans="2:11" ht="15">
      <c r="B37" s="3" t="s">
        <v>1380</v>
      </c>
      <c r="C37" s="3" t="s">
        <v>8623</v>
      </c>
      <c r="D37" s="3" t="s">
        <v>1038</v>
      </c>
      <c r="E37" s="7"/>
      <c r="F37" s="3" t="s">
        <v>8624</v>
      </c>
      <c r="G37" s="3" t="s">
        <v>8625</v>
      </c>
      <c r="H37" s="3"/>
      <c r="I37" s="7" t="s">
        <v>1049</v>
      </c>
      <c r="J37" s="3"/>
      <c r="K37" s="3"/>
    </row>
    <row r="38" spans="2:11" ht="15">
      <c r="B38" s="3" t="s">
        <v>1928</v>
      </c>
      <c r="C38" s="3" t="s">
        <v>8626</v>
      </c>
      <c r="D38" s="3" t="s">
        <v>1038</v>
      </c>
      <c r="E38" s="7"/>
      <c r="F38" s="3" t="s">
        <v>8627</v>
      </c>
      <c r="G38" s="3" t="s">
        <v>8628</v>
      </c>
      <c r="H38" s="3" t="s">
        <v>8629</v>
      </c>
      <c r="I38" s="7" t="s">
        <v>1049</v>
      </c>
      <c r="J38" s="3"/>
      <c r="K38" s="3"/>
    </row>
    <row r="39" spans="2:11" ht="15">
      <c r="B39" s="10" t="s">
        <v>1588</v>
      </c>
      <c r="C39" s="10" t="s">
        <v>8630</v>
      </c>
      <c r="D39" s="10" t="s">
        <v>1038</v>
      </c>
      <c r="E39" s="11"/>
      <c r="F39" s="10" t="s">
        <v>8631</v>
      </c>
      <c r="G39" s="10" t="s">
        <v>8632</v>
      </c>
      <c r="H39" s="10" t="s">
        <v>8633</v>
      </c>
      <c r="I39" s="11" t="s">
        <v>1049</v>
      </c>
      <c r="J39" s="10"/>
      <c r="K39" s="10"/>
    </row>
    <row r="40" spans="2:11" ht="15">
      <c r="B40" s="3" t="s">
        <v>1191</v>
      </c>
      <c r="C40" s="3" t="s">
        <v>8634</v>
      </c>
      <c r="D40" s="3" t="s">
        <v>1038</v>
      </c>
      <c r="E40" s="7"/>
      <c r="F40" s="3" t="s">
        <v>8635</v>
      </c>
      <c r="G40" s="3" t="s">
        <v>8636</v>
      </c>
      <c r="H40" s="3"/>
      <c r="I40" s="7" t="s">
        <v>1049</v>
      </c>
      <c r="J40" s="3"/>
      <c r="K40" s="3"/>
    </row>
    <row r="41" spans="2:11" ht="15">
      <c r="B41" s="3" t="s">
        <v>1195</v>
      </c>
      <c r="C41" s="3" t="s">
        <v>8637</v>
      </c>
      <c r="D41" s="3" t="s">
        <v>1038</v>
      </c>
      <c r="E41" s="7"/>
      <c r="F41" s="3" t="s">
        <v>8638</v>
      </c>
      <c r="G41" s="3" t="s">
        <v>8639</v>
      </c>
      <c r="H41" s="3"/>
      <c r="I41" s="7" t="s">
        <v>1049</v>
      </c>
      <c r="J41" s="3"/>
      <c r="K41" s="3"/>
    </row>
    <row r="42" spans="2:11" ht="15">
      <c r="B42" s="3" t="s">
        <v>1899</v>
      </c>
      <c r="C42" s="3" t="s">
        <v>8640</v>
      </c>
      <c r="D42" s="3" t="s">
        <v>1573</v>
      </c>
      <c r="E42" s="7"/>
      <c r="F42" s="3" t="s">
        <v>8641</v>
      </c>
      <c r="G42" s="3" t="s">
        <v>8642</v>
      </c>
      <c r="H42" s="3" t="s">
        <v>1098</v>
      </c>
      <c r="I42" s="7" t="s">
        <v>1576</v>
      </c>
      <c r="J42" s="3"/>
      <c r="K42" s="3"/>
    </row>
    <row r="43" spans="2:11" ht="15">
      <c r="B43" s="10" t="s">
        <v>1902</v>
      </c>
      <c r="C43" s="10" t="s">
        <v>8643</v>
      </c>
      <c r="D43" s="10" t="s">
        <v>1038</v>
      </c>
      <c r="E43" s="11"/>
      <c r="F43" s="10" t="s">
        <v>8644</v>
      </c>
      <c r="G43" s="10" t="s">
        <v>8645</v>
      </c>
      <c r="H43" s="10" t="s">
        <v>8633</v>
      </c>
      <c r="I43" s="11" t="s">
        <v>1049</v>
      </c>
      <c r="J43" s="10"/>
      <c r="K43" s="10"/>
    </row>
    <row r="44" spans="2:11" ht="15">
      <c r="B44" s="3" t="s">
        <v>1187</v>
      </c>
      <c r="C44" s="3" t="s">
        <v>8646</v>
      </c>
      <c r="D44" s="3" t="s">
        <v>1038</v>
      </c>
      <c r="E44" s="7"/>
      <c r="F44" s="3" t="s">
        <v>8647</v>
      </c>
      <c r="G44" s="3" t="s">
        <v>8648</v>
      </c>
      <c r="H44" s="3"/>
      <c r="I44" s="7" t="s">
        <v>1049</v>
      </c>
      <c r="J44" s="3"/>
      <c r="K44" s="3"/>
    </row>
    <row r="45" spans="2:11" ht="15">
      <c r="B45" s="3" t="s">
        <v>1416</v>
      </c>
      <c r="C45" s="3" t="s">
        <v>8649</v>
      </c>
      <c r="D45" s="3" t="s">
        <v>1038</v>
      </c>
      <c r="E45" s="7"/>
      <c r="F45" s="3" t="s">
        <v>8650</v>
      </c>
      <c r="G45" s="3" t="s">
        <v>8651</v>
      </c>
      <c r="H45" s="3"/>
      <c r="I45" s="7" t="s">
        <v>1049</v>
      </c>
      <c r="J45" s="3"/>
      <c r="K45" s="3"/>
    </row>
    <row r="46" spans="2:11" ht="15">
      <c r="B46" s="3" t="s">
        <v>1146</v>
      </c>
      <c r="C46" s="3" t="s">
        <v>8652</v>
      </c>
      <c r="D46" s="3" t="s">
        <v>1038</v>
      </c>
      <c r="E46" s="7"/>
      <c r="F46" s="3" t="s">
        <v>1646</v>
      </c>
      <c r="G46" s="3" t="s">
        <v>1647</v>
      </c>
      <c r="H46" s="3" t="s">
        <v>1648</v>
      </c>
      <c r="I46" s="7" t="s">
        <v>1049</v>
      </c>
      <c r="J46" s="3"/>
      <c r="K46" s="3"/>
    </row>
    <row r="47" spans="2:11" ht="15">
      <c r="B47" s="10" t="s">
        <v>1906</v>
      </c>
      <c r="C47" s="10" t="s">
        <v>8653</v>
      </c>
      <c r="D47" s="10" t="s">
        <v>1874</v>
      </c>
      <c r="E47" s="11" t="s">
        <v>2107</v>
      </c>
      <c r="F47" s="10" t="s">
        <v>2108</v>
      </c>
      <c r="G47" s="10" t="s">
        <v>2109</v>
      </c>
      <c r="H47" s="10" t="s">
        <v>2110</v>
      </c>
      <c r="I47" s="11" t="s">
        <v>1049</v>
      </c>
      <c r="J47" s="10" t="s">
        <v>1043</v>
      </c>
      <c r="K47" s="10" t="s">
        <v>1043</v>
      </c>
    </row>
    <row r="48" spans="2:11" ht="15">
      <c r="B48" s="3" t="s">
        <v>1388</v>
      </c>
      <c r="C48" s="3" t="s">
        <v>8654</v>
      </c>
      <c r="D48" s="3" t="s">
        <v>1066</v>
      </c>
      <c r="E48" s="7" t="s">
        <v>2107</v>
      </c>
      <c r="F48" s="3" t="s">
        <v>2112</v>
      </c>
      <c r="G48" s="3" t="s">
        <v>2109</v>
      </c>
      <c r="H48" s="3" t="s">
        <v>2113</v>
      </c>
      <c r="I48" s="7" t="s">
        <v>1042</v>
      </c>
      <c r="J48" s="3" t="s">
        <v>1043</v>
      </c>
      <c r="K48" s="3" t="s">
        <v>1043</v>
      </c>
    </row>
    <row r="49" spans="2:11" ht="15">
      <c r="B49" s="3" t="s">
        <v>1931</v>
      </c>
      <c r="C49" s="3" t="s">
        <v>8655</v>
      </c>
      <c r="D49" s="3" t="s">
        <v>1038</v>
      </c>
      <c r="E49" s="7"/>
      <c r="F49" s="3" t="s">
        <v>2115</v>
      </c>
      <c r="G49" s="3" t="s">
        <v>2116</v>
      </c>
      <c r="H49" s="3" t="s">
        <v>2117</v>
      </c>
      <c r="I49" s="7" t="s">
        <v>1049</v>
      </c>
      <c r="J49" s="3" t="s">
        <v>1043</v>
      </c>
      <c r="K49" s="3" t="s">
        <v>1043</v>
      </c>
    </row>
    <row r="50" spans="2:11" ht="15">
      <c r="B50" s="3" t="s">
        <v>1934</v>
      </c>
      <c r="C50" s="3" t="s">
        <v>8656</v>
      </c>
      <c r="D50" s="3" t="s">
        <v>1038</v>
      </c>
      <c r="E50" s="7"/>
      <c r="F50" s="3" t="s">
        <v>2119</v>
      </c>
      <c r="G50" s="3" t="s">
        <v>2120</v>
      </c>
      <c r="H50" s="3" t="s">
        <v>2121</v>
      </c>
      <c r="I50" s="7" t="s">
        <v>1049</v>
      </c>
      <c r="J50" s="3"/>
      <c r="K50" s="3"/>
    </row>
    <row r="51" spans="2:11" ht="15">
      <c r="B51" s="3" t="s">
        <v>1909</v>
      </c>
      <c r="C51" s="3" t="s">
        <v>8657</v>
      </c>
      <c r="D51" s="3" t="s">
        <v>1038</v>
      </c>
      <c r="E51" s="7"/>
      <c r="F51" s="3" t="s">
        <v>1880</v>
      </c>
      <c r="G51" s="3" t="s">
        <v>1652</v>
      </c>
      <c r="H51" s="3" t="s">
        <v>1652</v>
      </c>
      <c r="I51" s="7" t="s">
        <v>1099</v>
      </c>
      <c r="J51" s="3"/>
      <c r="K51" s="3"/>
    </row>
    <row r="52" spans="2:11" ht="15">
      <c r="B52" s="3" t="s">
        <v>1301</v>
      </c>
      <c r="C52" s="3" t="s">
        <v>8658</v>
      </c>
      <c r="D52" s="3" t="s">
        <v>1038</v>
      </c>
      <c r="E52" s="7"/>
      <c r="F52" s="3" t="s">
        <v>2124</v>
      </c>
      <c r="G52" s="3" t="s">
        <v>2125</v>
      </c>
      <c r="H52" s="3" t="s">
        <v>2125</v>
      </c>
      <c r="I52" s="7" t="s">
        <v>1042</v>
      </c>
      <c r="J52" s="3"/>
      <c r="K52" s="3"/>
    </row>
    <row r="53" spans="2:11" ht="15">
      <c r="B53" s="3" t="s">
        <v>1912</v>
      </c>
      <c r="C53" s="3" t="s">
        <v>8659</v>
      </c>
      <c r="D53" s="3" t="s">
        <v>2173</v>
      </c>
      <c r="E53" s="7"/>
      <c r="F53" s="3" t="s">
        <v>2174</v>
      </c>
      <c r="G53" s="3" t="s">
        <v>2175</v>
      </c>
      <c r="H53" s="3" t="s">
        <v>2175</v>
      </c>
      <c r="I53" s="7" t="s">
        <v>1207</v>
      </c>
      <c r="J53" s="3"/>
      <c r="K53" s="3"/>
    </row>
    <row r="54" spans="2:11" ht="15">
      <c r="B54" s="3" t="s">
        <v>1916</v>
      </c>
      <c r="C54" s="3" t="s">
        <v>8660</v>
      </c>
      <c r="D54" s="3" t="s">
        <v>1038</v>
      </c>
      <c r="E54" s="7"/>
      <c r="F54" s="3" t="s">
        <v>8661</v>
      </c>
      <c r="G54" s="3" t="s">
        <v>8662</v>
      </c>
      <c r="H54" s="3" t="s">
        <v>8663</v>
      </c>
      <c r="I54" s="7" t="s">
        <v>1049</v>
      </c>
      <c r="J54" s="3"/>
      <c r="K54" s="3"/>
    </row>
    <row r="55" spans="2:11" ht="15">
      <c r="B55" s="3" t="s">
        <v>1938</v>
      </c>
      <c r="C55" s="3" t="s">
        <v>8664</v>
      </c>
      <c r="D55" s="3" t="s">
        <v>1038</v>
      </c>
      <c r="E55" s="7"/>
      <c r="F55" s="3" t="s">
        <v>8665</v>
      </c>
      <c r="G55" s="3" t="s">
        <v>8666</v>
      </c>
      <c r="H55" s="3" t="s">
        <v>8663</v>
      </c>
      <c r="I55" s="7" t="s">
        <v>1099</v>
      </c>
      <c r="J55" s="3"/>
      <c r="K55" s="3"/>
    </row>
    <row r="56" spans="2:11" ht="15">
      <c r="B56" s="3" t="s">
        <v>1942</v>
      </c>
      <c r="C56" s="3" t="s">
        <v>8667</v>
      </c>
      <c r="D56" s="3" t="s">
        <v>1038</v>
      </c>
      <c r="E56" s="7"/>
      <c r="F56" s="3" t="s">
        <v>8668</v>
      </c>
      <c r="G56" s="3" t="s">
        <v>8669</v>
      </c>
      <c r="H56" s="3" t="s">
        <v>8670</v>
      </c>
      <c r="I56" s="7" t="s">
        <v>1099</v>
      </c>
      <c r="J56" s="3"/>
      <c r="K56" s="3"/>
    </row>
    <row r="57" spans="2:11" ht="15">
      <c r="B57" s="3" t="s">
        <v>1424</v>
      </c>
      <c r="C57" s="3" t="s">
        <v>8671</v>
      </c>
      <c r="D57" s="3" t="s">
        <v>1038</v>
      </c>
      <c r="E57" s="7"/>
      <c r="F57" s="3" t="s">
        <v>8672</v>
      </c>
      <c r="G57" s="3" t="s">
        <v>8673</v>
      </c>
      <c r="H57" s="3" t="s">
        <v>8670</v>
      </c>
      <c r="I57" s="7" t="s">
        <v>1049</v>
      </c>
      <c r="J57" s="3"/>
      <c r="K57" s="3"/>
    </row>
    <row r="58" spans="2:11" ht="15">
      <c r="B58" s="3" t="s">
        <v>1428</v>
      </c>
      <c r="C58" s="3" t="s">
        <v>8674</v>
      </c>
      <c r="D58" s="3" t="s">
        <v>1573</v>
      </c>
      <c r="E58" s="7"/>
      <c r="F58" s="3" t="s">
        <v>8675</v>
      </c>
      <c r="G58" s="3" t="s">
        <v>8676</v>
      </c>
      <c r="H58" s="3" t="s">
        <v>8677</v>
      </c>
      <c r="I58" s="7" t="s">
        <v>1618</v>
      </c>
      <c r="J58" s="3" t="s">
        <v>1043</v>
      </c>
      <c r="K58" s="3" t="s">
        <v>1043</v>
      </c>
    </row>
    <row r="59" spans="2:11" ht="15">
      <c r="B59" s="3" t="s">
        <v>1420</v>
      </c>
      <c r="C59" s="3" t="s">
        <v>8678</v>
      </c>
      <c r="D59" s="3" t="s">
        <v>1066</v>
      </c>
      <c r="E59" s="7" t="s">
        <v>1095</v>
      </c>
      <c r="F59" s="3" t="s">
        <v>8679</v>
      </c>
      <c r="G59" s="3" t="s">
        <v>8680</v>
      </c>
      <c r="H59" s="3" t="s">
        <v>8680</v>
      </c>
      <c r="I59" s="7" t="s">
        <v>1042</v>
      </c>
      <c r="J59" s="3" t="s">
        <v>1043</v>
      </c>
      <c r="K59" s="3" t="s">
        <v>1043</v>
      </c>
    </row>
    <row r="60" spans="2:11" ht="15">
      <c r="B60" s="3" t="s">
        <v>1571</v>
      </c>
      <c r="C60" s="3" t="s">
        <v>8681</v>
      </c>
      <c r="D60" s="3" t="s">
        <v>1066</v>
      </c>
      <c r="E60" s="7" t="s">
        <v>1095</v>
      </c>
      <c r="F60" s="3" t="s">
        <v>8682</v>
      </c>
      <c r="G60" s="3" t="s">
        <v>8683</v>
      </c>
      <c r="H60" s="3" t="s">
        <v>8684</v>
      </c>
      <c r="I60" s="7" t="s">
        <v>1042</v>
      </c>
      <c r="J60" s="3" t="s">
        <v>1043</v>
      </c>
      <c r="K60" s="3" t="s">
        <v>1043</v>
      </c>
    </row>
    <row r="61" spans="2:11" ht="15">
      <c r="B61" s="3" t="s">
        <v>1765</v>
      </c>
      <c r="C61" s="3" t="s">
        <v>8685</v>
      </c>
      <c r="D61" s="3" t="s">
        <v>1066</v>
      </c>
      <c r="E61" s="7" t="s">
        <v>1095</v>
      </c>
      <c r="F61" s="3" t="s">
        <v>8686</v>
      </c>
      <c r="G61" s="3" t="s">
        <v>8687</v>
      </c>
      <c r="H61" s="3" t="s">
        <v>8687</v>
      </c>
      <c r="I61" s="7" t="s">
        <v>1042</v>
      </c>
      <c r="J61" s="3" t="s">
        <v>1043</v>
      </c>
      <c r="K61" s="3" t="s">
        <v>1043</v>
      </c>
    </row>
    <row r="62" spans="2:11" ht="15">
      <c r="B62" s="3" t="s">
        <v>1495</v>
      </c>
      <c r="C62" s="3" t="s">
        <v>8688</v>
      </c>
      <c r="D62" s="3" t="s">
        <v>1038</v>
      </c>
      <c r="E62" s="7"/>
      <c r="F62" s="3" t="s">
        <v>2072</v>
      </c>
      <c r="G62" s="3" t="s">
        <v>2073</v>
      </c>
      <c r="H62" s="3" t="s">
        <v>1098</v>
      </c>
      <c r="I62" s="7" t="s">
        <v>1054</v>
      </c>
      <c r="J62" s="3"/>
      <c r="K62" s="3"/>
    </row>
    <row r="63" spans="2:11" ht="15">
      <c r="B63" s="3" t="s">
        <v>1481</v>
      </c>
      <c r="C63" s="3" t="s">
        <v>8689</v>
      </c>
      <c r="D63" s="3" t="s">
        <v>1038</v>
      </c>
      <c r="E63" s="7"/>
      <c r="F63" s="3" t="s">
        <v>1180</v>
      </c>
      <c r="G63" s="3" t="s">
        <v>1181</v>
      </c>
      <c r="H63" s="3" t="s">
        <v>1098</v>
      </c>
      <c r="I63" s="7" t="s">
        <v>1054</v>
      </c>
      <c r="J63" s="3"/>
      <c r="K63" s="3"/>
    </row>
    <row r="64" spans="2:11" ht="15">
      <c r="B64" s="3" t="s">
        <v>1347</v>
      </c>
      <c r="C64" s="3" t="s">
        <v>8690</v>
      </c>
      <c r="D64" s="3" t="s">
        <v>1038</v>
      </c>
      <c r="E64" s="7"/>
      <c r="F64" s="3" t="s">
        <v>2304</v>
      </c>
      <c r="G64" s="3" t="s">
        <v>8691</v>
      </c>
      <c r="H64" s="3" t="s">
        <v>1098</v>
      </c>
      <c r="I64" s="7" t="s">
        <v>1049</v>
      </c>
      <c r="J64" s="3"/>
      <c r="K64" s="3"/>
    </row>
    <row r="65" spans="2:11" ht="15">
      <c r="B65" s="3" t="s">
        <v>1375</v>
      </c>
      <c r="C65" s="3" t="s">
        <v>8692</v>
      </c>
      <c r="D65" s="3" t="s">
        <v>1038</v>
      </c>
      <c r="E65" s="7"/>
      <c r="F65" s="3" t="s">
        <v>2311</v>
      </c>
      <c r="G65" s="3" t="s">
        <v>8693</v>
      </c>
      <c r="H65" s="3" t="s">
        <v>1098</v>
      </c>
      <c r="I65" s="7" t="s">
        <v>1049</v>
      </c>
      <c r="J65" s="3"/>
      <c r="K65" s="3"/>
    </row>
    <row r="66" spans="2:11" ht="15">
      <c r="B66" s="3" t="s">
        <v>1252</v>
      </c>
      <c r="C66" s="3" t="s">
        <v>8694</v>
      </c>
      <c r="D66" s="3" t="s">
        <v>1066</v>
      </c>
      <c r="E66" s="7" t="s">
        <v>2307</v>
      </c>
      <c r="F66" s="3" t="s">
        <v>2308</v>
      </c>
      <c r="G66" s="3" t="s">
        <v>8695</v>
      </c>
      <c r="H66" s="3" t="s">
        <v>1098</v>
      </c>
      <c r="I66" s="7" t="s">
        <v>1204</v>
      </c>
      <c r="J66" s="3"/>
      <c r="K66" s="3"/>
    </row>
    <row r="67" spans="2:11" ht="15">
      <c r="B67" s="3" t="s">
        <v>1182</v>
      </c>
      <c r="C67" s="3" t="s">
        <v>8696</v>
      </c>
      <c r="D67" s="3" t="s">
        <v>1066</v>
      </c>
      <c r="E67" s="7" t="s">
        <v>1095</v>
      </c>
      <c r="F67" s="3" t="s">
        <v>8697</v>
      </c>
      <c r="G67" s="3" t="s">
        <v>8698</v>
      </c>
      <c r="H67" s="3" t="s">
        <v>1098</v>
      </c>
      <c r="I67" s="7" t="s">
        <v>1145</v>
      </c>
      <c r="J67" s="3"/>
      <c r="K67" s="3"/>
    </row>
    <row r="68" spans="2:11" ht="15">
      <c r="B68" s="3" t="s">
        <v>1592</v>
      </c>
      <c r="C68" s="3" t="s">
        <v>8699</v>
      </c>
      <c r="D68" s="3" t="s">
        <v>1066</v>
      </c>
      <c r="E68" s="7"/>
      <c r="F68" s="3" t="s">
        <v>8700</v>
      </c>
      <c r="G68" s="3" t="s">
        <v>8701</v>
      </c>
      <c r="H68" s="3" t="s">
        <v>1098</v>
      </c>
      <c r="I68" s="7" t="s">
        <v>1145</v>
      </c>
      <c r="J68" s="3"/>
      <c r="K68" s="3"/>
    </row>
    <row r="69" spans="2:11" ht="15">
      <c r="B69" s="3" t="s">
        <v>1476</v>
      </c>
      <c r="C69" s="3" t="s">
        <v>8702</v>
      </c>
      <c r="D69" s="3" t="s">
        <v>1038</v>
      </c>
      <c r="E69" s="7"/>
      <c r="F69" s="3" t="s">
        <v>8703</v>
      </c>
      <c r="G69" s="3" t="s">
        <v>8704</v>
      </c>
      <c r="H69" s="3" t="s">
        <v>8705</v>
      </c>
      <c r="I69" s="7" t="s">
        <v>1054</v>
      </c>
      <c r="J69" s="3"/>
      <c r="K69" s="3"/>
    </row>
    <row r="70" spans="2:11" ht="15">
      <c r="B70" s="3" t="s">
        <v>1140</v>
      </c>
      <c r="C70" s="3" t="s">
        <v>8706</v>
      </c>
      <c r="D70" s="3" t="s">
        <v>1573</v>
      </c>
      <c r="E70" s="7"/>
      <c r="F70" s="3" t="s">
        <v>1615</v>
      </c>
      <c r="G70" s="3" t="s">
        <v>1616</v>
      </c>
      <c r="H70" s="3" t="s">
        <v>1617</v>
      </c>
      <c r="I70" s="7" t="s">
        <v>1618</v>
      </c>
      <c r="J70" s="3" t="s">
        <v>1043</v>
      </c>
      <c r="K70" s="3" t="s">
        <v>1043</v>
      </c>
    </row>
    <row r="71" spans="2:11" ht="15">
      <c r="B71" s="3" t="s">
        <v>1676</v>
      </c>
      <c r="C71" s="3" t="s">
        <v>8707</v>
      </c>
      <c r="D71" s="3" t="s">
        <v>1038</v>
      </c>
      <c r="E71" s="7"/>
      <c r="F71" s="3" t="s">
        <v>2318</v>
      </c>
      <c r="G71" s="3" t="s">
        <v>2319</v>
      </c>
      <c r="H71" s="3" t="s">
        <v>2320</v>
      </c>
      <c r="I71" s="7"/>
      <c r="J71" s="3"/>
      <c r="K71" s="3"/>
    </row>
    <row r="72" spans="2:11" ht="15">
      <c r="B72" s="3" t="s">
        <v>1362</v>
      </c>
      <c r="C72" s="3" t="s">
        <v>8708</v>
      </c>
      <c r="D72" s="3" t="s">
        <v>1038</v>
      </c>
      <c r="E72" s="7"/>
      <c r="F72" s="3" t="s">
        <v>8709</v>
      </c>
      <c r="G72" s="3" t="s">
        <v>8710</v>
      </c>
      <c r="H72" s="3" t="s">
        <v>8710</v>
      </c>
      <c r="I72" s="7" t="s">
        <v>1049</v>
      </c>
      <c r="J72" s="3"/>
      <c r="K72" s="3"/>
    </row>
    <row r="73" spans="2:11" ht="15">
      <c r="B73" s="3" t="s">
        <v>1126</v>
      </c>
      <c r="C73" s="3" t="s">
        <v>8711</v>
      </c>
      <c r="D73" s="3" t="s">
        <v>1038</v>
      </c>
      <c r="E73" s="7"/>
      <c r="F73" s="3" t="s">
        <v>8712</v>
      </c>
      <c r="G73" s="3" t="s">
        <v>8713</v>
      </c>
      <c r="H73" s="3" t="s">
        <v>8713</v>
      </c>
      <c r="I73" s="7" t="s">
        <v>1049</v>
      </c>
      <c r="J73" s="3"/>
      <c r="K73" s="3"/>
    </row>
    <row r="74" spans="2:11" ht="15">
      <c r="B74" s="3" t="s">
        <v>1725</v>
      </c>
      <c r="C74" s="3" t="s">
        <v>8714</v>
      </c>
      <c r="D74" s="3" t="s">
        <v>1038</v>
      </c>
      <c r="E74" s="7"/>
      <c r="F74" s="3" t="s">
        <v>8715</v>
      </c>
      <c r="G74" s="3" t="s">
        <v>8716</v>
      </c>
      <c r="H74" s="3" t="s">
        <v>8716</v>
      </c>
      <c r="I74" s="7" t="s">
        <v>1049</v>
      </c>
      <c r="J74" s="3"/>
      <c r="K74" s="3"/>
    </row>
    <row r="75" spans="2:11" ht="15">
      <c r="B75" s="3" t="s">
        <v>1173</v>
      </c>
      <c r="C75" s="3" t="s">
        <v>8717</v>
      </c>
      <c r="D75" s="3" t="s">
        <v>1038</v>
      </c>
      <c r="E75" s="7"/>
      <c r="F75" s="3" t="s">
        <v>8718</v>
      </c>
      <c r="G75" s="3" t="s">
        <v>8719</v>
      </c>
      <c r="H75" s="3" t="s">
        <v>8719</v>
      </c>
      <c r="I75" s="7" t="s">
        <v>1049</v>
      </c>
      <c r="J75" s="3"/>
      <c r="K75" s="3"/>
    </row>
    <row r="76" spans="2:11" ht="15">
      <c r="B76" s="3" t="s">
        <v>1452</v>
      </c>
      <c r="C76" s="3" t="s">
        <v>8720</v>
      </c>
      <c r="D76" s="3" t="s">
        <v>1573</v>
      </c>
      <c r="E76" s="7"/>
      <c r="F76" s="3" t="s">
        <v>8721</v>
      </c>
      <c r="G76" s="3" t="s">
        <v>1963</v>
      </c>
      <c r="H76" s="3" t="s">
        <v>1963</v>
      </c>
      <c r="I76" s="7"/>
      <c r="J76" s="3"/>
      <c r="K76" s="3"/>
    </row>
    <row r="77" spans="2:11" ht="15">
      <c r="B77" s="3" t="s">
        <v>1131</v>
      </c>
      <c r="C77" s="3" t="s">
        <v>8722</v>
      </c>
      <c r="D77" s="3" t="s">
        <v>2192</v>
      </c>
      <c r="E77" s="7"/>
      <c r="F77" s="3" t="s">
        <v>8723</v>
      </c>
      <c r="G77" s="3" t="s">
        <v>8724</v>
      </c>
      <c r="H77" s="3" t="s">
        <v>1098</v>
      </c>
      <c r="I77" s="7" t="s">
        <v>1042</v>
      </c>
      <c r="J77" s="3" t="s">
        <v>1043</v>
      </c>
      <c r="K77" s="3" t="s">
        <v>1043</v>
      </c>
    </row>
    <row r="78" spans="2:11" ht="15">
      <c r="B78" s="3" t="s">
        <v>1671</v>
      </c>
      <c r="C78" s="3" t="s">
        <v>8725</v>
      </c>
      <c r="D78" s="3" t="s">
        <v>2192</v>
      </c>
      <c r="E78" s="7"/>
      <c r="F78" s="3" t="s">
        <v>8726</v>
      </c>
      <c r="G78" s="3" t="s">
        <v>8727</v>
      </c>
      <c r="H78" s="3"/>
      <c r="I78" s="7"/>
      <c r="J78" s="3"/>
      <c r="K78" s="3"/>
    </row>
    <row r="79" spans="2:11" ht="15">
      <c r="B79" s="3" t="s">
        <v>1275</v>
      </c>
      <c r="C79" s="3" t="s">
        <v>8728</v>
      </c>
      <c r="D79" s="3" t="s">
        <v>2192</v>
      </c>
      <c r="E79" s="7"/>
      <c r="F79" s="3" t="s">
        <v>8729</v>
      </c>
      <c r="G79" s="3" t="s">
        <v>8730</v>
      </c>
      <c r="H79" s="3"/>
      <c r="I79" s="7"/>
      <c r="J79" s="3"/>
      <c r="K79" s="3"/>
    </row>
    <row r="80" spans="2:11" ht="15">
      <c r="B80" s="3" t="s">
        <v>1644</v>
      </c>
      <c r="C80" s="3" t="s">
        <v>8731</v>
      </c>
      <c r="D80" s="3" t="s">
        <v>2192</v>
      </c>
      <c r="E80" s="7"/>
      <c r="F80" s="3" t="s">
        <v>8732</v>
      </c>
      <c r="G80" s="3" t="s">
        <v>8733</v>
      </c>
      <c r="H80" s="3"/>
      <c r="I80" s="7"/>
      <c r="J80" s="3"/>
      <c r="K80" s="3"/>
    </row>
    <row r="81" spans="2:11" ht="15">
      <c r="B81" s="3" t="s">
        <v>1613</v>
      </c>
      <c r="C81" s="3" t="s">
        <v>8734</v>
      </c>
      <c r="D81" s="3" t="s">
        <v>2192</v>
      </c>
      <c r="E81" s="7"/>
      <c r="F81" s="3" t="s">
        <v>8735</v>
      </c>
      <c r="G81" s="3" t="s">
        <v>8736</v>
      </c>
      <c r="H81" s="3"/>
      <c r="I81" s="7"/>
      <c r="J81" s="3"/>
      <c r="K81" s="3"/>
    </row>
    <row r="82" spans="2:11" ht="15">
      <c r="B82" s="3" t="s">
        <v>1624</v>
      </c>
      <c r="C82" s="3" t="s">
        <v>8737</v>
      </c>
      <c r="D82" s="3" t="s">
        <v>2192</v>
      </c>
      <c r="E82" s="7"/>
      <c r="F82" s="3" t="s">
        <v>8738</v>
      </c>
      <c r="G82" s="3" t="s">
        <v>8739</v>
      </c>
      <c r="H82" s="3"/>
      <c r="I82" s="7"/>
      <c r="J82" s="3"/>
      <c r="K82" s="3"/>
    </row>
    <row r="83" spans="2:11" ht="15">
      <c r="B83" s="3" t="s">
        <v>1635</v>
      </c>
      <c r="C83" s="3" t="s">
        <v>8740</v>
      </c>
      <c r="D83" s="3" t="s">
        <v>2192</v>
      </c>
      <c r="E83" s="7"/>
      <c r="F83" s="3" t="s">
        <v>8741</v>
      </c>
      <c r="G83" s="3" t="s">
        <v>8742</v>
      </c>
      <c r="H83" s="3"/>
      <c r="I83" s="7"/>
      <c r="J83" s="3"/>
      <c r="K83" s="3"/>
    </row>
    <row r="84" spans="2:11" ht="15">
      <c r="B84" s="3" t="s">
        <v>1658</v>
      </c>
      <c r="C84" s="3" t="s">
        <v>8743</v>
      </c>
      <c r="D84" s="3" t="s">
        <v>2192</v>
      </c>
      <c r="E84" s="7"/>
      <c r="F84" s="3" t="s">
        <v>8744</v>
      </c>
      <c r="G84" s="3" t="s">
        <v>8745</v>
      </c>
      <c r="H84" s="3"/>
      <c r="I84" s="7"/>
      <c r="J84" s="3"/>
      <c r="K84" s="3"/>
    </row>
    <row r="85" spans="2:11" ht="15">
      <c r="B85" s="3" t="s">
        <v>1517</v>
      </c>
      <c r="C85" s="3" t="s">
        <v>8746</v>
      </c>
      <c r="D85" s="3" t="s">
        <v>1038</v>
      </c>
      <c r="E85" s="7"/>
      <c r="F85" s="3" t="s">
        <v>1673</v>
      </c>
      <c r="G85" s="3" t="s">
        <v>1674</v>
      </c>
      <c r="H85" s="3" t="s">
        <v>2359</v>
      </c>
      <c r="I85" s="7"/>
      <c r="J85" s="3"/>
      <c r="K85" s="3"/>
    </row>
    <row r="86" spans="2:11" ht="15">
      <c r="B86" s="3" t="s">
        <v>1552</v>
      </c>
      <c r="C86" s="3" t="s">
        <v>8747</v>
      </c>
      <c r="D86" s="3" t="s">
        <v>1038</v>
      </c>
      <c r="E86" s="7"/>
      <c r="F86" s="3" t="s">
        <v>2361</v>
      </c>
      <c r="G86" s="3" t="s">
        <v>8748</v>
      </c>
      <c r="H86" s="3" t="s">
        <v>8748</v>
      </c>
      <c r="I86" s="7" t="s">
        <v>1049</v>
      </c>
      <c r="J86" s="3"/>
      <c r="K86" s="3"/>
    </row>
    <row r="87" spans="2:11" ht="15">
      <c r="B87" s="3" t="s">
        <v>1537</v>
      </c>
      <c r="C87" s="3" t="s">
        <v>8749</v>
      </c>
      <c r="D87" s="3" t="s">
        <v>1038</v>
      </c>
      <c r="E87" s="7"/>
      <c r="F87" s="3" t="s">
        <v>2364</v>
      </c>
      <c r="G87" s="3" t="s">
        <v>8750</v>
      </c>
      <c r="H87" s="3" t="s">
        <v>8750</v>
      </c>
      <c r="I87" s="7" t="s">
        <v>1049</v>
      </c>
      <c r="J87" s="3"/>
      <c r="K8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7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8751</v>
      </c>
      <c r="D4" s="4" t="s">
        <v>1019</v>
      </c>
      <c r="E4" s="3" t="s">
        <v>179</v>
      </c>
    </row>
    <row r="5" spans="1:11" ht="16">
      <c r="B5" s="4" t="s">
        <v>1020</v>
      </c>
      <c r="C5" s="13" t="s">
        <v>182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180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8752</v>
      </c>
      <c r="D9" s="3" t="s">
        <v>1038</v>
      </c>
      <c r="E9" s="7"/>
      <c r="F9" s="3" t="s">
        <v>8753</v>
      </c>
      <c r="G9" s="3" t="s">
        <v>8754</v>
      </c>
      <c r="H9" s="3" t="s">
        <v>8534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8755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8756</v>
      </c>
      <c r="D11" s="3" t="s">
        <v>1038</v>
      </c>
      <c r="E11" s="7"/>
      <c r="F11" s="3" t="s">
        <v>8532</v>
      </c>
      <c r="G11" s="3" t="s">
        <v>8533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8757</v>
      </c>
      <c r="D12" s="3" t="s">
        <v>1038</v>
      </c>
      <c r="E12" s="7"/>
      <c r="F12" s="3" t="s">
        <v>7548</v>
      </c>
      <c r="G12" s="3" t="s">
        <v>7549</v>
      </c>
      <c r="H12" s="3" t="s">
        <v>8540</v>
      </c>
      <c r="I12" s="7" t="s">
        <v>1049</v>
      </c>
      <c r="J12" s="3"/>
      <c r="K12" s="3"/>
    </row>
    <row r="13" spans="1:11" ht="15">
      <c r="B13" s="3" t="s">
        <v>1872</v>
      </c>
      <c r="C13" s="3" t="s">
        <v>8758</v>
      </c>
      <c r="D13" s="3" t="s">
        <v>1038</v>
      </c>
      <c r="E13" s="7"/>
      <c r="F13" s="3" t="s">
        <v>7551</v>
      </c>
      <c r="G13" s="3" t="s">
        <v>7552</v>
      </c>
      <c r="H13" s="3" t="s">
        <v>8759</v>
      </c>
      <c r="I13" s="7" t="s">
        <v>1049</v>
      </c>
      <c r="J13" s="3"/>
      <c r="K13" s="3"/>
    </row>
    <row r="14" spans="1:11" ht="15">
      <c r="B14" s="3" t="s">
        <v>1165</v>
      </c>
      <c r="C14" s="3" t="s">
        <v>8760</v>
      </c>
      <c r="D14" s="3" t="s">
        <v>1038</v>
      </c>
      <c r="E14" s="7"/>
      <c r="F14" s="3" t="s">
        <v>7554</v>
      </c>
      <c r="G14" s="3" t="s">
        <v>7555</v>
      </c>
      <c r="H14" s="3" t="s">
        <v>8547</v>
      </c>
      <c r="I14" s="7" t="s">
        <v>1049</v>
      </c>
      <c r="J14" s="3"/>
      <c r="K14" s="3"/>
    </row>
    <row r="15" spans="1:11" ht="15">
      <c r="B15" s="3" t="s">
        <v>1920</v>
      </c>
      <c r="C15" s="3" t="s">
        <v>8761</v>
      </c>
      <c r="D15" s="3" t="s">
        <v>1573</v>
      </c>
      <c r="E15" s="7"/>
      <c r="F15" s="3" t="s">
        <v>7568</v>
      </c>
      <c r="G15" s="3" t="s">
        <v>7569</v>
      </c>
      <c r="H15" s="3" t="s">
        <v>1098</v>
      </c>
      <c r="I15" s="7" t="s">
        <v>1618</v>
      </c>
      <c r="J15" s="3"/>
      <c r="K15" s="3"/>
    </row>
    <row r="16" spans="1:11" ht="15">
      <c r="B16" s="10" t="s">
        <v>1877</v>
      </c>
      <c r="C16" s="10" t="s">
        <v>8762</v>
      </c>
      <c r="D16" s="10" t="s">
        <v>1874</v>
      </c>
      <c r="E16" s="11" t="s">
        <v>7647</v>
      </c>
      <c r="F16" s="10" t="s">
        <v>7758</v>
      </c>
      <c r="G16" s="10" t="s">
        <v>7759</v>
      </c>
      <c r="H16" s="10" t="s">
        <v>8551</v>
      </c>
      <c r="I16" s="11" t="s">
        <v>1049</v>
      </c>
      <c r="J16" s="10"/>
      <c r="K16" s="10"/>
    </row>
    <row r="17" spans="2:11" ht="15">
      <c r="B17" s="3" t="s">
        <v>1161</v>
      </c>
      <c r="C17" s="3" t="s">
        <v>8763</v>
      </c>
      <c r="D17" s="3" t="s">
        <v>1038</v>
      </c>
      <c r="E17" s="7"/>
      <c r="F17" s="3" t="s">
        <v>7562</v>
      </c>
      <c r="G17" s="3" t="s">
        <v>7563</v>
      </c>
      <c r="H17" s="3" t="s">
        <v>8558</v>
      </c>
      <c r="I17" s="7" t="s">
        <v>1049</v>
      </c>
      <c r="J17" s="3"/>
      <c r="K17" s="3"/>
    </row>
    <row r="18" spans="2:11" ht="15">
      <c r="B18" s="3" t="s">
        <v>1882</v>
      </c>
      <c r="C18" s="3" t="s">
        <v>8764</v>
      </c>
      <c r="D18" s="3" t="s">
        <v>1038</v>
      </c>
      <c r="E18" s="7"/>
      <c r="F18" s="3" t="s">
        <v>7565</v>
      </c>
      <c r="G18" s="3" t="s">
        <v>7566</v>
      </c>
      <c r="H18" s="3" t="s">
        <v>8568</v>
      </c>
      <c r="I18" s="7" t="s">
        <v>1049</v>
      </c>
      <c r="J18" s="3"/>
      <c r="K18" s="3"/>
    </row>
    <row r="19" spans="2:11" ht="15">
      <c r="B19" s="10" t="s">
        <v>1582</v>
      </c>
      <c r="C19" s="10" t="s">
        <v>8765</v>
      </c>
      <c r="D19" s="10" t="s">
        <v>1038</v>
      </c>
      <c r="E19" s="11"/>
      <c r="F19" s="10" t="s">
        <v>7750</v>
      </c>
      <c r="G19" s="10" t="s">
        <v>8766</v>
      </c>
      <c r="H19" s="10" t="s">
        <v>8578</v>
      </c>
      <c r="I19" s="11" t="s">
        <v>1049</v>
      </c>
      <c r="J19" s="10"/>
      <c r="K19" s="10"/>
    </row>
    <row r="20" spans="2:11" ht="15">
      <c r="B20" s="3" t="s">
        <v>1227</v>
      </c>
      <c r="C20" s="3" t="s">
        <v>8767</v>
      </c>
      <c r="D20" s="3" t="s">
        <v>1038</v>
      </c>
      <c r="E20" s="7"/>
      <c r="F20" s="3" t="s">
        <v>7627</v>
      </c>
      <c r="G20" s="3" t="s">
        <v>8768</v>
      </c>
      <c r="H20" s="3"/>
      <c r="I20" s="7" t="s">
        <v>1049</v>
      </c>
      <c r="J20" s="3"/>
      <c r="K20" s="3"/>
    </row>
    <row r="21" spans="2:11" ht="15">
      <c r="B21" s="3" t="s">
        <v>1886</v>
      </c>
      <c r="C21" s="3" t="s">
        <v>8769</v>
      </c>
      <c r="D21" s="3" t="s">
        <v>1573</v>
      </c>
      <c r="E21" s="7"/>
      <c r="F21" s="3" t="s">
        <v>4683</v>
      </c>
      <c r="G21" s="3" t="s">
        <v>8770</v>
      </c>
      <c r="H21" s="3" t="s">
        <v>8589</v>
      </c>
      <c r="I21" s="7" t="s">
        <v>1576</v>
      </c>
      <c r="J21" s="3"/>
      <c r="K21" s="3"/>
    </row>
    <row r="22" spans="2:11" ht="15">
      <c r="B22" s="3" t="s">
        <v>1191</v>
      </c>
      <c r="C22" s="3" t="s">
        <v>8771</v>
      </c>
      <c r="D22" s="3" t="s">
        <v>1038</v>
      </c>
      <c r="E22" s="7"/>
      <c r="F22" s="3" t="s">
        <v>7630</v>
      </c>
      <c r="G22" s="3" t="s">
        <v>8772</v>
      </c>
      <c r="H22" s="3"/>
      <c r="I22" s="7" t="s">
        <v>1049</v>
      </c>
      <c r="J22" s="3"/>
      <c r="K22" s="3"/>
    </row>
    <row r="23" spans="2:11" ht="15">
      <c r="B23" s="10" t="s">
        <v>1890</v>
      </c>
      <c r="C23" s="10" t="s">
        <v>8773</v>
      </c>
      <c r="D23" s="10" t="s">
        <v>1038</v>
      </c>
      <c r="E23" s="11"/>
      <c r="F23" s="10" t="s">
        <v>8774</v>
      </c>
      <c r="G23" s="10" t="s">
        <v>8775</v>
      </c>
      <c r="H23" s="10" t="s">
        <v>1098</v>
      </c>
      <c r="I23" s="11" t="s">
        <v>1049</v>
      </c>
      <c r="J23" s="10"/>
      <c r="K23" s="10"/>
    </row>
    <row r="24" spans="2:11" ht="15">
      <c r="B24" s="3" t="s">
        <v>1195</v>
      </c>
      <c r="C24" s="3" t="s">
        <v>8776</v>
      </c>
      <c r="D24" s="3" t="s">
        <v>1038</v>
      </c>
      <c r="E24" s="7"/>
      <c r="F24" s="3" t="s">
        <v>8777</v>
      </c>
      <c r="G24" s="3" t="s">
        <v>8778</v>
      </c>
      <c r="H24" s="3"/>
      <c r="I24" s="7" t="s">
        <v>1049</v>
      </c>
      <c r="J24" s="3"/>
      <c r="K24" s="3"/>
    </row>
    <row r="25" spans="2:11" ht="15">
      <c r="B25" s="10" t="s">
        <v>1619</v>
      </c>
      <c r="C25" s="10" t="s">
        <v>8779</v>
      </c>
      <c r="D25" s="10" t="s">
        <v>1874</v>
      </c>
      <c r="E25" s="11" t="s">
        <v>7687</v>
      </c>
      <c r="F25" s="10" t="s">
        <v>7776</v>
      </c>
      <c r="G25" s="10" t="s">
        <v>7689</v>
      </c>
      <c r="H25" s="10" t="s">
        <v>8604</v>
      </c>
      <c r="I25" s="11" t="s">
        <v>1049</v>
      </c>
      <c r="J25" s="10"/>
      <c r="K25" s="10"/>
    </row>
    <row r="26" spans="2:11" ht="15">
      <c r="B26" s="3" t="s">
        <v>1187</v>
      </c>
      <c r="C26" s="3" t="s">
        <v>8780</v>
      </c>
      <c r="D26" s="3" t="s">
        <v>1038</v>
      </c>
      <c r="E26" s="7"/>
      <c r="F26" s="3" t="s">
        <v>8781</v>
      </c>
      <c r="G26" s="3" t="s">
        <v>8782</v>
      </c>
      <c r="H26" s="3"/>
      <c r="I26" s="7" t="s">
        <v>1049</v>
      </c>
      <c r="J26" s="3"/>
      <c r="K26" s="3"/>
    </row>
    <row r="27" spans="2:11" ht="15">
      <c r="B27" s="3" t="s">
        <v>1895</v>
      </c>
      <c r="C27" s="3" t="s">
        <v>8783</v>
      </c>
      <c r="D27" s="3" t="s">
        <v>1038</v>
      </c>
      <c r="E27" s="7"/>
      <c r="F27" s="3" t="s">
        <v>7580</v>
      </c>
      <c r="G27" s="3" t="s">
        <v>1032</v>
      </c>
      <c r="H27" s="3" t="s">
        <v>8619</v>
      </c>
      <c r="I27" s="7" t="s">
        <v>2079</v>
      </c>
      <c r="J27" s="3"/>
      <c r="K27" s="3"/>
    </row>
    <row r="28" spans="2:11" ht="15">
      <c r="B28" s="10" t="s">
        <v>1588</v>
      </c>
      <c r="C28" s="10" t="s">
        <v>8784</v>
      </c>
      <c r="D28" s="10" t="s">
        <v>1874</v>
      </c>
      <c r="E28" s="11" t="s">
        <v>1095</v>
      </c>
      <c r="F28" s="10" t="s">
        <v>7780</v>
      </c>
      <c r="G28" s="10" t="s">
        <v>7781</v>
      </c>
      <c r="H28" s="10" t="s">
        <v>8633</v>
      </c>
      <c r="I28" s="11" t="s">
        <v>1049</v>
      </c>
      <c r="J28" s="10"/>
      <c r="K28" s="10"/>
    </row>
    <row r="29" spans="2:11" ht="15">
      <c r="B29" s="3" t="s">
        <v>1899</v>
      </c>
      <c r="C29" s="3" t="s">
        <v>8785</v>
      </c>
      <c r="D29" s="3" t="s">
        <v>1038</v>
      </c>
      <c r="E29" s="7"/>
      <c r="F29" s="3" t="s">
        <v>7587</v>
      </c>
      <c r="G29" s="3" t="s">
        <v>7588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1902</v>
      </c>
      <c r="C30" s="3" t="s">
        <v>8786</v>
      </c>
      <c r="D30" s="3" t="s">
        <v>1038</v>
      </c>
      <c r="E30" s="7"/>
      <c r="F30" s="3" t="s">
        <v>7591</v>
      </c>
      <c r="G30" s="3" t="s">
        <v>7592</v>
      </c>
      <c r="H30" s="3" t="s">
        <v>8633</v>
      </c>
      <c r="I30" s="7" t="s">
        <v>1049</v>
      </c>
      <c r="J30" s="3"/>
      <c r="K30" s="3"/>
    </row>
    <row r="31" spans="2:11" ht="15">
      <c r="B31" s="3" t="s">
        <v>1146</v>
      </c>
      <c r="C31" s="3" t="s">
        <v>8787</v>
      </c>
      <c r="D31" s="3" t="s">
        <v>1038</v>
      </c>
      <c r="E31" s="7"/>
      <c r="F31" s="3" t="s">
        <v>7595</v>
      </c>
      <c r="G31" s="3" t="s">
        <v>7596</v>
      </c>
      <c r="H31" s="3" t="s">
        <v>1098</v>
      </c>
      <c r="I31" s="7" t="s">
        <v>1049</v>
      </c>
      <c r="J31" s="3"/>
      <c r="K31" s="3"/>
    </row>
    <row r="32" spans="2:11" ht="15">
      <c r="B32" s="3" t="s">
        <v>1906</v>
      </c>
      <c r="C32" s="3" t="s">
        <v>8788</v>
      </c>
      <c r="D32" s="3" t="s">
        <v>1038</v>
      </c>
      <c r="E32" s="7"/>
      <c r="F32" s="3" t="s">
        <v>7599</v>
      </c>
      <c r="G32" s="3" t="s">
        <v>7600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8789</v>
      </c>
      <c r="D33" s="3" t="s">
        <v>1038</v>
      </c>
      <c r="E33" s="7"/>
      <c r="F33" s="3" t="s">
        <v>7615</v>
      </c>
      <c r="G33" s="3" t="s">
        <v>7616</v>
      </c>
      <c r="H33" s="3" t="s">
        <v>7617</v>
      </c>
      <c r="I33" s="7" t="s">
        <v>1042</v>
      </c>
      <c r="J33" s="3" t="s">
        <v>1043</v>
      </c>
      <c r="K33" s="3" t="s">
        <v>1043</v>
      </c>
    </row>
    <row r="34" spans="2:11" ht="15">
      <c r="B34" s="3" t="s">
        <v>1472</v>
      </c>
      <c r="C34" s="3" t="s">
        <v>8790</v>
      </c>
      <c r="D34" s="3" t="s">
        <v>1038</v>
      </c>
      <c r="E34" s="7"/>
      <c r="F34" s="3" t="s">
        <v>7619</v>
      </c>
      <c r="G34" s="3" t="s">
        <v>7616</v>
      </c>
      <c r="H34" s="3" t="s">
        <v>7617</v>
      </c>
      <c r="I34" s="7" t="s">
        <v>1042</v>
      </c>
      <c r="J34" s="3" t="s">
        <v>1043</v>
      </c>
      <c r="K34" s="3" t="s">
        <v>1043</v>
      </c>
    </row>
    <row r="35" spans="2:11" ht="15">
      <c r="B35" s="3" t="s">
        <v>1567</v>
      </c>
      <c r="C35" s="3" t="s">
        <v>8791</v>
      </c>
      <c r="D35" s="3" t="s">
        <v>1038</v>
      </c>
      <c r="E35" s="7"/>
      <c r="F35" s="3" t="s">
        <v>7621</v>
      </c>
      <c r="G35" s="3" t="s">
        <v>7616</v>
      </c>
      <c r="H35" s="3" t="s">
        <v>7617</v>
      </c>
      <c r="I35" s="7" t="s">
        <v>1042</v>
      </c>
      <c r="J35" s="3" t="s">
        <v>1043</v>
      </c>
      <c r="K35" s="3" t="s">
        <v>1043</v>
      </c>
    </row>
    <row r="36" spans="2:11" ht="15">
      <c r="B36" s="3" t="s">
        <v>1681</v>
      </c>
      <c r="C36" s="3" t="s">
        <v>8792</v>
      </c>
      <c r="D36" s="3" t="s">
        <v>1038</v>
      </c>
      <c r="E36" s="7"/>
      <c r="F36" s="3" t="s">
        <v>7623</v>
      </c>
      <c r="G36" s="3" t="s">
        <v>7616</v>
      </c>
      <c r="H36" s="3" t="s">
        <v>7617</v>
      </c>
      <c r="I36" s="7" t="s">
        <v>1042</v>
      </c>
      <c r="J36" s="3" t="s">
        <v>1043</v>
      </c>
      <c r="K36" s="3" t="s">
        <v>1043</v>
      </c>
    </row>
    <row r="37" spans="2:11" ht="15">
      <c r="B37" s="10" t="s">
        <v>1909</v>
      </c>
      <c r="C37" s="10" t="s">
        <v>8793</v>
      </c>
      <c r="D37" s="10" t="s">
        <v>1874</v>
      </c>
      <c r="E37" s="11" t="s">
        <v>7708</v>
      </c>
      <c r="F37" s="10" t="s">
        <v>7783</v>
      </c>
      <c r="G37" s="10" t="s">
        <v>7710</v>
      </c>
      <c r="H37" s="10" t="s">
        <v>7711</v>
      </c>
      <c r="I37" s="11" t="s">
        <v>1049</v>
      </c>
      <c r="J37" s="10"/>
      <c r="K37" s="10"/>
    </row>
    <row r="38" spans="2:11" ht="15">
      <c r="B38" s="3" t="s">
        <v>1215</v>
      </c>
      <c r="C38" s="3" t="s">
        <v>8794</v>
      </c>
      <c r="D38" s="3" t="s">
        <v>1066</v>
      </c>
      <c r="E38" s="7" t="s">
        <v>7708</v>
      </c>
      <c r="F38" s="3" t="s">
        <v>7709</v>
      </c>
      <c r="G38" s="3" t="s">
        <v>7710</v>
      </c>
      <c r="H38" s="3" t="s">
        <v>7711</v>
      </c>
      <c r="I38" s="7" t="s">
        <v>1042</v>
      </c>
      <c r="J38" s="3"/>
      <c r="K38" s="3"/>
    </row>
    <row r="39" spans="2:11" ht="15">
      <c r="B39" s="3" t="s">
        <v>1428</v>
      </c>
      <c r="C39" s="3" t="s">
        <v>8795</v>
      </c>
      <c r="D39" s="3" t="s">
        <v>1038</v>
      </c>
      <c r="E39" s="7"/>
      <c r="F39" s="3" t="s">
        <v>7713</v>
      </c>
      <c r="G39" s="3" t="s">
        <v>7714</v>
      </c>
      <c r="H39" s="3" t="s">
        <v>7715</v>
      </c>
      <c r="I39" s="7" t="s">
        <v>1049</v>
      </c>
      <c r="J39" s="3"/>
      <c r="K39" s="3"/>
    </row>
    <row r="40" spans="2:11" ht="15">
      <c r="B40" s="3" t="s">
        <v>1420</v>
      </c>
      <c r="C40" s="3" t="s">
        <v>8796</v>
      </c>
      <c r="D40" s="3" t="s">
        <v>1038</v>
      </c>
      <c r="E40" s="7"/>
      <c r="F40" s="3" t="s">
        <v>7717</v>
      </c>
      <c r="G40" s="3" t="s">
        <v>7718</v>
      </c>
      <c r="H40" s="3" t="s">
        <v>7719</v>
      </c>
      <c r="I40" s="7" t="s">
        <v>1049</v>
      </c>
      <c r="J40" s="3"/>
      <c r="K40" s="3"/>
    </row>
    <row r="41" spans="2:11" ht="15">
      <c r="B41" s="3" t="s">
        <v>1301</v>
      </c>
      <c r="C41" s="3" t="s">
        <v>8797</v>
      </c>
      <c r="D41" s="3" t="s">
        <v>1038</v>
      </c>
      <c r="E41" s="7"/>
      <c r="F41" s="3" t="s">
        <v>7603</v>
      </c>
      <c r="G41" s="3" t="s">
        <v>7604</v>
      </c>
      <c r="H41" s="3" t="s">
        <v>7605</v>
      </c>
      <c r="I41" s="7" t="s">
        <v>1076</v>
      </c>
      <c r="J41" s="3"/>
      <c r="K41" s="3"/>
    </row>
    <row r="42" spans="2:11" ht="15">
      <c r="B42" s="3" t="s">
        <v>1912</v>
      </c>
      <c r="C42" s="3" t="s">
        <v>8798</v>
      </c>
      <c r="D42" s="3" t="s">
        <v>1038</v>
      </c>
      <c r="E42" s="7"/>
      <c r="F42" s="3" t="s">
        <v>7607</v>
      </c>
      <c r="G42" s="3" t="s">
        <v>7608</v>
      </c>
      <c r="H42" s="3" t="s">
        <v>7609</v>
      </c>
      <c r="I42" s="7" t="s">
        <v>1076</v>
      </c>
      <c r="J42" s="3"/>
      <c r="K42" s="3"/>
    </row>
    <row r="43" spans="2:11" ht="15">
      <c r="B43" s="10" t="s">
        <v>1140</v>
      </c>
      <c r="C43" s="10" t="s">
        <v>8799</v>
      </c>
      <c r="D43" s="10" t="s">
        <v>1874</v>
      </c>
      <c r="E43" s="11" t="s">
        <v>7721</v>
      </c>
      <c r="F43" s="10" t="s">
        <v>7785</v>
      </c>
      <c r="G43" s="10" t="s">
        <v>7723</v>
      </c>
      <c r="H43" s="10" t="s">
        <v>7724</v>
      </c>
      <c r="I43" s="11" t="s">
        <v>1049</v>
      </c>
      <c r="J43" s="10"/>
      <c r="K43" s="10"/>
    </row>
    <row r="44" spans="2:11" ht="15">
      <c r="B44" s="3" t="s">
        <v>1571</v>
      </c>
      <c r="C44" s="3" t="s">
        <v>8800</v>
      </c>
      <c r="D44" s="3" t="s">
        <v>1038</v>
      </c>
      <c r="E44" s="7"/>
      <c r="F44" s="3" t="s">
        <v>7726</v>
      </c>
      <c r="G44" s="3" t="s">
        <v>7727</v>
      </c>
      <c r="H44" s="3" t="s">
        <v>7728</v>
      </c>
      <c r="I44" s="7" t="s">
        <v>1049</v>
      </c>
      <c r="J44" s="3"/>
      <c r="K44" s="3"/>
    </row>
    <row r="45" spans="2:11" ht="15">
      <c r="B45" s="3" t="s">
        <v>1765</v>
      </c>
      <c r="C45" s="3" t="s">
        <v>8801</v>
      </c>
      <c r="D45" s="3" t="s">
        <v>1038</v>
      </c>
      <c r="E45" s="7"/>
      <c r="F45" s="3" t="s">
        <v>7730</v>
      </c>
      <c r="G45" s="3" t="s">
        <v>7731</v>
      </c>
      <c r="H45" s="3" t="s">
        <v>7732</v>
      </c>
      <c r="I45" s="7" t="s">
        <v>1049</v>
      </c>
      <c r="J45" s="3"/>
      <c r="K45" s="3"/>
    </row>
    <row r="46" spans="2:11" ht="15">
      <c r="B46" s="3" t="s">
        <v>1169</v>
      </c>
      <c r="C46" s="3" t="s">
        <v>8802</v>
      </c>
      <c r="D46" s="3" t="s">
        <v>1038</v>
      </c>
      <c r="E46" s="7"/>
      <c r="F46" s="3" t="s">
        <v>7611</v>
      </c>
      <c r="G46" s="3" t="s">
        <v>7612</v>
      </c>
      <c r="H46" s="3" t="s">
        <v>7613</v>
      </c>
      <c r="I46" s="7" t="s">
        <v>1076</v>
      </c>
      <c r="J46" s="3"/>
      <c r="K46" s="3"/>
    </row>
    <row r="47" spans="2:11" ht="15">
      <c r="B47" s="3" t="s">
        <v>1388</v>
      </c>
      <c r="C47" s="3" t="s">
        <v>8803</v>
      </c>
      <c r="D47" s="3" t="s">
        <v>1066</v>
      </c>
      <c r="E47" s="7" t="s">
        <v>7647</v>
      </c>
      <c r="F47" s="3" t="s">
        <v>7648</v>
      </c>
      <c r="G47" s="3" t="s">
        <v>7649</v>
      </c>
      <c r="H47" s="3"/>
      <c r="I47" s="7" t="s">
        <v>1042</v>
      </c>
      <c r="J47" s="3"/>
      <c r="K47" s="3"/>
    </row>
    <row r="48" spans="2:11" ht="15">
      <c r="B48" s="3" t="s">
        <v>1384</v>
      </c>
      <c r="C48" s="3" t="s">
        <v>8804</v>
      </c>
      <c r="D48" s="3" t="s">
        <v>1038</v>
      </c>
      <c r="E48" s="7"/>
      <c r="F48" s="3" t="s">
        <v>7651</v>
      </c>
      <c r="G48" s="3" t="s">
        <v>7652</v>
      </c>
      <c r="H48" s="3"/>
      <c r="I48" s="7" t="s">
        <v>1076</v>
      </c>
      <c r="J48" s="3"/>
      <c r="K48" s="3"/>
    </row>
    <row r="49" spans="2:11" ht="15">
      <c r="B49" s="3" t="s">
        <v>1416</v>
      </c>
      <c r="C49" s="3" t="s">
        <v>8805</v>
      </c>
      <c r="D49" s="3" t="s">
        <v>1038</v>
      </c>
      <c r="E49" s="7"/>
      <c r="F49" s="3" t="s">
        <v>7654</v>
      </c>
      <c r="G49" s="3" t="s">
        <v>7655</v>
      </c>
      <c r="H49" s="3" t="s">
        <v>7656</v>
      </c>
      <c r="I49" s="7" t="s">
        <v>1049</v>
      </c>
      <c r="J49" s="3"/>
      <c r="K49" s="3"/>
    </row>
    <row r="50" spans="2:11" ht="15">
      <c r="B50" s="3" t="s">
        <v>1448</v>
      </c>
      <c r="C50" s="3" t="s">
        <v>8806</v>
      </c>
      <c r="D50" s="3" t="s">
        <v>1066</v>
      </c>
      <c r="E50" s="7" t="s">
        <v>7687</v>
      </c>
      <c r="F50" s="3" t="s">
        <v>7688</v>
      </c>
      <c r="G50" s="3" t="s">
        <v>7689</v>
      </c>
      <c r="H50" s="3" t="s">
        <v>7690</v>
      </c>
      <c r="I50" s="7" t="s">
        <v>1042</v>
      </c>
      <c r="J50" s="3"/>
      <c r="K50" s="3"/>
    </row>
    <row r="51" spans="2:11" ht="15">
      <c r="B51" s="3" t="s">
        <v>1916</v>
      </c>
      <c r="C51" s="3" t="s">
        <v>8807</v>
      </c>
      <c r="D51" s="3" t="s">
        <v>1038</v>
      </c>
      <c r="E51" s="7"/>
      <c r="F51" s="3" t="s">
        <v>7636</v>
      </c>
      <c r="G51" s="3" t="s">
        <v>7637</v>
      </c>
      <c r="H51" s="3" t="s">
        <v>7638</v>
      </c>
      <c r="I51" s="7" t="s">
        <v>1049</v>
      </c>
      <c r="J51" s="3"/>
      <c r="K51" s="3"/>
    </row>
    <row r="52" spans="2:11" ht="15">
      <c r="B52" s="3" t="s">
        <v>1424</v>
      </c>
      <c r="C52" s="3" t="s">
        <v>8808</v>
      </c>
      <c r="D52" s="3" t="s">
        <v>1038</v>
      </c>
      <c r="E52" s="7"/>
      <c r="F52" s="3" t="s">
        <v>7640</v>
      </c>
      <c r="G52" s="3" t="s">
        <v>7641</v>
      </c>
      <c r="H52" s="3" t="s">
        <v>7642</v>
      </c>
      <c r="I52" s="7" t="s">
        <v>1049</v>
      </c>
      <c r="J52" s="3"/>
      <c r="K52" s="3"/>
    </row>
    <row r="53" spans="2:11" ht="15">
      <c r="B53" s="3" t="s">
        <v>1223</v>
      </c>
      <c r="C53" s="3" t="s">
        <v>8809</v>
      </c>
      <c r="D53" s="3" t="s">
        <v>1066</v>
      </c>
      <c r="E53" s="7" t="s">
        <v>1095</v>
      </c>
      <c r="F53" s="3" t="s">
        <v>7705</v>
      </c>
      <c r="G53" s="3" t="s">
        <v>7706</v>
      </c>
      <c r="H53" s="3" t="s">
        <v>7706</v>
      </c>
      <c r="I53" s="7" t="s">
        <v>1042</v>
      </c>
      <c r="J53" s="3"/>
      <c r="K53" s="3"/>
    </row>
    <row r="54" spans="2:11" ht="15">
      <c r="B54" s="3" t="s">
        <v>1219</v>
      </c>
      <c r="C54" s="3" t="s">
        <v>8810</v>
      </c>
      <c r="D54" s="3" t="s">
        <v>1066</v>
      </c>
      <c r="E54" s="7" t="s">
        <v>7721</v>
      </c>
      <c r="F54" s="3" t="s">
        <v>7722</v>
      </c>
      <c r="G54" s="3" t="s">
        <v>7723</v>
      </c>
      <c r="H54" s="3" t="s">
        <v>7724</v>
      </c>
      <c r="I54" s="7" t="s">
        <v>1042</v>
      </c>
      <c r="J54" s="3"/>
      <c r="K54" s="3"/>
    </row>
    <row r="55" spans="2:11" ht="15">
      <c r="B55" s="3" t="s">
        <v>1924</v>
      </c>
      <c r="C55" s="3" t="s">
        <v>8811</v>
      </c>
      <c r="D55" s="3" t="s">
        <v>1038</v>
      </c>
      <c r="E55" s="7"/>
      <c r="F55" s="3" t="s">
        <v>7762</v>
      </c>
      <c r="G55" s="3" t="s">
        <v>7763</v>
      </c>
      <c r="H55" s="3" t="s">
        <v>1098</v>
      </c>
      <c r="I55" s="7" t="s">
        <v>1049</v>
      </c>
      <c r="J55" s="3"/>
      <c r="K55" s="3"/>
    </row>
    <row r="56" spans="2:11" ht="15">
      <c r="B56" s="3" t="s">
        <v>1928</v>
      </c>
      <c r="C56" s="3" t="s">
        <v>8812</v>
      </c>
      <c r="D56" s="3" t="s">
        <v>1038</v>
      </c>
      <c r="E56" s="7"/>
      <c r="F56" s="3" t="s">
        <v>7666</v>
      </c>
      <c r="G56" s="3" t="s">
        <v>7667</v>
      </c>
      <c r="H56" s="3" t="s">
        <v>1098</v>
      </c>
      <c r="I56" s="7" t="s">
        <v>1049</v>
      </c>
      <c r="J56" s="3"/>
      <c r="K56" s="3"/>
    </row>
    <row r="57" spans="2:11" ht="15">
      <c r="B57" s="3" t="s">
        <v>1931</v>
      </c>
      <c r="C57" s="3" t="s">
        <v>8813</v>
      </c>
      <c r="D57" s="3" t="s">
        <v>1038</v>
      </c>
      <c r="E57" s="7"/>
      <c r="F57" s="3" t="s">
        <v>7663</v>
      </c>
      <c r="G57" s="3" t="s">
        <v>7664</v>
      </c>
      <c r="H57" s="3" t="s">
        <v>1098</v>
      </c>
      <c r="I57" s="7" t="s">
        <v>1049</v>
      </c>
      <c r="J57" s="3"/>
      <c r="K57" s="3"/>
    </row>
    <row r="58" spans="2:11" ht="15">
      <c r="B58" s="3" t="s">
        <v>1934</v>
      </c>
      <c r="C58" s="3" t="s">
        <v>8814</v>
      </c>
      <c r="D58" s="3" t="s">
        <v>1842</v>
      </c>
      <c r="E58" s="7"/>
      <c r="F58" s="3" t="s">
        <v>7659</v>
      </c>
      <c r="G58" s="3" t="s">
        <v>7660</v>
      </c>
      <c r="H58" s="3" t="s">
        <v>1098</v>
      </c>
      <c r="I58" s="7" t="s">
        <v>1042</v>
      </c>
      <c r="J58" s="3"/>
      <c r="K58" s="3"/>
    </row>
    <row r="59" spans="2:11" ht="15">
      <c r="B59" s="3" t="s">
        <v>1938</v>
      </c>
      <c r="C59" s="3" t="s">
        <v>8815</v>
      </c>
      <c r="D59" s="3" t="s">
        <v>1038</v>
      </c>
      <c r="E59" s="7"/>
      <c r="F59" s="3" t="s">
        <v>7754</v>
      </c>
      <c r="G59" s="3" t="s">
        <v>7755</v>
      </c>
      <c r="H59" s="3" t="s">
        <v>1098</v>
      </c>
      <c r="I59" s="7" t="s">
        <v>1049</v>
      </c>
      <c r="J59" s="3"/>
      <c r="K59" s="3"/>
    </row>
    <row r="60" spans="2:11" ht="15">
      <c r="B60" s="3" t="s">
        <v>1942</v>
      </c>
      <c r="C60" s="3" t="s">
        <v>8816</v>
      </c>
      <c r="D60" s="3" t="s">
        <v>1038</v>
      </c>
      <c r="E60" s="7"/>
      <c r="F60" s="3" t="s">
        <v>7633</v>
      </c>
      <c r="G60" s="3" t="s">
        <v>7634</v>
      </c>
      <c r="H60" s="3" t="s">
        <v>1098</v>
      </c>
      <c r="I60" s="7" t="s">
        <v>1049</v>
      </c>
      <c r="J60" s="3"/>
      <c r="K60" s="3"/>
    </row>
    <row r="61" spans="2:11" ht="15">
      <c r="B61" s="3" t="s">
        <v>1495</v>
      </c>
      <c r="C61" s="3" t="s">
        <v>8817</v>
      </c>
      <c r="D61" s="3" t="s">
        <v>1038</v>
      </c>
      <c r="E61" s="7"/>
      <c r="F61" s="3" t="s">
        <v>7644</v>
      </c>
      <c r="G61" s="3" t="s">
        <v>7645</v>
      </c>
      <c r="H61" s="3" t="s">
        <v>1098</v>
      </c>
      <c r="I61" s="7" t="s">
        <v>1049</v>
      </c>
      <c r="J61" s="3"/>
      <c r="K61" s="3"/>
    </row>
    <row r="62" spans="2:11" ht="15">
      <c r="B62" s="3" t="s">
        <v>1481</v>
      </c>
      <c r="C62" s="3" t="s">
        <v>8818</v>
      </c>
      <c r="D62" s="3" t="s">
        <v>1573</v>
      </c>
      <c r="E62" s="7"/>
      <c r="F62" s="3" t="s">
        <v>7559</v>
      </c>
      <c r="G62" s="3" t="s">
        <v>7560</v>
      </c>
      <c r="H62" s="3" t="s">
        <v>1098</v>
      </c>
      <c r="I62" s="7" t="s">
        <v>1576</v>
      </c>
      <c r="J62" s="3"/>
      <c r="K62" s="3"/>
    </row>
    <row r="63" spans="2:11" ht="15">
      <c r="B63" s="3" t="s">
        <v>1392</v>
      </c>
      <c r="C63" s="3" t="s">
        <v>8819</v>
      </c>
      <c r="D63" s="3" t="s">
        <v>1038</v>
      </c>
      <c r="E63" s="7"/>
      <c r="F63" s="3" t="s">
        <v>1646</v>
      </c>
      <c r="G63" s="3" t="s">
        <v>1647</v>
      </c>
      <c r="H63" s="3" t="s">
        <v>1648</v>
      </c>
      <c r="I63" s="7" t="s">
        <v>1049</v>
      </c>
      <c r="J63" s="3"/>
      <c r="K63" s="3"/>
    </row>
    <row r="64" spans="2:11" ht="15">
      <c r="B64" s="3" t="s">
        <v>1380</v>
      </c>
      <c r="C64" s="3" t="s">
        <v>8820</v>
      </c>
      <c r="D64" s="3" t="s">
        <v>1573</v>
      </c>
      <c r="E64" s="7"/>
      <c r="F64" s="3" t="s">
        <v>1615</v>
      </c>
      <c r="G64" s="3" t="s">
        <v>1616</v>
      </c>
      <c r="H64" s="3" t="s">
        <v>1617</v>
      </c>
      <c r="I64" s="7" t="s">
        <v>1618</v>
      </c>
      <c r="J64" s="3" t="s">
        <v>1043</v>
      </c>
      <c r="K64" s="3" t="s">
        <v>1043</v>
      </c>
    </row>
    <row r="65" spans="2:11" ht="15">
      <c r="B65" s="3" t="s">
        <v>1347</v>
      </c>
      <c r="C65" s="3" t="s">
        <v>8821</v>
      </c>
      <c r="D65" s="3" t="s">
        <v>1038</v>
      </c>
      <c r="E65" s="7"/>
      <c r="F65" s="3" t="s">
        <v>7734</v>
      </c>
      <c r="G65" s="3" t="s">
        <v>7735</v>
      </c>
      <c r="H65" s="3" t="s">
        <v>7735</v>
      </c>
      <c r="I65" s="7" t="s">
        <v>1145</v>
      </c>
      <c r="J65" s="3"/>
      <c r="K65" s="3"/>
    </row>
    <row r="66" spans="2:11" ht="15">
      <c r="B66" s="3" t="s">
        <v>1375</v>
      </c>
      <c r="C66" s="3" t="s">
        <v>8822</v>
      </c>
      <c r="D66" s="3" t="s">
        <v>1038</v>
      </c>
      <c r="E66" s="7"/>
      <c r="F66" s="3" t="s">
        <v>7737</v>
      </c>
      <c r="G66" s="3" t="s">
        <v>7738</v>
      </c>
      <c r="H66" s="3" t="s">
        <v>7738</v>
      </c>
      <c r="I66" s="7" t="s">
        <v>1145</v>
      </c>
      <c r="J66" s="3"/>
      <c r="K66" s="3"/>
    </row>
    <row r="67" spans="2:11" ht="15">
      <c r="B67" s="3" t="s">
        <v>1252</v>
      </c>
      <c r="C67" s="3" t="s">
        <v>8823</v>
      </c>
      <c r="D67" s="3" t="s">
        <v>1038</v>
      </c>
      <c r="E67" s="7"/>
      <c r="F67" s="3" t="s">
        <v>7740</v>
      </c>
      <c r="G67" s="3" t="s">
        <v>7741</v>
      </c>
      <c r="H67" s="3" t="s">
        <v>7741</v>
      </c>
      <c r="I67" s="7" t="s">
        <v>1049</v>
      </c>
      <c r="J67" s="3"/>
      <c r="K67" s="3"/>
    </row>
    <row r="68" spans="2:11" ht="15">
      <c r="B68" s="3" t="s">
        <v>1182</v>
      </c>
      <c r="C68" s="3" t="s">
        <v>8824</v>
      </c>
      <c r="D68" s="3" t="s">
        <v>1038</v>
      </c>
      <c r="E68" s="7"/>
      <c r="F68" s="3" t="s">
        <v>7743</v>
      </c>
      <c r="G68" s="3" t="s">
        <v>7744</v>
      </c>
      <c r="H68" s="3" t="s">
        <v>7744</v>
      </c>
      <c r="I68" s="7" t="s">
        <v>1049</v>
      </c>
      <c r="J68" s="3"/>
      <c r="K68" s="3"/>
    </row>
    <row r="69" spans="2:11" ht="15">
      <c r="B69" s="3" t="s">
        <v>1592</v>
      </c>
      <c r="C69" s="3" t="s">
        <v>8825</v>
      </c>
      <c r="D69" s="3" t="s">
        <v>1573</v>
      </c>
      <c r="E69" s="7"/>
      <c r="F69" s="3" t="s">
        <v>7746</v>
      </c>
      <c r="G69" s="3" t="s">
        <v>7747</v>
      </c>
      <c r="H69" s="3" t="s">
        <v>7747</v>
      </c>
      <c r="I69" s="7"/>
      <c r="J69" s="3"/>
      <c r="K69" s="3"/>
    </row>
    <row r="70" spans="2:11" ht="15">
      <c r="B70" s="3" t="s">
        <v>1476</v>
      </c>
      <c r="C70" s="3" t="s">
        <v>8826</v>
      </c>
      <c r="D70" s="3" t="s">
        <v>1038</v>
      </c>
      <c r="E70" s="7"/>
      <c r="F70" s="3" t="s">
        <v>1673</v>
      </c>
      <c r="G70" s="3" t="s">
        <v>1674</v>
      </c>
      <c r="H70" s="3" t="s">
        <v>2359</v>
      </c>
      <c r="I70" s="7"/>
      <c r="J70" s="3"/>
      <c r="K7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K4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8827</v>
      </c>
      <c r="D4" s="4" t="s">
        <v>1019</v>
      </c>
      <c r="E4" s="3" t="s">
        <v>183</v>
      </c>
    </row>
    <row r="5" spans="1:11" ht="16">
      <c r="B5" s="4" t="s">
        <v>1020</v>
      </c>
      <c r="C5" s="13" t="s">
        <v>187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185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8828</v>
      </c>
      <c r="D9" s="3" t="s">
        <v>1038</v>
      </c>
      <c r="E9" s="7"/>
      <c r="F9" s="3" t="s">
        <v>8829</v>
      </c>
      <c r="G9" s="3" t="s">
        <v>8830</v>
      </c>
      <c r="H9" s="3" t="s">
        <v>8831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8832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8833</v>
      </c>
      <c r="D11" s="3" t="s">
        <v>1038</v>
      </c>
      <c r="E11" s="7"/>
      <c r="F11" s="3" t="s">
        <v>8532</v>
      </c>
      <c r="G11" s="3" t="s">
        <v>8533</v>
      </c>
      <c r="H11" s="3" t="s">
        <v>8834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8835</v>
      </c>
      <c r="D12" s="3" t="s">
        <v>1038</v>
      </c>
      <c r="E12" s="7"/>
      <c r="F12" s="3" t="s">
        <v>3092</v>
      </c>
      <c r="G12" s="3" t="s">
        <v>8836</v>
      </c>
      <c r="H12" s="3" t="s">
        <v>8837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1301</v>
      </c>
      <c r="C13" s="3" t="s">
        <v>8838</v>
      </c>
      <c r="D13" s="3" t="s">
        <v>1038</v>
      </c>
      <c r="E13" s="7"/>
      <c r="F13" s="3" t="s">
        <v>2827</v>
      </c>
      <c r="G13" s="3" t="s">
        <v>8839</v>
      </c>
      <c r="H13" s="3"/>
      <c r="I13" s="7" t="s">
        <v>1049</v>
      </c>
      <c r="J13" s="3" t="s">
        <v>1043</v>
      </c>
      <c r="K13" s="3" t="s">
        <v>1043</v>
      </c>
    </row>
    <row r="14" spans="1:11" ht="15">
      <c r="B14" s="3" t="s">
        <v>1912</v>
      </c>
      <c r="C14" s="3" t="s">
        <v>8840</v>
      </c>
      <c r="D14" s="3" t="s">
        <v>1038</v>
      </c>
      <c r="E14" s="7"/>
      <c r="F14" s="3" t="s">
        <v>2824</v>
      </c>
      <c r="G14" s="3" t="s">
        <v>8841</v>
      </c>
      <c r="H14" s="3"/>
      <c r="I14" s="7" t="s">
        <v>1049</v>
      </c>
      <c r="J14" s="3"/>
      <c r="K14" s="3"/>
    </row>
    <row r="15" spans="1:11" ht="15">
      <c r="B15" s="3" t="s">
        <v>1872</v>
      </c>
      <c r="C15" s="3" t="s">
        <v>8842</v>
      </c>
      <c r="D15" s="3" t="s">
        <v>1038</v>
      </c>
      <c r="E15" s="7"/>
      <c r="F15" s="3" t="s">
        <v>3096</v>
      </c>
      <c r="G15" s="3" t="s">
        <v>8843</v>
      </c>
      <c r="H15" s="3" t="s">
        <v>8844</v>
      </c>
      <c r="I15" s="7" t="s">
        <v>1049</v>
      </c>
      <c r="J15" s="3"/>
      <c r="K15" s="3"/>
    </row>
    <row r="16" spans="1:11" ht="15">
      <c r="B16" s="3" t="s">
        <v>1140</v>
      </c>
      <c r="C16" s="3" t="s">
        <v>8845</v>
      </c>
      <c r="D16" s="3" t="s">
        <v>1038</v>
      </c>
      <c r="E16" s="7"/>
      <c r="F16" s="3" t="s">
        <v>2821</v>
      </c>
      <c r="G16" s="3" t="s">
        <v>8846</v>
      </c>
      <c r="H16" s="3"/>
      <c r="I16" s="7" t="s">
        <v>1049</v>
      </c>
      <c r="J16" s="3"/>
      <c r="K16" s="3"/>
    </row>
    <row r="17" spans="2:11" ht="15">
      <c r="B17" s="3" t="s">
        <v>1169</v>
      </c>
      <c r="C17" s="3" t="s">
        <v>8847</v>
      </c>
      <c r="D17" s="3" t="s">
        <v>1038</v>
      </c>
      <c r="E17" s="7"/>
      <c r="F17" s="3" t="s">
        <v>2818</v>
      </c>
      <c r="G17" s="3" t="s">
        <v>8848</v>
      </c>
      <c r="H17" s="3"/>
      <c r="I17" s="7" t="s">
        <v>1049</v>
      </c>
      <c r="J17" s="3"/>
      <c r="K17" s="3"/>
    </row>
    <row r="18" spans="2:11" ht="15">
      <c r="B18" s="3" t="s">
        <v>1165</v>
      </c>
      <c r="C18" s="3" t="s">
        <v>8849</v>
      </c>
      <c r="D18" s="3" t="s">
        <v>1573</v>
      </c>
      <c r="E18" s="7"/>
      <c r="F18" s="3" t="s">
        <v>2700</v>
      </c>
      <c r="G18" s="3" t="s">
        <v>8850</v>
      </c>
      <c r="H18" s="3" t="s">
        <v>1098</v>
      </c>
      <c r="I18" s="7" t="s">
        <v>1576</v>
      </c>
      <c r="J18" s="3" t="s">
        <v>1043</v>
      </c>
      <c r="K18" s="3" t="s">
        <v>1043</v>
      </c>
    </row>
    <row r="19" spans="2:11" ht="15">
      <c r="B19" s="10" t="s">
        <v>1877</v>
      </c>
      <c r="C19" s="10" t="s">
        <v>8851</v>
      </c>
      <c r="D19" s="10" t="s">
        <v>1874</v>
      </c>
      <c r="E19" s="11" t="s">
        <v>8852</v>
      </c>
      <c r="F19" s="10" t="s">
        <v>8853</v>
      </c>
      <c r="G19" s="10" t="s">
        <v>8854</v>
      </c>
      <c r="H19" s="10" t="s">
        <v>8855</v>
      </c>
      <c r="I19" s="11" t="s">
        <v>1049</v>
      </c>
      <c r="J19" s="10"/>
      <c r="K19" s="10"/>
    </row>
    <row r="20" spans="2:11" ht="15">
      <c r="B20" s="3" t="s">
        <v>1588</v>
      </c>
      <c r="C20" s="3" t="s">
        <v>8856</v>
      </c>
      <c r="D20" s="3" t="s">
        <v>1066</v>
      </c>
      <c r="E20" s="7" t="s">
        <v>8852</v>
      </c>
      <c r="F20" s="3" t="s">
        <v>8857</v>
      </c>
      <c r="G20" s="3" t="s">
        <v>8858</v>
      </c>
      <c r="H20" s="3" t="s">
        <v>8859</v>
      </c>
      <c r="I20" s="7" t="s">
        <v>1042</v>
      </c>
      <c r="J20" s="3"/>
      <c r="K20" s="3"/>
    </row>
    <row r="21" spans="2:11" ht="15">
      <c r="B21" s="3" t="s">
        <v>1899</v>
      </c>
      <c r="C21" s="3" t="s">
        <v>8860</v>
      </c>
      <c r="D21" s="3" t="s">
        <v>1038</v>
      </c>
      <c r="E21" s="7"/>
      <c r="F21" s="3" t="s">
        <v>8861</v>
      </c>
      <c r="G21" s="3" t="s">
        <v>8862</v>
      </c>
      <c r="H21" s="3"/>
      <c r="I21" s="7" t="s">
        <v>1076</v>
      </c>
      <c r="J21" s="3"/>
      <c r="K21" s="3"/>
    </row>
    <row r="22" spans="2:11" ht="15">
      <c r="B22" s="3" t="s">
        <v>1472</v>
      </c>
      <c r="C22" s="3" t="s">
        <v>8863</v>
      </c>
      <c r="D22" s="3" t="s">
        <v>1038</v>
      </c>
      <c r="E22" s="7"/>
      <c r="F22" s="3" t="s">
        <v>8864</v>
      </c>
      <c r="G22" s="3" t="s">
        <v>8865</v>
      </c>
      <c r="H22" s="3" t="s">
        <v>8866</v>
      </c>
      <c r="I22" s="7" t="s">
        <v>1049</v>
      </c>
      <c r="J22" s="3"/>
      <c r="K22" s="3"/>
    </row>
    <row r="23" spans="2:11" ht="15">
      <c r="B23" s="10" t="s">
        <v>1161</v>
      </c>
      <c r="C23" s="10" t="s">
        <v>8867</v>
      </c>
      <c r="D23" s="10" t="s">
        <v>1874</v>
      </c>
      <c r="E23" s="11" t="s">
        <v>8868</v>
      </c>
      <c r="F23" s="10" t="s">
        <v>3089</v>
      </c>
      <c r="G23" s="10" t="s">
        <v>8869</v>
      </c>
      <c r="H23" s="10" t="s">
        <v>8870</v>
      </c>
      <c r="I23" s="11" t="s">
        <v>1049</v>
      </c>
      <c r="J23" s="10"/>
      <c r="K23" s="10"/>
    </row>
    <row r="24" spans="2:11" ht="15">
      <c r="B24" s="3" t="s">
        <v>1902</v>
      </c>
      <c r="C24" s="3" t="s">
        <v>8871</v>
      </c>
      <c r="D24" s="3" t="s">
        <v>1066</v>
      </c>
      <c r="E24" s="7" t="s">
        <v>8868</v>
      </c>
      <c r="F24" s="3" t="s">
        <v>2640</v>
      </c>
      <c r="G24" s="3" t="s">
        <v>8872</v>
      </c>
      <c r="H24" s="3"/>
      <c r="I24" s="7" t="s">
        <v>1042</v>
      </c>
      <c r="J24" s="3"/>
      <c r="K24" s="3"/>
    </row>
    <row r="25" spans="2:11" ht="15">
      <c r="B25" s="3" t="s">
        <v>1146</v>
      </c>
      <c r="C25" s="3" t="s">
        <v>8873</v>
      </c>
      <c r="D25" s="3" t="s">
        <v>1038</v>
      </c>
      <c r="E25" s="7"/>
      <c r="F25" s="3" t="s">
        <v>2628</v>
      </c>
      <c r="G25" s="3" t="s">
        <v>8874</v>
      </c>
      <c r="H25" s="3"/>
      <c r="I25" s="7" t="s">
        <v>1049</v>
      </c>
      <c r="J25" s="3"/>
      <c r="K25" s="3"/>
    </row>
    <row r="26" spans="2:11" ht="15">
      <c r="B26" s="3" t="s">
        <v>1567</v>
      </c>
      <c r="C26" s="3" t="s">
        <v>8875</v>
      </c>
      <c r="D26" s="3" t="s">
        <v>1038</v>
      </c>
      <c r="E26" s="7"/>
      <c r="F26" s="3" t="s">
        <v>2635</v>
      </c>
      <c r="G26" s="3" t="s">
        <v>8876</v>
      </c>
      <c r="H26" s="3" t="s">
        <v>8866</v>
      </c>
      <c r="I26" s="7" t="s">
        <v>1049</v>
      </c>
      <c r="J26" s="3"/>
      <c r="K26" s="3"/>
    </row>
    <row r="27" spans="2:11" ht="15">
      <c r="B27" s="3" t="s">
        <v>1882</v>
      </c>
      <c r="C27" s="3" t="s">
        <v>8877</v>
      </c>
      <c r="D27" s="3" t="s">
        <v>1038</v>
      </c>
      <c r="E27" s="7"/>
      <c r="F27" s="3" t="s">
        <v>2940</v>
      </c>
      <c r="G27" s="3" t="s">
        <v>8878</v>
      </c>
      <c r="H27" s="3" t="s">
        <v>1098</v>
      </c>
      <c r="I27" s="7" t="s">
        <v>1866</v>
      </c>
      <c r="J27" s="3"/>
      <c r="K27" s="3"/>
    </row>
    <row r="28" spans="2:11" ht="15">
      <c r="B28" s="10" t="s">
        <v>1582</v>
      </c>
      <c r="C28" s="10" t="s">
        <v>8879</v>
      </c>
      <c r="D28" s="10" t="s">
        <v>1874</v>
      </c>
      <c r="E28" s="11" t="s">
        <v>2864</v>
      </c>
      <c r="F28" s="10" t="s">
        <v>3112</v>
      </c>
      <c r="G28" s="10" t="s">
        <v>2866</v>
      </c>
      <c r="H28" s="10" t="s">
        <v>3113</v>
      </c>
      <c r="I28" s="11" t="s">
        <v>1049</v>
      </c>
      <c r="J28" s="10"/>
      <c r="K28" s="10"/>
    </row>
    <row r="29" spans="2:11" ht="15">
      <c r="B29" s="3" t="s">
        <v>1906</v>
      </c>
      <c r="C29" s="3" t="s">
        <v>8880</v>
      </c>
      <c r="D29" s="3" t="s">
        <v>1066</v>
      </c>
      <c r="E29" s="7" t="s">
        <v>2864</v>
      </c>
      <c r="F29" s="3" t="s">
        <v>2865</v>
      </c>
      <c r="G29" s="3" t="s">
        <v>2866</v>
      </c>
      <c r="H29" s="3"/>
      <c r="I29" s="7" t="s">
        <v>1042</v>
      </c>
      <c r="J29" s="3"/>
      <c r="K29" s="3"/>
    </row>
    <row r="30" spans="2:11" ht="15">
      <c r="B30" s="3" t="s">
        <v>1681</v>
      </c>
      <c r="C30" s="3" t="s">
        <v>8881</v>
      </c>
      <c r="D30" s="3" t="s">
        <v>1038</v>
      </c>
      <c r="E30" s="7"/>
      <c r="F30" s="3" t="s">
        <v>2860</v>
      </c>
      <c r="G30" s="3" t="s">
        <v>2861</v>
      </c>
      <c r="H30" s="3" t="s">
        <v>2862</v>
      </c>
      <c r="I30" s="7" t="s">
        <v>1049</v>
      </c>
      <c r="J30" s="3"/>
      <c r="K30" s="3"/>
    </row>
    <row r="31" spans="2:11" ht="15">
      <c r="B31" s="3" t="s">
        <v>1392</v>
      </c>
      <c r="C31" s="3" t="s">
        <v>8882</v>
      </c>
      <c r="D31" s="3" t="s">
        <v>1038</v>
      </c>
      <c r="E31" s="7"/>
      <c r="F31" s="3" t="s">
        <v>2856</v>
      </c>
      <c r="G31" s="3" t="s">
        <v>2857</v>
      </c>
      <c r="H31" s="3" t="s">
        <v>3340</v>
      </c>
      <c r="I31" s="7" t="s">
        <v>1049</v>
      </c>
      <c r="J31" s="3"/>
      <c r="K31" s="3"/>
    </row>
    <row r="32" spans="2:11" ht="15">
      <c r="B32" s="10" t="s">
        <v>1886</v>
      </c>
      <c r="C32" s="10" t="s">
        <v>8883</v>
      </c>
      <c r="D32" s="10" t="s">
        <v>1874</v>
      </c>
      <c r="E32" s="11" t="s">
        <v>2852</v>
      </c>
      <c r="F32" s="10" t="s">
        <v>3115</v>
      </c>
      <c r="G32" s="10" t="s">
        <v>2854</v>
      </c>
      <c r="H32" s="10" t="s">
        <v>3116</v>
      </c>
      <c r="I32" s="11" t="s">
        <v>1049</v>
      </c>
      <c r="J32" s="10"/>
      <c r="K32" s="10"/>
    </row>
    <row r="33" spans="2:11" ht="15">
      <c r="B33" s="3" t="s">
        <v>1909</v>
      </c>
      <c r="C33" s="3" t="s">
        <v>8884</v>
      </c>
      <c r="D33" s="3" t="s">
        <v>1066</v>
      </c>
      <c r="E33" s="7" t="s">
        <v>2852</v>
      </c>
      <c r="F33" s="3" t="s">
        <v>2853</v>
      </c>
      <c r="G33" s="3" t="s">
        <v>2854</v>
      </c>
      <c r="H33" s="3"/>
      <c r="I33" s="7" t="s">
        <v>1042</v>
      </c>
      <c r="J33" s="3"/>
      <c r="K33" s="3"/>
    </row>
    <row r="34" spans="2:11" ht="15">
      <c r="B34" s="3" t="s">
        <v>1380</v>
      </c>
      <c r="C34" s="3" t="s">
        <v>8885</v>
      </c>
      <c r="D34" s="3" t="s">
        <v>1038</v>
      </c>
      <c r="E34" s="7"/>
      <c r="F34" s="3" t="s">
        <v>2848</v>
      </c>
      <c r="G34" s="3" t="s">
        <v>2849</v>
      </c>
      <c r="H34" s="3" t="s">
        <v>2850</v>
      </c>
      <c r="I34" s="7" t="s">
        <v>1049</v>
      </c>
      <c r="J34" s="3"/>
      <c r="K34" s="3"/>
    </row>
    <row r="35" spans="2:11" ht="15">
      <c r="B35" s="3" t="s">
        <v>1388</v>
      </c>
      <c r="C35" s="3" t="s">
        <v>8886</v>
      </c>
      <c r="D35" s="3" t="s">
        <v>1038</v>
      </c>
      <c r="E35" s="7"/>
      <c r="F35" s="3" t="s">
        <v>2844</v>
      </c>
      <c r="G35" s="3" t="s">
        <v>2845</v>
      </c>
      <c r="H35" s="3" t="s">
        <v>3336</v>
      </c>
      <c r="I35" s="7" t="s">
        <v>1049</v>
      </c>
      <c r="J35" s="3"/>
      <c r="K35" s="3"/>
    </row>
    <row r="36" spans="2:11" ht="15">
      <c r="B36" s="3" t="s">
        <v>1890</v>
      </c>
      <c r="C36" s="3" t="s">
        <v>8887</v>
      </c>
      <c r="D36" s="3" t="s">
        <v>1842</v>
      </c>
      <c r="E36" s="7"/>
      <c r="F36" s="3" t="s">
        <v>2706</v>
      </c>
      <c r="G36" s="3" t="s">
        <v>3356</v>
      </c>
      <c r="H36" s="3" t="s">
        <v>3357</v>
      </c>
      <c r="I36" s="7" t="s">
        <v>1042</v>
      </c>
      <c r="J36" s="3"/>
      <c r="K36" s="3"/>
    </row>
    <row r="37" spans="2:11" ht="15">
      <c r="B37" s="3" t="s">
        <v>1319</v>
      </c>
      <c r="C37" s="3" t="s">
        <v>8888</v>
      </c>
      <c r="D37" s="3" t="s">
        <v>1038</v>
      </c>
      <c r="E37" s="7"/>
      <c r="F37" s="3" t="s">
        <v>2908</v>
      </c>
      <c r="G37" s="3" t="s">
        <v>2909</v>
      </c>
      <c r="H37" s="3" t="s">
        <v>2909</v>
      </c>
      <c r="I37" s="7" t="s">
        <v>1049</v>
      </c>
      <c r="J37" s="3" t="s">
        <v>1043</v>
      </c>
      <c r="K37" s="3" t="s">
        <v>1043</v>
      </c>
    </row>
    <row r="38" spans="2:11" ht="15">
      <c r="B38" s="3" t="s">
        <v>1384</v>
      </c>
      <c r="C38" s="3" t="s">
        <v>8889</v>
      </c>
      <c r="D38" s="3" t="s">
        <v>2192</v>
      </c>
      <c r="E38" s="7"/>
      <c r="F38" s="3" t="s">
        <v>8890</v>
      </c>
      <c r="G38" s="3" t="s">
        <v>8891</v>
      </c>
      <c r="H38" s="3" t="s">
        <v>8892</v>
      </c>
      <c r="I38" s="7"/>
      <c r="J38" s="3"/>
      <c r="K38" s="3"/>
    </row>
    <row r="39" spans="2:11" ht="15">
      <c r="B39" s="3" t="s">
        <v>1619</v>
      </c>
      <c r="C39" s="3" t="s">
        <v>8893</v>
      </c>
      <c r="D39" s="3" t="s">
        <v>1038</v>
      </c>
      <c r="E39" s="7"/>
      <c r="F39" s="3" t="s">
        <v>1646</v>
      </c>
      <c r="G39" s="3" t="s">
        <v>1647</v>
      </c>
      <c r="H39" s="3" t="s">
        <v>1648</v>
      </c>
      <c r="I39" s="7" t="s">
        <v>1049</v>
      </c>
      <c r="J39" s="3"/>
      <c r="K39" s="3"/>
    </row>
    <row r="40" spans="2:11" ht="15">
      <c r="B40" s="3" t="s">
        <v>1895</v>
      </c>
      <c r="C40" s="3" t="s">
        <v>8894</v>
      </c>
      <c r="D40" s="3" t="s">
        <v>1573</v>
      </c>
      <c r="E40" s="7"/>
      <c r="F40" s="3" t="s">
        <v>1615</v>
      </c>
      <c r="G40" s="3" t="s">
        <v>1616</v>
      </c>
      <c r="H40" s="3" t="s">
        <v>1617</v>
      </c>
      <c r="I40" s="7" t="s">
        <v>1618</v>
      </c>
      <c r="J40" s="3" t="s">
        <v>1043</v>
      </c>
      <c r="K40" s="3" t="s">
        <v>1043</v>
      </c>
    </row>
    <row r="41" spans="2:11" ht="15">
      <c r="B41" s="3" t="s">
        <v>1448</v>
      </c>
      <c r="C41" s="3" t="s">
        <v>8895</v>
      </c>
      <c r="D41" s="3" t="s">
        <v>1038</v>
      </c>
      <c r="E41" s="7"/>
      <c r="F41" s="3" t="s">
        <v>1673</v>
      </c>
      <c r="G41" s="3" t="s">
        <v>1674</v>
      </c>
      <c r="H41" s="3" t="s">
        <v>2359</v>
      </c>
      <c r="I41" s="7"/>
      <c r="J41" s="3"/>
      <c r="K41" s="3"/>
    </row>
    <row r="42" spans="2:11" ht="15">
      <c r="B42" s="3" t="s">
        <v>1223</v>
      </c>
      <c r="C42" s="3" t="s">
        <v>8896</v>
      </c>
      <c r="D42" s="3" t="s">
        <v>1038</v>
      </c>
      <c r="E42" s="7"/>
      <c r="F42" s="3" t="s">
        <v>2658</v>
      </c>
      <c r="G42" s="3" t="s">
        <v>8897</v>
      </c>
      <c r="H42" s="3" t="s">
        <v>8897</v>
      </c>
      <c r="I42" s="7" t="s">
        <v>1049</v>
      </c>
      <c r="J42" s="3"/>
      <c r="K4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K12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8898</v>
      </c>
      <c r="D4" s="4" t="s">
        <v>1019</v>
      </c>
      <c r="E4" s="3" t="s">
        <v>188</v>
      </c>
    </row>
    <row r="5" spans="1:11" ht="16">
      <c r="B5" s="4" t="s">
        <v>1020</v>
      </c>
      <c r="C5" s="13" t="s">
        <v>191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189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8899</v>
      </c>
      <c r="D9" s="3" t="s">
        <v>1038</v>
      </c>
      <c r="E9" s="7"/>
      <c r="F9" s="3" t="s">
        <v>8900</v>
      </c>
      <c r="G9" s="3" t="s">
        <v>8901</v>
      </c>
      <c r="H9" s="3" t="s">
        <v>8902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8903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8904</v>
      </c>
      <c r="D11" s="3" t="s">
        <v>1038</v>
      </c>
      <c r="E11" s="7"/>
      <c r="F11" s="3" t="s">
        <v>8829</v>
      </c>
      <c r="G11" s="3" t="s">
        <v>8830</v>
      </c>
      <c r="H11" s="3" t="s">
        <v>8905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1182</v>
      </c>
      <c r="C12" s="3" t="s">
        <v>8906</v>
      </c>
      <c r="D12" s="3" t="s">
        <v>1038</v>
      </c>
      <c r="E12" s="7"/>
      <c r="F12" s="3" t="s">
        <v>2908</v>
      </c>
      <c r="G12" s="3" t="s">
        <v>2909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10" t="s">
        <v>1055</v>
      </c>
      <c r="C13" s="10" t="s">
        <v>8907</v>
      </c>
      <c r="D13" s="10" t="s">
        <v>1874</v>
      </c>
      <c r="E13" s="11" t="s">
        <v>8908</v>
      </c>
      <c r="F13" s="10" t="s">
        <v>8909</v>
      </c>
      <c r="G13" s="10" t="s">
        <v>8910</v>
      </c>
      <c r="H13" s="10" t="s">
        <v>8911</v>
      </c>
      <c r="I13" s="11" t="s">
        <v>1049</v>
      </c>
      <c r="J13" s="10" t="s">
        <v>1043</v>
      </c>
      <c r="K13" s="10" t="s">
        <v>1043</v>
      </c>
    </row>
    <row r="14" spans="1:11" ht="15">
      <c r="B14" s="3" t="s">
        <v>1388</v>
      </c>
      <c r="C14" s="3" t="s">
        <v>8912</v>
      </c>
      <c r="D14" s="3" t="s">
        <v>1066</v>
      </c>
      <c r="E14" s="7" t="s">
        <v>8908</v>
      </c>
      <c r="F14" s="3" t="s">
        <v>8913</v>
      </c>
      <c r="G14" s="3" t="s">
        <v>8914</v>
      </c>
      <c r="H14" s="3" t="s">
        <v>8915</v>
      </c>
      <c r="I14" s="7" t="s">
        <v>1042</v>
      </c>
      <c r="J14" s="3"/>
      <c r="K14" s="3"/>
    </row>
    <row r="15" spans="1:11" ht="15">
      <c r="B15" s="3" t="s">
        <v>1384</v>
      </c>
      <c r="C15" s="3" t="s">
        <v>8916</v>
      </c>
      <c r="D15" s="3" t="s">
        <v>1038</v>
      </c>
      <c r="E15" s="7"/>
      <c r="F15" s="3" t="s">
        <v>8917</v>
      </c>
      <c r="G15" s="3" t="s">
        <v>8918</v>
      </c>
      <c r="H15" s="3"/>
      <c r="I15" s="7" t="s">
        <v>1076</v>
      </c>
      <c r="J15" s="3"/>
      <c r="K15" s="3"/>
    </row>
    <row r="16" spans="1:11" ht="15">
      <c r="B16" s="3" t="s">
        <v>1711</v>
      </c>
      <c r="C16" s="3" t="s">
        <v>8919</v>
      </c>
      <c r="D16" s="3" t="s">
        <v>1038</v>
      </c>
      <c r="E16" s="7"/>
      <c r="F16" s="3" t="s">
        <v>8920</v>
      </c>
      <c r="G16" s="3" t="s">
        <v>8921</v>
      </c>
      <c r="H16" s="3" t="s">
        <v>8922</v>
      </c>
      <c r="I16" s="7" t="s">
        <v>1049</v>
      </c>
      <c r="J16" s="3"/>
      <c r="K16" s="3"/>
    </row>
    <row r="17" spans="2:11" ht="15">
      <c r="B17" s="3" t="s">
        <v>1872</v>
      </c>
      <c r="C17" s="3" t="s">
        <v>8923</v>
      </c>
      <c r="D17" s="3" t="s">
        <v>1038</v>
      </c>
      <c r="E17" s="7"/>
      <c r="F17" s="3" t="s">
        <v>8924</v>
      </c>
      <c r="G17" s="3" t="s">
        <v>8925</v>
      </c>
      <c r="H17" s="3" t="s">
        <v>1098</v>
      </c>
      <c r="I17" s="7" t="s">
        <v>1049</v>
      </c>
      <c r="J17" s="3"/>
      <c r="K17" s="3"/>
    </row>
    <row r="18" spans="2:11" ht="15">
      <c r="B18" s="3" t="s">
        <v>1165</v>
      </c>
      <c r="C18" s="3" t="s">
        <v>8926</v>
      </c>
      <c r="D18" s="3" t="s">
        <v>1038</v>
      </c>
      <c r="E18" s="7"/>
      <c r="F18" s="3" t="s">
        <v>8927</v>
      </c>
      <c r="G18" s="3" t="s">
        <v>4180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1877</v>
      </c>
      <c r="C19" s="3" t="s">
        <v>8928</v>
      </c>
      <c r="D19" s="3" t="s">
        <v>1038</v>
      </c>
      <c r="E19" s="7"/>
      <c r="F19" s="3" t="s">
        <v>8929</v>
      </c>
      <c r="G19" s="3" t="s">
        <v>8930</v>
      </c>
      <c r="H19" s="3" t="s">
        <v>1098</v>
      </c>
      <c r="I19" s="7" t="s">
        <v>1049</v>
      </c>
      <c r="J19" s="3"/>
      <c r="K19" s="3"/>
    </row>
    <row r="20" spans="2:11" ht="15">
      <c r="B20" s="3" t="s">
        <v>1161</v>
      </c>
      <c r="C20" s="3" t="s">
        <v>8931</v>
      </c>
      <c r="D20" s="3" t="s">
        <v>2192</v>
      </c>
      <c r="E20" s="7"/>
      <c r="F20" s="3" t="s">
        <v>8932</v>
      </c>
      <c r="G20" s="3" t="s">
        <v>8224</v>
      </c>
      <c r="H20" s="3" t="s">
        <v>1098</v>
      </c>
      <c r="I20" s="7" t="s">
        <v>2813</v>
      </c>
      <c r="J20" s="3"/>
      <c r="K20" s="3"/>
    </row>
    <row r="21" spans="2:11" ht="15">
      <c r="B21" s="3" t="s">
        <v>1448</v>
      </c>
      <c r="C21" s="3" t="s">
        <v>8933</v>
      </c>
      <c r="D21" s="3" t="s">
        <v>1066</v>
      </c>
      <c r="E21" s="7" t="s">
        <v>3075</v>
      </c>
      <c r="F21" s="3" t="s">
        <v>8934</v>
      </c>
      <c r="G21" s="3" t="s">
        <v>8935</v>
      </c>
      <c r="H21" s="3"/>
      <c r="I21" s="7" t="s">
        <v>1042</v>
      </c>
      <c r="J21" s="3"/>
      <c r="K21" s="3"/>
    </row>
    <row r="22" spans="2:11" ht="15">
      <c r="B22" s="3" t="s">
        <v>1223</v>
      </c>
      <c r="C22" s="3" t="s">
        <v>8936</v>
      </c>
      <c r="D22" s="3" t="s">
        <v>1038</v>
      </c>
      <c r="E22" s="7"/>
      <c r="F22" s="3" t="s">
        <v>8937</v>
      </c>
      <c r="G22" s="3" t="s">
        <v>8938</v>
      </c>
      <c r="H22" s="3"/>
      <c r="I22" s="7" t="s">
        <v>1049</v>
      </c>
      <c r="J22" s="3"/>
      <c r="K22" s="3"/>
    </row>
    <row r="23" spans="2:11" ht="15">
      <c r="B23" s="3" t="s">
        <v>1110</v>
      </c>
      <c r="C23" s="3" t="s">
        <v>8939</v>
      </c>
      <c r="D23" s="3" t="s">
        <v>1038</v>
      </c>
      <c r="E23" s="7"/>
      <c r="F23" s="3" t="s">
        <v>8940</v>
      </c>
      <c r="G23" s="3" t="s">
        <v>8941</v>
      </c>
      <c r="H23" s="3" t="s">
        <v>8942</v>
      </c>
      <c r="I23" s="7" t="s">
        <v>1049</v>
      </c>
      <c r="J23" s="3"/>
      <c r="K23" s="3"/>
    </row>
    <row r="24" spans="2:11" ht="15">
      <c r="B24" s="10" t="s">
        <v>1882</v>
      </c>
      <c r="C24" s="10" t="s">
        <v>8943</v>
      </c>
      <c r="D24" s="10" t="s">
        <v>1874</v>
      </c>
      <c r="E24" s="11" t="s">
        <v>3075</v>
      </c>
      <c r="F24" s="10" t="s">
        <v>8944</v>
      </c>
      <c r="G24" s="10" t="s">
        <v>8227</v>
      </c>
      <c r="H24" s="10" t="s">
        <v>1098</v>
      </c>
      <c r="I24" s="11" t="s">
        <v>1049</v>
      </c>
      <c r="J24" s="10"/>
      <c r="K24" s="10"/>
    </row>
    <row r="25" spans="2:11" ht="15">
      <c r="B25" s="3" t="s">
        <v>1582</v>
      </c>
      <c r="C25" s="3" t="s">
        <v>8945</v>
      </c>
      <c r="D25" s="3" t="s">
        <v>2192</v>
      </c>
      <c r="E25" s="7"/>
      <c r="F25" s="3" t="s">
        <v>2840</v>
      </c>
      <c r="G25" s="3" t="s">
        <v>8946</v>
      </c>
      <c r="H25" s="3" t="s">
        <v>1098</v>
      </c>
      <c r="I25" s="7" t="s">
        <v>2813</v>
      </c>
      <c r="J25" s="3"/>
      <c r="K25" s="3"/>
    </row>
    <row r="26" spans="2:11" ht="15">
      <c r="B26" s="3" t="s">
        <v>1215</v>
      </c>
      <c r="C26" s="3" t="s">
        <v>8947</v>
      </c>
      <c r="D26" s="3" t="s">
        <v>1066</v>
      </c>
      <c r="E26" s="7" t="s">
        <v>3075</v>
      </c>
      <c r="F26" s="3" t="s">
        <v>2836</v>
      </c>
      <c r="G26" s="3" t="s">
        <v>8948</v>
      </c>
      <c r="H26" s="3"/>
      <c r="I26" s="7" t="s">
        <v>1042</v>
      </c>
      <c r="J26" s="3"/>
      <c r="K26" s="3"/>
    </row>
    <row r="27" spans="2:11" ht="15">
      <c r="B27" s="3" t="s">
        <v>1219</v>
      </c>
      <c r="C27" s="3" t="s">
        <v>8949</v>
      </c>
      <c r="D27" s="3" t="s">
        <v>1038</v>
      </c>
      <c r="E27" s="7"/>
      <c r="F27" s="3" t="s">
        <v>2830</v>
      </c>
      <c r="G27" s="3" t="s">
        <v>8950</v>
      </c>
      <c r="H27" s="3"/>
      <c r="I27" s="7" t="s">
        <v>1076</v>
      </c>
      <c r="J27" s="3"/>
      <c r="K27" s="3"/>
    </row>
    <row r="28" spans="2:11" ht="15">
      <c r="B28" s="3" t="s">
        <v>1597</v>
      </c>
      <c r="C28" s="3" t="s">
        <v>8951</v>
      </c>
      <c r="D28" s="3" t="s">
        <v>1038</v>
      </c>
      <c r="E28" s="7"/>
      <c r="F28" s="3" t="s">
        <v>2833</v>
      </c>
      <c r="G28" s="3" t="s">
        <v>8952</v>
      </c>
      <c r="H28" s="3" t="s">
        <v>8953</v>
      </c>
      <c r="I28" s="7" t="s">
        <v>1049</v>
      </c>
      <c r="J28" s="3"/>
      <c r="K28" s="3"/>
    </row>
    <row r="29" spans="2:11" ht="15">
      <c r="B29" s="3" t="s">
        <v>1912</v>
      </c>
      <c r="C29" s="3" t="s">
        <v>8954</v>
      </c>
      <c r="D29" s="3" t="s">
        <v>2192</v>
      </c>
      <c r="E29" s="7"/>
      <c r="F29" s="3" t="s">
        <v>8955</v>
      </c>
      <c r="G29" s="3" t="s">
        <v>3015</v>
      </c>
      <c r="H29" s="3" t="s">
        <v>1098</v>
      </c>
      <c r="I29" s="7" t="s">
        <v>2813</v>
      </c>
      <c r="J29" s="3"/>
      <c r="K29" s="3"/>
    </row>
    <row r="30" spans="2:11" ht="15">
      <c r="B30" s="10" t="s">
        <v>1886</v>
      </c>
      <c r="C30" s="10" t="s">
        <v>8956</v>
      </c>
      <c r="D30" s="10" t="s">
        <v>1874</v>
      </c>
      <c r="E30" s="11" t="s">
        <v>3075</v>
      </c>
      <c r="F30" s="10" t="s">
        <v>3076</v>
      </c>
      <c r="G30" s="10" t="s">
        <v>8957</v>
      </c>
      <c r="H30" s="10" t="s">
        <v>1098</v>
      </c>
      <c r="I30" s="11" t="s">
        <v>1049</v>
      </c>
      <c r="J30" s="10"/>
      <c r="K30" s="10"/>
    </row>
    <row r="31" spans="2:11" ht="15">
      <c r="B31" s="3" t="s">
        <v>1890</v>
      </c>
      <c r="C31" s="3" t="s">
        <v>8958</v>
      </c>
      <c r="D31" s="3" t="s">
        <v>1038</v>
      </c>
      <c r="E31" s="7"/>
      <c r="F31" s="3" t="s">
        <v>2583</v>
      </c>
      <c r="G31" s="3" t="s">
        <v>8959</v>
      </c>
      <c r="H31" s="3" t="s">
        <v>1098</v>
      </c>
      <c r="I31" s="7" t="s">
        <v>1049</v>
      </c>
      <c r="J31" s="3"/>
      <c r="K31" s="3"/>
    </row>
    <row r="32" spans="2:11" ht="15">
      <c r="B32" s="3" t="s">
        <v>1765</v>
      </c>
      <c r="C32" s="3" t="s">
        <v>8960</v>
      </c>
      <c r="D32" s="3" t="s">
        <v>1842</v>
      </c>
      <c r="E32" s="7"/>
      <c r="F32" s="3" t="s">
        <v>2580</v>
      </c>
      <c r="G32" s="3" t="s">
        <v>2581</v>
      </c>
      <c r="H32" s="3" t="s">
        <v>1098</v>
      </c>
      <c r="I32" s="7" t="s">
        <v>1042</v>
      </c>
      <c r="J32" s="3"/>
      <c r="K32" s="3"/>
    </row>
    <row r="33" spans="2:11" ht="15">
      <c r="B33" s="3" t="s">
        <v>1920</v>
      </c>
      <c r="C33" s="3" t="s">
        <v>8961</v>
      </c>
      <c r="D33" s="3" t="s">
        <v>1038</v>
      </c>
      <c r="E33" s="7"/>
      <c r="F33" s="3" t="s">
        <v>2577</v>
      </c>
      <c r="G33" s="3" t="s">
        <v>2578</v>
      </c>
      <c r="H33" s="3" t="s">
        <v>1098</v>
      </c>
      <c r="I33" s="7" t="s">
        <v>1049</v>
      </c>
      <c r="J33" s="3"/>
      <c r="K33" s="3"/>
    </row>
    <row r="34" spans="2:11" ht="15">
      <c r="B34" s="3" t="s">
        <v>1121</v>
      </c>
      <c r="C34" s="3" t="s">
        <v>8962</v>
      </c>
      <c r="D34" s="3" t="s">
        <v>1038</v>
      </c>
      <c r="E34" s="7"/>
      <c r="F34" s="3" t="s">
        <v>8963</v>
      </c>
      <c r="G34" s="3" t="s">
        <v>8964</v>
      </c>
      <c r="H34" s="3" t="s">
        <v>1098</v>
      </c>
      <c r="I34" s="7" t="s">
        <v>1054</v>
      </c>
      <c r="J34" s="3"/>
      <c r="K34" s="3"/>
    </row>
    <row r="35" spans="2:11" ht="15">
      <c r="B35" s="3" t="s">
        <v>1603</v>
      </c>
      <c r="C35" s="3" t="s">
        <v>8965</v>
      </c>
      <c r="D35" s="3" t="s">
        <v>1038</v>
      </c>
      <c r="E35" s="7"/>
      <c r="F35" s="3" t="s">
        <v>8966</v>
      </c>
      <c r="G35" s="3" t="s">
        <v>8967</v>
      </c>
      <c r="H35" s="3" t="s">
        <v>8967</v>
      </c>
      <c r="I35" s="7" t="s">
        <v>1054</v>
      </c>
      <c r="J35" s="3"/>
      <c r="K35" s="3"/>
    </row>
    <row r="36" spans="2:11" ht="15">
      <c r="B36" s="3" t="s">
        <v>1619</v>
      </c>
      <c r="C36" s="3" t="s">
        <v>8968</v>
      </c>
      <c r="D36" s="3" t="s">
        <v>1038</v>
      </c>
      <c r="E36" s="7"/>
      <c r="F36" s="3" t="s">
        <v>8969</v>
      </c>
      <c r="G36" s="3" t="s">
        <v>8970</v>
      </c>
      <c r="H36" s="3" t="s">
        <v>1098</v>
      </c>
      <c r="I36" s="7" t="s">
        <v>1049</v>
      </c>
      <c r="J36" s="3"/>
      <c r="K36" s="3"/>
    </row>
    <row r="37" spans="2:11" ht="15">
      <c r="B37" s="3" t="s">
        <v>1173</v>
      </c>
      <c r="C37" s="3" t="s">
        <v>8971</v>
      </c>
      <c r="D37" s="3" t="s">
        <v>1038</v>
      </c>
      <c r="E37" s="7"/>
      <c r="F37" s="3" t="s">
        <v>2882</v>
      </c>
      <c r="G37" s="3" t="s">
        <v>2883</v>
      </c>
      <c r="H37" s="3" t="s">
        <v>2884</v>
      </c>
      <c r="I37" s="7" t="s">
        <v>1049</v>
      </c>
      <c r="J37" s="3" t="s">
        <v>1043</v>
      </c>
      <c r="K37" s="3" t="s">
        <v>1043</v>
      </c>
    </row>
    <row r="38" spans="2:11" ht="15">
      <c r="B38" s="3" t="s">
        <v>1452</v>
      </c>
      <c r="C38" s="3" t="s">
        <v>8972</v>
      </c>
      <c r="D38" s="3" t="s">
        <v>1038</v>
      </c>
      <c r="E38" s="7"/>
      <c r="F38" s="3" t="s">
        <v>2878</v>
      </c>
      <c r="G38" s="3" t="s">
        <v>2879</v>
      </c>
      <c r="H38" s="3" t="s">
        <v>2880</v>
      </c>
      <c r="I38" s="7" t="s">
        <v>1049</v>
      </c>
      <c r="J38" s="3"/>
      <c r="K38" s="3"/>
    </row>
    <row r="39" spans="2:11" ht="15">
      <c r="B39" s="10" t="s">
        <v>1895</v>
      </c>
      <c r="C39" s="10" t="s">
        <v>8973</v>
      </c>
      <c r="D39" s="10" t="s">
        <v>1874</v>
      </c>
      <c r="E39" s="11" t="s">
        <v>1095</v>
      </c>
      <c r="F39" s="10" t="s">
        <v>8974</v>
      </c>
      <c r="G39" s="10" t="s">
        <v>8975</v>
      </c>
      <c r="H39" s="10" t="s">
        <v>1098</v>
      </c>
      <c r="I39" s="11" t="s">
        <v>1049</v>
      </c>
      <c r="J39" s="10"/>
      <c r="K39" s="10"/>
    </row>
    <row r="40" spans="2:11" ht="15">
      <c r="B40" s="3" t="s">
        <v>1588</v>
      </c>
      <c r="C40" s="3" t="s">
        <v>8976</v>
      </c>
      <c r="D40" s="3" t="s">
        <v>1842</v>
      </c>
      <c r="E40" s="7"/>
      <c r="F40" s="3" t="s">
        <v>8977</v>
      </c>
      <c r="G40" s="3" t="s">
        <v>8978</v>
      </c>
      <c r="H40" s="3" t="s">
        <v>8979</v>
      </c>
      <c r="I40" s="7" t="s">
        <v>1042</v>
      </c>
      <c r="J40" s="3"/>
      <c r="K40" s="3"/>
    </row>
    <row r="41" spans="2:11" ht="15">
      <c r="B41" s="3" t="s">
        <v>1899</v>
      </c>
      <c r="C41" s="3" t="s">
        <v>8980</v>
      </c>
      <c r="D41" s="3" t="s">
        <v>1038</v>
      </c>
      <c r="E41" s="7"/>
      <c r="F41" s="3" t="s">
        <v>8981</v>
      </c>
      <c r="G41" s="3" t="s">
        <v>8982</v>
      </c>
      <c r="H41" s="3" t="s">
        <v>8983</v>
      </c>
      <c r="I41" s="7" t="s">
        <v>1049</v>
      </c>
      <c r="J41" s="3"/>
      <c r="K41" s="3"/>
    </row>
    <row r="42" spans="2:11" ht="15">
      <c r="B42" s="3" t="s">
        <v>1902</v>
      </c>
      <c r="C42" s="3" t="s">
        <v>8984</v>
      </c>
      <c r="D42" s="3" t="s">
        <v>1038</v>
      </c>
      <c r="E42" s="7"/>
      <c r="F42" s="3" t="s">
        <v>8985</v>
      </c>
      <c r="G42" s="3" t="s">
        <v>8986</v>
      </c>
      <c r="H42" s="3" t="s">
        <v>8983</v>
      </c>
      <c r="I42" s="7" t="s">
        <v>1049</v>
      </c>
      <c r="J42" s="3"/>
      <c r="K42" s="3"/>
    </row>
    <row r="43" spans="2:11" ht="15">
      <c r="B43" s="3" t="s">
        <v>1146</v>
      </c>
      <c r="C43" s="3" t="s">
        <v>8987</v>
      </c>
      <c r="D43" s="3" t="s">
        <v>1038</v>
      </c>
      <c r="E43" s="7"/>
      <c r="F43" s="3" t="s">
        <v>8988</v>
      </c>
      <c r="G43" s="3" t="s">
        <v>8989</v>
      </c>
      <c r="H43" s="3" t="s">
        <v>1098</v>
      </c>
      <c r="I43" s="7" t="s">
        <v>1866</v>
      </c>
      <c r="J43" s="3"/>
      <c r="K43" s="3"/>
    </row>
    <row r="44" spans="2:11" ht="15">
      <c r="B44" s="10" t="s">
        <v>1906</v>
      </c>
      <c r="C44" s="10" t="s">
        <v>8990</v>
      </c>
      <c r="D44" s="10" t="s">
        <v>1874</v>
      </c>
      <c r="E44" s="11" t="s">
        <v>1095</v>
      </c>
      <c r="F44" s="10" t="s">
        <v>8991</v>
      </c>
      <c r="G44" s="10" t="s">
        <v>8992</v>
      </c>
      <c r="H44" s="10" t="s">
        <v>8993</v>
      </c>
      <c r="I44" s="11" t="s">
        <v>1049</v>
      </c>
      <c r="J44" s="10"/>
      <c r="K44" s="10"/>
    </row>
    <row r="45" spans="2:11" ht="15">
      <c r="B45" s="3" t="s">
        <v>1227</v>
      </c>
      <c r="C45" s="3" t="s">
        <v>8994</v>
      </c>
      <c r="D45" s="3" t="s">
        <v>1066</v>
      </c>
      <c r="E45" s="7" t="s">
        <v>1095</v>
      </c>
      <c r="F45" s="3" t="s">
        <v>8995</v>
      </c>
      <c r="G45" s="3" t="s">
        <v>8996</v>
      </c>
      <c r="H45" s="3"/>
      <c r="I45" s="7" t="s">
        <v>1042</v>
      </c>
      <c r="J45" s="3"/>
      <c r="K45" s="3"/>
    </row>
    <row r="46" spans="2:11" ht="15">
      <c r="B46" s="3" t="s">
        <v>1191</v>
      </c>
      <c r="C46" s="3" t="s">
        <v>8997</v>
      </c>
      <c r="D46" s="3" t="s">
        <v>1066</v>
      </c>
      <c r="E46" s="7" t="s">
        <v>1095</v>
      </c>
      <c r="F46" s="3" t="s">
        <v>8998</v>
      </c>
      <c r="G46" s="3" t="s">
        <v>8999</v>
      </c>
      <c r="H46" s="3" t="s">
        <v>8993</v>
      </c>
      <c r="I46" s="7" t="s">
        <v>1042</v>
      </c>
      <c r="J46" s="3"/>
      <c r="K46" s="3"/>
    </row>
    <row r="47" spans="2:11" ht="15">
      <c r="B47" s="3" t="s">
        <v>1416</v>
      </c>
      <c r="C47" s="3" t="s">
        <v>9000</v>
      </c>
      <c r="D47" s="3" t="s">
        <v>1038</v>
      </c>
      <c r="E47" s="7"/>
      <c r="F47" s="3" t="s">
        <v>2892</v>
      </c>
      <c r="G47" s="3" t="s">
        <v>2893</v>
      </c>
      <c r="H47" s="3" t="s">
        <v>1098</v>
      </c>
      <c r="I47" s="7" t="s">
        <v>1049</v>
      </c>
      <c r="J47" s="3"/>
      <c r="K47" s="3"/>
    </row>
    <row r="48" spans="2:11" ht="15">
      <c r="B48" s="3" t="s">
        <v>1916</v>
      </c>
      <c r="C48" s="3" t="s">
        <v>9001</v>
      </c>
      <c r="D48" s="3" t="s">
        <v>1038</v>
      </c>
      <c r="E48" s="7"/>
      <c r="F48" s="3" t="s">
        <v>2889</v>
      </c>
      <c r="G48" s="3" t="s">
        <v>2890</v>
      </c>
      <c r="H48" s="3" t="s">
        <v>1098</v>
      </c>
      <c r="I48" s="7" t="s">
        <v>1049</v>
      </c>
      <c r="J48" s="3"/>
      <c r="K48" s="3"/>
    </row>
    <row r="49" spans="2:11" ht="15">
      <c r="B49" s="3" t="s">
        <v>1424</v>
      </c>
      <c r="C49" s="3" t="s">
        <v>9002</v>
      </c>
      <c r="D49" s="3" t="s">
        <v>1038</v>
      </c>
      <c r="E49" s="7"/>
      <c r="F49" s="3" t="s">
        <v>2895</v>
      </c>
      <c r="G49" s="3" t="s">
        <v>2896</v>
      </c>
      <c r="H49" s="3" t="s">
        <v>1098</v>
      </c>
      <c r="I49" s="7" t="s">
        <v>1049</v>
      </c>
      <c r="J49" s="3"/>
      <c r="K49" s="3"/>
    </row>
    <row r="50" spans="2:11" ht="15">
      <c r="B50" s="3" t="s">
        <v>1428</v>
      </c>
      <c r="C50" s="3" t="s">
        <v>9003</v>
      </c>
      <c r="D50" s="3" t="s">
        <v>1842</v>
      </c>
      <c r="E50" s="7"/>
      <c r="F50" s="3" t="s">
        <v>2911</v>
      </c>
      <c r="G50" s="3" t="s">
        <v>2912</v>
      </c>
      <c r="H50" s="3" t="s">
        <v>2913</v>
      </c>
      <c r="I50" s="7" t="s">
        <v>1042</v>
      </c>
      <c r="J50" s="3"/>
      <c r="K50" s="3"/>
    </row>
    <row r="51" spans="2:11" ht="15">
      <c r="B51" s="3" t="s">
        <v>1420</v>
      </c>
      <c r="C51" s="3" t="s">
        <v>9004</v>
      </c>
      <c r="D51" s="3" t="s">
        <v>1573</v>
      </c>
      <c r="E51" s="7"/>
      <c r="F51" s="3" t="s">
        <v>2800</v>
      </c>
      <c r="G51" s="3" t="s">
        <v>2801</v>
      </c>
      <c r="H51" s="3" t="s">
        <v>1098</v>
      </c>
      <c r="I51" s="7" t="s">
        <v>1618</v>
      </c>
      <c r="J51" s="3"/>
      <c r="K51" s="3"/>
    </row>
    <row r="52" spans="2:11" ht="15">
      <c r="B52" s="3" t="s">
        <v>1571</v>
      </c>
      <c r="C52" s="3" t="s">
        <v>9005</v>
      </c>
      <c r="D52" s="3" t="s">
        <v>1573</v>
      </c>
      <c r="E52" s="7"/>
      <c r="F52" s="3" t="s">
        <v>2797</v>
      </c>
      <c r="G52" s="3" t="s">
        <v>2798</v>
      </c>
      <c r="H52" s="3" t="s">
        <v>1098</v>
      </c>
      <c r="I52" s="7" t="s">
        <v>1618</v>
      </c>
      <c r="J52" s="3"/>
      <c r="K52" s="3"/>
    </row>
    <row r="53" spans="2:11" ht="15">
      <c r="B53" s="3" t="s">
        <v>1592</v>
      </c>
      <c r="C53" s="3" t="s">
        <v>9006</v>
      </c>
      <c r="D53" s="3" t="s">
        <v>1038</v>
      </c>
      <c r="E53" s="7"/>
      <c r="F53" s="3" t="s">
        <v>2905</v>
      </c>
      <c r="G53" s="3" t="s">
        <v>2906</v>
      </c>
      <c r="H53" s="3" t="s">
        <v>1098</v>
      </c>
      <c r="I53" s="7" t="s">
        <v>1049</v>
      </c>
      <c r="J53" s="3"/>
      <c r="K53" s="3"/>
    </row>
    <row r="54" spans="2:11" ht="15">
      <c r="B54" s="3" t="s">
        <v>1476</v>
      </c>
      <c r="C54" s="3" t="s">
        <v>9007</v>
      </c>
      <c r="D54" s="3" t="s">
        <v>1038</v>
      </c>
      <c r="E54" s="7"/>
      <c r="F54" s="3" t="s">
        <v>2621</v>
      </c>
      <c r="G54" s="3" t="s">
        <v>2622</v>
      </c>
      <c r="H54" s="3" t="s">
        <v>1098</v>
      </c>
      <c r="I54" s="7" t="s">
        <v>1049</v>
      </c>
      <c r="J54" s="3"/>
      <c r="K54" s="3"/>
    </row>
    <row r="55" spans="2:11" ht="15">
      <c r="B55" s="3" t="s">
        <v>1131</v>
      </c>
      <c r="C55" s="3" t="s">
        <v>9008</v>
      </c>
      <c r="D55" s="3" t="s">
        <v>1038</v>
      </c>
      <c r="E55" s="7"/>
      <c r="F55" s="3" t="s">
        <v>2915</v>
      </c>
      <c r="G55" s="3" t="s">
        <v>2916</v>
      </c>
      <c r="H55" s="3" t="s">
        <v>1098</v>
      </c>
      <c r="I55" s="7" t="s">
        <v>1049</v>
      </c>
      <c r="J55" s="3"/>
      <c r="K55" s="3"/>
    </row>
    <row r="56" spans="2:11" ht="15">
      <c r="B56" s="10" t="s">
        <v>1437</v>
      </c>
      <c r="C56" s="10" t="s">
        <v>9009</v>
      </c>
      <c r="D56" s="10" t="s">
        <v>1874</v>
      </c>
      <c r="E56" s="11" t="s">
        <v>2728</v>
      </c>
      <c r="F56" s="10" t="s">
        <v>2729</v>
      </c>
      <c r="G56" s="10" t="s">
        <v>2730</v>
      </c>
      <c r="H56" s="10" t="s">
        <v>2730</v>
      </c>
      <c r="I56" s="11" t="s">
        <v>1049</v>
      </c>
      <c r="J56" s="10"/>
      <c r="K56" s="10"/>
    </row>
    <row r="57" spans="2:11" ht="15">
      <c r="B57" s="3" t="s">
        <v>1059</v>
      </c>
      <c r="C57" s="3" t="s">
        <v>9010</v>
      </c>
      <c r="D57" s="3" t="s">
        <v>1066</v>
      </c>
      <c r="E57" s="7" t="s">
        <v>2728</v>
      </c>
      <c r="F57" s="3" t="s">
        <v>2732</v>
      </c>
      <c r="G57" s="3" t="s">
        <v>9011</v>
      </c>
      <c r="H57" s="3" t="s">
        <v>1098</v>
      </c>
      <c r="I57" s="7"/>
      <c r="J57" s="3"/>
      <c r="K57" s="3"/>
    </row>
    <row r="58" spans="2:11" ht="15">
      <c r="B58" s="3" t="s">
        <v>1077</v>
      </c>
      <c r="C58" s="3" t="s">
        <v>9012</v>
      </c>
      <c r="D58" s="3" t="s">
        <v>1038</v>
      </c>
      <c r="E58" s="7"/>
      <c r="F58" s="3" t="s">
        <v>2724</v>
      </c>
      <c r="G58" s="3" t="s">
        <v>2725</v>
      </c>
      <c r="H58" s="3" t="s">
        <v>1098</v>
      </c>
      <c r="I58" s="7" t="s">
        <v>1054</v>
      </c>
      <c r="J58" s="3"/>
      <c r="K58" s="3"/>
    </row>
    <row r="59" spans="2:11" ht="15">
      <c r="B59" s="3" t="s">
        <v>1116</v>
      </c>
      <c r="C59" s="3" t="s">
        <v>9013</v>
      </c>
      <c r="D59" s="3" t="s">
        <v>1038</v>
      </c>
      <c r="E59" s="7"/>
      <c r="F59" s="3" t="s">
        <v>2720</v>
      </c>
      <c r="G59" s="3" t="s">
        <v>9014</v>
      </c>
      <c r="H59" s="3" t="s">
        <v>1098</v>
      </c>
      <c r="I59" s="7" t="s">
        <v>1049</v>
      </c>
      <c r="J59" s="3"/>
      <c r="K59" s="3"/>
    </row>
    <row r="60" spans="2:11" ht="15">
      <c r="B60" s="3" t="s">
        <v>1608</v>
      </c>
      <c r="C60" s="3" t="s">
        <v>9015</v>
      </c>
      <c r="D60" s="3" t="s">
        <v>1038</v>
      </c>
      <c r="E60" s="7"/>
      <c r="F60" s="3" t="s">
        <v>9016</v>
      </c>
      <c r="G60" s="3" t="s">
        <v>9017</v>
      </c>
      <c r="H60" s="3" t="s">
        <v>1098</v>
      </c>
      <c r="I60" s="7" t="s">
        <v>1054</v>
      </c>
      <c r="J60" s="3"/>
      <c r="K60" s="3"/>
    </row>
    <row r="61" spans="2:11" ht="15">
      <c r="B61" s="3" t="s">
        <v>1703</v>
      </c>
      <c r="C61" s="3" t="s">
        <v>9018</v>
      </c>
      <c r="D61" s="3" t="s">
        <v>1038</v>
      </c>
      <c r="E61" s="7"/>
      <c r="F61" s="3" t="s">
        <v>9019</v>
      </c>
      <c r="G61" s="3" t="s">
        <v>9020</v>
      </c>
      <c r="H61" s="3" t="s">
        <v>1098</v>
      </c>
      <c r="I61" s="7" t="s">
        <v>1054</v>
      </c>
      <c r="J61" s="3"/>
      <c r="K61" s="3"/>
    </row>
    <row r="62" spans="2:11" ht="15">
      <c r="B62" s="10" t="s">
        <v>1909</v>
      </c>
      <c r="C62" s="10" t="s">
        <v>9021</v>
      </c>
      <c r="D62" s="10" t="s">
        <v>1874</v>
      </c>
      <c r="E62" s="11" t="s">
        <v>2864</v>
      </c>
      <c r="F62" s="10" t="s">
        <v>3112</v>
      </c>
      <c r="G62" s="10" t="s">
        <v>2866</v>
      </c>
      <c r="H62" s="10" t="s">
        <v>3113</v>
      </c>
      <c r="I62" s="11" t="s">
        <v>1049</v>
      </c>
      <c r="J62" s="10"/>
      <c r="K62" s="10"/>
    </row>
    <row r="63" spans="2:11" ht="15">
      <c r="B63" s="3" t="s">
        <v>1195</v>
      </c>
      <c r="C63" s="3" t="s">
        <v>9022</v>
      </c>
      <c r="D63" s="3" t="s">
        <v>1066</v>
      </c>
      <c r="E63" s="7" t="s">
        <v>2864</v>
      </c>
      <c r="F63" s="3" t="s">
        <v>2865</v>
      </c>
      <c r="G63" s="3" t="s">
        <v>2866</v>
      </c>
      <c r="H63" s="3"/>
      <c r="I63" s="7" t="s">
        <v>1042</v>
      </c>
      <c r="J63" s="3"/>
      <c r="K63" s="3"/>
    </row>
    <row r="64" spans="2:11" ht="15">
      <c r="B64" s="3" t="s">
        <v>1335</v>
      </c>
      <c r="C64" s="3" t="s">
        <v>9023</v>
      </c>
      <c r="D64" s="3" t="s">
        <v>1038</v>
      </c>
      <c r="E64" s="7"/>
      <c r="F64" s="3" t="s">
        <v>2860</v>
      </c>
      <c r="G64" s="3" t="s">
        <v>2861</v>
      </c>
      <c r="H64" s="3" t="s">
        <v>2862</v>
      </c>
      <c r="I64" s="7" t="s">
        <v>1049</v>
      </c>
      <c r="J64" s="3"/>
      <c r="K64" s="3"/>
    </row>
    <row r="65" spans="2:11" ht="15">
      <c r="B65" s="3" t="s">
        <v>1367</v>
      </c>
      <c r="C65" s="3" t="s">
        <v>9024</v>
      </c>
      <c r="D65" s="3" t="s">
        <v>1038</v>
      </c>
      <c r="E65" s="7"/>
      <c r="F65" s="3" t="s">
        <v>2856</v>
      </c>
      <c r="G65" s="3" t="s">
        <v>2857</v>
      </c>
      <c r="H65" s="3" t="s">
        <v>3340</v>
      </c>
      <c r="I65" s="7" t="s">
        <v>1049</v>
      </c>
      <c r="J65" s="3"/>
      <c r="K65" s="3"/>
    </row>
    <row r="66" spans="2:11" ht="15">
      <c r="B66" s="10" t="s">
        <v>1301</v>
      </c>
      <c r="C66" s="10" t="s">
        <v>9025</v>
      </c>
      <c r="D66" s="10" t="s">
        <v>1874</v>
      </c>
      <c r="E66" s="11" t="s">
        <v>2852</v>
      </c>
      <c r="F66" s="10" t="s">
        <v>3115</v>
      </c>
      <c r="G66" s="10" t="s">
        <v>2854</v>
      </c>
      <c r="H66" s="10" t="s">
        <v>3116</v>
      </c>
      <c r="I66" s="11" t="s">
        <v>1049</v>
      </c>
      <c r="J66" s="10"/>
      <c r="K66" s="10"/>
    </row>
    <row r="67" spans="2:11" ht="15">
      <c r="B67" s="3" t="s">
        <v>1187</v>
      </c>
      <c r="C67" s="3" t="s">
        <v>9026</v>
      </c>
      <c r="D67" s="3" t="s">
        <v>1066</v>
      </c>
      <c r="E67" s="7" t="s">
        <v>2852</v>
      </c>
      <c r="F67" s="3" t="s">
        <v>2853</v>
      </c>
      <c r="G67" s="3" t="s">
        <v>2854</v>
      </c>
      <c r="H67" s="3"/>
      <c r="I67" s="7" t="s">
        <v>1042</v>
      </c>
      <c r="J67" s="3"/>
      <c r="K67" s="3"/>
    </row>
    <row r="68" spans="2:11" ht="15">
      <c r="B68" s="3" t="s">
        <v>1630</v>
      </c>
      <c r="C68" s="3" t="s">
        <v>9027</v>
      </c>
      <c r="D68" s="3" t="s">
        <v>1038</v>
      </c>
      <c r="E68" s="7"/>
      <c r="F68" s="3" t="s">
        <v>2848</v>
      </c>
      <c r="G68" s="3" t="s">
        <v>2849</v>
      </c>
      <c r="H68" s="3" t="s">
        <v>2850</v>
      </c>
      <c r="I68" s="7" t="s">
        <v>1049</v>
      </c>
      <c r="J68" s="3"/>
      <c r="K68" s="3"/>
    </row>
    <row r="69" spans="2:11" ht="15">
      <c r="B69" s="3" t="s">
        <v>1296</v>
      </c>
      <c r="C69" s="3" t="s">
        <v>9028</v>
      </c>
      <c r="D69" s="3" t="s">
        <v>1038</v>
      </c>
      <c r="E69" s="7"/>
      <c r="F69" s="3" t="s">
        <v>2844</v>
      </c>
      <c r="G69" s="3" t="s">
        <v>2845</v>
      </c>
      <c r="H69" s="3" t="s">
        <v>3336</v>
      </c>
      <c r="I69" s="7" t="s">
        <v>1049</v>
      </c>
      <c r="J69" s="3"/>
      <c r="K69" s="3"/>
    </row>
    <row r="70" spans="2:11" ht="15">
      <c r="B70" s="3" t="s">
        <v>1140</v>
      </c>
      <c r="C70" s="3" t="s">
        <v>9029</v>
      </c>
      <c r="D70" s="3" t="s">
        <v>1038</v>
      </c>
      <c r="E70" s="7"/>
      <c r="F70" s="3" t="s">
        <v>2898</v>
      </c>
      <c r="G70" s="3" t="s">
        <v>2899</v>
      </c>
      <c r="H70" s="3" t="s">
        <v>2900</v>
      </c>
      <c r="I70" s="7" t="s">
        <v>1049</v>
      </c>
      <c r="J70" s="3"/>
      <c r="K70" s="3"/>
    </row>
    <row r="71" spans="2:11" ht="15">
      <c r="B71" s="3" t="s">
        <v>1169</v>
      </c>
      <c r="C71" s="3" t="s">
        <v>9030</v>
      </c>
      <c r="D71" s="3" t="s">
        <v>2192</v>
      </c>
      <c r="E71" s="7"/>
      <c r="F71" s="3" t="s">
        <v>9031</v>
      </c>
      <c r="G71" s="3" t="s">
        <v>2903</v>
      </c>
      <c r="H71" s="3" t="s">
        <v>1098</v>
      </c>
      <c r="I71" s="7" t="s">
        <v>2813</v>
      </c>
      <c r="J71" s="3"/>
      <c r="K71" s="3"/>
    </row>
    <row r="72" spans="2:11" ht="15">
      <c r="B72" s="3" t="s">
        <v>1681</v>
      </c>
      <c r="C72" s="3" t="s">
        <v>9032</v>
      </c>
      <c r="D72" s="3" t="s">
        <v>1038</v>
      </c>
      <c r="E72" s="7"/>
      <c r="F72" s="3" t="s">
        <v>2807</v>
      </c>
      <c r="G72" s="3" t="s">
        <v>2808</v>
      </c>
      <c r="H72" s="3" t="s">
        <v>2809</v>
      </c>
      <c r="I72" s="7" t="s">
        <v>1049</v>
      </c>
      <c r="J72" s="3"/>
      <c r="K72" s="3"/>
    </row>
    <row r="73" spans="2:11" ht="15">
      <c r="B73" s="3" t="s">
        <v>1392</v>
      </c>
      <c r="C73" s="3" t="s">
        <v>9033</v>
      </c>
      <c r="D73" s="3" t="s">
        <v>1038</v>
      </c>
      <c r="E73" s="7"/>
      <c r="F73" s="3" t="s">
        <v>2803</v>
      </c>
      <c r="G73" s="3" t="s">
        <v>2804</v>
      </c>
      <c r="H73" s="3" t="s">
        <v>2805</v>
      </c>
      <c r="I73" s="7" t="s">
        <v>1049</v>
      </c>
      <c r="J73" s="3"/>
      <c r="K73" s="3"/>
    </row>
    <row r="74" spans="2:11" ht="15">
      <c r="B74" s="3" t="s">
        <v>1380</v>
      </c>
      <c r="C74" s="3" t="s">
        <v>9034</v>
      </c>
      <c r="D74" s="3" t="s">
        <v>1066</v>
      </c>
      <c r="E74" s="7" t="s">
        <v>2935</v>
      </c>
      <c r="F74" s="3" t="s">
        <v>2936</v>
      </c>
      <c r="G74" s="3" t="s">
        <v>2937</v>
      </c>
      <c r="H74" s="3" t="s">
        <v>2938</v>
      </c>
      <c r="I74" s="7" t="s">
        <v>1042</v>
      </c>
      <c r="J74" s="3"/>
      <c r="K74" s="3"/>
    </row>
    <row r="75" spans="2:11" ht="15">
      <c r="B75" s="3" t="s">
        <v>1291</v>
      </c>
      <c r="C75" s="3" t="s">
        <v>9035</v>
      </c>
      <c r="D75" s="3" t="s">
        <v>1038</v>
      </c>
      <c r="E75" s="7"/>
      <c r="F75" s="3" t="s">
        <v>2635</v>
      </c>
      <c r="G75" s="3" t="s">
        <v>2636</v>
      </c>
      <c r="H75" s="3" t="s">
        <v>2637</v>
      </c>
      <c r="I75" s="7" t="s">
        <v>1049</v>
      </c>
      <c r="J75" s="3"/>
      <c r="K75" s="3"/>
    </row>
    <row r="76" spans="2:11" ht="15">
      <c r="B76" s="3" t="s">
        <v>1432</v>
      </c>
      <c r="C76" s="3" t="s">
        <v>9036</v>
      </c>
      <c r="D76" s="3" t="s">
        <v>1038</v>
      </c>
      <c r="E76" s="7"/>
      <c r="F76" s="3" t="s">
        <v>2628</v>
      </c>
      <c r="G76" s="3" t="s">
        <v>9037</v>
      </c>
      <c r="H76" s="3" t="s">
        <v>2630</v>
      </c>
      <c r="I76" s="7" t="s">
        <v>1049</v>
      </c>
      <c r="J76" s="3"/>
      <c r="K76" s="3"/>
    </row>
    <row r="77" spans="2:11" ht="15">
      <c r="B77" s="3" t="s">
        <v>1275</v>
      </c>
      <c r="C77" s="3" t="s">
        <v>9038</v>
      </c>
      <c r="D77" s="3" t="s">
        <v>1066</v>
      </c>
      <c r="E77" s="7" t="s">
        <v>2639</v>
      </c>
      <c r="F77" s="3" t="s">
        <v>2640</v>
      </c>
      <c r="G77" s="3" t="s">
        <v>2641</v>
      </c>
      <c r="H77" s="3" t="s">
        <v>1098</v>
      </c>
      <c r="I77" s="7" t="s">
        <v>1042</v>
      </c>
      <c r="J77" s="3"/>
      <c r="K77" s="3"/>
    </row>
    <row r="78" spans="2:11" ht="15">
      <c r="B78" s="3" t="s">
        <v>1924</v>
      </c>
      <c r="C78" s="3" t="s">
        <v>9039</v>
      </c>
      <c r="D78" s="3" t="s">
        <v>1573</v>
      </c>
      <c r="E78" s="7"/>
      <c r="F78" s="3" t="s">
        <v>2700</v>
      </c>
      <c r="G78" s="3" t="s">
        <v>2701</v>
      </c>
      <c r="H78" s="3" t="s">
        <v>1098</v>
      </c>
      <c r="I78" s="7" t="s">
        <v>1618</v>
      </c>
      <c r="J78" s="3"/>
      <c r="K78" s="3"/>
    </row>
    <row r="79" spans="2:11" ht="15">
      <c r="B79" s="3" t="s">
        <v>1644</v>
      </c>
      <c r="C79" s="3" t="s">
        <v>9040</v>
      </c>
      <c r="D79" s="3" t="s">
        <v>1038</v>
      </c>
      <c r="E79" s="7"/>
      <c r="F79" s="3" t="s">
        <v>2827</v>
      </c>
      <c r="G79" s="3" t="s">
        <v>2828</v>
      </c>
      <c r="H79" s="3" t="s">
        <v>1098</v>
      </c>
      <c r="I79" s="7" t="s">
        <v>1049</v>
      </c>
      <c r="J79" s="3"/>
      <c r="K79" s="3"/>
    </row>
    <row r="80" spans="2:11" ht="15">
      <c r="B80" s="3" t="s">
        <v>1613</v>
      </c>
      <c r="C80" s="3" t="s">
        <v>9041</v>
      </c>
      <c r="D80" s="3" t="s">
        <v>1038</v>
      </c>
      <c r="E80" s="7"/>
      <c r="F80" s="3" t="s">
        <v>2824</v>
      </c>
      <c r="G80" s="3" t="s">
        <v>2825</v>
      </c>
      <c r="H80" s="3" t="s">
        <v>1098</v>
      </c>
      <c r="I80" s="7" t="s">
        <v>1049</v>
      </c>
      <c r="J80" s="3" t="s">
        <v>1043</v>
      </c>
      <c r="K80" s="3" t="s">
        <v>1043</v>
      </c>
    </row>
    <row r="81" spans="2:11" ht="15">
      <c r="B81" s="3" t="s">
        <v>1624</v>
      </c>
      <c r="C81" s="3" t="s">
        <v>9042</v>
      </c>
      <c r="D81" s="3" t="s">
        <v>1038</v>
      </c>
      <c r="E81" s="7"/>
      <c r="F81" s="3" t="s">
        <v>2821</v>
      </c>
      <c r="G81" s="3" t="s">
        <v>2822</v>
      </c>
      <c r="H81" s="3" t="s">
        <v>1098</v>
      </c>
      <c r="I81" s="7" t="s">
        <v>1049</v>
      </c>
      <c r="J81" s="3"/>
      <c r="K81" s="3"/>
    </row>
    <row r="82" spans="2:11" ht="15">
      <c r="B82" s="3" t="s">
        <v>1635</v>
      </c>
      <c r="C82" s="3" t="s">
        <v>9043</v>
      </c>
      <c r="D82" s="3" t="s">
        <v>1038</v>
      </c>
      <c r="E82" s="7"/>
      <c r="F82" s="3" t="s">
        <v>2818</v>
      </c>
      <c r="G82" s="3" t="s">
        <v>2819</v>
      </c>
      <c r="H82" s="3" t="s">
        <v>1098</v>
      </c>
      <c r="I82" s="7" t="s">
        <v>1049</v>
      </c>
      <c r="J82" s="3"/>
      <c r="K82" s="3"/>
    </row>
    <row r="83" spans="2:11" ht="15">
      <c r="B83" s="3" t="s">
        <v>1928</v>
      </c>
      <c r="C83" s="3" t="s">
        <v>9044</v>
      </c>
      <c r="D83" s="3" t="s">
        <v>1573</v>
      </c>
      <c r="E83" s="7"/>
      <c r="F83" s="3" t="s">
        <v>2662</v>
      </c>
      <c r="G83" s="3" t="s">
        <v>2663</v>
      </c>
      <c r="H83" s="3" t="s">
        <v>1098</v>
      </c>
      <c r="I83" s="7" t="s">
        <v>1618</v>
      </c>
      <c r="J83" s="3"/>
      <c r="K83" s="3"/>
    </row>
    <row r="84" spans="2:11" ht="15">
      <c r="B84" s="3" t="s">
        <v>1658</v>
      </c>
      <c r="C84" s="3" t="s">
        <v>9045</v>
      </c>
      <c r="D84" s="3" t="s">
        <v>1038</v>
      </c>
      <c r="E84" s="7"/>
      <c r="F84" s="3" t="s">
        <v>2745</v>
      </c>
      <c r="G84" s="3" t="s">
        <v>2746</v>
      </c>
      <c r="H84" s="3" t="s">
        <v>1098</v>
      </c>
      <c r="I84" s="7" t="s">
        <v>1049</v>
      </c>
      <c r="J84" s="3"/>
      <c r="K84" s="3"/>
    </row>
    <row r="85" spans="2:11" ht="15">
      <c r="B85" s="3" t="s">
        <v>1517</v>
      </c>
      <c r="C85" s="3" t="s">
        <v>9046</v>
      </c>
      <c r="D85" s="3" t="s">
        <v>1038</v>
      </c>
      <c r="E85" s="7"/>
      <c r="F85" s="3" t="s">
        <v>2742</v>
      </c>
      <c r="G85" s="3" t="s">
        <v>2743</v>
      </c>
      <c r="H85" s="3" t="s">
        <v>1098</v>
      </c>
      <c r="I85" s="7" t="s">
        <v>1049</v>
      </c>
      <c r="J85" s="3"/>
      <c r="K85" s="3"/>
    </row>
    <row r="86" spans="2:11" ht="15">
      <c r="B86" s="3" t="s">
        <v>1931</v>
      </c>
      <c r="C86" s="3" t="s">
        <v>9047</v>
      </c>
      <c r="D86" s="3" t="s">
        <v>1573</v>
      </c>
      <c r="E86" s="7"/>
      <c r="F86" s="3" t="s">
        <v>2753</v>
      </c>
      <c r="G86" s="3" t="s">
        <v>2754</v>
      </c>
      <c r="H86" s="3" t="s">
        <v>2755</v>
      </c>
      <c r="I86" s="7" t="s">
        <v>1618</v>
      </c>
      <c r="J86" s="3"/>
      <c r="K86" s="3"/>
    </row>
    <row r="87" spans="2:11" ht="15">
      <c r="B87" s="3" t="s">
        <v>1934</v>
      </c>
      <c r="C87" s="3" t="s">
        <v>9048</v>
      </c>
      <c r="D87" s="3" t="s">
        <v>1573</v>
      </c>
      <c r="E87" s="7"/>
      <c r="F87" s="3" t="s">
        <v>2749</v>
      </c>
      <c r="G87" s="3" t="s">
        <v>2750</v>
      </c>
      <c r="H87" s="3" t="s">
        <v>2751</v>
      </c>
      <c r="I87" s="7" t="s">
        <v>1618</v>
      </c>
      <c r="J87" s="3"/>
      <c r="K87" s="3"/>
    </row>
    <row r="88" spans="2:11" ht="15">
      <c r="B88" s="3" t="s">
        <v>1938</v>
      </c>
      <c r="C88" s="3" t="s">
        <v>9049</v>
      </c>
      <c r="D88" s="3" t="s">
        <v>1573</v>
      </c>
      <c r="E88" s="7"/>
      <c r="F88" s="3" t="s">
        <v>2669</v>
      </c>
      <c r="G88" s="3" t="s">
        <v>2670</v>
      </c>
      <c r="H88" s="3" t="s">
        <v>2671</v>
      </c>
      <c r="I88" s="7" t="s">
        <v>1618</v>
      </c>
      <c r="J88" s="3"/>
      <c r="K88" s="3"/>
    </row>
    <row r="89" spans="2:11" ht="15">
      <c r="B89" s="3" t="s">
        <v>1942</v>
      </c>
      <c r="C89" s="3" t="s">
        <v>9050</v>
      </c>
      <c r="D89" s="3" t="s">
        <v>1573</v>
      </c>
      <c r="E89" s="7"/>
      <c r="F89" s="3" t="s">
        <v>2676</v>
      </c>
      <c r="G89" s="3" t="s">
        <v>2677</v>
      </c>
      <c r="H89" s="3" t="s">
        <v>2678</v>
      </c>
      <c r="I89" s="7" t="s">
        <v>1618</v>
      </c>
      <c r="J89" s="3"/>
      <c r="K89" s="3"/>
    </row>
    <row r="90" spans="2:11" ht="15">
      <c r="B90" s="3" t="s">
        <v>1552</v>
      </c>
      <c r="C90" s="3" t="s">
        <v>9051</v>
      </c>
      <c r="D90" s="3" t="s">
        <v>1038</v>
      </c>
      <c r="E90" s="7"/>
      <c r="F90" s="3" t="s">
        <v>2760</v>
      </c>
      <c r="G90" s="3" t="s">
        <v>2761</v>
      </c>
      <c r="H90" s="3" t="s">
        <v>1098</v>
      </c>
      <c r="I90" s="7" t="s">
        <v>1049</v>
      </c>
      <c r="J90" s="3"/>
      <c r="K90" s="3"/>
    </row>
    <row r="91" spans="2:11" ht="15">
      <c r="B91" s="3" t="s">
        <v>1537</v>
      </c>
      <c r="C91" s="3" t="s">
        <v>9052</v>
      </c>
      <c r="D91" s="3" t="s">
        <v>1038</v>
      </c>
      <c r="E91" s="7"/>
      <c r="F91" s="3" t="s">
        <v>2757</v>
      </c>
      <c r="G91" s="3" t="s">
        <v>2758</v>
      </c>
      <c r="H91" s="3" t="s">
        <v>1098</v>
      </c>
      <c r="I91" s="7" t="s">
        <v>1049</v>
      </c>
      <c r="J91" s="3"/>
      <c r="K91" s="3"/>
    </row>
    <row r="92" spans="2:11" ht="15">
      <c r="B92" s="3" t="s">
        <v>1522</v>
      </c>
      <c r="C92" s="3" t="s">
        <v>9053</v>
      </c>
      <c r="D92" s="3" t="s">
        <v>1038</v>
      </c>
      <c r="E92" s="7"/>
      <c r="F92" s="3" t="s">
        <v>2766</v>
      </c>
      <c r="G92" s="3" t="s">
        <v>2767</v>
      </c>
      <c r="H92" s="3" t="s">
        <v>1098</v>
      </c>
      <c r="I92" s="7" t="s">
        <v>1049</v>
      </c>
      <c r="J92" s="3"/>
      <c r="K92" s="3"/>
    </row>
    <row r="93" spans="2:11" ht="15">
      <c r="B93" s="3" t="s">
        <v>1285</v>
      </c>
      <c r="C93" s="3" t="s">
        <v>9054</v>
      </c>
      <c r="D93" s="3" t="s">
        <v>1038</v>
      </c>
      <c r="E93" s="7"/>
      <c r="F93" s="3" t="s">
        <v>2763</v>
      </c>
      <c r="G93" s="3" t="s">
        <v>2764</v>
      </c>
      <c r="H93" s="3" t="s">
        <v>1098</v>
      </c>
      <c r="I93" s="7" t="s">
        <v>1049</v>
      </c>
      <c r="J93" s="3"/>
      <c r="K93" s="3"/>
    </row>
    <row r="94" spans="2:11" ht="15">
      <c r="B94" s="3" t="s">
        <v>1508</v>
      </c>
      <c r="C94" s="3" t="s">
        <v>9055</v>
      </c>
      <c r="D94" s="3" t="s">
        <v>1038</v>
      </c>
      <c r="E94" s="7"/>
      <c r="F94" s="3" t="s">
        <v>2589</v>
      </c>
      <c r="G94" s="3" t="s">
        <v>2590</v>
      </c>
      <c r="H94" s="3" t="s">
        <v>1098</v>
      </c>
      <c r="I94" s="7" t="s">
        <v>1049</v>
      </c>
      <c r="J94" s="3"/>
      <c r="K94" s="3"/>
    </row>
    <row r="95" spans="2:11" ht="15">
      <c r="B95" s="3" t="s">
        <v>1210</v>
      </c>
      <c r="C95" s="3" t="s">
        <v>9056</v>
      </c>
      <c r="D95" s="3" t="s">
        <v>1038</v>
      </c>
      <c r="E95" s="7"/>
      <c r="F95" s="3" t="s">
        <v>2586</v>
      </c>
      <c r="G95" s="3" t="s">
        <v>2587</v>
      </c>
      <c r="H95" s="3" t="s">
        <v>1098</v>
      </c>
      <c r="I95" s="7" t="s">
        <v>1049</v>
      </c>
      <c r="J95" s="3" t="s">
        <v>1043</v>
      </c>
      <c r="K95" s="3" t="s">
        <v>1043</v>
      </c>
    </row>
    <row r="96" spans="2:11" ht="15">
      <c r="B96" s="3" t="s">
        <v>1467</v>
      </c>
      <c r="C96" s="3" t="s">
        <v>9057</v>
      </c>
      <c r="D96" s="3" t="s">
        <v>1038</v>
      </c>
      <c r="E96" s="7"/>
      <c r="F96" s="3" t="s">
        <v>2595</v>
      </c>
      <c r="G96" s="3" t="s">
        <v>2596</v>
      </c>
      <c r="H96" s="3" t="s">
        <v>1098</v>
      </c>
      <c r="I96" s="7" t="s">
        <v>1049</v>
      </c>
      <c r="J96" s="3"/>
      <c r="K96" s="3"/>
    </row>
    <row r="97" spans="2:11" ht="15">
      <c r="B97" s="3" t="s">
        <v>1352</v>
      </c>
      <c r="C97" s="3" t="s">
        <v>9058</v>
      </c>
      <c r="D97" s="3" t="s">
        <v>1038</v>
      </c>
      <c r="E97" s="7"/>
      <c r="F97" s="3" t="s">
        <v>2592</v>
      </c>
      <c r="G97" s="3" t="s">
        <v>2593</v>
      </c>
      <c r="H97" s="3" t="s">
        <v>1098</v>
      </c>
      <c r="I97" s="7" t="s">
        <v>1049</v>
      </c>
      <c r="J97" s="3"/>
      <c r="K97" s="3"/>
    </row>
    <row r="98" spans="2:11" ht="15">
      <c r="B98" s="3" t="s">
        <v>1443</v>
      </c>
      <c r="C98" s="3" t="s">
        <v>9059</v>
      </c>
      <c r="D98" s="3" t="s">
        <v>1038</v>
      </c>
      <c r="E98" s="7"/>
      <c r="F98" s="3" t="s">
        <v>9060</v>
      </c>
      <c r="G98" s="3" t="s">
        <v>9061</v>
      </c>
      <c r="H98" s="3" t="s">
        <v>1098</v>
      </c>
      <c r="I98" s="7" t="s">
        <v>1049</v>
      </c>
      <c r="J98" s="3"/>
      <c r="K98" s="3"/>
    </row>
    <row r="99" spans="2:11" ht="15">
      <c r="B99" s="3" t="s">
        <v>1064</v>
      </c>
      <c r="C99" s="3" t="s">
        <v>9062</v>
      </c>
      <c r="D99" s="3" t="s">
        <v>1038</v>
      </c>
      <c r="E99" s="7"/>
      <c r="F99" s="3" t="s">
        <v>9063</v>
      </c>
      <c r="G99" s="3" t="s">
        <v>9064</v>
      </c>
      <c r="H99" s="3" t="s">
        <v>1098</v>
      </c>
      <c r="I99" s="7" t="s">
        <v>1049</v>
      </c>
      <c r="J99" s="3"/>
      <c r="K99" s="3"/>
    </row>
    <row r="100" spans="2:11" ht="15">
      <c r="B100" s="3" t="s">
        <v>1071</v>
      </c>
      <c r="C100" s="3" t="s">
        <v>9065</v>
      </c>
      <c r="D100" s="3" t="s">
        <v>1573</v>
      </c>
      <c r="E100" s="7"/>
      <c r="F100" s="3" t="s">
        <v>9066</v>
      </c>
      <c r="G100" s="3" t="s">
        <v>9067</v>
      </c>
      <c r="H100" s="3" t="s">
        <v>1098</v>
      </c>
      <c r="I100" s="7" t="s">
        <v>1618</v>
      </c>
      <c r="J100" s="3"/>
      <c r="K100" s="3"/>
    </row>
    <row r="101" spans="2:11" ht="15">
      <c r="B101" s="3" t="s">
        <v>1082</v>
      </c>
      <c r="C101" s="3" t="s">
        <v>9068</v>
      </c>
      <c r="D101" s="3" t="s">
        <v>1573</v>
      </c>
      <c r="E101" s="7"/>
      <c r="F101" s="3" t="s">
        <v>2686</v>
      </c>
      <c r="G101" s="3" t="s">
        <v>2687</v>
      </c>
      <c r="H101" s="3" t="s">
        <v>2687</v>
      </c>
      <c r="I101" s="7" t="s">
        <v>1618</v>
      </c>
      <c r="J101" s="3"/>
      <c r="K101" s="3"/>
    </row>
    <row r="102" spans="2:11" ht="15">
      <c r="B102" s="3" t="s">
        <v>1088</v>
      </c>
      <c r="C102" s="3" t="s">
        <v>9069</v>
      </c>
      <c r="D102" s="3" t="s">
        <v>1038</v>
      </c>
      <c r="E102" s="7"/>
      <c r="F102" s="3" t="s">
        <v>2683</v>
      </c>
      <c r="G102" s="3" t="s">
        <v>2684</v>
      </c>
      <c r="H102" s="3" t="s">
        <v>2684</v>
      </c>
      <c r="I102" s="7" t="s">
        <v>1049</v>
      </c>
      <c r="J102" s="3"/>
      <c r="K102" s="3"/>
    </row>
    <row r="103" spans="2:11" ht="15">
      <c r="B103" s="3" t="s">
        <v>1741</v>
      </c>
      <c r="C103" s="3" t="s">
        <v>9070</v>
      </c>
      <c r="D103" s="3" t="s">
        <v>1038</v>
      </c>
      <c r="E103" s="7"/>
      <c r="F103" s="3" t="s">
        <v>2680</v>
      </c>
      <c r="G103" s="3" t="s">
        <v>2681</v>
      </c>
      <c r="H103" s="3" t="s">
        <v>2681</v>
      </c>
      <c r="I103" s="7" t="s">
        <v>1049</v>
      </c>
      <c r="J103" s="3"/>
      <c r="K103" s="3"/>
    </row>
    <row r="104" spans="2:11" ht="15">
      <c r="B104" s="3" t="s">
        <v>1495</v>
      </c>
      <c r="C104" s="3" t="s">
        <v>9071</v>
      </c>
      <c r="D104" s="3" t="s">
        <v>1038</v>
      </c>
      <c r="E104" s="7"/>
      <c r="F104" s="3" t="s">
        <v>2868</v>
      </c>
      <c r="G104" s="3" t="s">
        <v>2869</v>
      </c>
      <c r="H104" s="3" t="s">
        <v>2870</v>
      </c>
      <c r="I104" s="7" t="s">
        <v>1049</v>
      </c>
      <c r="J104" s="3"/>
      <c r="K104" s="3"/>
    </row>
    <row r="105" spans="2:11" ht="15">
      <c r="B105" s="3" t="s">
        <v>1481</v>
      </c>
      <c r="C105" s="3" t="s">
        <v>9072</v>
      </c>
      <c r="D105" s="3" t="s">
        <v>1842</v>
      </c>
      <c r="E105" s="7"/>
      <c r="F105" s="3" t="s">
        <v>2706</v>
      </c>
      <c r="G105" s="3" t="s">
        <v>2707</v>
      </c>
      <c r="H105" s="3" t="s">
        <v>2708</v>
      </c>
      <c r="I105" s="7" t="s">
        <v>1042</v>
      </c>
      <c r="J105" s="3"/>
      <c r="K105" s="3"/>
    </row>
    <row r="106" spans="2:11" ht="15">
      <c r="B106" s="3" t="s">
        <v>1347</v>
      </c>
      <c r="C106" s="3" t="s">
        <v>9073</v>
      </c>
      <c r="D106" s="3" t="s">
        <v>1038</v>
      </c>
      <c r="E106" s="7"/>
      <c r="F106" s="3" t="s">
        <v>2673</v>
      </c>
      <c r="G106" s="3" t="s">
        <v>2674</v>
      </c>
      <c r="H106" s="3" t="s">
        <v>1098</v>
      </c>
      <c r="I106" s="7" t="s">
        <v>1866</v>
      </c>
      <c r="J106" s="3"/>
      <c r="K106" s="3"/>
    </row>
    <row r="107" spans="2:11" ht="15">
      <c r="B107" s="3" t="s">
        <v>1375</v>
      </c>
      <c r="C107" s="3" t="s">
        <v>9074</v>
      </c>
      <c r="D107" s="3" t="s">
        <v>1038</v>
      </c>
      <c r="E107" s="7"/>
      <c r="F107" s="3" t="s">
        <v>2940</v>
      </c>
      <c r="G107" s="3" t="s">
        <v>1032</v>
      </c>
      <c r="H107" s="3" t="s">
        <v>1098</v>
      </c>
      <c r="I107" s="7" t="s">
        <v>1866</v>
      </c>
      <c r="J107" s="3"/>
      <c r="K107" s="3"/>
    </row>
    <row r="108" spans="2:11" ht="15">
      <c r="B108" s="3" t="s">
        <v>1252</v>
      </c>
      <c r="C108" s="3" t="s">
        <v>9075</v>
      </c>
      <c r="D108" s="3" t="s">
        <v>1038</v>
      </c>
      <c r="E108" s="7"/>
      <c r="F108" s="3" t="s">
        <v>2665</v>
      </c>
      <c r="G108" s="3" t="s">
        <v>2666</v>
      </c>
      <c r="H108" s="3" t="s">
        <v>2667</v>
      </c>
      <c r="I108" s="7" t="s">
        <v>1049</v>
      </c>
      <c r="J108" s="3"/>
      <c r="K108" s="3"/>
    </row>
    <row r="109" spans="2:11" ht="15">
      <c r="B109" s="3" t="s">
        <v>1126</v>
      </c>
      <c r="C109" s="3" t="s">
        <v>9076</v>
      </c>
      <c r="D109" s="3" t="s">
        <v>1038</v>
      </c>
      <c r="E109" s="7"/>
      <c r="F109" s="3" t="s">
        <v>2693</v>
      </c>
      <c r="G109" s="3" t="s">
        <v>2694</v>
      </c>
      <c r="H109" s="3" t="s">
        <v>2695</v>
      </c>
      <c r="I109" s="7" t="s">
        <v>1049</v>
      </c>
      <c r="J109" s="3" t="s">
        <v>1043</v>
      </c>
      <c r="K109" s="3" t="s">
        <v>1043</v>
      </c>
    </row>
    <row r="110" spans="2:11" ht="15">
      <c r="B110" s="3" t="s">
        <v>1725</v>
      </c>
      <c r="C110" s="3" t="s">
        <v>9077</v>
      </c>
      <c r="D110" s="3" t="s">
        <v>1038</v>
      </c>
      <c r="E110" s="7"/>
      <c r="F110" s="3" t="s">
        <v>2689</v>
      </c>
      <c r="G110" s="3" t="s">
        <v>2690</v>
      </c>
      <c r="H110" s="3" t="s">
        <v>2691</v>
      </c>
      <c r="I110" s="7" t="s">
        <v>1076</v>
      </c>
      <c r="J110" s="3"/>
      <c r="K110" s="3"/>
    </row>
    <row r="111" spans="2:11" ht="15">
      <c r="B111" s="3" t="s">
        <v>1671</v>
      </c>
      <c r="C111" s="3" t="s">
        <v>9078</v>
      </c>
      <c r="D111" s="3" t="s">
        <v>1038</v>
      </c>
      <c r="E111" s="7"/>
      <c r="F111" s="3" t="s">
        <v>2780</v>
      </c>
      <c r="G111" s="3" t="s">
        <v>2781</v>
      </c>
      <c r="H111" s="3" t="s">
        <v>1098</v>
      </c>
      <c r="I111" s="7" t="s">
        <v>1076</v>
      </c>
      <c r="J111" s="3"/>
      <c r="K111" s="3"/>
    </row>
    <row r="112" spans="2:11" ht="15">
      <c r="B112" s="3" t="s">
        <v>1676</v>
      </c>
      <c r="C112" s="3" t="s">
        <v>9079</v>
      </c>
      <c r="D112" s="3" t="s">
        <v>1573</v>
      </c>
      <c r="E112" s="7"/>
      <c r="F112" s="3" t="s">
        <v>2791</v>
      </c>
      <c r="G112" s="3" t="s">
        <v>2792</v>
      </c>
      <c r="H112" s="3" t="s">
        <v>1098</v>
      </c>
      <c r="I112" s="7" t="s">
        <v>1618</v>
      </c>
      <c r="J112" s="3"/>
      <c r="K112" s="3"/>
    </row>
    <row r="113" spans="2:11" ht="15">
      <c r="B113" s="3" t="s">
        <v>1362</v>
      </c>
      <c r="C113" s="3" t="s">
        <v>9080</v>
      </c>
      <c r="D113" s="3" t="s">
        <v>1038</v>
      </c>
      <c r="E113" s="7"/>
      <c r="F113" s="3" t="s">
        <v>2794</v>
      </c>
      <c r="G113" s="3" t="s">
        <v>2795</v>
      </c>
      <c r="H113" s="3" t="s">
        <v>1098</v>
      </c>
      <c r="I113" s="7" t="s">
        <v>1866</v>
      </c>
      <c r="J113" s="3"/>
      <c r="K113" s="3"/>
    </row>
    <row r="114" spans="2:11" ht="15">
      <c r="B114" s="3" t="s">
        <v>1755</v>
      </c>
      <c r="C114" s="3" t="s">
        <v>9081</v>
      </c>
      <c r="D114" s="3" t="s">
        <v>1038</v>
      </c>
      <c r="E114" s="7"/>
      <c r="F114" s="3" t="s">
        <v>9082</v>
      </c>
      <c r="G114" s="3" t="s">
        <v>9083</v>
      </c>
      <c r="H114" s="3" t="s">
        <v>1098</v>
      </c>
      <c r="I114" s="7" t="s">
        <v>1049</v>
      </c>
      <c r="J114" s="3"/>
      <c r="K114" s="3"/>
    </row>
    <row r="115" spans="2:11" ht="15">
      <c r="B115" s="3" t="s">
        <v>1319</v>
      </c>
      <c r="C115" s="3" t="s">
        <v>9084</v>
      </c>
      <c r="D115" s="3" t="s">
        <v>1038</v>
      </c>
      <c r="E115" s="7"/>
      <c r="F115" s="3" t="s">
        <v>1646</v>
      </c>
      <c r="G115" s="3" t="s">
        <v>1647</v>
      </c>
      <c r="H115" s="3" t="s">
        <v>1648</v>
      </c>
      <c r="I115" s="7" t="s">
        <v>1049</v>
      </c>
      <c r="J115" s="3"/>
      <c r="K115" s="3"/>
    </row>
    <row r="116" spans="2:11" ht="15">
      <c r="B116" s="3" t="s">
        <v>1567</v>
      </c>
      <c r="C116" s="3" t="s">
        <v>9085</v>
      </c>
      <c r="D116" s="3" t="s">
        <v>1573</v>
      </c>
      <c r="E116" s="7"/>
      <c r="F116" s="3" t="s">
        <v>9086</v>
      </c>
      <c r="G116" s="3" t="s">
        <v>9087</v>
      </c>
      <c r="H116" s="3" t="s">
        <v>9088</v>
      </c>
      <c r="I116" s="7" t="s">
        <v>1576</v>
      </c>
      <c r="J116" s="3"/>
      <c r="K116" s="3"/>
    </row>
    <row r="117" spans="2:11" ht="15">
      <c r="B117" s="3" t="s">
        <v>1472</v>
      </c>
      <c r="C117" s="3" t="s">
        <v>9089</v>
      </c>
      <c r="D117" s="3" t="s">
        <v>1573</v>
      </c>
      <c r="E117" s="7"/>
      <c r="F117" s="3" t="s">
        <v>1615</v>
      </c>
      <c r="G117" s="3" t="s">
        <v>1616</v>
      </c>
      <c r="H117" s="3" t="s">
        <v>1617</v>
      </c>
      <c r="I117" s="7" t="s">
        <v>1618</v>
      </c>
      <c r="J117" s="3" t="s">
        <v>1043</v>
      </c>
      <c r="K117" s="3" t="s">
        <v>1043</v>
      </c>
    </row>
    <row r="118" spans="2:11" ht="15">
      <c r="B118" s="3" t="s">
        <v>1707</v>
      </c>
      <c r="C118" s="3" t="s">
        <v>9090</v>
      </c>
      <c r="D118" s="3" t="s">
        <v>1038</v>
      </c>
      <c r="E118" s="7"/>
      <c r="F118" s="3" t="s">
        <v>9091</v>
      </c>
      <c r="G118" s="3" t="s">
        <v>2450</v>
      </c>
      <c r="H118" s="3" t="s">
        <v>9092</v>
      </c>
      <c r="I118" s="7" t="s">
        <v>1054</v>
      </c>
      <c r="J118" s="3"/>
      <c r="K118" s="3"/>
    </row>
    <row r="119" spans="2:11" ht="15">
      <c r="B119" s="3" t="s">
        <v>1093</v>
      </c>
      <c r="C119" s="3" t="s">
        <v>9093</v>
      </c>
      <c r="D119" s="3" t="s">
        <v>1038</v>
      </c>
      <c r="E119" s="7"/>
      <c r="F119" s="3" t="s">
        <v>9094</v>
      </c>
      <c r="G119" s="3" t="s">
        <v>9095</v>
      </c>
      <c r="H119" s="3" t="s">
        <v>1098</v>
      </c>
      <c r="I119" s="7" t="s">
        <v>1054</v>
      </c>
      <c r="J119" s="3"/>
      <c r="K119" s="3"/>
    </row>
    <row r="120" spans="2:11" ht="15">
      <c r="B120" s="3" t="s">
        <v>1685</v>
      </c>
      <c r="C120" s="3" t="s">
        <v>9096</v>
      </c>
      <c r="D120" s="3" t="s">
        <v>1066</v>
      </c>
      <c r="E120" s="7"/>
      <c r="F120" s="3" t="s">
        <v>9097</v>
      </c>
      <c r="G120" s="3" t="s">
        <v>9098</v>
      </c>
      <c r="H120" s="3" t="s">
        <v>1098</v>
      </c>
      <c r="I120" s="7" t="s">
        <v>1042</v>
      </c>
      <c r="J120" s="3"/>
      <c r="K120" s="3"/>
    </row>
    <row r="121" spans="2:11" ht="15">
      <c r="B121" s="3" t="s">
        <v>1136</v>
      </c>
      <c r="C121" s="3" t="s">
        <v>9099</v>
      </c>
      <c r="D121" s="3" t="s">
        <v>1038</v>
      </c>
      <c r="E121" s="7"/>
      <c r="F121" s="3" t="s">
        <v>3055</v>
      </c>
      <c r="G121" s="3" t="s">
        <v>3056</v>
      </c>
      <c r="H121" s="3" t="s">
        <v>3057</v>
      </c>
      <c r="I121" s="7" t="s">
        <v>1049</v>
      </c>
      <c r="J121" s="3"/>
      <c r="K121" s="3"/>
    </row>
    <row r="122" spans="2:11" ht="15">
      <c r="B122" s="3" t="s">
        <v>1694</v>
      </c>
      <c r="C122" s="3" t="s">
        <v>9100</v>
      </c>
      <c r="D122" s="3" t="s">
        <v>1038</v>
      </c>
      <c r="E122" s="7"/>
      <c r="F122" s="3" t="s">
        <v>3059</v>
      </c>
      <c r="G122" s="3" t="s">
        <v>3060</v>
      </c>
      <c r="H122" s="3" t="s">
        <v>3061</v>
      </c>
      <c r="I122" s="7" t="s">
        <v>1049</v>
      </c>
      <c r="J122" s="3"/>
      <c r="K122" s="3"/>
    </row>
    <row r="123" spans="2:11" ht="15">
      <c r="B123" s="3" t="s">
        <v>1463</v>
      </c>
      <c r="C123" s="3" t="s">
        <v>9101</v>
      </c>
      <c r="D123" s="3" t="s">
        <v>1038</v>
      </c>
      <c r="E123" s="7"/>
      <c r="F123" s="3" t="s">
        <v>1673</v>
      </c>
      <c r="G123" s="3" t="s">
        <v>1674</v>
      </c>
      <c r="H123" s="3" t="s">
        <v>2359</v>
      </c>
      <c r="I123" s="7"/>
      <c r="J123" s="3"/>
      <c r="K123" s="3"/>
    </row>
    <row r="124" spans="2:11" ht="15">
      <c r="B124" s="3" t="s">
        <v>1205</v>
      </c>
      <c r="C124" s="3" t="s">
        <v>9102</v>
      </c>
      <c r="D124" s="3" t="s">
        <v>1066</v>
      </c>
      <c r="E124" s="7"/>
      <c r="F124" s="3" t="s">
        <v>3064</v>
      </c>
      <c r="G124" s="3" t="s">
        <v>3065</v>
      </c>
      <c r="H124" s="3" t="s">
        <v>3065</v>
      </c>
      <c r="I124" s="7"/>
      <c r="J124" s="3"/>
      <c r="K12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K3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9103</v>
      </c>
      <c r="D4" s="4" t="s">
        <v>1019</v>
      </c>
      <c r="E4" s="3" t="s">
        <v>192</v>
      </c>
    </row>
    <row r="5" spans="1:11" ht="16">
      <c r="B5" s="4" t="s">
        <v>1020</v>
      </c>
      <c r="C5" s="13" t="s">
        <v>195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193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9104</v>
      </c>
      <c r="D9" s="3" t="s">
        <v>1038</v>
      </c>
      <c r="E9" s="7"/>
      <c r="F9" s="3" t="s">
        <v>9105</v>
      </c>
      <c r="G9" s="3" t="s">
        <v>9106</v>
      </c>
      <c r="H9" s="3" t="s">
        <v>9107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9108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10" t="s">
        <v>1050</v>
      </c>
      <c r="C11" s="10" t="s">
        <v>9109</v>
      </c>
      <c r="D11" s="10" t="s">
        <v>1038</v>
      </c>
      <c r="E11" s="11"/>
      <c r="F11" s="10" t="s">
        <v>9110</v>
      </c>
      <c r="G11" s="10" t="s">
        <v>9111</v>
      </c>
      <c r="H11" s="10" t="s">
        <v>9112</v>
      </c>
      <c r="I11" s="11" t="s">
        <v>1042</v>
      </c>
      <c r="J11" s="10"/>
      <c r="K11" s="10"/>
    </row>
    <row r="12" spans="1:11" ht="15">
      <c r="B12" s="3" t="s">
        <v>1055</v>
      </c>
      <c r="C12" s="3" t="s">
        <v>9113</v>
      </c>
      <c r="D12" s="3" t="s">
        <v>1573</v>
      </c>
      <c r="E12" s="7"/>
      <c r="F12" s="3" t="s">
        <v>9114</v>
      </c>
      <c r="G12" s="3" t="s">
        <v>9115</v>
      </c>
      <c r="H12" s="3" t="s">
        <v>9116</v>
      </c>
      <c r="I12" s="7" t="s">
        <v>1576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9117</v>
      </c>
      <c r="D13" s="3" t="s">
        <v>1038</v>
      </c>
      <c r="E13" s="7"/>
      <c r="F13" s="3" t="s">
        <v>9118</v>
      </c>
      <c r="G13" s="3" t="s">
        <v>9119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9120</v>
      </c>
      <c r="D14" s="3" t="s">
        <v>1038</v>
      </c>
      <c r="E14" s="7"/>
      <c r="F14" s="3" t="s">
        <v>9121</v>
      </c>
      <c r="G14" s="3" t="s">
        <v>9122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9123</v>
      </c>
      <c r="D15" s="3" t="s">
        <v>1038</v>
      </c>
      <c r="E15" s="7"/>
      <c r="F15" s="3" t="s">
        <v>9124</v>
      </c>
      <c r="G15" s="3" t="s">
        <v>9125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1899</v>
      </c>
      <c r="C16" s="3" t="s">
        <v>9126</v>
      </c>
      <c r="D16" s="3" t="s">
        <v>1038</v>
      </c>
      <c r="E16" s="7"/>
      <c r="F16" s="3" t="s">
        <v>9127</v>
      </c>
      <c r="G16" s="3" t="s">
        <v>9128</v>
      </c>
      <c r="H16" s="3"/>
      <c r="I16" s="7" t="s">
        <v>1049</v>
      </c>
      <c r="J16" s="3"/>
      <c r="K16" s="3"/>
    </row>
    <row r="17" spans="2:11" ht="15">
      <c r="B17" s="3" t="s">
        <v>1902</v>
      </c>
      <c r="C17" s="3" t="s">
        <v>9129</v>
      </c>
      <c r="D17" s="3" t="s">
        <v>1038</v>
      </c>
      <c r="E17" s="7"/>
      <c r="F17" s="3" t="s">
        <v>9130</v>
      </c>
      <c r="G17" s="3" t="s">
        <v>9131</v>
      </c>
      <c r="H17" s="3"/>
      <c r="I17" s="7" t="s">
        <v>1049</v>
      </c>
      <c r="J17" s="3"/>
      <c r="K17" s="3"/>
    </row>
    <row r="18" spans="2:11" ht="15">
      <c r="B18" s="3" t="s">
        <v>1161</v>
      </c>
      <c r="C18" s="3" t="s">
        <v>9132</v>
      </c>
      <c r="D18" s="3" t="s">
        <v>1038</v>
      </c>
      <c r="E18" s="7"/>
      <c r="F18" s="3" t="s">
        <v>8556</v>
      </c>
      <c r="G18" s="3" t="s">
        <v>8557</v>
      </c>
      <c r="H18" s="3" t="s">
        <v>8558</v>
      </c>
      <c r="I18" s="7" t="s">
        <v>1049</v>
      </c>
      <c r="J18" s="3"/>
      <c r="K18" s="3"/>
    </row>
    <row r="19" spans="2:11" ht="15">
      <c r="B19" s="3" t="s">
        <v>1146</v>
      </c>
      <c r="C19" s="3" t="s">
        <v>9133</v>
      </c>
      <c r="D19" s="3" t="s">
        <v>1038</v>
      </c>
      <c r="E19" s="7"/>
      <c r="F19" s="3" t="s">
        <v>8560</v>
      </c>
      <c r="G19" s="3" t="s">
        <v>8561</v>
      </c>
      <c r="H19" s="3"/>
      <c r="I19" s="7" t="s">
        <v>1049</v>
      </c>
      <c r="J19" s="3" t="s">
        <v>1043</v>
      </c>
      <c r="K19" s="3" t="s">
        <v>1043</v>
      </c>
    </row>
    <row r="20" spans="2:11" ht="15">
      <c r="B20" s="3" t="s">
        <v>1906</v>
      </c>
      <c r="C20" s="3" t="s">
        <v>9134</v>
      </c>
      <c r="D20" s="3" t="s">
        <v>1038</v>
      </c>
      <c r="E20" s="7"/>
      <c r="F20" s="3" t="s">
        <v>8563</v>
      </c>
      <c r="G20" s="3" t="s">
        <v>8564</v>
      </c>
      <c r="H20" s="3"/>
      <c r="I20" s="7" t="s">
        <v>1049</v>
      </c>
      <c r="J20" s="3"/>
      <c r="K20" s="3"/>
    </row>
    <row r="21" spans="2:11" ht="15">
      <c r="B21" s="3" t="s">
        <v>1882</v>
      </c>
      <c r="C21" s="3" t="s">
        <v>9135</v>
      </c>
      <c r="D21" s="3" t="s">
        <v>1038</v>
      </c>
      <c r="E21" s="7"/>
      <c r="F21" s="3" t="s">
        <v>8566</v>
      </c>
      <c r="G21" s="3" t="s">
        <v>8567</v>
      </c>
      <c r="H21" s="3" t="s">
        <v>8568</v>
      </c>
      <c r="I21" s="7" t="s">
        <v>1049</v>
      </c>
      <c r="J21" s="3"/>
      <c r="K21" s="3"/>
    </row>
    <row r="22" spans="2:11" ht="15">
      <c r="B22" s="3" t="s">
        <v>1909</v>
      </c>
      <c r="C22" s="3" t="s">
        <v>9136</v>
      </c>
      <c r="D22" s="3" t="s">
        <v>1038</v>
      </c>
      <c r="E22" s="7"/>
      <c r="F22" s="3" t="s">
        <v>8570</v>
      </c>
      <c r="G22" s="3" t="s">
        <v>8571</v>
      </c>
      <c r="H22" s="3"/>
      <c r="I22" s="7" t="s">
        <v>1049</v>
      </c>
      <c r="J22" s="3"/>
      <c r="K22" s="3"/>
    </row>
    <row r="23" spans="2:11" ht="15">
      <c r="B23" s="3" t="s">
        <v>1301</v>
      </c>
      <c r="C23" s="3" t="s">
        <v>9137</v>
      </c>
      <c r="D23" s="3" t="s">
        <v>1038</v>
      </c>
      <c r="E23" s="7"/>
      <c r="F23" s="3" t="s">
        <v>8573</v>
      </c>
      <c r="G23" s="3" t="s">
        <v>8574</v>
      </c>
      <c r="H23" s="3"/>
      <c r="I23" s="7" t="s">
        <v>1049</v>
      </c>
      <c r="J23" s="3"/>
      <c r="K23" s="3"/>
    </row>
    <row r="24" spans="2:11" ht="15">
      <c r="B24" s="3" t="s">
        <v>1582</v>
      </c>
      <c r="C24" s="3" t="s">
        <v>9138</v>
      </c>
      <c r="D24" s="3" t="s">
        <v>1038</v>
      </c>
      <c r="E24" s="7"/>
      <c r="F24" s="3" t="s">
        <v>8576</v>
      </c>
      <c r="G24" s="3" t="s">
        <v>8577</v>
      </c>
      <c r="H24" s="3" t="s">
        <v>8578</v>
      </c>
      <c r="I24" s="7" t="s">
        <v>1049</v>
      </c>
      <c r="J24" s="3"/>
      <c r="K24" s="3"/>
    </row>
    <row r="25" spans="2:11" ht="15">
      <c r="B25" s="3" t="s">
        <v>1912</v>
      </c>
      <c r="C25" s="3" t="s">
        <v>9139</v>
      </c>
      <c r="D25" s="3" t="s">
        <v>1038</v>
      </c>
      <c r="E25" s="7"/>
      <c r="F25" s="3" t="s">
        <v>8580</v>
      </c>
      <c r="G25" s="3" t="s">
        <v>8581</v>
      </c>
      <c r="H25" s="3"/>
      <c r="I25" s="7" t="s">
        <v>1049</v>
      </c>
      <c r="J25" s="3" t="s">
        <v>1043</v>
      </c>
      <c r="K25" s="3" t="s">
        <v>1043</v>
      </c>
    </row>
    <row r="26" spans="2:11" ht="15">
      <c r="B26" s="3" t="s">
        <v>1140</v>
      </c>
      <c r="C26" s="3" t="s">
        <v>9140</v>
      </c>
      <c r="D26" s="3" t="s">
        <v>1038</v>
      </c>
      <c r="E26" s="7"/>
      <c r="F26" s="3" t="s">
        <v>8583</v>
      </c>
      <c r="G26" s="3" t="s">
        <v>8584</v>
      </c>
      <c r="H26" s="3"/>
      <c r="I26" s="7" t="s">
        <v>1049</v>
      </c>
      <c r="J26" s="3"/>
      <c r="K26" s="3"/>
    </row>
    <row r="27" spans="2:11" ht="15">
      <c r="B27" s="3" t="s">
        <v>1169</v>
      </c>
      <c r="C27" s="3" t="s">
        <v>9141</v>
      </c>
      <c r="D27" s="3" t="s">
        <v>1038</v>
      </c>
      <c r="E27" s="7"/>
      <c r="F27" s="3" t="s">
        <v>1953</v>
      </c>
      <c r="G27" s="3" t="s">
        <v>9142</v>
      </c>
      <c r="H27" s="3" t="s">
        <v>9143</v>
      </c>
      <c r="I27" s="7" t="s">
        <v>1049</v>
      </c>
      <c r="J27" s="3" t="s">
        <v>1043</v>
      </c>
      <c r="K27" s="3" t="s">
        <v>1043</v>
      </c>
    </row>
    <row r="28" spans="2:11" ht="15">
      <c r="B28" s="3" t="s">
        <v>1886</v>
      </c>
      <c r="C28" s="3" t="s">
        <v>9144</v>
      </c>
      <c r="D28" s="3" t="s">
        <v>1842</v>
      </c>
      <c r="E28" s="7"/>
      <c r="F28" s="3" t="s">
        <v>9145</v>
      </c>
      <c r="G28" s="3" t="s">
        <v>9146</v>
      </c>
      <c r="H28" s="3" t="s">
        <v>1098</v>
      </c>
      <c r="I28" s="7" t="s">
        <v>1042</v>
      </c>
      <c r="J28" s="3"/>
      <c r="K28" s="3"/>
    </row>
    <row r="29" spans="2:11" ht="15">
      <c r="B29" s="10" t="s">
        <v>1890</v>
      </c>
      <c r="C29" s="10" t="s">
        <v>9147</v>
      </c>
      <c r="D29" s="10" t="s">
        <v>1874</v>
      </c>
      <c r="E29" s="11" t="s">
        <v>1095</v>
      </c>
      <c r="F29" s="10" t="s">
        <v>9148</v>
      </c>
      <c r="G29" s="10" t="s">
        <v>9149</v>
      </c>
      <c r="H29" s="10" t="s">
        <v>1098</v>
      </c>
      <c r="I29" s="11" t="s">
        <v>1049</v>
      </c>
      <c r="J29" s="10"/>
      <c r="K29" s="10"/>
    </row>
    <row r="30" spans="2:11" ht="15">
      <c r="B30" s="3" t="s">
        <v>1588</v>
      </c>
      <c r="C30" s="3" t="s">
        <v>9150</v>
      </c>
      <c r="D30" s="3" t="s">
        <v>1066</v>
      </c>
      <c r="E30" s="7" t="s">
        <v>1095</v>
      </c>
      <c r="F30" s="3" t="s">
        <v>9151</v>
      </c>
      <c r="G30" s="3" t="s">
        <v>9149</v>
      </c>
      <c r="H30" s="3"/>
      <c r="I30" s="7" t="s">
        <v>1042</v>
      </c>
      <c r="J30" s="3" t="s">
        <v>1043</v>
      </c>
      <c r="K30" s="3" t="s">
        <v>1043</v>
      </c>
    </row>
    <row r="31" spans="2:11" ht="15">
      <c r="B31" s="3" t="s">
        <v>1619</v>
      </c>
      <c r="C31" s="3" t="s">
        <v>9152</v>
      </c>
      <c r="D31" s="3" t="s">
        <v>1038</v>
      </c>
      <c r="E31" s="7"/>
      <c r="F31" s="3" t="s">
        <v>1646</v>
      </c>
      <c r="G31" s="3" t="s">
        <v>1647</v>
      </c>
      <c r="H31" s="3" t="s">
        <v>1648</v>
      </c>
      <c r="I31" s="7" t="s">
        <v>1049</v>
      </c>
      <c r="J31" s="3"/>
      <c r="K31" s="3"/>
    </row>
    <row r="32" spans="2:11" ht="15">
      <c r="B32" s="3" t="s">
        <v>1895</v>
      </c>
      <c r="C32" s="3" t="s">
        <v>9153</v>
      </c>
      <c r="D32" s="3" t="s">
        <v>1573</v>
      </c>
      <c r="E32" s="7"/>
      <c r="F32" s="3" t="s">
        <v>1615</v>
      </c>
      <c r="G32" s="3" t="s">
        <v>1616</v>
      </c>
      <c r="H32" s="3" t="s">
        <v>1617</v>
      </c>
      <c r="I32" s="7" t="s">
        <v>1618</v>
      </c>
      <c r="J32" s="3" t="s">
        <v>1043</v>
      </c>
      <c r="K32" s="3" t="s">
        <v>1043</v>
      </c>
    </row>
    <row r="33" spans="2:11" ht="15">
      <c r="B33" s="3" t="s">
        <v>1319</v>
      </c>
      <c r="C33" s="3" t="s">
        <v>9154</v>
      </c>
      <c r="D33" s="3" t="s">
        <v>1038</v>
      </c>
      <c r="E33" s="7"/>
      <c r="F33" s="3" t="s">
        <v>1673</v>
      </c>
      <c r="G33" s="3" t="s">
        <v>1674</v>
      </c>
      <c r="H33" s="3" t="s">
        <v>2359</v>
      </c>
      <c r="I33" s="7"/>
      <c r="J33" s="3"/>
      <c r="K3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5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9155</v>
      </c>
      <c r="D4" s="4" t="s">
        <v>1019</v>
      </c>
      <c r="E4" s="3" t="s">
        <v>196</v>
      </c>
    </row>
    <row r="5" spans="1:11" ht="16">
      <c r="B5" s="4" t="s">
        <v>1020</v>
      </c>
      <c r="C5" s="13" t="s">
        <v>199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197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9156</v>
      </c>
      <c r="D9" s="3" t="s">
        <v>1038</v>
      </c>
      <c r="E9" s="7"/>
      <c r="F9" s="3" t="s">
        <v>9110</v>
      </c>
      <c r="G9" s="3" t="s">
        <v>9111</v>
      </c>
      <c r="H9" s="3" t="s">
        <v>9157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9158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10" t="s">
        <v>1050</v>
      </c>
      <c r="C11" s="10" t="s">
        <v>9159</v>
      </c>
      <c r="D11" s="10" t="s">
        <v>1038</v>
      </c>
      <c r="E11" s="11"/>
      <c r="F11" s="10" t="s">
        <v>1953</v>
      </c>
      <c r="G11" s="10" t="s">
        <v>1954</v>
      </c>
      <c r="H11" s="10" t="s">
        <v>1955</v>
      </c>
      <c r="I11" s="11" t="s">
        <v>1042</v>
      </c>
      <c r="J11" s="10"/>
      <c r="K11" s="10"/>
    </row>
    <row r="12" spans="1:11" ht="15">
      <c r="B12" s="10" t="s">
        <v>1146</v>
      </c>
      <c r="C12" s="10" t="s">
        <v>9160</v>
      </c>
      <c r="D12" s="10" t="s">
        <v>1874</v>
      </c>
      <c r="E12" s="11" t="s">
        <v>2107</v>
      </c>
      <c r="F12" s="10" t="s">
        <v>2108</v>
      </c>
      <c r="G12" s="10" t="s">
        <v>2109</v>
      </c>
      <c r="H12" s="10" t="s">
        <v>2110</v>
      </c>
      <c r="I12" s="11" t="s">
        <v>1049</v>
      </c>
      <c r="J12" s="10" t="s">
        <v>1043</v>
      </c>
      <c r="K12" s="10" t="s">
        <v>1043</v>
      </c>
    </row>
    <row r="13" spans="1:11" ht="15">
      <c r="B13" s="3" t="s">
        <v>1319</v>
      </c>
      <c r="C13" s="3" t="s">
        <v>9161</v>
      </c>
      <c r="D13" s="3" t="s">
        <v>1066</v>
      </c>
      <c r="E13" s="7" t="s">
        <v>2107</v>
      </c>
      <c r="F13" s="3" t="s">
        <v>2112</v>
      </c>
      <c r="G13" s="3" t="s">
        <v>2109</v>
      </c>
      <c r="H13" s="3" t="s">
        <v>2113</v>
      </c>
      <c r="I13" s="7" t="s">
        <v>1042</v>
      </c>
      <c r="J13" s="3" t="s">
        <v>1043</v>
      </c>
      <c r="K13" s="3" t="s">
        <v>1043</v>
      </c>
    </row>
    <row r="14" spans="1:11" ht="15">
      <c r="B14" s="3" t="s">
        <v>1187</v>
      </c>
      <c r="C14" s="3" t="s">
        <v>9162</v>
      </c>
      <c r="D14" s="3" t="s">
        <v>1038</v>
      </c>
      <c r="E14" s="7"/>
      <c r="F14" s="3" t="s">
        <v>2115</v>
      </c>
      <c r="G14" s="3" t="s">
        <v>2116</v>
      </c>
      <c r="H14" s="3" t="s">
        <v>2117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1416</v>
      </c>
      <c r="C15" s="3" t="s">
        <v>9163</v>
      </c>
      <c r="D15" s="3" t="s">
        <v>1038</v>
      </c>
      <c r="E15" s="7"/>
      <c r="F15" s="3" t="s">
        <v>2119</v>
      </c>
      <c r="G15" s="3" t="s">
        <v>2120</v>
      </c>
      <c r="H15" s="3" t="s">
        <v>2121</v>
      </c>
      <c r="I15" s="7" t="s">
        <v>1049</v>
      </c>
      <c r="J15" s="3"/>
      <c r="K15" s="3"/>
    </row>
    <row r="16" spans="1:11" ht="15">
      <c r="B16" s="3" t="s">
        <v>1223</v>
      </c>
      <c r="C16" s="3" t="s">
        <v>9164</v>
      </c>
      <c r="D16" s="3" t="s">
        <v>1038</v>
      </c>
      <c r="E16" s="7"/>
      <c r="F16" s="3" t="s">
        <v>3474</v>
      </c>
      <c r="G16" s="3" t="s">
        <v>3475</v>
      </c>
      <c r="H16" s="3" t="s">
        <v>9165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1215</v>
      </c>
      <c r="C17" s="3" t="s">
        <v>9166</v>
      </c>
      <c r="D17" s="3" t="s">
        <v>1038</v>
      </c>
      <c r="E17" s="7"/>
      <c r="F17" s="3" t="s">
        <v>1039</v>
      </c>
      <c r="G17" s="3" t="s">
        <v>9167</v>
      </c>
      <c r="H17" s="3" t="s">
        <v>9168</v>
      </c>
      <c r="I17" s="7" t="s">
        <v>1042</v>
      </c>
      <c r="J17" s="3" t="s">
        <v>1043</v>
      </c>
      <c r="K17" s="3" t="s">
        <v>1043</v>
      </c>
    </row>
    <row r="18" spans="2:11" ht="15">
      <c r="B18" s="3" t="s">
        <v>1384</v>
      </c>
      <c r="C18" s="3" t="s">
        <v>9169</v>
      </c>
      <c r="D18" s="3" t="s">
        <v>1038</v>
      </c>
      <c r="E18" s="7"/>
      <c r="F18" s="3" t="s">
        <v>8661</v>
      </c>
      <c r="G18" s="3" t="s">
        <v>9170</v>
      </c>
      <c r="H18" s="3" t="s">
        <v>8663</v>
      </c>
      <c r="I18" s="7" t="s">
        <v>1049</v>
      </c>
      <c r="J18" s="3"/>
      <c r="K18" s="3"/>
    </row>
    <row r="19" spans="2:11" ht="15">
      <c r="B19" s="3" t="s">
        <v>1916</v>
      </c>
      <c r="C19" s="3" t="s">
        <v>9171</v>
      </c>
      <c r="D19" s="3" t="s">
        <v>1038</v>
      </c>
      <c r="E19" s="7"/>
      <c r="F19" s="3" t="s">
        <v>8665</v>
      </c>
      <c r="G19" s="3" t="s">
        <v>8666</v>
      </c>
      <c r="H19" s="3" t="s">
        <v>8663</v>
      </c>
      <c r="I19" s="7" t="s">
        <v>1099</v>
      </c>
      <c r="J19" s="3"/>
      <c r="K19" s="3"/>
    </row>
    <row r="20" spans="2:11" ht="15">
      <c r="B20" s="3" t="s">
        <v>1448</v>
      </c>
      <c r="C20" s="3" t="s">
        <v>9172</v>
      </c>
      <c r="D20" s="3" t="s">
        <v>1038</v>
      </c>
      <c r="E20" s="7"/>
      <c r="F20" s="3" t="s">
        <v>8672</v>
      </c>
      <c r="G20" s="3" t="s">
        <v>9173</v>
      </c>
      <c r="H20" s="3" t="s">
        <v>8670</v>
      </c>
      <c r="I20" s="7" t="s">
        <v>1049</v>
      </c>
      <c r="J20" s="3"/>
      <c r="K20" s="3"/>
    </row>
    <row r="21" spans="2:11" ht="15">
      <c r="B21" s="3" t="s">
        <v>1424</v>
      </c>
      <c r="C21" s="3" t="s">
        <v>9174</v>
      </c>
      <c r="D21" s="3" t="s">
        <v>1038</v>
      </c>
      <c r="E21" s="7"/>
      <c r="F21" s="3" t="s">
        <v>8668</v>
      </c>
      <c r="G21" s="3" t="s">
        <v>8669</v>
      </c>
      <c r="H21" s="3" t="s">
        <v>8670</v>
      </c>
      <c r="I21" s="7" t="s">
        <v>1099</v>
      </c>
      <c r="J21" s="3"/>
      <c r="K21" s="3"/>
    </row>
    <row r="22" spans="2:11" ht="15">
      <c r="B22" s="10" t="s">
        <v>1588</v>
      </c>
      <c r="C22" s="10" t="s">
        <v>9175</v>
      </c>
      <c r="D22" s="10" t="s">
        <v>1874</v>
      </c>
      <c r="E22" s="11" t="s">
        <v>2852</v>
      </c>
      <c r="F22" s="10" t="s">
        <v>3115</v>
      </c>
      <c r="G22" s="10" t="s">
        <v>2854</v>
      </c>
      <c r="H22" s="10" t="s">
        <v>3116</v>
      </c>
      <c r="I22" s="11" t="s">
        <v>1049</v>
      </c>
      <c r="J22" s="10"/>
      <c r="K22" s="10"/>
    </row>
    <row r="23" spans="2:11" ht="15">
      <c r="B23" s="3" t="s">
        <v>1169</v>
      </c>
      <c r="C23" s="3" t="s">
        <v>9176</v>
      </c>
      <c r="D23" s="3" t="s">
        <v>1066</v>
      </c>
      <c r="E23" s="7" t="s">
        <v>2852</v>
      </c>
      <c r="F23" s="3" t="s">
        <v>2853</v>
      </c>
      <c r="G23" s="3" t="s">
        <v>2854</v>
      </c>
      <c r="H23" s="3"/>
      <c r="I23" s="7" t="s">
        <v>1042</v>
      </c>
      <c r="J23" s="3"/>
      <c r="K23" s="3"/>
    </row>
    <row r="24" spans="2:11" ht="15">
      <c r="B24" s="3" t="s">
        <v>1191</v>
      </c>
      <c r="C24" s="3" t="s">
        <v>9177</v>
      </c>
      <c r="D24" s="3" t="s">
        <v>1038</v>
      </c>
      <c r="E24" s="7"/>
      <c r="F24" s="3" t="s">
        <v>2848</v>
      </c>
      <c r="G24" s="3" t="s">
        <v>2849</v>
      </c>
      <c r="H24" s="3" t="s">
        <v>2850</v>
      </c>
      <c r="I24" s="7" t="s">
        <v>1049</v>
      </c>
      <c r="J24" s="3"/>
      <c r="K24" s="3"/>
    </row>
    <row r="25" spans="2:11" ht="15">
      <c r="B25" s="3" t="s">
        <v>1195</v>
      </c>
      <c r="C25" s="3" t="s">
        <v>9178</v>
      </c>
      <c r="D25" s="3" t="s">
        <v>1038</v>
      </c>
      <c r="E25" s="7"/>
      <c r="F25" s="3" t="s">
        <v>2844</v>
      </c>
      <c r="G25" s="3" t="s">
        <v>2845</v>
      </c>
      <c r="H25" s="3" t="s">
        <v>3336</v>
      </c>
      <c r="I25" s="7" t="s">
        <v>1049</v>
      </c>
      <c r="J25" s="3"/>
      <c r="K25" s="3"/>
    </row>
    <row r="26" spans="2:11" ht="15">
      <c r="B26" s="3" t="s">
        <v>1055</v>
      </c>
      <c r="C26" s="3" t="s">
        <v>9179</v>
      </c>
      <c r="D26" s="3" t="s">
        <v>1038</v>
      </c>
      <c r="E26" s="7"/>
      <c r="F26" s="3" t="s">
        <v>9180</v>
      </c>
      <c r="G26" s="3" t="s">
        <v>9181</v>
      </c>
      <c r="H26" s="3" t="s">
        <v>9182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1872</v>
      </c>
      <c r="C27" s="3" t="s">
        <v>9183</v>
      </c>
      <c r="D27" s="3" t="s">
        <v>2173</v>
      </c>
      <c r="E27" s="7"/>
      <c r="F27" s="3" t="s">
        <v>9184</v>
      </c>
      <c r="G27" s="3" t="s">
        <v>9185</v>
      </c>
      <c r="H27" s="3" t="s">
        <v>9186</v>
      </c>
      <c r="I27" s="7" t="s">
        <v>1207</v>
      </c>
      <c r="J27" s="3"/>
      <c r="K27" s="3"/>
    </row>
    <row r="28" spans="2:11" ht="15">
      <c r="B28" s="3" t="s">
        <v>1165</v>
      </c>
      <c r="C28" s="3" t="s">
        <v>9187</v>
      </c>
      <c r="D28" s="3" t="s">
        <v>1142</v>
      </c>
      <c r="E28" s="7"/>
      <c r="F28" s="3" t="s">
        <v>9188</v>
      </c>
      <c r="G28" s="3" t="s">
        <v>9189</v>
      </c>
      <c r="H28" s="3" t="s">
        <v>9190</v>
      </c>
      <c r="I28" s="7" t="s">
        <v>1576</v>
      </c>
      <c r="J28" s="3" t="s">
        <v>1043</v>
      </c>
      <c r="K28" s="3" t="s">
        <v>1043</v>
      </c>
    </row>
    <row r="29" spans="2:11" ht="15">
      <c r="B29" s="3" t="s">
        <v>1877</v>
      </c>
      <c r="C29" s="3" t="s">
        <v>9191</v>
      </c>
      <c r="D29" s="3" t="s">
        <v>1038</v>
      </c>
      <c r="E29" s="7"/>
      <c r="F29" s="3" t="s">
        <v>9192</v>
      </c>
      <c r="G29" s="3" t="s">
        <v>9193</v>
      </c>
      <c r="H29" s="3" t="s">
        <v>9194</v>
      </c>
      <c r="I29" s="7" t="s">
        <v>1049</v>
      </c>
      <c r="J29" s="3"/>
      <c r="K29" s="3"/>
    </row>
    <row r="30" spans="2:11" ht="15">
      <c r="B30" s="10" t="s">
        <v>1161</v>
      </c>
      <c r="C30" s="10" t="s">
        <v>9195</v>
      </c>
      <c r="D30" s="10" t="s">
        <v>1038</v>
      </c>
      <c r="E30" s="11"/>
      <c r="F30" s="10" t="s">
        <v>9196</v>
      </c>
      <c r="G30" s="10" t="s">
        <v>9197</v>
      </c>
      <c r="H30" s="10" t="s">
        <v>8558</v>
      </c>
      <c r="I30" s="11" t="s">
        <v>1049</v>
      </c>
      <c r="J30" s="10"/>
      <c r="K30" s="10"/>
    </row>
    <row r="31" spans="2:11" ht="15">
      <c r="B31" s="3" t="s">
        <v>1472</v>
      </c>
      <c r="C31" s="3" t="s">
        <v>9198</v>
      </c>
      <c r="D31" s="3" t="s">
        <v>1038</v>
      </c>
      <c r="E31" s="7"/>
      <c r="F31" s="3" t="s">
        <v>9199</v>
      </c>
      <c r="G31" s="3" t="s">
        <v>9200</v>
      </c>
      <c r="H31" s="3"/>
      <c r="I31" s="7" t="s">
        <v>1049</v>
      </c>
      <c r="J31" s="3" t="s">
        <v>1043</v>
      </c>
      <c r="K31" s="3" t="s">
        <v>1043</v>
      </c>
    </row>
    <row r="32" spans="2:11" ht="15">
      <c r="B32" s="3" t="s">
        <v>1567</v>
      </c>
      <c r="C32" s="3" t="s">
        <v>9201</v>
      </c>
      <c r="D32" s="3" t="s">
        <v>1038</v>
      </c>
      <c r="E32" s="7"/>
      <c r="F32" s="3" t="s">
        <v>9202</v>
      </c>
      <c r="G32" s="3" t="s">
        <v>9203</v>
      </c>
      <c r="H32" s="3"/>
      <c r="I32" s="7" t="s">
        <v>1049</v>
      </c>
      <c r="J32" s="3"/>
      <c r="K32" s="3"/>
    </row>
    <row r="33" spans="2:11" ht="15">
      <c r="B33" s="10" t="s">
        <v>1882</v>
      </c>
      <c r="C33" s="10" t="s">
        <v>9204</v>
      </c>
      <c r="D33" s="10" t="s">
        <v>1038</v>
      </c>
      <c r="E33" s="11"/>
      <c r="F33" s="10" t="s">
        <v>9205</v>
      </c>
      <c r="G33" s="10" t="s">
        <v>9206</v>
      </c>
      <c r="H33" s="10" t="s">
        <v>8568</v>
      </c>
      <c r="I33" s="11" t="s">
        <v>1049</v>
      </c>
      <c r="J33" s="10"/>
      <c r="K33" s="10"/>
    </row>
    <row r="34" spans="2:11" ht="15">
      <c r="B34" s="3" t="s">
        <v>1681</v>
      </c>
      <c r="C34" s="3" t="s">
        <v>9207</v>
      </c>
      <c r="D34" s="3" t="s">
        <v>1038</v>
      </c>
      <c r="E34" s="7"/>
      <c r="F34" s="3" t="s">
        <v>9208</v>
      </c>
      <c r="G34" s="3" t="s">
        <v>9209</v>
      </c>
      <c r="H34" s="3"/>
      <c r="I34" s="7" t="s">
        <v>1049</v>
      </c>
      <c r="J34" s="3"/>
      <c r="K34" s="3"/>
    </row>
    <row r="35" spans="2:11" ht="15">
      <c r="B35" s="3" t="s">
        <v>1392</v>
      </c>
      <c r="C35" s="3" t="s">
        <v>9210</v>
      </c>
      <c r="D35" s="3" t="s">
        <v>1038</v>
      </c>
      <c r="E35" s="7"/>
      <c r="F35" s="3" t="s">
        <v>9211</v>
      </c>
      <c r="G35" s="3" t="s">
        <v>9212</v>
      </c>
      <c r="H35" s="3"/>
      <c r="I35" s="7" t="s">
        <v>1049</v>
      </c>
      <c r="J35" s="3"/>
      <c r="K35" s="3"/>
    </row>
    <row r="36" spans="2:11" ht="15">
      <c r="B36" s="10" t="s">
        <v>1582</v>
      </c>
      <c r="C36" s="10" t="s">
        <v>9213</v>
      </c>
      <c r="D36" s="10" t="s">
        <v>1038</v>
      </c>
      <c r="E36" s="11"/>
      <c r="F36" s="10" t="s">
        <v>9214</v>
      </c>
      <c r="G36" s="10" t="s">
        <v>4498</v>
      </c>
      <c r="H36" s="10" t="s">
        <v>8578</v>
      </c>
      <c r="I36" s="11" t="s">
        <v>1049</v>
      </c>
      <c r="J36" s="10"/>
      <c r="K36" s="10"/>
    </row>
    <row r="37" spans="2:11" ht="15">
      <c r="B37" s="3" t="s">
        <v>1380</v>
      </c>
      <c r="C37" s="3" t="s">
        <v>9215</v>
      </c>
      <c r="D37" s="3" t="s">
        <v>1038</v>
      </c>
      <c r="E37" s="7"/>
      <c r="F37" s="3" t="s">
        <v>9216</v>
      </c>
      <c r="G37" s="3" t="s">
        <v>4501</v>
      </c>
      <c r="H37" s="3"/>
      <c r="I37" s="7" t="s">
        <v>1049</v>
      </c>
      <c r="J37" s="3" t="s">
        <v>1043</v>
      </c>
      <c r="K37" s="3" t="s">
        <v>1043</v>
      </c>
    </row>
    <row r="38" spans="2:11" ht="15">
      <c r="B38" s="3" t="s">
        <v>1388</v>
      </c>
      <c r="C38" s="3" t="s">
        <v>9217</v>
      </c>
      <c r="D38" s="3" t="s">
        <v>1038</v>
      </c>
      <c r="E38" s="7"/>
      <c r="F38" s="3" t="s">
        <v>9218</v>
      </c>
      <c r="G38" s="3" t="s">
        <v>4504</v>
      </c>
      <c r="H38" s="3"/>
      <c r="I38" s="7" t="s">
        <v>1049</v>
      </c>
      <c r="J38" s="3"/>
      <c r="K38" s="3"/>
    </row>
    <row r="39" spans="2:11" ht="15">
      <c r="B39" s="10" t="s">
        <v>1886</v>
      </c>
      <c r="C39" s="10" t="s">
        <v>9219</v>
      </c>
      <c r="D39" s="10" t="s">
        <v>1874</v>
      </c>
      <c r="E39" s="11" t="s">
        <v>8586</v>
      </c>
      <c r="F39" s="10" t="s">
        <v>9220</v>
      </c>
      <c r="G39" s="10" t="s">
        <v>9221</v>
      </c>
      <c r="H39" s="10" t="s">
        <v>9222</v>
      </c>
      <c r="I39" s="11" t="s">
        <v>1049</v>
      </c>
      <c r="J39" s="10"/>
      <c r="K39" s="10"/>
    </row>
    <row r="40" spans="2:11" ht="15">
      <c r="B40" s="3" t="s">
        <v>1909</v>
      </c>
      <c r="C40" s="3" t="s">
        <v>9223</v>
      </c>
      <c r="D40" s="3" t="s">
        <v>1066</v>
      </c>
      <c r="E40" s="7" t="s">
        <v>8586</v>
      </c>
      <c r="F40" s="3" t="s">
        <v>9224</v>
      </c>
      <c r="G40" s="3" t="s">
        <v>9225</v>
      </c>
      <c r="H40" s="3" t="s">
        <v>9226</v>
      </c>
      <c r="I40" s="7" t="s">
        <v>1042</v>
      </c>
      <c r="J40" s="3" t="s">
        <v>1043</v>
      </c>
      <c r="K40" s="3" t="s">
        <v>1043</v>
      </c>
    </row>
    <row r="41" spans="2:11" ht="15">
      <c r="B41" s="3" t="s">
        <v>1301</v>
      </c>
      <c r="C41" s="3" t="s">
        <v>9227</v>
      </c>
      <c r="D41" s="3" t="s">
        <v>1038</v>
      </c>
      <c r="E41" s="7"/>
      <c r="F41" s="3" t="s">
        <v>9228</v>
      </c>
      <c r="G41" s="3" t="s">
        <v>9229</v>
      </c>
      <c r="H41" s="3" t="s">
        <v>9230</v>
      </c>
      <c r="I41" s="7" t="s">
        <v>1049</v>
      </c>
      <c r="J41" s="3"/>
      <c r="K41" s="3"/>
    </row>
    <row r="42" spans="2:11" ht="15">
      <c r="B42" s="3" t="s">
        <v>1219</v>
      </c>
      <c r="C42" s="3" t="s">
        <v>9231</v>
      </c>
      <c r="D42" s="3" t="s">
        <v>1038</v>
      </c>
      <c r="E42" s="7"/>
      <c r="F42" s="3" t="s">
        <v>9232</v>
      </c>
      <c r="G42" s="3" t="s">
        <v>9233</v>
      </c>
      <c r="H42" s="3" t="s">
        <v>9234</v>
      </c>
      <c r="I42" s="7" t="s">
        <v>1049</v>
      </c>
      <c r="J42" s="3"/>
      <c r="K42" s="3"/>
    </row>
    <row r="43" spans="2:11" ht="15">
      <c r="B43" s="3" t="s">
        <v>1890</v>
      </c>
      <c r="C43" s="3" t="s">
        <v>9235</v>
      </c>
      <c r="D43" s="3" t="s">
        <v>1573</v>
      </c>
      <c r="E43" s="7"/>
      <c r="F43" s="3" t="s">
        <v>9236</v>
      </c>
      <c r="G43" s="3" t="s">
        <v>9237</v>
      </c>
      <c r="H43" s="3" t="s">
        <v>1098</v>
      </c>
      <c r="I43" s="7" t="s">
        <v>1576</v>
      </c>
      <c r="J43" s="3"/>
      <c r="K43" s="3"/>
    </row>
    <row r="44" spans="2:11" ht="15">
      <c r="B44" s="10" t="s">
        <v>1619</v>
      </c>
      <c r="C44" s="10" t="s">
        <v>9238</v>
      </c>
      <c r="D44" s="10" t="s">
        <v>1874</v>
      </c>
      <c r="E44" s="11" t="s">
        <v>8616</v>
      </c>
      <c r="F44" s="10" t="s">
        <v>9239</v>
      </c>
      <c r="G44" s="10" t="s">
        <v>9240</v>
      </c>
      <c r="H44" s="10" t="s">
        <v>8619</v>
      </c>
      <c r="I44" s="11" t="s">
        <v>1049</v>
      </c>
      <c r="J44" s="10"/>
      <c r="K44" s="10"/>
    </row>
    <row r="45" spans="2:11" ht="15">
      <c r="B45" s="3" t="s">
        <v>1912</v>
      </c>
      <c r="C45" s="3" t="s">
        <v>9241</v>
      </c>
      <c r="D45" s="3" t="s">
        <v>1066</v>
      </c>
      <c r="E45" s="7" t="s">
        <v>8616</v>
      </c>
      <c r="F45" s="3" t="s">
        <v>9242</v>
      </c>
      <c r="G45" s="3" t="s">
        <v>9243</v>
      </c>
      <c r="H45" s="3" t="s">
        <v>8619</v>
      </c>
      <c r="I45" s="7" t="s">
        <v>1042</v>
      </c>
      <c r="J45" s="3"/>
      <c r="K45" s="3"/>
    </row>
    <row r="46" spans="2:11" ht="15">
      <c r="B46" s="3" t="s">
        <v>1140</v>
      </c>
      <c r="C46" s="3" t="s">
        <v>9244</v>
      </c>
      <c r="D46" s="3" t="s">
        <v>1038</v>
      </c>
      <c r="E46" s="7"/>
      <c r="F46" s="3" t="s">
        <v>9245</v>
      </c>
      <c r="G46" s="3" t="s">
        <v>9246</v>
      </c>
      <c r="H46" s="3" t="s">
        <v>9247</v>
      </c>
      <c r="I46" s="7" t="s">
        <v>1049</v>
      </c>
      <c r="J46" s="3"/>
      <c r="K46" s="3"/>
    </row>
    <row r="47" spans="2:11" ht="15">
      <c r="B47" s="3" t="s">
        <v>1227</v>
      </c>
      <c r="C47" s="3" t="s">
        <v>9248</v>
      </c>
      <c r="D47" s="3" t="s">
        <v>1038</v>
      </c>
      <c r="E47" s="7"/>
      <c r="F47" s="3" t="s">
        <v>9249</v>
      </c>
      <c r="G47" s="3" t="s">
        <v>9250</v>
      </c>
      <c r="H47" s="3" t="s">
        <v>9251</v>
      </c>
      <c r="I47" s="7" t="s">
        <v>1049</v>
      </c>
      <c r="J47" s="3"/>
      <c r="K47" s="3"/>
    </row>
    <row r="48" spans="2:11" ht="15">
      <c r="B48" s="3" t="s">
        <v>1895</v>
      </c>
      <c r="C48" s="3" t="s">
        <v>9252</v>
      </c>
      <c r="D48" s="3" t="s">
        <v>1573</v>
      </c>
      <c r="E48" s="7"/>
      <c r="F48" s="3" t="s">
        <v>9253</v>
      </c>
      <c r="G48" s="3" t="s">
        <v>9254</v>
      </c>
      <c r="H48" s="3" t="s">
        <v>1098</v>
      </c>
      <c r="I48" s="7" t="s">
        <v>1576</v>
      </c>
      <c r="J48" s="3"/>
      <c r="K48" s="3"/>
    </row>
    <row r="49" spans="2:11" ht="15">
      <c r="B49" s="3" t="s">
        <v>1899</v>
      </c>
      <c r="C49" s="3" t="s">
        <v>9255</v>
      </c>
      <c r="D49" s="3" t="s">
        <v>1038</v>
      </c>
      <c r="E49" s="7"/>
      <c r="F49" s="3" t="s">
        <v>9256</v>
      </c>
      <c r="G49" s="3" t="s">
        <v>1032</v>
      </c>
      <c r="H49" s="3" t="s">
        <v>1098</v>
      </c>
      <c r="I49" s="7" t="s">
        <v>2079</v>
      </c>
      <c r="J49" s="3"/>
      <c r="K49" s="3"/>
    </row>
    <row r="50" spans="2:11" ht="15">
      <c r="B50" s="3" t="s">
        <v>1428</v>
      </c>
      <c r="C50" s="3" t="s">
        <v>9257</v>
      </c>
      <c r="D50" s="3" t="s">
        <v>1038</v>
      </c>
      <c r="E50" s="7"/>
      <c r="F50" s="3" t="s">
        <v>9258</v>
      </c>
      <c r="G50" s="3" t="s">
        <v>9259</v>
      </c>
      <c r="H50" s="3" t="s">
        <v>9259</v>
      </c>
      <c r="I50" s="7" t="s">
        <v>1049</v>
      </c>
      <c r="J50" s="3"/>
      <c r="K50" s="3"/>
    </row>
    <row r="51" spans="2:11" ht="15">
      <c r="B51" s="3" t="s">
        <v>1420</v>
      </c>
      <c r="C51" s="3" t="s">
        <v>9260</v>
      </c>
      <c r="D51" s="3" t="s">
        <v>1038</v>
      </c>
      <c r="E51" s="7"/>
      <c r="F51" s="3" t="s">
        <v>9261</v>
      </c>
      <c r="G51" s="3" t="s">
        <v>9262</v>
      </c>
      <c r="H51" s="3" t="s">
        <v>9262</v>
      </c>
      <c r="I51" s="7" t="s">
        <v>1049</v>
      </c>
      <c r="J51" s="3"/>
      <c r="K51" s="3"/>
    </row>
    <row r="52" spans="2:11" ht="15">
      <c r="B52" s="3" t="s">
        <v>1902</v>
      </c>
      <c r="C52" s="3" t="s">
        <v>9263</v>
      </c>
      <c r="D52" s="3" t="s">
        <v>1038</v>
      </c>
      <c r="E52" s="7"/>
      <c r="F52" s="3" t="s">
        <v>1646</v>
      </c>
      <c r="G52" s="3" t="s">
        <v>1647</v>
      </c>
      <c r="H52" s="3" t="s">
        <v>1648</v>
      </c>
      <c r="I52" s="7" t="s">
        <v>1049</v>
      </c>
      <c r="J52" s="3"/>
      <c r="K52" s="3"/>
    </row>
    <row r="53" spans="2:11" ht="15">
      <c r="B53" s="3" t="s">
        <v>1906</v>
      </c>
      <c r="C53" s="3" t="s">
        <v>9264</v>
      </c>
      <c r="D53" s="3" t="s">
        <v>1573</v>
      </c>
      <c r="E53" s="7"/>
      <c r="F53" s="3" t="s">
        <v>1615</v>
      </c>
      <c r="G53" s="3" t="s">
        <v>1616</v>
      </c>
      <c r="H53" s="3" t="s">
        <v>1617</v>
      </c>
      <c r="I53" s="7" t="s">
        <v>1618</v>
      </c>
      <c r="J53" s="3" t="s">
        <v>1043</v>
      </c>
      <c r="K53" s="3" t="s">
        <v>1043</v>
      </c>
    </row>
    <row r="54" spans="2:11" ht="15">
      <c r="B54" s="3" t="s">
        <v>1571</v>
      </c>
      <c r="C54" s="3" t="s">
        <v>9265</v>
      </c>
      <c r="D54" s="3" t="s">
        <v>1038</v>
      </c>
      <c r="E54" s="7"/>
      <c r="F54" s="3" t="s">
        <v>1673</v>
      </c>
      <c r="G54" s="3" t="s">
        <v>1674</v>
      </c>
      <c r="H54" s="3" t="s">
        <v>2359</v>
      </c>
      <c r="I54" s="7"/>
      <c r="J54" s="3"/>
      <c r="K5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K5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9266</v>
      </c>
      <c r="D4" s="4" t="s">
        <v>1019</v>
      </c>
      <c r="E4" s="3" t="s">
        <v>200</v>
      </c>
    </row>
    <row r="5" spans="1:11" ht="16">
      <c r="B5" s="4" t="s">
        <v>1020</v>
      </c>
      <c r="C5" s="13" t="s">
        <v>204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202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9267</v>
      </c>
      <c r="D9" s="3" t="s">
        <v>1038</v>
      </c>
      <c r="E9" s="7"/>
      <c r="F9" s="3" t="s">
        <v>9268</v>
      </c>
      <c r="G9" s="3" t="s">
        <v>9269</v>
      </c>
      <c r="H9" s="3" t="s">
        <v>9270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9271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1055</v>
      </c>
      <c r="C11" s="3" t="s">
        <v>9272</v>
      </c>
      <c r="D11" s="3" t="s">
        <v>1038</v>
      </c>
      <c r="E11" s="7"/>
      <c r="F11" s="3" t="s">
        <v>9273</v>
      </c>
      <c r="G11" s="3" t="s">
        <v>9274</v>
      </c>
      <c r="H11" s="3" t="s">
        <v>9275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1877</v>
      </c>
      <c r="C12" s="3" t="s">
        <v>9276</v>
      </c>
      <c r="D12" s="3" t="s">
        <v>1038</v>
      </c>
      <c r="E12" s="7"/>
      <c r="F12" s="3" t="s">
        <v>9277</v>
      </c>
      <c r="G12" s="3" t="s">
        <v>9278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1161</v>
      </c>
      <c r="C13" s="3" t="s">
        <v>9279</v>
      </c>
      <c r="D13" s="3" t="s">
        <v>1573</v>
      </c>
      <c r="E13" s="7"/>
      <c r="F13" s="3" t="s">
        <v>9280</v>
      </c>
      <c r="G13" s="3" t="s">
        <v>9281</v>
      </c>
      <c r="H13" s="3" t="s">
        <v>1098</v>
      </c>
      <c r="I13" s="7" t="s">
        <v>1576</v>
      </c>
      <c r="J13" s="3"/>
      <c r="K13" s="3"/>
    </row>
    <row r="14" spans="1:11" ht="15">
      <c r="B14" s="3" t="s">
        <v>1882</v>
      </c>
      <c r="C14" s="3" t="s">
        <v>9282</v>
      </c>
      <c r="D14" s="3" t="s">
        <v>1038</v>
      </c>
      <c r="E14" s="7"/>
      <c r="F14" s="3" t="s">
        <v>9283</v>
      </c>
      <c r="G14" s="3" t="s">
        <v>9284</v>
      </c>
      <c r="H14" s="3" t="s">
        <v>1098</v>
      </c>
      <c r="I14" s="7" t="s">
        <v>1049</v>
      </c>
      <c r="J14" s="3"/>
      <c r="K14" s="3"/>
    </row>
    <row r="15" spans="1:11" ht="15">
      <c r="B15" s="3" t="s">
        <v>1582</v>
      </c>
      <c r="C15" s="3" t="s">
        <v>9285</v>
      </c>
      <c r="D15" s="3" t="s">
        <v>1038</v>
      </c>
      <c r="E15" s="7"/>
      <c r="F15" s="3" t="s">
        <v>9286</v>
      </c>
      <c r="G15" s="3" t="s">
        <v>9287</v>
      </c>
      <c r="H15" s="3" t="s">
        <v>1098</v>
      </c>
      <c r="I15" s="7" t="s">
        <v>2079</v>
      </c>
      <c r="J15" s="3"/>
      <c r="K15" s="3"/>
    </row>
    <row r="16" spans="1:11" ht="15">
      <c r="B16" s="3" t="s">
        <v>1890</v>
      </c>
      <c r="C16" s="3" t="s">
        <v>9288</v>
      </c>
      <c r="D16" s="3" t="s">
        <v>1573</v>
      </c>
      <c r="E16" s="7"/>
      <c r="F16" s="3" t="s">
        <v>9289</v>
      </c>
      <c r="G16" s="3" t="s">
        <v>9290</v>
      </c>
      <c r="H16" s="3" t="s">
        <v>9291</v>
      </c>
      <c r="I16" s="7" t="s">
        <v>1576</v>
      </c>
      <c r="J16" s="3"/>
      <c r="K16" s="3"/>
    </row>
    <row r="17" spans="2:11" ht="15">
      <c r="B17" s="3" t="s">
        <v>1895</v>
      </c>
      <c r="C17" s="3" t="s">
        <v>9292</v>
      </c>
      <c r="D17" s="3" t="s">
        <v>1573</v>
      </c>
      <c r="E17" s="7"/>
      <c r="F17" s="3" t="s">
        <v>9293</v>
      </c>
      <c r="G17" s="3" t="s">
        <v>9294</v>
      </c>
      <c r="H17" s="3" t="s">
        <v>9295</v>
      </c>
      <c r="I17" s="7" t="s">
        <v>1576</v>
      </c>
      <c r="J17" s="3"/>
      <c r="K17" s="3"/>
    </row>
    <row r="18" spans="2:11" ht="15">
      <c r="B18" s="3" t="s">
        <v>1588</v>
      </c>
      <c r="C18" s="3" t="s">
        <v>9296</v>
      </c>
      <c r="D18" s="3" t="s">
        <v>1038</v>
      </c>
      <c r="E18" s="7"/>
      <c r="F18" s="3" t="s">
        <v>1277</v>
      </c>
      <c r="G18" s="3" t="s">
        <v>1278</v>
      </c>
      <c r="H18" s="3" t="s">
        <v>1279</v>
      </c>
      <c r="I18" s="7" t="s">
        <v>1054</v>
      </c>
      <c r="J18" s="3" t="s">
        <v>1043</v>
      </c>
      <c r="K18" s="3" t="s">
        <v>1043</v>
      </c>
    </row>
    <row r="19" spans="2:11" ht="15">
      <c r="B19" s="3" t="s">
        <v>1899</v>
      </c>
      <c r="C19" s="3" t="s">
        <v>9297</v>
      </c>
      <c r="D19" s="3" t="s">
        <v>1038</v>
      </c>
      <c r="E19" s="7"/>
      <c r="F19" s="3" t="s">
        <v>3474</v>
      </c>
      <c r="G19" s="3" t="s">
        <v>3475</v>
      </c>
      <c r="H19" s="3" t="s">
        <v>3476</v>
      </c>
      <c r="I19" s="7" t="s">
        <v>1054</v>
      </c>
      <c r="J19" s="3" t="s">
        <v>1043</v>
      </c>
      <c r="K19" s="3" t="s">
        <v>1043</v>
      </c>
    </row>
    <row r="20" spans="2:11" ht="15">
      <c r="B20" s="3" t="s">
        <v>1909</v>
      </c>
      <c r="C20" s="3" t="s">
        <v>9298</v>
      </c>
      <c r="D20" s="3" t="s">
        <v>1066</v>
      </c>
      <c r="E20" s="7" t="s">
        <v>9299</v>
      </c>
      <c r="F20" s="3" t="s">
        <v>9300</v>
      </c>
      <c r="G20" s="3" t="s">
        <v>9301</v>
      </c>
      <c r="H20" s="3" t="s">
        <v>9302</v>
      </c>
      <c r="I20" s="7" t="s">
        <v>1042</v>
      </c>
      <c r="J20" s="3" t="s">
        <v>1043</v>
      </c>
      <c r="K20" s="3" t="s">
        <v>1043</v>
      </c>
    </row>
    <row r="21" spans="2:11" ht="15">
      <c r="B21" s="3" t="s">
        <v>1301</v>
      </c>
      <c r="C21" s="3" t="s">
        <v>9303</v>
      </c>
      <c r="D21" s="3" t="s">
        <v>1038</v>
      </c>
      <c r="E21" s="7"/>
      <c r="F21" s="3" t="s">
        <v>9304</v>
      </c>
      <c r="G21" s="3" t="s">
        <v>9305</v>
      </c>
      <c r="H21" s="3" t="s">
        <v>9306</v>
      </c>
      <c r="I21" s="7" t="s">
        <v>1076</v>
      </c>
      <c r="J21" s="3"/>
      <c r="K21" s="3"/>
    </row>
    <row r="22" spans="2:11" ht="15">
      <c r="B22" s="3" t="s">
        <v>1912</v>
      </c>
      <c r="C22" s="3" t="s">
        <v>9307</v>
      </c>
      <c r="D22" s="3" t="s">
        <v>1066</v>
      </c>
      <c r="E22" s="7" t="s">
        <v>1095</v>
      </c>
      <c r="F22" s="3" t="s">
        <v>9308</v>
      </c>
      <c r="G22" s="3" t="s">
        <v>9309</v>
      </c>
      <c r="H22" s="3" t="s">
        <v>9310</v>
      </c>
      <c r="I22" s="7" t="s">
        <v>1042</v>
      </c>
      <c r="J22" s="3"/>
      <c r="K22" s="3"/>
    </row>
    <row r="23" spans="2:11" ht="15">
      <c r="B23" s="3" t="s">
        <v>1140</v>
      </c>
      <c r="C23" s="3" t="s">
        <v>9311</v>
      </c>
      <c r="D23" s="3" t="s">
        <v>1066</v>
      </c>
      <c r="E23" s="7" t="s">
        <v>1095</v>
      </c>
      <c r="F23" s="3" t="s">
        <v>9312</v>
      </c>
      <c r="G23" s="3" t="s">
        <v>9313</v>
      </c>
      <c r="H23" s="3" t="s">
        <v>9314</v>
      </c>
      <c r="I23" s="7" t="s">
        <v>1042</v>
      </c>
      <c r="J23" s="3"/>
      <c r="K23" s="3"/>
    </row>
    <row r="24" spans="2:11" ht="15">
      <c r="B24" s="3" t="s">
        <v>1169</v>
      </c>
      <c r="C24" s="3" t="s">
        <v>9315</v>
      </c>
      <c r="D24" s="3" t="s">
        <v>1066</v>
      </c>
      <c r="E24" s="7" t="s">
        <v>2107</v>
      </c>
      <c r="F24" s="3" t="s">
        <v>2112</v>
      </c>
      <c r="G24" s="3" t="s">
        <v>2109</v>
      </c>
      <c r="H24" s="3" t="s">
        <v>2113</v>
      </c>
      <c r="I24" s="7" t="s">
        <v>1042</v>
      </c>
      <c r="J24" s="3" t="s">
        <v>1043</v>
      </c>
      <c r="K24" s="3" t="s">
        <v>1043</v>
      </c>
    </row>
    <row r="25" spans="2:11" ht="15">
      <c r="B25" s="3" t="s">
        <v>1319</v>
      </c>
      <c r="C25" s="3" t="s">
        <v>9316</v>
      </c>
      <c r="D25" s="3" t="s">
        <v>1038</v>
      </c>
      <c r="E25" s="7"/>
      <c r="F25" s="3" t="s">
        <v>9317</v>
      </c>
      <c r="G25" s="3" t="s">
        <v>9318</v>
      </c>
      <c r="H25" s="3" t="s">
        <v>9319</v>
      </c>
      <c r="I25" s="7" t="s">
        <v>1049</v>
      </c>
      <c r="J25" s="3"/>
      <c r="K25" s="3"/>
    </row>
    <row r="26" spans="2:11" ht="15">
      <c r="B26" s="3" t="s">
        <v>1472</v>
      </c>
      <c r="C26" s="3" t="s">
        <v>9320</v>
      </c>
      <c r="D26" s="3" t="s">
        <v>1038</v>
      </c>
      <c r="E26" s="7"/>
      <c r="F26" s="3" t="s">
        <v>9321</v>
      </c>
      <c r="G26" s="3" t="s">
        <v>9322</v>
      </c>
      <c r="H26" s="3"/>
      <c r="I26" s="7" t="s">
        <v>1049</v>
      </c>
      <c r="J26" s="3"/>
      <c r="K26" s="3"/>
    </row>
    <row r="27" spans="2:11" ht="15">
      <c r="B27" s="3" t="s">
        <v>1567</v>
      </c>
      <c r="C27" s="3" t="s">
        <v>9323</v>
      </c>
      <c r="D27" s="3" t="s">
        <v>1038</v>
      </c>
      <c r="E27" s="7"/>
      <c r="F27" s="3" t="s">
        <v>9324</v>
      </c>
      <c r="G27" s="3" t="s">
        <v>9325</v>
      </c>
      <c r="H27" s="3" t="s">
        <v>9326</v>
      </c>
      <c r="I27" s="7" t="s">
        <v>1049</v>
      </c>
      <c r="J27" s="3"/>
      <c r="K27" s="3"/>
    </row>
    <row r="28" spans="2:11" ht="15">
      <c r="B28" s="3" t="s">
        <v>1681</v>
      </c>
      <c r="C28" s="3" t="s">
        <v>9327</v>
      </c>
      <c r="D28" s="3" t="s">
        <v>1038</v>
      </c>
      <c r="E28" s="7"/>
      <c r="F28" s="3" t="s">
        <v>9328</v>
      </c>
      <c r="G28" s="3" t="s">
        <v>9329</v>
      </c>
      <c r="H28" s="3"/>
      <c r="I28" s="7" t="s">
        <v>1049</v>
      </c>
      <c r="J28" s="3"/>
      <c r="K28" s="3"/>
    </row>
    <row r="29" spans="2:11" ht="15">
      <c r="B29" s="3" t="s">
        <v>1392</v>
      </c>
      <c r="C29" s="3" t="s">
        <v>9330</v>
      </c>
      <c r="D29" s="3" t="s">
        <v>1038</v>
      </c>
      <c r="E29" s="7"/>
      <c r="F29" s="3" t="s">
        <v>9331</v>
      </c>
      <c r="G29" s="3" t="s">
        <v>9332</v>
      </c>
      <c r="H29" s="3" t="s">
        <v>9333</v>
      </c>
      <c r="I29" s="7" t="s">
        <v>1049</v>
      </c>
      <c r="J29" s="3"/>
      <c r="K29" s="3"/>
    </row>
    <row r="30" spans="2:11" ht="15">
      <c r="B30" s="3" t="s">
        <v>1380</v>
      </c>
      <c r="C30" s="3" t="s">
        <v>9334</v>
      </c>
      <c r="D30" s="3" t="s">
        <v>1038</v>
      </c>
      <c r="E30" s="7"/>
      <c r="F30" s="3" t="s">
        <v>2115</v>
      </c>
      <c r="G30" s="3" t="s">
        <v>2116</v>
      </c>
      <c r="H30" s="3" t="s">
        <v>2117</v>
      </c>
      <c r="I30" s="7" t="s">
        <v>1049</v>
      </c>
      <c r="J30" s="3" t="s">
        <v>1043</v>
      </c>
      <c r="K30" s="3" t="s">
        <v>1043</v>
      </c>
    </row>
    <row r="31" spans="2:11" ht="15">
      <c r="B31" s="3" t="s">
        <v>1388</v>
      </c>
      <c r="C31" s="3" t="s">
        <v>9335</v>
      </c>
      <c r="D31" s="3" t="s">
        <v>1038</v>
      </c>
      <c r="E31" s="7"/>
      <c r="F31" s="3" t="s">
        <v>2119</v>
      </c>
      <c r="G31" s="3" t="s">
        <v>2120</v>
      </c>
      <c r="H31" s="3" t="s">
        <v>2121</v>
      </c>
      <c r="I31" s="7" t="s">
        <v>1049</v>
      </c>
      <c r="J31" s="3"/>
      <c r="K31" s="3"/>
    </row>
    <row r="32" spans="2:11" ht="15">
      <c r="B32" s="3" t="s">
        <v>1384</v>
      </c>
      <c r="C32" s="3" t="s">
        <v>9336</v>
      </c>
      <c r="D32" s="3" t="s">
        <v>1038</v>
      </c>
      <c r="E32" s="7"/>
      <c r="F32" s="3" t="s">
        <v>9337</v>
      </c>
      <c r="G32" s="3" t="s">
        <v>9338</v>
      </c>
      <c r="H32" s="3" t="s">
        <v>9338</v>
      </c>
      <c r="I32" s="7" t="s">
        <v>1099</v>
      </c>
      <c r="J32" s="3"/>
      <c r="K32" s="3"/>
    </row>
    <row r="33" spans="2:11" ht="15">
      <c r="B33" s="3" t="s">
        <v>1448</v>
      </c>
      <c r="C33" s="3" t="s">
        <v>9339</v>
      </c>
      <c r="D33" s="3" t="s">
        <v>1038</v>
      </c>
      <c r="E33" s="7"/>
      <c r="F33" s="3" t="s">
        <v>9340</v>
      </c>
      <c r="G33" s="3" t="s">
        <v>9341</v>
      </c>
      <c r="H33" s="3" t="s">
        <v>9342</v>
      </c>
      <c r="I33" s="7" t="s">
        <v>1099</v>
      </c>
      <c r="J33" s="3"/>
      <c r="K33" s="3"/>
    </row>
    <row r="34" spans="2:11" ht="15">
      <c r="B34" s="3" t="s">
        <v>1223</v>
      </c>
      <c r="C34" s="3" t="s">
        <v>9343</v>
      </c>
      <c r="D34" s="3" t="s">
        <v>1038</v>
      </c>
      <c r="E34" s="7"/>
      <c r="F34" s="3" t="s">
        <v>9344</v>
      </c>
      <c r="G34" s="3" t="s">
        <v>9345</v>
      </c>
      <c r="H34" s="3" t="s">
        <v>9345</v>
      </c>
      <c r="I34" s="7" t="s">
        <v>1866</v>
      </c>
      <c r="J34" s="3"/>
      <c r="K34" s="3"/>
    </row>
    <row r="35" spans="2:11" ht="15">
      <c r="B35" s="3" t="s">
        <v>1215</v>
      </c>
      <c r="C35" s="3" t="s">
        <v>9346</v>
      </c>
      <c r="D35" s="3" t="s">
        <v>1038</v>
      </c>
      <c r="E35" s="7"/>
      <c r="F35" s="3" t="s">
        <v>9347</v>
      </c>
      <c r="G35" s="3" t="s">
        <v>9348</v>
      </c>
      <c r="H35" s="3" t="s">
        <v>9348</v>
      </c>
      <c r="I35" s="7" t="s">
        <v>3292</v>
      </c>
      <c r="J35" s="3"/>
      <c r="K35" s="3"/>
    </row>
    <row r="36" spans="2:11" ht="15">
      <c r="B36" s="3" t="s">
        <v>1902</v>
      </c>
      <c r="C36" s="3" t="s">
        <v>9349</v>
      </c>
      <c r="D36" s="3" t="s">
        <v>1038</v>
      </c>
      <c r="E36" s="7"/>
      <c r="F36" s="3" t="s">
        <v>1646</v>
      </c>
      <c r="G36" s="3" t="s">
        <v>1647</v>
      </c>
      <c r="H36" s="3" t="s">
        <v>1648</v>
      </c>
      <c r="I36" s="7" t="s">
        <v>1049</v>
      </c>
      <c r="J36" s="3"/>
      <c r="K36" s="3"/>
    </row>
    <row r="37" spans="2:11" ht="15">
      <c r="B37" s="3" t="s">
        <v>1906</v>
      </c>
      <c r="C37" s="3" t="s">
        <v>9350</v>
      </c>
      <c r="D37" s="3" t="s">
        <v>1573</v>
      </c>
      <c r="E37" s="7"/>
      <c r="F37" s="3" t="s">
        <v>1615</v>
      </c>
      <c r="G37" s="3" t="s">
        <v>1616</v>
      </c>
      <c r="H37" s="3" t="s">
        <v>1617</v>
      </c>
      <c r="I37" s="7" t="s">
        <v>1618</v>
      </c>
      <c r="J37" s="3" t="s">
        <v>1043</v>
      </c>
      <c r="K37" s="3" t="s">
        <v>1043</v>
      </c>
    </row>
    <row r="38" spans="2:11" ht="15">
      <c r="B38" s="3" t="s">
        <v>1219</v>
      </c>
      <c r="C38" s="3" t="s">
        <v>9351</v>
      </c>
      <c r="D38" s="3" t="s">
        <v>1038</v>
      </c>
      <c r="E38" s="7"/>
      <c r="F38" s="3" t="s">
        <v>1673</v>
      </c>
      <c r="G38" s="3" t="s">
        <v>1674</v>
      </c>
      <c r="H38" s="3" t="s">
        <v>2359</v>
      </c>
      <c r="I38" s="7"/>
      <c r="J38" s="3"/>
      <c r="K38" s="3"/>
    </row>
    <row r="39" spans="2:11" ht="15">
      <c r="B39" s="3" t="s">
        <v>1227</v>
      </c>
      <c r="C39" s="3" t="s">
        <v>9352</v>
      </c>
      <c r="D39" s="3" t="s">
        <v>1038</v>
      </c>
      <c r="E39" s="7"/>
      <c r="F39" s="3" t="s">
        <v>9353</v>
      </c>
      <c r="G39" s="3" t="s">
        <v>9354</v>
      </c>
      <c r="H39" s="3" t="s">
        <v>9354</v>
      </c>
      <c r="I39" s="7" t="s">
        <v>1049</v>
      </c>
      <c r="J39" s="3"/>
      <c r="K39" s="3"/>
    </row>
    <row r="40" spans="2:11" ht="15">
      <c r="B40" s="3" t="s">
        <v>1191</v>
      </c>
      <c r="C40" s="3" t="s">
        <v>9355</v>
      </c>
      <c r="D40" s="3" t="s">
        <v>1038</v>
      </c>
      <c r="E40" s="7"/>
      <c r="F40" s="3" t="s">
        <v>9356</v>
      </c>
      <c r="G40" s="3" t="s">
        <v>9357</v>
      </c>
      <c r="H40" s="3" t="s">
        <v>9357</v>
      </c>
      <c r="I40" s="7" t="s">
        <v>1049</v>
      </c>
      <c r="J40" s="3"/>
      <c r="K40" s="3"/>
    </row>
    <row r="41" spans="2:11" ht="15">
      <c r="B41" s="3" t="s">
        <v>1195</v>
      </c>
      <c r="C41" s="3" t="s">
        <v>9358</v>
      </c>
      <c r="D41" s="3" t="s">
        <v>1038</v>
      </c>
      <c r="E41" s="7"/>
      <c r="F41" s="3" t="s">
        <v>9359</v>
      </c>
      <c r="G41" s="3" t="s">
        <v>9360</v>
      </c>
      <c r="H41" s="3" t="s">
        <v>9360</v>
      </c>
      <c r="I41" s="7" t="s">
        <v>1049</v>
      </c>
      <c r="J41" s="3"/>
      <c r="K41" s="3"/>
    </row>
    <row r="42" spans="2:11" ht="15">
      <c r="B42" s="3" t="s">
        <v>1187</v>
      </c>
      <c r="C42" s="3" t="s">
        <v>9361</v>
      </c>
      <c r="D42" s="3" t="s">
        <v>1038</v>
      </c>
      <c r="E42" s="7"/>
      <c r="F42" s="3" t="s">
        <v>9362</v>
      </c>
      <c r="G42" s="3" t="s">
        <v>9363</v>
      </c>
      <c r="H42" s="3" t="s">
        <v>9363</v>
      </c>
      <c r="I42" s="7" t="s">
        <v>1049</v>
      </c>
      <c r="J42" s="3"/>
      <c r="K42" s="3"/>
    </row>
    <row r="43" spans="2:11" ht="15">
      <c r="B43" s="3" t="s">
        <v>1416</v>
      </c>
      <c r="C43" s="3" t="s">
        <v>9364</v>
      </c>
      <c r="D43" s="3" t="s">
        <v>1573</v>
      </c>
      <c r="E43" s="7"/>
      <c r="F43" s="3" t="s">
        <v>9365</v>
      </c>
      <c r="G43" s="3" t="s">
        <v>9366</v>
      </c>
      <c r="H43" s="3" t="s">
        <v>9366</v>
      </c>
      <c r="I43" s="7" t="s">
        <v>1049</v>
      </c>
      <c r="J43" s="3"/>
      <c r="K43" s="3"/>
    </row>
    <row r="44" spans="2:11" ht="15">
      <c r="B44" s="3" t="s">
        <v>1916</v>
      </c>
      <c r="C44" s="3" t="s">
        <v>9367</v>
      </c>
      <c r="D44" s="3" t="s">
        <v>1038</v>
      </c>
      <c r="E44" s="7"/>
      <c r="F44" s="3" t="s">
        <v>9368</v>
      </c>
      <c r="G44" s="3" t="s">
        <v>9369</v>
      </c>
      <c r="H44" s="3" t="s">
        <v>9369</v>
      </c>
      <c r="I44" s="7" t="s">
        <v>1049</v>
      </c>
      <c r="J44" s="3"/>
      <c r="K44" s="3"/>
    </row>
    <row r="45" spans="2:11" ht="15">
      <c r="B45" s="3" t="s">
        <v>1424</v>
      </c>
      <c r="C45" s="3" t="s">
        <v>9370</v>
      </c>
      <c r="D45" s="3" t="s">
        <v>1038</v>
      </c>
      <c r="E45" s="7"/>
      <c r="F45" s="3" t="s">
        <v>9371</v>
      </c>
      <c r="G45" s="3" t="s">
        <v>9372</v>
      </c>
      <c r="H45" s="3" t="s">
        <v>9372</v>
      </c>
      <c r="I45" s="7" t="s">
        <v>1049</v>
      </c>
      <c r="J45" s="3"/>
      <c r="K45" s="3"/>
    </row>
    <row r="46" spans="2:11" ht="15">
      <c r="B46" s="10" t="s">
        <v>1050</v>
      </c>
      <c r="C46" s="10" t="s">
        <v>9373</v>
      </c>
      <c r="D46" s="10" t="s">
        <v>1874</v>
      </c>
      <c r="E46" s="11" t="s">
        <v>9299</v>
      </c>
      <c r="F46" s="10" t="s">
        <v>9374</v>
      </c>
      <c r="G46" s="10" t="s">
        <v>9375</v>
      </c>
      <c r="H46" s="10" t="s">
        <v>9302</v>
      </c>
      <c r="I46" s="11" t="s">
        <v>1049</v>
      </c>
      <c r="J46" s="10" t="s">
        <v>1043</v>
      </c>
      <c r="K46" s="10" t="s">
        <v>1043</v>
      </c>
    </row>
    <row r="47" spans="2:11" ht="15">
      <c r="B47" s="10" t="s">
        <v>1872</v>
      </c>
      <c r="C47" s="10" t="s">
        <v>9376</v>
      </c>
      <c r="D47" s="10" t="s">
        <v>1038</v>
      </c>
      <c r="E47" s="11"/>
      <c r="F47" s="10" t="s">
        <v>9377</v>
      </c>
      <c r="G47" s="10" t="s">
        <v>9378</v>
      </c>
      <c r="H47" s="10" t="s">
        <v>9379</v>
      </c>
      <c r="I47" s="11" t="s">
        <v>1049</v>
      </c>
      <c r="J47" s="10"/>
      <c r="K47" s="10"/>
    </row>
    <row r="48" spans="2:11" ht="15">
      <c r="B48" s="10" t="s">
        <v>1165</v>
      </c>
      <c r="C48" s="10" t="s">
        <v>9380</v>
      </c>
      <c r="D48" s="10" t="s">
        <v>1038</v>
      </c>
      <c r="E48" s="11"/>
      <c r="F48" s="10" t="s">
        <v>9381</v>
      </c>
      <c r="G48" s="10" t="s">
        <v>9382</v>
      </c>
      <c r="H48" s="10" t="s">
        <v>9383</v>
      </c>
      <c r="I48" s="11" t="s">
        <v>1049</v>
      </c>
      <c r="J48" s="10"/>
      <c r="K48" s="10"/>
    </row>
    <row r="49" spans="2:11" ht="15">
      <c r="B49" s="10" t="s">
        <v>1886</v>
      </c>
      <c r="C49" s="10" t="s">
        <v>9384</v>
      </c>
      <c r="D49" s="10" t="s">
        <v>1874</v>
      </c>
      <c r="E49" s="11" t="s">
        <v>1095</v>
      </c>
      <c r="F49" s="10" t="s">
        <v>9385</v>
      </c>
      <c r="G49" s="10" t="s">
        <v>9386</v>
      </c>
      <c r="H49" s="10" t="s">
        <v>9310</v>
      </c>
      <c r="I49" s="11" t="s">
        <v>1049</v>
      </c>
      <c r="J49" s="10"/>
      <c r="K49" s="10"/>
    </row>
    <row r="50" spans="2:11" ht="15">
      <c r="B50" s="10" t="s">
        <v>1619</v>
      </c>
      <c r="C50" s="10" t="s">
        <v>9387</v>
      </c>
      <c r="D50" s="10" t="s">
        <v>1874</v>
      </c>
      <c r="E50" s="11" t="s">
        <v>1095</v>
      </c>
      <c r="F50" s="10" t="s">
        <v>9388</v>
      </c>
      <c r="G50" s="10" t="s">
        <v>9389</v>
      </c>
      <c r="H50" s="10" t="s">
        <v>9314</v>
      </c>
      <c r="I50" s="11" t="s">
        <v>1049</v>
      </c>
      <c r="J50" s="10"/>
      <c r="K50" s="10"/>
    </row>
    <row r="51" spans="2:11" ht="15">
      <c r="B51" s="10" t="s">
        <v>1146</v>
      </c>
      <c r="C51" s="10" t="s">
        <v>9390</v>
      </c>
      <c r="D51" s="10" t="s">
        <v>1874</v>
      </c>
      <c r="E51" s="11" t="s">
        <v>2107</v>
      </c>
      <c r="F51" s="10" t="s">
        <v>2108</v>
      </c>
      <c r="G51" s="10" t="s">
        <v>2109</v>
      </c>
      <c r="H51" s="10" t="s">
        <v>2110</v>
      </c>
      <c r="I51" s="11" t="s">
        <v>1049</v>
      </c>
      <c r="J51" s="10" t="s">
        <v>1043</v>
      </c>
      <c r="K51" s="10" t="s">
        <v>1043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4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9391</v>
      </c>
      <c r="D4" s="4" t="s">
        <v>1019</v>
      </c>
      <c r="E4" s="3" t="s">
        <v>205</v>
      </c>
    </row>
    <row r="5" spans="1:11" ht="16">
      <c r="B5" s="4" t="s">
        <v>1020</v>
      </c>
      <c r="C5" s="13" t="s">
        <v>209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207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9392</v>
      </c>
      <c r="D9" s="3" t="s">
        <v>1038</v>
      </c>
      <c r="E9" s="7"/>
      <c r="F9" s="3" t="s">
        <v>9393</v>
      </c>
      <c r="G9" s="3" t="s">
        <v>9394</v>
      </c>
      <c r="H9" s="3" t="s">
        <v>9395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9396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9397</v>
      </c>
      <c r="D11" s="3" t="s">
        <v>1038</v>
      </c>
      <c r="E11" s="7"/>
      <c r="F11" s="3" t="s">
        <v>9268</v>
      </c>
      <c r="G11" s="3" t="s">
        <v>9269</v>
      </c>
      <c r="H11" s="3" t="s">
        <v>9398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1161</v>
      </c>
      <c r="C12" s="3" t="s">
        <v>9399</v>
      </c>
      <c r="D12" s="3" t="s">
        <v>1573</v>
      </c>
      <c r="E12" s="7"/>
      <c r="F12" s="3" t="s">
        <v>9400</v>
      </c>
      <c r="G12" s="3" t="s">
        <v>9401</v>
      </c>
      <c r="H12" s="3" t="s">
        <v>1098</v>
      </c>
      <c r="I12" s="7" t="s">
        <v>1576</v>
      </c>
      <c r="J12" s="3"/>
      <c r="K12" s="3"/>
    </row>
    <row r="13" spans="1:11" ht="15">
      <c r="B13" s="3" t="s">
        <v>1582</v>
      </c>
      <c r="C13" s="3" t="s">
        <v>9402</v>
      </c>
      <c r="D13" s="3" t="s">
        <v>1573</v>
      </c>
      <c r="E13" s="7"/>
      <c r="F13" s="3" t="s">
        <v>9289</v>
      </c>
      <c r="G13" s="3" t="s">
        <v>9290</v>
      </c>
      <c r="H13" s="3" t="s">
        <v>9403</v>
      </c>
      <c r="I13" s="7" t="s">
        <v>1576</v>
      </c>
      <c r="J13" s="3"/>
      <c r="K13" s="3"/>
    </row>
    <row r="14" spans="1:11" ht="15">
      <c r="B14" s="3" t="s">
        <v>1890</v>
      </c>
      <c r="C14" s="3" t="s">
        <v>9404</v>
      </c>
      <c r="D14" s="3" t="s">
        <v>1573</v>
      </c>
      <c r="E14" s="7"/>
      <c r="F14" s="3" t="s">
        <v>9293</v>
      </c>
      <c r="G14" s="3" t="s">
        <v>9294</v>
      </c>
      <c r="H14" s="3" t="s">
        <v>9405</v>
      </c>
      <c r="I14" s="7" t="s">
        <v>1576</v>
      </c>
      <c r="J14" s="3"/>
      <c r="K14" s="3"/>
    </row>
    <row r="15" spans="1:11" ht="15">
      <c r="B15" s="3" t="s">
        <v>1619</v>
      </c>
      <c r="C15" s="3" t="s">
        <v>9406</v>
      </c>
      <c r="D15" s="3" t="s">
        <v>1038</v>
      </c>
      <c r="E15" s="7"/>
      <c r="F15" s="3" t="s">
        <v>9407</v>
      </c>
      <c r="G15" s="3" t="s">
        <v>9408</v>
      </c>
      <c r="H15" s="3" t="s">
        <v>1098</v>
      </c>
      <c r="I15" s="7" t="s">
        <v>2079</v>
      </c>
      <c r="J15" s="3"/>
      <c r="K15" s="3"/>
    </row>
    <row r="16" spans="1:11" ht="15">
      <c r="B16" s="3" t="s">
        <v>1899</v>
      </c>
      <c r="C16" s="3" t="s">
        <v>9409</v>
      </c>
      <c r="D16" s="3" t="s">
        <v>1066</v>
      </c>
      <c r="E16" s="7" t="s">
        <v>9410</v>
      </c>
      <c r="F16" s="3" t="s">
        <v>9411</v>
      </c>
      <c r="G16" s="3" t="s">
        <v>9412</v>
      </c>
      <c r="H16" s="3" t="s">
        <v>9413</v>
      </c>
      <c r="I16" s="7" t="s">
        <v>1042</v>
      </c>
      <c r="J16" s="3"/>
      <c r="K16" s="3"/>
    </row>
    <row r="17" spans="2:11" ht="15">
      <c r="B17" s="3" t="s">
        <v>1902</v>
      </c>
      <c r="C17" s="3" t="s">
        <v>9414</v>
      </c>
      <c r="D17" s="3" t="s">
        <v>1038</v>
      </c>
      <c r="E17" s="7"/>
      <c r="F17" s="3" t="s">
        <v>9415</v>
      </c>
      <c r="G17" s="3" t="s">
        <v>9416</v>
      </c>
      <c r="H17" s="3" t="s">
        <v>9417</v>
      </c>
      <c r="I17" s="7" t="s">
        <v>1049</v>
      </c>
      <c r="J17" s="3"/>
      <c r="K17" s="3"/>
    </row>
    <row r="18" spans="2:11" ht="15">
      <c r="B18" s="3" t="s">
        <v>1146</v>
      </c>
      <c r="C18" s="3" t="s">
        <v>9418</v>
      </c>
      <c r="D18" s="3" t="s">
        <v>1066</v>
      </c>
      <c r="E18" s="7" t="s">
        <v>1095</v>
      </c>
      <c r="F18" s="3" t="s">
        <v>9308</v>
      </c>
      <c r="G18" s="3" t="s">
        <v>9309</v>
      </c>
      <c r="H18" s="3" t="s">
        <v>9310</v>
      </c>
      <c r="I18" s="7" t="s">
        <v>1042</v>
      </c>
      <c r="J18" s="3"/>
      <c r="K18" s="3"/>
    </row>
    <row r="19" spans="2:11" ht="15">
      <c r="B19" s="3" t="s">
        <v>1906</v>
      </c>
      <c r="C19" s="3" t="s">
        <v>9419</v>
      </c>
      <c r="D19" s="3" t="s">
        <v>1066</v>
      </c>
      <c r="E19" s="7" t="s">
        <v>1095</v>
      </c>
      <c r="F19" s="3" t="s">
        <v>9312</v>
      </c>
      <c r="G19" s="3" t="s">
        <v>9313</v>
      </c>
      <c r="H19" s="3" t="s">
        <v>9314</v>
      </c>
      <c r="I19" s="7" t="s">
        <v>1042</v>
      </c>
      <c r="J19" s="3"/>
      <c r="K19" s="3"/>
    </row>
    <row r="20" spans="2:11" ht="15">
      <c r="B20" s="3" t="s">
        <v>1909</v>
      </c>
      <c r="C20" s="3" t="s">
        <v>9420</v>
      </c>
      <c r="D20" s="3" t="s">
        <v>1038</v>
      </c>
      <c r="E20" s="7"/>
      <c r="F20" s="3" t="s">
        <v>9421</v>
      </c>
      <c r="G20" s="3" t="s">
        <v>9422</v>
      </c>
      <c r="H20" s="3"/>
      <c r="I20" s="7" t="s">
        <v>1049</v>
      </c>
      <c r="J20" s="3"/>
      <c r="K20" s="3"/>
    </row>
    <row r="21" spans="2:11" ht="15">
      <c r="B21" s="3" t="s">
        <v>1301</v>
      </c>
      <c r="C21" s="3" t="s">
        <v>9423</v>
      </c>
      <c r="D21" s="3" t="s">
        <v>1038</v>
      </c>
      <c r="E21" s="7"/>
      <c r="F21" s="3" t="s">
        <v>9424</v>
      </c>
      <c r="G21" s="3" t="s">
        <v>9425</v>
      </c>
      <c r="H21" s="3"/>
      <c r="I21" s="7" t="s">
        <v>1049</v>
      </c>
      <c r="J21" s="3"/>
      <c r="K21" s="3"/>
    </row>
    <row r="22" spans="2:11" ht="15">
      <c r="B22" s="3" t="s">
        <v>1912</v>
      </c>
      <c r="C22" s="3" t="s">
        <v>9426</v>
      </c>
      <c r="D22" s="3" t="s">
        <v>1038</v>
      </c>
      <c r="E22" s="7"/>
      <c r="F22" s="3" t="s">
        <v>9427</v>
      </c>
      <c r="G22" s="3" t="s">
        <v>9428</v>
      </c>
      <c r="H22" s="3"/>
      <c r="I22" s="7" t="s">
        <v>1049</v>
      </c>
      <c r="J22" s="3"/>
      <c r="K22" s="3"/>
    </row>
    <row r="23" spans="2:11" ht="15">
      <c r="B23" s="3" t="s">
        <v>1140</v>
      </c>
      <c r="C23" s="3" t="s">
        <v>9429</v>
      </c>
      <c r="D23" s="3" t="s">
        <v>1038</v>
      </c>
      <c r="E23" s="7"/>
      <c r="F23" s="3" t="s">
        <v>9430</v>
      </c>
      <c r="G23" s="3" t="s">
        <v>9431</v>
      </c>
      <c r="H23" s="3"/>
      <c r="I23" s="7" t="s">
        <v>1049</v>
      </c>
      <c r="J23" s="3"/>
      <c r="K23" s="3"/>
    </row>
    <row r="24" spans="2:11" ht="15">
      <c r="B24" s="3" t="s">
        <v>1169</v>
      </c>
      <c r="C24" s="3" t="s">
        <v>9432</v>
      </c>
      <c r="D24" s="3" t="s">
        <v>1038</v>
      </c>
      <c r="E24" s="7"/>
      <c r="F24" s="3" t="s">
        <v>9433</v>
      </c>
      <c r="G24" s="3" t="s">
        <v>9434</v>
      </c>
      <c r="H24" s="3" t="s">
        <v>9435</v>
      </c>
      <c r="I24" s="7" t="s">
        <v>1049</v>
      </c>
      <c r="J24" s="3"/>
      <c r="K24" s="3"/>
    </row>
    <row r="25" spans="2:11" ht="15">
      <c r="B25" s="3" t="s">
        <v>1319</v>
      </c>
      <c r="C25" s="3" t="s">
        <v>9436</v>
      </c>
      <c r="D25" s="3" t="s">
        <v>1038</v>
      </c>
      <c r="E25" s="7"/>
      <c r="F25" s="3" t="s">
        <v>9437</v>
      </c>
      <c r="G25" s="3" t="s">
        <v>9438</v>
      </c>
      <c r="H25" s="3" t="s">
        <v>9439</v>
      </c>
      <c r="I25" s="7" t="s">
        <v>1099</v>
      </c>
      <c r="J25" s="3"/>
      <c r="K25" s="3"/>
    </row>
    <row r="26" spans="2:11" ht="15">
      <c r="B26" s="3" t="s">
        <v>1472</v>
      </c>
      <c r="C26" s="3" t="s">
        <v>9440</v>
      </c>
      <c r="D26" s="3" t="s">
        <v>1038</v>
      </c>
      <c r="E26" s="7"/>
      <c r="F26" s="3" t="s">
        <v>9441</v>
      </c>
      <c r="G26" s="3" t="s">
        <v>9442</v>
      </c>
      <c r="H26" s="3" t="s">
        <v>9443</v>
      </c>
      <c r="I26" s="7" t="s">
        <v>9444</v>
      </c>
      <c r="J26" s="3"/>
      <c r="K26" s="3"/>
    </row>
    <row r="27" spans="2:11" ht="15">
      <c r="B27" s="3" t="s">
        <v>1567</v>
      </c>
      <c r="C27" s="3" t="s">
        <v>9445</v>
      </c>
      <c r="D27" s="3" t="s">
        <v>1038</v>
      </c>
      <c r="E27" s="7"/>
      <c r="F27" s="3" t="s">
        <v>9446</v>
      </c>
      <c r="G27" s="3" t="s">
        <v>9447</v>
      </c>
      <c r="H27" s="3" t="s">
        <v>9448</v>
      </c>
      <c r="I27" s="7" t="s">
        <v>9444</v>
      </c>
      <c r="J27" s="3"/>
      <c r="K27" s="3"/>
    </row>
    <row r="28" spans="2:11" ht="15">
      <c r="B28" s="3" t="s">
        <v>1681</v>
      </c>
      <c r="C28" s="3" t="s">
        <v>9449</v>
      </c>
      <c r="D28" s="3" t="s">
        <v>1038</v>
      </c>
      <c r="E28" s="7"/>
      <c r="F28" s="3" t="s">
        <v>9450</v>
      </c>
      <c r="G28" s="3" t="s">
        <v>9451</v>
      </c>
      <c r="H28" s="3" t="s">
        <v>9451</v>
      </c>
      <c r="I28" s="7" t="s">
        <v>1076</v>
      </c>
      <c r="J28" s="3"/>
      <c r="K28" s="3"/>
    </row>
    <row r="29" spans="2:11" ht="15">
      <c r="B29" s="3" t="s">
        <v>1392</v>
      </c>
      <c r="C29" s="3" t="s">
        <v>9452</v>
      </c>
      <c r="D29" s="3" t="s">
        <v>1038</v>
      </c>
      <c r="E29" s="7"/>
      <c r="F29" s="3" t="s">
        <v>9453</v>
      </c>
      <c r="G29" s="3" t="s">
        <v>9454</v>
      </c>
      <c r="H29" s="3" t="s">
        <v>9454</v>
      </c>
      <c r="I29" s="7" t="s">
        <v>1054</v>
      </c>
      <c r="J29" s="3"/>
      <c r="K29" s="3"/>
    </row>
    <row r="30" spans="2:11" ht="15">
      <c r="B30" s="3" t="s">
        <v>1380</v>
      </c>
      <c r="C30" s="3" t="s">
        <v>9455</v>
      </c>
      <c r="D30" s="3" t="s">
        <v>1038</v>
      </c>
      <c r="E30" s="7"/>
      <c r="F30" s="3" t="s">
        <v>9456</v>
      </c>
      <c r="G30" s="3" t="s">
        <v>9457</v>
      </c>
      <c r="H30" s="3" t="s">
        <v>9458</v>
      </c>
      <c r="I30" s="7" t="s">
        <v>1054</v>
      </c>
      <c r="J30" s="3"/>
      <c r="K30" s="3"/>
    </row>
    <row r="31" spans="2:11" ht="15">
      <c r="B31" s="3" t="s">
        <v>1388</v>
      </c>
      <c r="C31" s="3" t="s">
        <v>9459</v>
      </c>
      <c r="D31" s="3" t="s">
        <v>1038</v>
      </c>
      <c r="E31" s="7"/>
      <c r="F31" s="3" t="s">
        <v>9460</v>
      </c>
      <c r="G31" s="3" t="s">
        <v>9461</v>
      </c>
      <c r="H31" s="3" t="s">
        <v>9461</v>
      </c>
      <c r="I31" s="7" t="s">
        <v>1054</v>
      </c>
      <c r="J31" s="3"/>
      <c r="K31" s="3"/>
    </row>
    <row r="32" spans="2:11" ht="15">
      <c r="B32" s="3" t="s">
        <v>1384</v>
      </c>
      <c r="C32" s="3" t="s">
        <v>9462</v>
      </c>
      <c r="D32" s="3" t="s">
        <v>1066</v>
      </c>
      <c r="E32" s="7" t="s">
        <v>4116</v>
      </c>
      <c r="F32" s="3" t="s">
        <v>9463</v>
      </c>
      <c r="G32" s="3" t="s">
        <v>4118</v>
      </c>
      <c r="H32" s="3" t="s">
        <v>9464</v>
      </c>
      <c r="I32" s="7"/>
      <c r="J32" s="3"/>
      <c r="K32" s="3"/>
    </row>
    <row r="33" spans="2:11" ht="15">
      <c r="B33" s="3" t="s">
        <v>1895</v>
      </c>
      <c r="C33" s="3" t="s">
        <v>9465</v>
      </c>
      <c r="D33" s="3" t="s">
        <v>1038</v>
      </c>
      <c r="E33" s="7"/>
      <c r="F33" s="3" t="s">
        <v>1646</v>
      </c>
      <c r="G33" s="3" t="s">
        <v>1648</v>
      </c>
      <c r="H33" s="3" t="s">
        <v>1647</v>
      </c>
      <c r="I33" s="7" t="s">
        <v>1049</v>
      </c>
      <c r="J33" s="3"/>
      <c r="K33" s="3"/>
    </row>
    <row r="34" spans="2:11" ht="15">
      <c r="B34" s="3" t="s">
        <v>1588</v>
      </c>
      <c r="C34" s="3" t="s">
        <v>9466</v>
      </c>
      <c r="D34" s="3" t="s">
        <v>1573</v>
      </c>
      <c r="E34" s="7"/>
      <c r="F34" s="3" t="s">
        <v>1615</v>
      </c>
      <c r="G34" s="3" t="s">
        <v>1616</v>
      </c>
      <c r="H34" s="3" t="s">
        <v>1617</v>
      </c>
      <c r="I34" s="7" t="s">
        <v>1618</v>
      </c>
      <c r="J34" s="3" t="s">
        <v>1043</v>
      </c>
      <c r="K34" s="3" t="s">
        <v>1043</v>
      </c>
    </row>
    <row r="35" spans="2:11" ht="15">
      <c r="B35" s="3" t="s">
        <v>1448</v>
      </c>
      <c r="C35" s="3" t="s">
        <v>9467</v>
      </c>
      <c r="D35" s="3" t="s">
        <v>1038</v>
      </c>
      <c r="E35" s="7"/>
      <c r="F35" s="3" t="s">
        <v>9468</v>
      </c>
      <c r="G35" s="3" t="s">
        <v>9469</v>
      </c>
      <c r="H35" s="3" t="s">
        <v>1098</v>
      </c>
      <c r="I35" s="7" t="s">
        <v>1049</v>
      </c>
      <c r="J35" s="3"/>
      <c r="K35" s="3"/>
    </row>
    <row r="36" spans="2:11" ht="15">
      <c r="B36" s="3" t="s">
        <v>1223</v>
      </c>
      <c r="C36" s="3" t="s">
        <v>9470</v>
      </c>
      <c r="D36" s="3" t="s">
        <v>1066</v>
      </c>
      <c r="E36" s="7" t="s">
        <v>1095</v>
      </c>
      <c r="F36" s="3" t="s">
        <v>9471</v>
      </c>
      <c r="G36" s="3" t="s">
        <v>9472</v>
      </c>
      <c r="H36" s="3" t="s">
        <v>1098</v>
      </c>
      <c r="I36" s="7" t="s">
        <v>1042</v>
      </c>
      <c r="J36" s="3"/>
      <c r="K36" s="3"/>
    </row>
    <row r="37" spans="2:11" ht="15">
      <c r="B37" s="3" t="s">
        <v>1215</v>
      </c>
      <c r="C37" s="3" t="s">
        <v>9473</v>
      </c>
      <c r="D37" s="3" t="s">
        <v>1038</v>
      </c>
      <c r="E37" s="7"/>
      <c r="F37" s="3" t="s">
        <v>1673</v>
      </c>
      <c r="G37" s="3" t="s">
        <v>1674</v>
      </c>
      <c r="H37" s="3" t="s">
        <v>2359</v>
      </c>
      <c r="I37" s="7"/>
      <c r="J37" s="3"/>
      <c r="K37" s="3"/>
    </row>
    <row r="38" spans="2:11" ht="15">
      <c r="B38" s="3" t="s">
        <v>1219</v>
      </c>
      <c r="C38" s="3" t="s">
        <v>9474</v>
      </c>
      <c r="D38" s="3" t="s">
        <v>1038</v>
      </c>
      <c r="E38" s="7"/>
      <c r="F38" s="3" t="s">
        <v>9475</v>
      </c>
      <c r="G38" s="3" t="s">
        <v>9476</v>
      </c>
      <c r="H38" s="3" t="s">
        <v>1098</v>
      </c>
      <c r="I38" s="7" t="s">
        <v>1054</v>
      </c>
      <c r="J38" s="3"/>
      <c r="K38" s="3"/>
    </row>
    <row r="39" spans="2:11" ht="15">
      <c r="B39" s="3" t="s">
        <v>1227</v>
      </c>
      <c r="C39" s="3" t="s">
        <v>9477</v>
      </c>
      <c r="D39" s="3" t="s">
        <v>1038</v>
      </c>
      <c r="E39" s="7"/>
      <c r="F39" s="3" t="s">
        <v>9478</v>
      </c>
      <c r="G39" s="3" t="s">
        <v>9479</v>
      </c>
      <c r="H39" s="3" t="s">
        <v>1098</v>
      </c>
      <c r="I39" s="7" t="s">
        <v>1054</v>
      </c>
      <c r="J39" s="3"/>
      <c r="K39" s="3"/>
    </row>
    <row r="40" spans="2:11" ht="15">
      <c r="B40" s="10" t="s">
        <v>1055</v>
      </c>
      <c r="C40" s="10" t="s">
        <v>9480</v>
      </c>
      <c r="D40" s="10" t="s">
        <v>1874</v>
      </c>
      <c r="E40" s="11" t="s">
        <v>9410</v>
      </c>
      <c r="F40" s="10" t="s">
        <v>9481</v>
      </c>
      <c r="G40" s="10" t="s">
        <v>9482</v>
      </c>
      <c r="H40" s="10" t="s">
        <v>9413</v>
      </c>
      <c r="I40" s="11" t="s">
        <v>1049</v>
      </c>
      <c r="J40" s="10"/>
      <c r="K40" s="10"/>
    </row>
    <row r="41" spans="2:11" ht="15">
      <c r="B41" s="3" t="s">
        <v>1872</v>
      </c>
      <c r="C41" s="3" t="s">
        <v>9483</v>
      </c>
      <c r="D41" s="3" t="s">
        <v>1038</v>
      </c>
      <c r="E41" s="7"/>
      <c r="F41" s="3" t="s">
        <v>9484</v>
      </c>
      <c r="G41" s="3" t="s">
        <v>9485</v>
      </c>
      <c r="H41" s="3" t="s">
        <v>9486</v>
      </c>
      <c r="I41" s="7" t="s">
        <v>1049</v>
      </c>
      <c r="J41" s="3"/>
      <c r="K41" s="3"/>
    </row>
    <row r="42" spans="2:11" ht="15">
      <c r="B42" s="10" t="s">
        <v>1165</v>
      </c>
      <c r="C42" s="10" t="s">
        <v>9487</v>
      </c>
      <c r="D42" s="10" t="s">
        <v>1038</v>
      </c>
      <c r="E42" s="11"/>
      <c r="F42" s="10" t="s">
        <v>9488</v>
      </c>
      <c r="G42" s="10" t="s">
        <v>9489</v>
      </c>
      <c r="H42" s="10" t="s">
        <v>9490</v>
      </c>
      <c r="I42" s="11" t="s">
        <v>1049</v>
      </c>
      <c r="J42" s="10"/>
      <c r="K42" s="10"/>
    </row>
    <row r="43" spans="2:11" ht="15">
      <c r="B43" s="10" t="s">
        <v>1877</v>
      </c>
      <c r="C43" s="10" t="s">
        <v>9491</v>
      </c>
      <c r="D43" s="10" t="s">
        <v>1038</v>
      </c>
      <c r="E43" s="11"/>
      <c r="F43" s="10" t="s">
        <v>9492</v>
      </c>
      <c r="G43" s="10" t="s">
        <v>9493</v>
      </c>
      <c r="H43" s="10" t="s">
        <v>9494</v>
      </c>
      <c r="I43" s="11" t="s">
        <v>1049</v>
      </c>
      <c r="J43" s="10"/>
      <c r="K43" s="10"/>
    </row>
    <row r="44" spans="2:11" ht="15">
      <c r="B44" s="10" t="s">
        <v>1882</v>
      </c>
      <c r="C44" s="10" t="s">
        <v>9495</v>
      </c>
      <c r="D44" s="10" t="s">
        <v>1874</v>
      </c>
      <c r="E44" s="11" t="s">
        <v>1095</v>
      </c>
      <c r="F44" s="10" t="s">
        <v>9385</v>
      </c>
      <c r="G44" s="10" t="s">
        <v>9386</v>
      </c>
      <c r="H44" s="10" t="s">
        <v>9496</v>
      </c>
      <c r="I44" s="11" t="s">
        <v>1049</v>
      </c>
      <c r="J44" s="10"/>
      <c r="K44" s="10"/>
    </row>
    <row r="45" spans="2:11" ht="15">
      <c r="B45" s="10" t="s">
        <v>1886</v>
      </c>
      <c r="C45" s="10" t="s">
        <v>9497</v>
      </c>
      <c r="D45" s="10" t="s">
        <v>1874</v>
      </c>
      <c r="E45" s="11" t="s">
        <v>1095</v>
      </c>
      <c r="F45" s="10" t="s">
        <v>9388</v>
      </c>
      <c r="G45" s="10" t="s">
        <v>9389</v>
      </c>
      <c r="H45" s="10" t="s">
        <v>9498</v>
      </c>
      <c r="I45" s="11" t="s">
        <v>1049</v>
      </c>
      <c r="J45" s="10"/>
      <c r="K45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2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9499</v>
      </c>
      <c r="D4" s="4" t="s">
        <v>1019</v>
      </c>
      <c r="E4" s="3" t="s">
        <v>210</v>
      </c>
    </row>
    <row r="5" spans="1:11" ht="16">
      <c r="B5" s="4" t="s">
        <v>1020</v>
      </c>
      <c r="C5" s="13" t="s">
        <v>214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212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9500</v>
      </c>
      <c r="D9" s="3" t="s">
        <v>1038</v>
      </c>
      <c r="E9" s="7"/>
      <c r="F9" s="3" t="s">
        <v>4836</v>
      </c>
      <c r="G9" s="3" t="s">
        <v>9501</v>
      </c>
      <c r="H9" s="3" t="s">
        <v>9502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9503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9504</v>
      </c>
      <c r="D11" s="3" t="s">
        <v>1024</v>
      </c>
      <c r="E11" s="7"/>
      <c r="F11" s="3" t="s">
        <v>4843</v>
      </c>
      <c r="G11" s="3" t="s">
        <v>9505</v>
      </c>
      <c r="H11" s="3" t="s">
        <v>1098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1161</v>
      </c>
      <c r="C12" s="3" t="s">
        <v>9506</v>
      </c>
      <c r="D12" s="3" t="s">
        <v>1038</v>
      </c>
      <c r="E12" s="7"/>
      <c r="F12" s="3" t="s">
        <v>7611</v>
      </c>
      <c r="G12" s="3" t="s">
        <v>7612</v>
      </c>
      <c r="H12" s="3" t="s">
        <v>9507</v>
      </c>
      <c r="I12" s="7" t="s">
        <v>1076</v>
      </c>
      <c r="J12" s="3"/>
      <c r="K12" s="3"/>
    </row>
    <row r="13" spans="1:11" ht="15">
      <c r="B13" s="3" t="s">
        <v>1886</v>
      </c>
      <c r="C13" s="3" t="s">
        <v>9508</v>
      </c>
      <c r="D13" s="3" t="s">
        <v>1066</v>
      </c>
      <c r="E13" s="7" t="s">
        <v>7708</v>
      </c>
      <c r="F13" s="3" t="s">
        <v>9509</v>
      </c>
      <c r="G13" s="3" t="s">
        <v>9510</v>
      </c>
      <c r="H13" s="3" t="s">
        <v>7711</v>
      </c>
      <c r="I13" s="7" t="s">
        <v>1042</v>
      </c>
      <c r="J13" s="3"/>
      <c r="K13" s="3"/>
    </row>
    <row r="14" spans="1:11" ht="15">
      <c r="B14" s="3" t="s">
        <v>1890</v>
      </c>
      <c r="C14" s="3" t="s">
        <v>9511</v>
      </c>
      <c r="D14" s="3" t="s">
        <v>1066</v>
      </c>
      <c r="E14" s="7" t="s">
        <v>7721</v>
      </c>
      <c r="F14" s="3" t="s">
        <v>7722</v>
      </c>
      <c r="G14" s="3" t="s">
        <v>7723</v>
      </c>
      <c r="H14" s="3" t="s">
        <v>9512</v>
      </c>
      <c r="I14" s="7" t="s">
        <v>1042</v>
      </c>
      <c r="J14" s="3"/>
      <c r="K14" s="3"/>
    </row>
    <row r="15" spans="1:11" ht="15">
      <c r="B15" s="3" t="s">
        <v>1619</v>
      </c>
      <c r="C15" s="3" t="s">
        <v>9513</v>
      </c>
      <c r="D15" s="3" t="s">
        <v>1038</v>
      </c>
      <c r="E15" s="7"/>
      <c r="F15" s="3" t="s">
        <v>9514</v>
      </c>
      <c r="G15" s="3" t="s">
        <v>9515</v>
      </c>
      <c r="H15" s="3" t="s">
        <v>9516</v>
      </c>
      <c r="I15" s="7" t="s">
        <v>1049</v>
      </c>
      <c r="J15" s="3"/>
      <c r="K15" s="3"/>
    </row>
    <row r="16" spans="1:11" ht="15">
      <c r="B16" s="3" t="s">
        <v>1895</v>
      </c>
      <c r="C16" s="3" t="s">
        <v>9517</v>
      </c>
      <c r="D16" s="3" t="s">
        <v>1038</v>
      </c>
      <c r="E16" s="7"/>
      <c r="F16" s="3" t="s">
        <v>9518</v>
      </c>
      <c r="G16" s="3" t="s">
        <v>9519</v>
      </c>
      <c r="H16" s="3" t="s">
        <v>9520</v>
      </c>
      <c r="I16" s="7" t="s">
        <v>1049</v>
      </c>
      <c r="J16" s="3"/>
      <c r="K16" s="3"/>
    </row>
    <row r="17" spans="2:11" ht="15">
      <c r="B17" s="3" t="s">
        <v>1588</v>
      </c>
      <c r="C17" s="3" t="s">
        <v>9521</v>
      </c>
      <c r="D17" s="3" t="s">
        <v>1038</v>
      </c>
      <c r="E17" s="7"/>
      <c r="F17" s="3" t="s">
        <v>7726</v>
      </c>
      <c r="G17" s="3" t="s">
        <v>7727</v>
      </c>
      <c r="H17" s="3" t="s">
        <v>7728</v>
      </c>
      <c r="I17" s="7" t="s">
        <v>1049</v>
      </c>
      <c r="J17" s="3"/>
      <c r="K17" s="3"/>
    </row>
    <row r="18" spans="2:11" ht="15">
      <c r="B18" s="3" t="s">
        <v>1899</v>
      </c>
      <c r="C18" s="3" t="s">
        <v>9522</v>
      </c>
      <c r="D18" s="3" t="s">
        <v>1038</v>
      </c>
      <c r="E18" s="7"/>
      <c r="F18" s="3" t="s">
        <v>7730</v>
      </c>
      <c r="G18" s="3" t="s">
        <v>7731</v>
      </c>
      <c r="H18" s="3" t="s">
        <v>7732</v>
      </c>
      <c r="I18" s="7" t="s">
        <v>1049</v>
      </c>
      <c r="J18" s="3"/>
      <c r="K18" s="3"/>
    </row>
    <row r="19" spans="2:11" ht="15">
      <c r="B19" s="3" t="s">
        <v>1872</v>
      </c>
      <c r="C19" s="3" t="s">
        <v>9523</v>
      </c>
      <c r="D19" s="3" t="s">
        <v>9524</v>
      </c>
      <c r="E19" s="7"/>
      <c r="F19" s="3" t="s">
        <v>9525</v>
      </c>
      <c r="G19" s="3" t="s">
        <v>9526</v>
      </c>
      <c r="H19" s="3" t="s">
        <v>1098</v>
      </c>
      <c r="I19" s="7" t="s">
        <v>3580</v>
      </c>
      <c r="J19" s="3"/>
      <c r="K19" s="3"/>
    </row>
    <row r="20" spans="2:11" ht="15">
      <c r="B20" s="3" t="s">
        <v>1055</v>
      </c>
      <c r="C20" s="3" t="s">
        <v>9527</v>
      </c>
      <c r="D20" s="3" t="s">
        <v>1573</v>
      </c>
      <c r="E20" s="7"/>
      <c r="F20" s="3" t="s">
        <v>1767</v>
      </c>
      <c r="G20" s="3" t="s">
        <v>1768</v>
      </c>
      <c r="H20" s="3" t="s">
        <v>1098</v>
      </c>
      <c r="I20" s="7" t="s">
        <v>1618</v>
      </c>
      <c r="J20" s="3" t="s">
        <v>1043</v>
      </c>
      <c r="K20" s="3" t="s">
        <v>1043</v>
      </c>
    </row>
    <row r="21" spans="2:11" ht="15">
      <c r="B21" s="3" t="s">
        <v>1882</v>
      </c>
      <c r="C21" s="3" t="s">
        <v>9528</v>
      </c>
      <c r="D21" s="3" t="s">
        <v>1038</v>
      </c>
      <c r="E21" s="7"/>
      <c r="F21" s="3" t="s">
        <v>1646</v>
      </c>
      <c r="G21" s="3" t="s">
        <v>1647</v>
      </c>
      <c r="H21" s="3" t="s">
        <v>1648</v>
      </c>
      <c r="I21" s="7" t="s">
        <v>1049</v>
      </c>
      <c r="J21" s="3"/>
      <c r="K21" s="3"/>
    </row>
    <row r="22" spans="2:11" ht="15">
      <c r="B22" s="3" t="s">
        <v>1582</v>
      </c>
      <c r="C22" s="3" t="s">
        <v>9529</v>
      </c>
      <c r="D22" s="3" t="s">
        <v>1573</v>
      </c>
      <c r="E22" s="7"/>
      <c r="F22" s="3" t="s">
        <v>1615</v>
      </c>
      <c r="G22" s="3" t="s">
        <v>1616</v>
      </c>
      <c r="H22" s="3" t="s">
        <v>1617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1902</v>
      </c>
      <c r="C23" s="3" t="s">
        <v>9530</v>
      </c>
      <c r="D23" s="3" t="s">
        <v>9524</v>
      </c>
      <c r="E23" s="7"/>
      <c r="F23" s="3" t="s">
        <v>9531</v>
      </c>
      <c r="G23" s="3" t="s">
        <v>9532</v>
      </c>
      <c r="H23" s="3" t="s">
        <v>9533</v>
      </c>
      <c r="I23" s="7"/>
      <c r="J23" s="3"/>
      <c r="K23" s="3"/>
    </row>
    <row r="24" spans="2:11" ht="15">
      <c r="B24" s="3" t="s">
        <v>1146</v>
      </c>
      <c r="C24" s="3" t="s">
        <v>9534</v>
      </c>
      <c r="D24" s="3" t="s">
        <v>1038</v>
      </c>
      <c r="E24" s="7"/>
      <c r="F24" s="3" t="s">
        <v>1673</v>
      </c>
      <c r="G24" s="3" t="s">
        <v>1674</v>
      </c>
      <c r="H24" s="3" t="s">
        <v>2359</v>
      </c>
      <c r="I24" s="7"/>
      <c r="J24" s="3"/>
      <c r="K24" s="3"/>
    </row>
    <row r="25" spans="2:11" ht="15">
      <c r="B25" s="3" t="s">
        <v>1906</v>
      </c>
      <c r="C25" s="3" t="s">
        <v>9535</v>
      </c>
      <c r="D25" s="3" t="s">
        <v>1038</v>
      </c>
      <c r="E25" s="7"/>
      <c r="F25" s="3" t="s">
        <v>1277</v>
      </c>
      <c r="G25" s="3" t="s">
        <v>1278</v>
      </c>
      <c r="H25" s="3" t="s">
        <v>1279</v>
      </c>
      <c r="I25" s="7" t="s">
        <v>1054</v>
      </c>
      <c r="J25" s="3"/>
      <c r="K25" s="3"/>
    </row>
    <row r="26" spans="2:11" ht="15">
      <c r="B26" s="3" t="s">
        <v>1909</v>
      </c>
      <c r="C26" s="3" t="s">
        <v>9536</v>
      </c>
      <c r="D26" s="3" t="s">
        <v>1038</v>
      </c>
      <c r="E26" s="7"/>
      <c r="F26" s="3" t="s">
        <v>3474</v>
      </c>
      <c r="G26" s="3" t="s">
        <v>3475</v>
      </c>
      <c r="H26" s="3" t="s">
        <v>3476</v>
      </c>
      <c r="I26" s="7" t="s">
        <v>1054</v>
      </c>
      <c r="J26" s="3"/>
      <c r="K26" s="3"/>
    </row>
    <row r="27" spans="2:11" ht="15">
      <c r="B27" s="10" t="s">
        <v>1165</v>
      </c>
      <c r="C27" s="10" t="s">
        <v>9537</v>
      </c>
      <c r="D27" s="10" t="s">
        <v>1874</v>
      </c>
      <c r="E27" s="11" t="s">
        <v>7708</v>
      </c>
      <c r="F27" s="10" t="s">
        <v>4846</v>
      </c>
      <c r="G27" s="10" t="s">
        <v>9510</v>
      </c>
      <c r="H27" s="10" t="s">
        <v>7711</v>
      </c>
      <c r="I27" s="11" t="s">
        <v>1049</v>
      </c>
      <c r="J27" s="10"/>
      <c r="K27" s="10"/>
    </row>
    <row r="28" spans="2:11" ht="15">
      <c r="B28" s="10" t="s">
        <v>1877</v>
      </c>
      <c r="C28" s="10" t="s">
        <v>9538</v>
      </c>
      <c r="D28" s="10" t="s">
        <v>1874</v>
      </c>
      <c r="E28" s="11" t="s">
        <v>7721</v>
      </c>
      <c r="F28" s="10" t="s">
        <v>7785</v>
      </c>
      <c r="G28" s="10" t="s">
        <v>7723</v>
      </c>
      <c r="H28" s="10" t="s">
        <v>9512</v>
      </c>
      <c r="I28" s="11" t="s">
        <v>1049</v>
      </c>
      <c r="J28" s="10"/>
      <c r="K28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5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9539</v>
      </c>
      <c r="D4" s="4" t="s">
        <v>1019</v>
      </c>
      <c r="E4" s="3" t="s">
        <v>215</v>
      </c>
    </row>
    <row r="5" spans="1:11" ht="16">
      <c r="B5" s="4" t="s">
        <v>1020</v>
      </c>
      <c r="C5" s="13" t="s">
        <v>218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216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9540</v>
      </c>
      <c r="D9" s="3" t="s">
        <v>1038</v>
      </c>
      <c r="E9" s="7"/>
      <c r="F9" s="3" t="s">
        <v>1673</v>
      </c>
      <c r="G9" s="3" t="s">
        <v>1674</v>
      </c>
      <c r="H9" s="3" t="s">
        <v>9541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9542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9543</v>
      </c>
      <c r="D11" s="3" t="s">
        <v>1038</v>
      </c>
      <c r="E11" s="7"/>
      <c r="F11" s="3" t="s">
        <v>9544</v>
      </c>
      <c r="G11" s="3" t="s">
        <v>9545</v>
      </c>
      <c r="H11" s="3" t="s">
        <v>1098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1877</v>
      </c>
      <c r="C12" s="3" t="s">
        <v>9546</v>
      </c>
      <c r="D12" s="3" t="s">
        <v>1038</v>
      </c>
      <c r="E12" s="7"/>
      <c r="F12" s="3" t="s">
        <v>9547</v>
      </c>
      <c r="G12" s="3" t="s">
        <v>1058</v>
      </c>
      <c r="H12" s="3" t="s">
        <v>1098</v>
      </c>
      <c r="I12" s="7" t="s">
        <v>1076</v>
      </c>
      <c r="J12" s="3"/>
      <c r="K12" s="3"/>
    </row>
    <row r="13" spans="1:11" ht="15">
      <c r="B13" s="3" t="s">
        <v>1619</v>
      </c>
      <c r="C13" s="3" t="s">
        <v>9548</v>
      </c>
      <c r="D13" s="3" t="s">
        <v>1842</v>
      </c>
      <c r="E13" s="7"/>
      <c r="F13" s="3" t="s">
        <v>9549</v>
      </c>
      <c r="G13" s="3" t="s">
        <v>9550</v>
      </c>
      <c r="H13" s="3" t="s">
        <v>9551</v>
      </c>
      <c r="I13" s="7" t="s">
        <v>1042</v>
      </c>
      <c r="J13" s="3"/>
      <c r="K13" s="3"/>
    </row>
    <row r="14" spans="1:11" ht="15">
      <c r="B14" s="3" t="s">
        <v>1448</v>
      </c>
      <c r="C14" s="3" t="s">
        <v>9552</v>
      </c>
      <c r="D14" s="3" t="s">
        <v>1038</v>
      </c>
      <c r="E14" s="7"/>
      <c r="F14" s="3" t="s">
        <v>9553</v>
      </c>
      <c r="G14" s="3" t="s">
        <v>9554</v>
      </c>
      <c r="H14" s="3" t="s">
        <v>9555</v>
      </c>
      <c r="I14" s="7" t="s">
        <v>1049</v>
      </c>
      <c r="J14" s="3"/>
      <c r="K14" s="3"/>
    </row>
    <row r="15" spans="1:11" ht="15">
      <c r="B15" s="3" t="s">
        <v>1912</v>
      </c>
      <c r="C15" s="3" t="s">
        <v>9556</v>
      </c>
      <c r="D15" s="3" t="s">
        <v>1066</v>
      </c>
      <c r="E15" s="7" t="s">
        <v>9557</v>
      </c>
      <c r="F15" s="3" t="s">
        <v>9558</v>
      </c>
      <c r="G15" s="3" t="s">
        <v>9559</v>
      </c>
      <c r="H15" s="3" t="s">
        <v>9560</v>
      </c>
      <c r="I15" s="7" t="s">
        <v>1042</v>
      </c>
      <c r="J15" s="3"/>
      <c r="K15" s="3"/>
    </row>
    <row r="16" spans="1:11" ht="15">
      <c r="B16" s="3" t="s">
        <v>1140</v>
      </c>
      <c r="C16" s="3" t="s">
        <v>9561</v>
      </c>
      <c r="D16" s="3" t="s">
        <v>1038</v>
      </c>
      <c r="E16" s="7"/>
      <c r="F16" s="3" t="s">
        <v>9562</v>
      </c>
      <c r="G16" s="3" t="s">
        <v>9563</v>
      </c>
      <c r="H16" s="3"/>
      <c r="I16" s="7" t="s">
        <v>1076</v>
      </c>
      <c r="J16" s="3"/>
      <c r="K16" s="3"/>
    </row>
    <row r="17" spans="2:11" ht="15">
      <c r="B17" s="3" t="s">
        <v>1384</v>
      </c>
      <c r="C17" s="3" t="s">
        <v>9564</v>
      </c>
      <c r="D17" s="3" t="s">
        <v>1038</v>
      </c>
      <c r="E17" s="7"/>
      <c r="F17" s="3" t="s">
        <v>9565</v>
      </c>
      <c r="G17" s="3" t="s">
        <v>9566</v>
      </c>
      <c r="H17" s="3" t="s">
        <v>9567</v>
      </c>
      <c r="I17" s="7" t="s">
        <v>1049</v>
      </c>
      <c r="J17" s="3"/>
      <c r="K17" s="3"/>
    </row>
    <row r="18" spans="2:11" ht="15">
      <c r="B18" s="3" t="s">
        <v>1909</v>
      </c>
      <c r="C18" s="3" t="s">
        <v>9568</v>
      </c>
      <c r="D18" s="3" t="s">
        <v>1066</v>
      </c>
      <c r="E18" s="7" t="s">
        <v>9569</v>
      </c>
      <c r="F18" s="3" t="s">
        <v>9570</v>
      </c>
      <c r="G18" s="3" t="s">
        <v>9571</v>
      </c>
      <c r="H18" s="3" t="s">
        <v>9572</v>
      </c>
      <c r="I18" s="7" t="s">
        <v>1042</v>
      </c>
      <c r="J18" s="3"/>
      <c r="K18" s="3"/>
    </row>
    <row r="19" spans="2:11" ht="15">
      <c r="B19" s="3" t="s">
        <v>1301</v>
      </c>
      <c r="C19" s="3" t="s">
        <v>9573</v>
      </c>
      <c r="D19" s="3" t="s">
        <v>1038</v>
      </c>
      <c r="E19" s="7"/>
      <c r="F19" s="3" t="s">
        <v>9574</v>
      </c>
      <c r="G19" s="3" t="s">
        <v>9575</v>
      </c>
      <c r="H19" s="3"/>
      <c r="I19" s="7" t="s">
        <v>1076</v>
      </c>
      <c r="J19" s="3"/>
      <c r="K19" s="3"/>
    </row>
    <row r="20" spans="2:11" ht="15">
      <c r="B20" s="3" t="s">
        <v>1165</v>
      </c>
      <c r="C20" s="3" t="s">
        <v>9576</v>
      </c>
      <c r="D20" s="3" t="s">
        <v>1038</v>
      </c>
      <c r="E20" s="7"/>
      <c r="F20" s="3" t="s">
        <v>9577</v>
      </c>
      <c r="G20" s="3" t="s">
        <v>9578</v>
      </c>
      <c r="H20" s="3" t="s">
        <v>1098</v>
      </c>
      <c r="I20" s="7" t="s">
        <v>1076</v>
      </c>
      <c r="J20" s="3"/>
      <c r="K20" s="3"/>
    </row>
    <row r="21" spans="2:11" ht="15">
      <c r="B21" s="3" t="s">
        <v>1899</v>
      </c>
      <c r="C21" s="3" t="s">
        <v>9579</v>
      </c>
      <c r="D21" s="3" t="s">
        <v>1038</v>
      </c>
      <c r="E21" s="7"/>
      <c r="F21" s="3" t="s">
        <v>9580</v>
      </c>
      <c r="G21" s="3" t="s">
        <v>9581</v>
      </c>
      <c r="H21" s="3" t="s">
        <v>1098</v>
      </c>
      <c r="I21" s="7" t="s">
        <v>1049</v>
      </c>
      <c r="J21" s="3"/>
      <c r="K21" s="3"/>
    </row>
    <row r="22" spans="2:11" ht="15">
      <c r="B22" s="3" t="s">
        <v>1902</v>
      </c>
      <c r="C22" s="3" t="s">
        <v>9582</v>
      </c>
      <c r="D22" s="3" t="s">
        <v>1038</v>
      </c>
      <c r="E22" s="7"/>
      <c r="F22" s="3" t="s">
        <v>9583</v>
      </c>
      <c r="G22" s="3" t="s">
        <v>9584</v>
      </c>
      <c r="H22" s="3" t="s">
        <v>1098</v>
      </c>
      <c r="I22" s="7" t="s">
        <v>1049</v>
      </c>
      <c r="J22" s="3"/>
      <c r="K22" s="3"/>
    </row>
    <row r="23" spans="2:11" ht="15">
      <c r="B23" s="3" t="s">
        <v>1227</v>
      </c>
      <c r="C23" s="3" t="s">
        <v>9585</v>
      </c>
      <c r="D23" s="3" t="s">
        <v>1038</v>
      </c>
      <c r="E23" s="7"/>
      <c r="F23" s="3" t="s">
        <v>9586</v>
      </c>
      <c r="G23" s="3" t="s">
        <v>9587</v>
      </c>
      <c r="H23" s="3" t="s">
        <v>9588</v>
      </c>
      <c r="I23" s="7" t="s">
        <v>1049</v>
      </c>
      <c r="J23" s="3"/>
      <c r="K23" s="3"/>
    </row>
    <row r="24" spans="2:11" ht="15">
      <c r="B24" s="3" t="s">
        <v>1380</v>
      </c>
      <c r="C24" s="3" t="s">
        <v>9589</v>
      </c>
      <c r="D24" s="3" t="s">
        <v>1066</v>
      </c>
      <c r="E24" s="7" t="s">
        <v>9590</v>
      </c>
      <c r="F24" s="3" t="s">
        <v>9591</v>
      </c>
      <c r="G24" s="3" t="s">
        <v>9592</v>
      </c>
      <c r="H24" s="3"/>
      <c r="I24" s="7" t="s">
        <v>1042</v>
      </c>
      <c r="J24" s="3"/>
      <c r="K24" s="3"/>
    </row>
    <row r="25" spans="2:11" ht="15">
      <c r="B25" s="3" t="s">
        <v>1388</v>
      </c>
      <c r="C25" s="3" t="s">
        <v>9593</v>
      </c>
      <c r="D25" s="3" t="s">
        <v>1038</v>
      </c>
      <c r="E25" s="7"/>
      <c r="F25" s="3" t="s">
        <v>9594</v>
      </c>
      <c r="G25" s="3" t="s">
        <v>9595</v>
      </c>
      <c r="H25" s="3"/>
      <c r="I25" s="7" t="s">
        <v>1049</v>
      </c>
      <c r="J25" s="3"/>
      <c r="K25" s="3"/>
    </row>
    <row r="26" spans="2:11" ht="15">
      <c r="B26" s="3" t="s">
        <v>1223</v>
      </c>
      <c r="C26" s="3" t="s">
        <v>9596</v>
      </c>
      <c r="D26" s="3" t="s">
        <v>1038</v>
      </c>
      <c r="E26" s="7"/>
      <c r="F26" s="3" t="s">
        <v>9597</v>
      </c>
      <c r="G26" s="3" t="s">
        <v>9598</v>
      </c>
      <c r="H26" s="3" t="s">
        <v>9599</v>
      </c>
      <c r="I26" s="7" t="s">
        <v>1049</v>
      </c>
      <c r="J26" s="3"/>
      <c r="K26" s="3"/>
    </row>
    <row r="27" spans="2:11" ht="15">
      <c r="B27" s="3" t="s">
        <v>1169</v>
      </c>
      <c r="C27" s="3" t="s">
        <v>9600</v>
      </c>
      <c r="D27" s="3" t="s">
        <v>1066</v>
      </c>
      <c r="E27" s="7" t="s">
        <v>9590</v>
      </c>
      <c r="F27" s="3" t="s">
        <v>9601</v>
      </c>
      <c r="G27" s="3" t="s">
        <v>9602</v>
      </c>
      <c r="H27" s="3" t="s">
        <v>9603</v>
      </c>
      <c r="I27" s="7" t="s">
        <v>1042</v>
      </c>
      <c r="J27" s="3"/>
      <c r="K27" s="3"/>
    </row>
    <row r="28" spans="2:11" ht="15">
      <c r="B28" s="3" t="s">
        <v>1319</v>
      </c>
      <c r="C28" s="3" t="s">
        <v>9604</v>
      </c>
      <c r="D28" s="3" t="s">
        <v>1038</v>
      </c>
      <c r="E28" s="7"/>
      <c r="F28" s="3" t="s">
        <v>9605</v>
      </c>
      <c r="G28" s="3" t="s">
        <v>9606</v>
      </c>
      <c r="H28" s="3"/>
      <c r="I28" s="7" t="s">
        <v>1076</v>
      </c>
      <c r="J28" s="3"/>
      <c r="K28" s="3"/>
    </row>
    <row r="29" spans="2:11" ht="15">
      <c r="B29" s="3" t="s">
        <v>1215</v>
      </c>
      <c r="C29" s="3" t="s">
        <v>9607</v>
      </c>
      <c r="D29" s="3" t="s">
        <v>1038</v>
      </c>
      <c r="E29" s="7"/>
      <c r="F29" s="3" t="s">
        <v>9608</v>
      </c>
      <c r="G29" s="3" t="s">
        <v>9609</v>
      </c>
      <c r="H29" s="3" t="s">
        <v>9610</v>
      </c>
      <c r="I29" s="7" t="s">
        <v>1049</v>
      </c>
      <c r="J29" s="3"/>
      <c r="K29" s="3"/>
    </row>
    <row r="30" spans="2:11" ht="15">
      <c r="B30" s="3" t="s">
        <v>1472</v>
      </c>
      <c r="C30" s="3" t="s">
        <v>9611</v>
      </c>
      <c r="D30" s="3" t="s">
        <v>1066</v>
      </c>
      <c r="E30" s="7" t="s">
        <v>9590</v>
      </c>
      <c r="F30" s="3" t="s">
        <v>9612</v>
      </c>
      <c r="G30" s="3" t="s">
        <v>9613</v>
      </c>
      <c r="H30" s="3" t="s">
        <v>9614</v>
      </c>
      <c r="I30" s="7" t="s">
        <v>1042</v>
      </c>
      <c r="J30" s="3"/>
      <c r="K30" s="3"/>
    </row>
    <row r="31" spans="2:11" ht="15">
      <c r="B31" s="3" t="s">
        <v>1567</v>
      </c>
      <c r="C31" s="3" t="s">
        <v>9615</v>
      </c>
      <c r="D31" s="3" t="s">
        <v>1038</v>
      </c>
      <c r="E31" s="7"/>
      <c r="F31" s="3" t="s">
        <v>9616</v>
      </c>
      <c r="G31" s="3" t="s">
        <v>9617</v>
      </c>
      <c r="H31" s="3"/>
      <c r="I31" s="7" t="s">
        <v>1049</v>
      </c>
      <c r="J31" s="3"/>
      <c r="K31" s="3"/>
    </row>
    <row r="32" spans="2:11" ht="15">
      <c r="B32" s="3" t="s">
        <v>1219</v>
      </c>
      <c r="C32" s="3" t="s">
        <v>9618</v>
      </c>
      <c r="D32" s="3" t="s">
        <v>1038</v>
      </c>
      <c r="E32" s="7"/>
      <c r="F32" s="3" t="s">
        <v>9619</v>
      </c>
      <c r="G32" s="3" t="s">
        <v>9620</v>
      </c>
      <c r="H32" s="3" t="s">
        <v>9621</v>
      </c>
      <c r="I32" s="7" t="s">
        <v>1049</v>
      </c>
      <c r="J32" s="3"/>
      <c r="K32" s="3"/>
    </row>
    <row r="33" spans="2:11" ht="15">
      <c r="B33" s="3" t="s">
        <v>1681</v>
      </c>
      <c r="C33" s="3" t="s">
        <v>9622</v>
      </c>
      <c r="D33" s="3" t="s">
        <v>1066</v>
      </c>
      <c r="E33" s="7" t="s">
        <v>9590</v>
      </c>
      <c r="F33" s="3" t="s">
        <v>9623</v>
      </c>
      <c r="G33" s="3" t="s">
        <v>9624</v>
      </c>
      <c r="H33" s="3" t="s">
        <v>9625</v>
      </c>
      <c r="I33" s="7" t="s">
        <v>1042</v>
      </c>
      <c r="J33" s="3"/>
      <c r="K33" s="3"/>
    </row>
    <row r="34" spans="2:11" ht="15">
      <c r="B34" s="3" t="s">
        <v>1392</v>
      </c>
      <c r="C34" s="3" t="s">
        <v>9626</v>
      </c>
      <c r="D34" s="3" t="s">
        <v>1038</v>
      </c>
      <c r="E34" s="7"/>
      <c r="F34" s="3" t="s">
        <v>9627</v>
      </c>
      <c r="G34" s="3" t="s">
        <v>9628</v>
      </c>
      <c r="H34" s="3"/>
      <c r="I34" s="7" t="s">
        <v>1049</v>
      </c>
      <c r="J34" s="3"/>
      <c r="K34" s="3"/>
    </row>
    <row r="35" spans="2:11" ht="15">
      <c r="B35" s="3" t="s">
        <v>1895</v>
      </c>
      <c r="C35" s="3" t="s">
        <v>9629</v>
      </c>
      <c r="D35" s="3" t="s">
        <v>1038</v>
      </c>
      <c r="E35" s="7"/>
      <c r="F35" s="3" t="s">
        <v>9630</v>
      </c>
      <c r="G35" s="3" t="s">
        <v>9631</v>
      </c>
      <c r="H35" s="3" t="s">
        <v>1098</v>
      </c>
      <c r="I35" s="7" t="s">
        <v>1076</v>
      </c>
      <c r="J35" s="3"/>
      <c r="K35" s="3"/>
    </row>
    <row r="36" spans="2:11" ht="15">
      <c r="B36" s="3" t="s">
        <v>1588</v>
      </c>
      <c r="C36" s="3" t="s">
        <v>9632</v>
      </c>
      <c r="D36" s="3" t="s">
        <v>1038</v>
      </c>
      <c r="E36" s="7"/>
      <c r="F36" s="3" t="s">
        <v>9633</v>
      </c>
      <c r="G36" s="3" t="s">
        <v>9634</v>
      </c>
      <c r="H36" s="3" t="s">
        <v>1098</v>
      </c>
      <c r="I36" s="7" t="s">
        <v>1049</v>
      </c>
      <c r="J36" s="3"/>
      <c r="K36" s="3"/>
    </row>
    <row r="37" spans="2:11" ht="15">
      <c r="B37" s="3" t="s">
        <v>1906</v>
      </c>
      <c r="C37" s="3" t="s">
        <v>9635</v>
      </c>
      <c r="D37" s="3" t="s">
        <v>1573</v>
      </c>
      <c r="E37" s="7"/>
      <c r="F37" s="3" t="s">
        <v>1615</v>
      </c>
      <c r="G37" s="3" t="s">
        <v>1616</v>
      </c>
      <c r="H37" s="3" t="s">
        <v>1617</v>
      </c>
      <c r="I37" s="7" t="s">
        <v>1618</v>
      </c>
      <c r="J37" s="3" t="s">
        <v>1043</v>
      </c>
      <c r="K37" s="3" t="s">
        <v>1043</v>
      </c>
    </row>
    <row r="38" spans="2:11" ht="15">
      <c r="B38" s="3" t="s">
        <v>1890</v>
      </c>
      <c r="C38" s="3" t="s">
        <v>9636</v>
      </c>
      <c r="D38" s="3" t="s">
        <v>1038</v>
      </c>
      <c r="E38" s="7"/>
      <c r="F38" s="3" t="s">
        <v>9637</v>
      </c>
      <c r="G38" s="3" t="s">
        <v>9638</v>
      </c>
      <c r="H38" s="3" t="s">
        <v>1098</v>
      </c>
      <c r="I38" s="7" t="s">
        <v>1076</v>
      </c>
      <c r="J38" s="3"/>
      <c r="K38" s="3"/>
    </row>
    <row r="39" spans="2:11" ht="15">
      <c r="B39" s="3" t="s">
        <v>1146</v>
      </c>
      <c r="C39" s="3" t="s">
        <v>9639</v>
      </c>
      <c r="D39" s="3" t="s">
        <v>1038</v>
      </c>
      <c r="E39" s="7"/>
      <c r="F39" s="3" t="s">
        <v>1646</v>
      </c>
      <c r="G39" s="3" t="s">
        <v>1647</v>
      </c>
      <c r="H39" s="3" t="s">
        <v>1648</v>
      </c>
      <c r="I39" s="7" t="s">
        <v>1049</v>
      </c>
      <c r="J39" s="3"/>
      <c r="K39" s="3"/>
    </row>
    <row r="40" spans="2:11" ht="15">
      <c r="B40" s="3" t="s">
        <v>1191</v>
      </c>
      <c r="C40" s="3" t="s">
        <v>9640</v>
      </c>
      <c r="D40" s="3" t="s">
        <v>1038</v>
      </c>
      <c r="E40" s="7"/>
      <c r="F40" s="3" t="s">
        <v>9641</v>
      </c>
      <c r="G40" s="3" t="s">
        <v>9642</v>
      </c>
      <c r="H40" s="3" t="s">
        <v>9642</v>
      </c>
      <c r="I40" s="7" t="s">
        <v>1049</v>
      </c>
      <c r="J40" s="3"/>
      <c r="K40" s="3"/>
    </row>
    <row r="41" spans="2:11" ht="15">
      <c r="B41" s="3" t="s">
        <v>1195</v>
      </c>
      <c r="C41" s="3" t="s">
        <v>9643</v>
      </c>
      <c r="D41" s="3" t="s">
        <v>1038</v>
      </c>
      <c r="E41" s="7"/>
      <c r="F41" s="3" t="s">
        <v>9644</v>
      </c>
      <c r="G41" s="3" t="s">
        <v>9645</v>
      </c>
      <c r="H41" s="3" t="s">
        <v>9645</v>
      </c>
      <c r="I41" s="7" t="s">
        <v>1049</v>
      </c>
      <c r="J41" s="3"/>
      <c r="K41" s="3"/>
    </row>
    <row r="42" spans="2:11" ht="15">
      <c r="B42" s="3" t="s">
        <v>1187</v>
      </c>
      <c r="C42" s="3" t="s">
        <v>9646</v>
      </c>
      <c r="D42" s="3" t="s">
        <v>1038</v>
      </c>
      <c r="E42" s="7"/>
      <c r="F42" s="3" t="s">
        <v>9647</v>
      </c>
      <c r="G42" s="3" t="s">
        <v>9648</v>
      </c>
      <c r="H42" s="3" t="s">
        <v>9648</v>
      </c>
      <c r="I42" s="7" t="s">
        <v>1049</v>
      </c>
      <c r="J42" s="3"/>
      <c r="K42" s="3"/>
    </row>
    <row r="43" spans="2:11" ht="15">
      <c r="B43" s="8" t="s">
        <v>1416</v>
      </c>
      <c r="C43" s="8" t="s">
        <v>9649</v>
      </c>
      <c r="D43" s="8" t="s">
        <v>1038</v>
      </c>
      <c r="E43" s="9"/>
      <c r="F43" s="8" t="s">
        <v>3488</v>
      </c>
      <c r="G43" s="8" t="s">
        <v>3489</v>
      </c>
      <c r="H43" s="8" t="s">
        <v>3489</v>
      </c>
      <c r="I43" s="9" t="s">
        <v>1049</v>
      </c>
      <c r="J43" s="8"/>
      <c r="K43" s="8"/>
    </row>
    <row r="44" spans="2:11" ht="15">
      <c r="B44" s="8" t="s">
        <v>1916</v>
      </c>
      <c r="C44" s="8" t="s">
        <v>9650</v>
      </c>
      <c r="D44" s="8" t="s">
        <v>1038</v>
      </c>
      <c r="E44" s="9"/>
      <c r="F44" s="8" t="s">
        <v>3491</v>
      </c>
      <c r="G44" s="8" t="s">
        <v>3492</v>
      </c>
      <c r="H44" s="8" t="s">
        <v>3492</v>
      </c>
      <c r="I44" s="9" t="s">
        <v>1049</v>
      </c>
      <c r="J44" s="8"/>
      <c r="K44" s="8"/>
    </row>
    <row r="45" spans="2:11" ht="15">
      <c r="B45" s="10" t="s">
        <v>1055</v>
      </c>
      <c r="C45" s="10" t="s">
        <v>9651</v>
      </c>
      <c r="D45" s="10" t="s">
        <v>1874</v>
      </c>
      <c r="E45" s="11" t="s">
        <v>9569</v>
      </c>
      <c r="F45" s="10" t="s">
        <v>9652</v>
      </c>
      <c r="G45" s="10" t="s">
        <v>9653</v>
      </c>
      <c r="H45" s="10" t="s">
        <v>9572</v>
      </c>
      <c r="I45" s="11" t="s">
        <v>1049</v>
      </c>
      <c r="J45" s="10"/>
      <c r="K45" s="10"/>
    </row>
    <row r="46" spans="2:11" ht="15">
      <c r="B46" s="10" t="s">
        <v>1872</v>
      </c>
      <c r="C46" s="10" t="s">
        <v>9654</v>
      </c>
      <c r="D46" s="10" t="s">
        <v>1874</v>
      </c>
      <c r="E46" s="11" t="s">
        <v>9557</v>
      </c>
      <c r="F46" s="10" t="s">
        <v>9655</v>
      </c>
      <c r="G46" s="10" t="s">
        <v>9656</v>
      </c>
      <c r="H46" s="10" t="s">
        <v>9560</v>
      </c>
      <c r="I46" s="11" t="s">
        <v>1049</v>
      </c>
      <c r="J46" s="10"/>
      <c r="K46" s="10"/>
    </row>
    <row r="47" spans="2:11" ht="15">
      <c r="B47" s="10" t="s">
        <v>1161</v>
      </c>
      <c r="C47" s="10" t="s">
        <v>9657</v>
      </c>
      <c r="D47" s="10" t="s">
        <v>1874</v>
      </c>
      <c r="E47" s="11" t="s">
        <v>9590</v>
      </c>
      <c r="F47" s="10" t="s">
        <v>9658</v>
      </c>
      <c r="G47" s="10" t="s">
        <v>9659</v>
      </c>
      <c r="H47" s="10" t="s">
        <v>9603</v>
      </c>
      <c r="I47" s="11" t="s">
        <v>1049</v>
      </c>
      <c r="J47" s="10"/>
      <c r="K47" s="10"/>
    </row>
    <row r="48" spans="2:11" ht="15">
      <c r="B48" s="10" t="s">
        <v>1882</v>
      </c>
      <c r="C48" s="10" t="s">
        <v>9660</v>
      </c>
      <c r="D48" s="10" t="s">
        <v>1874</v>
      </c>
      <c r="E48" s="11" t="s">
        <v>9590</v>
      </c>
      <c r="F48" s="10" t="s">
        <v>9661</v>
      </c>
      <c r="G48" s="10" t="s">
        <v>9662</v>
      </c>
      <c r="H48" s="10" t="s">
        <v>9614</v>
      </c>
      <c r="I48" s="11" t="s">
        <v>1049</v>
      </c>
      <c r="J48" s="10"/>
      <c r="K48" s="10"/>
    </row>
    <row r="49" spans="2:11" ht="15">
      <c r="B49" s="10" t="s">
        <v>1582</v>
      </c>
      <c r="C49" s="10" t="s">
        <v>9663</v>
      </c>
      <c r="D49" s="10" t="s">
        <v>1874</v>
      </c>
      <c r="E49" s="11" t="s">
        <v>9590</v>
      </c>
      <c r="F49" s="10" t="s">
        <v>9664</v>
      </c>
      <c r="G49" s="10" t="s">
        <v>9665</v>
      </c>
      <c r="H49" s="10" t="s">
        <v>9625</v>
      </c>
      <c r="I49" s="11" t="s">
        <v>1049</v>
      </c>
      <c r="J49" s="10"/>
      <c r="K49" s="10"/>
    </row>
    <row r="50" spans="2:11" ht="15">
      <c r="B50" s="10" t="s">
        <v>1886</v>
      </c>
      <c r="C50" s="10" t="s">
        <v>9666</v>
      </c>
      <c r="D50" s="10" t="s">
        <v>1874</v>
      </c>
      <c r="E50" s="11" t="s">
        <v>9590</v>
      </c>
      <c r="F50" s="10" t="s">
        <v>9667</v>
      </c>
      <c r="G50" s="10" t="s">
        <v>9668</v>
      </c>
      <c r="H50" s="10" t="s">
        <v>1098</v>
      </c>
      <c r="I50" s="11" t="s">
        <v>1049</v>
      </c>
      <c r="J50" s="10"/>
      <c r="K50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K166"/>
  <sheetViews>
    <sheetView topLeftCell="A112" workbookViewId="0">
      <selection activeCell="A166" sqref="A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9711</v>
      </c>
      <c r="D4" s="4" t="s">
        <v>1019</v>
      </c>
      <c r="E4" s="3" t="s">
        <v>223</v>
      </c>
    </row>
    <row r="5" spans="1:11" ht="16">
      <c r="B5" s="4" t="s">
        <v>1020</v>
      </c>
      <c r="C5" s="13" t="s">
        <v>226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224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9712</v>
      </c>
      <c r="D9" s="3" t="s">
        <v>1038</v>
      </c>
      <c r="E9" s="7"/>
      <c r="F9" s="3" t="s">
        <v>9713</v>
      </c>
      <c r="G9" s="3" t="s">
        <v>9714</v>
      </c>
      <c r="H9" s="3" t="s">
        <v>9715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9716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9717</v>
      </c>
      <c r="D11" s="3" t="s">
        <v>1038</v>
      </c>
      <c r="E11" s="7"/>
      <c r="F11" s="3" t="s">
        <v>2571</v>
      </c>
      <c r="G11" s="3" t="s">
        <v>2572</v>
      </c>
      <c r="H11" s="3" t="s">
        <v>9718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9719</v>
      </c>
      <c r="D12" s="3" t="s">
        <v>1038</v>
      </c>
      <c r="E12" s="7"/>
      <c r="F12" s="3" t="s">
        <v>9720</v>
      </c>
      <c r="G12" s="3" t="s">
        <v>9721</v>
      </c>
      <c r="H12" s="3" t="s">
        <v>1098</v>
      </c>
      <c r="I12" s="7" t="s">
        <v>1049</v>
      </c>
      <c r="J12" s="3"/>
      <c r="K12" s="3"/>
    </row>
    <row r="13" spans="1:11" ht="15">
      <c r="B13" s="3" t="s">
        <v>1902</v>
      </c>
      <c r="C13" s="3" t="s">
        <v>9722</v>
      </c>
      <c r="D13" s="3" t="s">
        <v>1842</v>
      </c>
      <c r="E13" s="7"/>
      <c r="F13" s="3" t="s">
        <v>2911</v>
      </c>
      <c r="G13" s="3" t="s">
        <v>2912</v>
      </c>
      <c r="H13" s="3" t="s">
        <v>2913</v>
      </c>
      <c r="I13" s="7" t="s">
        <v>1042</v>
      </c>
      <c r="J13" s="3"/>
      <c r="K13" s="3"/>
    </row>
    <row r="14" spans="1:11" ht="15">
      <c r="B14" s="3" t="s">
        <v>1467</v>
      </c>
      <c r="C14" s="3" t="s">
        <v>9723</v>
      </c>
      <c r="D14" s="3" t="s">
        <v>1038</v>
      </c>
      <c r="E14" s="7"/>
      <c r="F14" s="3" t="s">
        <v>2918</v>
      </c>
      <c r="G14" s="3" t="s">
        <v>9724</v>
      </c>
      <c r="H14" s="3" t="s">
        <v>9725</v>
      </c>
      <c r="I14" s="7" t="s">
        <v>1049</v>
      </c>
      <c r="J14" s="3"/>
      <c r="K14" s="3"/>
    </row>
    <row r="15" spans="1:11" ht="15">
      <c r="B15" s="3" t="s">
        <v>1347</v>
      </c>
      <c r="C15" s="3" t="s">
        <v>9726</v>
      </c>
      <c r="D15" s="3" t="s">
        <v>1066</v>
      </c>
      <c r="E15" s="7" t="s">
        <v>3082</v>
      </c>
      <c r="F15" s="3" t="s">
        <v>2922</v>
      </c>
      <c r="G15" s="3" t="s">
        <v>9727</v>
      </c>
      <c r="H15" s="3"/>
      <c r="I15" s="7" t="s">
        <v>1042</v>
      </c>
      <c r="J15" s="3"/>
      <c r="K15" s="3"/>
    </row>
    <row r="16" spans="1:11" ht="15">
      <c r="B16" s="3" t="s">
        <v>1375</v>
      </c>
      <c r="C16" s="3" t="s">
        <v>9728</v>
      </c>
      <c r="D16" s="3" t="s">
        <v>1038</v>
      </c>
      <c r="E16" s="7"/>
      <c r="F16" s="3" t="s">
        <v>2915</v>
      </c>
      <c r="G16" s="3" t="s">
        <v>9729</v>
      </c>
      <c r="H16" s="3"/>
      <c r="I16" s="7" t="s">
        <v>1049</v>
      </c>
      <c r="J16" s="3"/>
      <c r="K16" s="3"/>
    </row>
    <row r="17" spans="2:11" ht="15">
      <c r="B17" s="3" t="s">
        <v>1899</v>
      </c>
      <c r="C17" s="3" t="s">
        <v>9730</v>
      </c>
      <c r="D17" s="3" t="s">
        <v>1038</v>
      </c>
      <c r="E17" s="7"/>
      <c r="F17" s="3" t="s">
        <v>2895</v>
      </c>
      <c r="G17" s="3" t="s">
        <v>2896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1895</v>
      </c>
      <c r="C18" s="3" t="s">
        <v>9731</v>
      </c>
      <c r="D18" s="3" t="s">
        <v>1038</v>
      </c>
      <c r="E18" s="7"/>
      <c r="F18" s="3" t="s">
        <v>2892</v>
      </c>
      <c r="G18" s="3" t="s">
        <v>2893</v>
      </c>
      <c r="H18" s="3" t="s">
        <v>1098</v>
      </c>
      <c r="I18" s="7" t="s">
        <v>1049</v>
      </c>
      <c r="J18" s="3"/>
      <c r="K18" s="3"/>
    </row>
    <row r="19" spans="2:11" ht="15">
      <c r="B19" s="3" t="s">
        <v>1588</v>
      </c>
      <c r="C19" s="3" t="s">
        <v>9732</v>
      </c>
      <c r="D19" s="3" t="s">
        <v>1038</v>
      </c>
      <c r="E19" s="7"/>
      <c r="F19" s="3" t="s">
        <v>2889</v>
      </c>
      <c r="G19" s="3" t="s">
        <v>2890</v>
      </c>
      <c r="H19" s="3" t="s">
        <v>1098</v>
      </c>
      <c r="I19" s="7" t="s">
        <v>1049</v>
      </c>
      <c r="J19" s="3"/>
      <c r="K19" s="3"/>
    </row>
    <row r="20" spans="2:11" ht="15">
      <c r="B20" s="3" t="s">
        <v>1082</v>
      </c>
      <c r="C20" s="3" t="s">
        <v>9733</v>
      </c>
      <c r="D20" s="3" t="s">
        <v>1038</v>
      </c>
      <c r="E20" s="7"/>
      <c r="F20" s="3" t="s">
        <v>2882</v>
      </c>
      <c r="G20" s="3" t="s">
        <v>2883</v>
      </c>
      <c r="H20" s="3" t="s">
        <v>9734</v>
      </c>
      <c r="I20" s="7" t="s">
        <v>1054</v>
      </c>
      <c r="J20" s="3"/>
      <c r="K20" s="3"/>
    </row>
    <row r="21" spans="2:11" ht="15">
      <c r="B21" s="3" t="s">
        <v>1088</v>
      </c>
      <c r="C21" s="3" t="s">
        <v>9735</v>
      </c>
      <c r="D21" s="3" t="s">
        <v>1038</v>
      </c>
      <c r="E21" s="7"/>
      <c r="F21" s="3" t="s">
        <v>2878</v>
      </c>
      <c r="G21" s="3" t="s">
        <v>2879</v>
      </c>
      <c r="H21" s="3" t="s">
        <v>2880</v>
      </c>
      <c r="I21" s="7" t="s">
        <v>1049</v>
      </c>
      <c r="J21" s="3"/>
      <c r="K21" s="3"/>
    </row>
    <row r="22" spans="2:11" ht="15">
      <c r="B22" s="3" t="s">
        <v>1741</v>
      </c>
      <c r="C22" s="3" t="s">
        <v>9736</v>
      </c>
      <c r="D22" s="3" t="s">
        <v>1038</v>
      </c>
      <c r="E22" s="7"/>
      <c r="F22" s="3" t="s">
        <v>9737</v>
      </c>
      <c r="G22" s="3" t="s">
        <v>2087</v>
      </c>
      <c r="H22" s="3" t="s">
        <v>2087</v>
      </c>
      <c r="I22" s="7" t="s">
        <v>1049</v>
      </c>
      <c r="J22" s="3"/>
      <c r="K22" s="3"/>
    </row>
    <row r="23" spans="2:11" ht="15">
      <c r="B23" s="3" t="s">
        <v>1476</v>
      </c>
      <c r="C23" s="3" t="s">
        <v>9738</v>
      </c>
      <c r="D23" s="3" t="s">
        <v>1038</v>
      </c>
      <c r="E23" s="7"/>
      <c r="F23" s="3" t="s">
        <v>9739</v>
      </c>
      <c r="G23" s="3" t="s">
        <v>9740</v>
      </c>
      <c r="H23" s="3" t="s">
        <v>3080</v>
      </c>
      <c r="I23" s="7" t="s">
        <v>1076</v>
      </c>
      <c r="J23" s="3"/>
      <c r="K23" s="3"/>
    </row>
    <row r="24" spans="2:11" ht="15">
      <c r="B24" s="3" t="s">
        <v>1388</v>
      </c>
      <c r="C24" s="3" t="s">
        <v>9741</v>
      </c>
      <c r="D24" s="3" t="s">
        <v>2192</v>
      </c>
      <c r="E24" s="7"/>
      <c r="F24" s="3" t="s">
        <v>9742</v>
      </c>
      <c r="G24" s="3" t="s">
        <v>9743</v>
      </c>
      <c r="H24" s="3" t="s">
        <v>1098</v>
      </c>
      <c r="I24" s="7" t="s">
        <v>2813</v>
      </c>
      <c r="J24" s="3"/>
      <c r="K24" s="3"/>
    </row>
    <row r="25" spans="2:11" ht="15">
      <c r="B25" s="3" t="s">
        <v>1658</v>
      </c>
      <c r="C25" s="3" t="s">
        <v>9744</v>
      </c>
      <c r="D25" s="3" t="s">
        <v>1038</v>
      </c>
      <c r="E25" s="7"/>
      <c r="F25" s="3" t="s">
        <v>9745</v>
      </c>
      <c r="G25" s="3" t="s">
        <v>9746</v>
      </c>
      <c r="H25" s="3"/>
      <c r="I25" s="7" t="s">
        <v>1049</v>
      </c>
      <c r="J25" s="3"/>
      <c r="K25" s="3"/>
    </row>
    <row r="26" spans="2:11" ht="15">
      <c r="B26" s="3" t="s">
        <v>1517</v>
      </c>
      <c r="C26" s="3" t="s">
        <v>9747</v>
      </c>
      <c r="D26" s="3" t="s">
        <v>1038</v>
      </c>
      <c r="E26" s="7"/>
      <c r="F26" s="3" t="s">
        <v>9748</v>
      </c>
      <c r="G26" s="3" t="s">
        <v>9749</v>
      </c>
      <c r="H26" s="3"/>
      <c r="I26" s="7" t="s">
        <v>1049</v>
      </c>
      <c r="J26" s="3"/>
      <c r="K26" s="3"/>
    </row>
    <row r="27" spans="2:11" ht="15">
      <c r="B27" s="3" t="s">
        <v>1448</v>
      </c>
      <c r="C27" s="3" t="s">
        <v>9750</v>
      </c>
      <c r="D27" s="3" t="s">
        <v>1573</v>
      </c>
      <c r="E27" s="7"/>
      <c r="F27" s="3" t="s">
        <v>9751</v>
      </c>
      <c r="G27" s="3" t="s">
        <v>9752</v>
      </c>
      <c r="H27" s="3" t="s">
        <v>1098</v>
      </c>
      <c r="I27" s="7" t="s">
        <v>1576</v>
      </c>
      <c r="J27" s="3"/>
      <c r="K27" s="3"/>
    </row>
    <row r="28" spans="2:11" ht="15">
      <c r="B28" s="3" t="s">
        <v>1126</v>
      </c>
      <c r="C28" s="3" t="s">
        <v>9753</v>
      </c>
      <c r="D28" s="3" t="s">
        <v>1066</v>
      </c>
      <c r="E28" s="7" t="s">
        <v>2864</v>
      </c>
      <c r="F28" s="3" t="s">
        <v>2865</v>
      </c>
      <c r="G28" s="3" t="s">
        <v>2866</v>
      </c>
      <c r="H28" s="3"/>
      <c r="I28" s="7" t="s">
        <v>1042</v>
      </c>
      <c r="J28" s="3"/>
      <c r="K28" s="3"/>
    </row>
    <row r="29" spans="2:11" ht="15">
      <c r="B29" s="3" t="s">
        <v>1437</v>
      </c>
      <c r="C29" s="3" t="s">
        <v>9754</v>
      </c>
      <c r="D29" s="3" t="s">
        <v>1038</v>
      </c>
      <c r="E29" s="7"/>
      <c r="F29" s="3" t="s">
        <v>2860</v>
      </c>
      <c r="G29" s="3" t="s">
        <v>2861</v>
      </c>
      <c r="H29" s="3" t="s">
        <v>2862</v>
      </c>
      <c r="I29" s="7" t="s">
        <v>1049</v>
      </c>
      <c r="J29" s="3"/>
      <c r="K29" s="3"/>
    </row>
    <row r="30" spans="2:11" ht="15">
      <c r="B30" s="3" t="s">
        <v>1443</v>
      </c>
      <c r="C30" s="3" t="s">
        <v>9755</v>
      </c>
      <c r="D30" s="3" t="s">
        <v>1038</v>
      </c>
      <c r="E30" s="7"/>
      <c r="F30" s="3" t="s">
        <v>2856</v>
      </c>
      <c r="G30" s="3" t="s">
        <v>2857</v>
      </c>
      <c r="H30" s="3" t="s">
        <v>3340</v>
      </c>
      <c r="I30" s="7" t="s">
        <v>1049</v>
      </c>
      <c r="J30" s="3"/>
      <c r="K30" s="3"/>
    </row>
    <row r="31" spans="2:11" ht="15">
      <c r="B31" s="3" t="s">
        <v>1765</v>
      </c>
      <c r="C31" s="3" t="s">
        <v>9756</v>
      </c>
      <c r="D31" s="3" t="s">
        <v>1038</v>
      </c>
      <c r="E31" s="7"/>
      <c r="F31" s="3" t="s">
        <v>9757</v>
      </c>
      <c r="G31" s="3" t="s">
        <v>9758</v>
      </c>
      <c r="H31" s="3" t="s">
        <v>9759</v>
      </c>
      <c r="I31" s="7" t="s">
        <v>1049</v>
      </c>
      <c r="J31" s="3"/>
      <c r="K31" s="3"/>
    </row>
    <row r="32" spans="2:11" ht="15">
      <c r="B32" s="3" t="s">
        <v>1725</v>
      </c>
      <c r="C32" s="3" t="s">
        <v>9760</v>
      </c>
      <c r="D32" s="3" t="s">
        <v>1066</v>
      </c>
      <c r="E32" s="7" t="s">
        <v>2852</v>
      </c>
      <c r="F32" s="3" t="s">
        <v>2853</v>
      </c>
      <c r="G32" s="3" t="s">
        <v>2854</v>
      </c>
      <c r="H32" s="3"/>
      <c r="I32" s="7" t="s">
        <v>1042</v>
      </c>
      <c r="J32" s="3"/>
      <c r="K32" s="3"/>
    </row>
    <row r="33" spans="2:11" ht="15">
      <c r="B33" s="3" t="s">
        <v>1064</v>
      </c>
      <c r="C33" s="3" t="s">
        <v>9761</v>
      </c>
      <c r="D33" s="3" t="s">
        <v>1038</v>
      </c>
      <c r="E33" s="7"/>
      <c r="F33" s="3" t="s">
        <v>2848</v>
      </c>
      <c r="G33" s="3" t="s">
        <v>2849</v>
      </c>
      <c r="H33" s="3" t="s">
        <v>2850</v>
      </c>
      <c r="I33" s="7" t="s">
        <v>1049</v>
      </c>
      <c r="J33" s="3"/>
      <c r="K33" s="3"/>
    </row>
    <row r="34" spans="2:11" ht="15">
      <c r="B34" s="3" t="s">
        <v>1071</v>
      </c>
      <c r="C34" s="3" t="s">
        <v>9762</v>
      </c>
      <c r="D34" s="3" t="s">
        <v>1038</v>
      </c>
      <c r="E34" s="7"/>
      <c r="F34" s="3" t="s">
        <v>2844</v>
      </c>
      <c r="G34" s="3" t="s">
        <v>2845</v>
      </c>
      <c r="H34" s="3" t="s">
        <v>3336</v>
      </c>
      <c r="I34" s="7" t="s">
        <v>1049</v>
      </c>
      <c r="J34" s="3"/>
      <c r="K34" s="3"/>
    </row>
    <row r="35" spans="2:11" ht="15">
      <c r="B35" s="3" t="s">
        <v>1191</v>
      </c>
      <c r="C35" s="3" t="s">
        <v>9763</v>
      </c>
      <c r="D35" s="3" t="s">
        <v>1038</v>
      </c>
      <c r="E35" s="7"/>
      <c r="F35" s="3" t="s">
        <v>9764</v>
      </c>
      <c r="G35" s="3" t="s">
        <v>9765</v>
      </c>
      <c r="H35" s="3" t="s">
        <v>1098</v>
      </c>
      <c r="I35" s="7" t="s">
        <v>2079</v>
      </c>
      <c r="J35" s="3"/>
      <c r="K35" s="3"/>
    </row>
    <row r="36" spans="2:11" ht="15">
      <c r="B36" s="3" t="s">
        <v>1210</v>
      </c>
      <c r="C36" s="3" t="s">
        <v>9766</v>
      </c>
      <c r="D36" s="3" t="s">
        <v>1038</v>
      </c>
      <c r="E36" s="7"/>
      <c r="F36" s="3" t="s">
        <v>2833</v>
      </c>
      <c r="G36" s="3" t="s">
        <v>2834</v>
      </c>
      <c r="H36" s="3" t="s">
        <v>9767</v>
      </c>
      <c r="I36" s="7" t="s">
        <v>1049</v>
      </c>
      <c r="J36" s="3"/>
      <c r="K36" s="3"/>
    </row>
    <row r="37" spans="2:11" ht="15">
      <c r="B37" s="3" t="s">
        <v>1495</v>
      </c>
      <c r="C37" s="3" t="s">
        <v>9768</v>
      </c>
      <c r="D37" s="3" t="s">
        <v>1066</v>
      </c>
      <c r="E37" s="7" t="s">
        <v>3075</v>
      </c>
      <c r="F37" s="3" t="s">
        <v>2836</v>
      </c>
      <c r="G37" s="3" t="s">
        <v>9769</v>
      </c>
      <c r="H37" s="3" t="s">
        <v>2837</v>
      </c>
      <c r="I37" s="7" t="s">
        <v>1042</v>
      </c>
      <c r="J37" s="3"/>
      <c r="K37" s="3"/>
    </row>
    <row r="38" spans="2:11" ht="15">
      <c r="B38" s="3" t="s">
        <v>1481</v>
      </c>
      <c r="C38" s="3" t="s">
        <v>9770</v>
      </c>
      <c r="D38" s="3" t="s">
        <v>1038</v>
      </c>
      <c r="E38" s="7"/>
      <c r="F38" s="3" t="s">
        <v>2830</v>
      </c>
      <c r="G38" s="3" t="s">
        <v>2831</v>
      </c>
      <c r="H38" s="3"/>
      <c r="I38" s="7" t="s">
        <v>1076</v>
      </c>
      <c r="J38" s="3"/>
      <c r="K38" s="3"/>
    </row>
    <row r="39" spans="2:11" ht="15">
      <c r="B39" s="3" t="s">
        <v>1644</v>
      </c>
      <c r="C39" s="3" t="s">
        <v>9771</v>
      </c>
      <c r="D39" s="3" t="s">
        <v>1038</v>
      </c>
      <c r="E39" s="7"/>
      <c r="F39" s="3" t="s">
        <v>2827</v>
      </c>
      <c r="G39" s="3" t="s">
        <v>2828</v>
      </c>
      <c r="H39" s="3"/>
      <c r="I39" s="7" t="s">
        <v>1049</v>
      </c>
      <c r="J39" s="3"/>
      <c r="K39" s="3"/>
    </row>
    <row r="40" spans="2:11" ht="15">
      <c r="B40" s="3" t="s">
        <v>1613</v>
      </c>
      <c r="C40" s="3" t="s">
        <v>9772</v>
      </c>
      <c r="D40" s="3" t="s">
        <v>1038</v>
      </c>
      <c r="E40" s="7"/>
      <c r="F40" s="3" t="s">
        <v>2824</v>
      </c>
      <c r="G40" s="3" t="s">
        <v>9773</v>
      </c>
      <c r="H40" s="3"/>
      <c r="I40" s="7" t="s">
        <v>1049</v>
      </c>
      <c r="J40" s="3"/>
      <c r="K40" s="3"/>
    </row>
    <row r="41" spans="2:11" ht="15">
      <c r="B41" s="3" t="s">
        <v>1624</v>
      </c>
      <c r="C41" s="3" t="s">
        <v>9774</v>
      </c>
      <c r="D41" s="3" t="s">
        <v>1038</v>
      </c>
      <c r="E41" s="7"/>
      <c r="F41" s="3" t="s">
        <v>2821</v>
      </c>
      <c r="G41" s="3" t="s">
        <v>2822</v>
      </c>
      <c r="H41" s="3"/>
      <c r="I41" s="7" t="s">
        <v>1049</v>
      </c>
      <c r="J41" s="3"/>
      <c r="K41" s="3"/>
    </row>
    <row r="42" spans="2:11" ht="15">
      <c r="B42" s="3" t="s">
        <v>1635</v>
      </c>
      <c r="C42" s="3" t="s">
        <v>9775</v>
      </c>
      <c r="D42" s="3" t="s">
        <v>1038</v>
      </c>
      <c r="E42" s="7"/>
      <c r="F42" s="3" t="s">
        <v>2818</v>
      </c>
      <c r="G42" s="3" t="s">
        <v>2819</v>
      </c>
      <c r="H42" s="3"/>
      <c r="I42" s="7" t="s">
        <v>1049</v>
      </c>
      <c r="J42" s="3"/>
      <c r="K42" s="3"/>
    </row>
    <row r="43" spans="2:11" ht="15">
      <c r="B43" s="3" t="s">
        <v>1352</v>
      </c>
      <c r="C43" s="3" t="s">
        <v>9776</v>
      </c>
      <c r="D43" s="3" t="s">
        <v>1038</v>
      </c>
      <c r="E43" s="7"/>
      <c r="F43" s="3" t="s">
        <v>2783</v>
      </c>
      <c r="G43" s="3" t="s">
        <v>2784</v>
      </c>
      <c r="H43" s="3" t="s">
        <v>9777</v>
      </c>
      <c r="I43" s="7" t="s">
        <v>1049</v>
      </c>
      <c r="J43" s="3"/>
      <c r="K43" s="3"/>
    </row>
    <row r="44" spans="2:11" ht="15">
      <c r="B44" s="3" t="s">
        <v>1252</v>
      </c>
      <c r="C44" s="3" t="s">
        <v>9778</v>
      </c>
      <c r="D44" s="3" t="s">
        <v>1066</v>
      </c>
      <c r="E44" s="7" t="s">
        <v>3082</v>
      </c>
      <c r="F44" s="3" t="s">
        <v>2787</v>
      </c>
      <c r="G44" s="3" t="s">
        <v>9779</v>
      </c>
      <c r="H44" s="3"/>
      <c r="I44" s="7" t="s">
        <v>1042</v>
      </c>
      <c r="J44" s="3"/>
      <c r="K44" s="3"/>
    </row>
    <row r="45" spans="2:11" ht="15">
      <c r="B45" s="3" t="s">
        <v>1182</v>
      </c>
      <c r="C45" s="3" t="s">
        <v>9780</v>
      </c>
      <c r="D45" s="3" t="s">
        <v>1038</v>
      </c>
      <c r="E45" s="7"/>
      <c r="F45" s="3" t="s">
        <v>2780</v>
      </c>
      <c r="G45" s="3" t="s">
        <v>2781</v>
      </c>
      <c r="H45" s="3"/>
      <c r="I45" s="7" t="s">
        <v>1076</v>
      </c>
      <c r="J45" s="3"/>
      <c r="K45" s="3"/>
    </row>
    <row r="46" spans="2:11" ht="15">
      <c r="B46" s="3" t="s">
        <v>1223</v>
      </c>
      <c r="C46" s="3" t="s">
        <v>9781</v>
      </c>
      <c r="D46" s="3" t="s">
        <v>2192</v>
      </c>
      <c r="E46" s="7"/>
      <c r="F46" s="3" t="s">
        <v>9782</v>
      </c>
      <c r="G46" s="3" t="s">
        <v>9783</v>
      </c>
      <c r="H46" s="3" t="s">
        <v>1098</v>
      </c>
      <c r="I46" s="7" t="s">
        <v>2813</v>
      </c>
      <c r="J46" s="3"/>
      <c r="K46" s="3"/>
    </row>
    <row r="47" spans="2:11" ht="15">
      <c r="B47" s="3" t="s">
        <v>1227</v>
      </c>
      <c r="C47" s="3" t="s">
        <v>9784</v>
      </c>
      <c r="D47" s="3" t="s">
        <v>1038</v>
      </c>
      <c r="E47" s="7"/>
      <c r="F47" s="3" t="s">
        <v>9785</v>
      </c>
      <c r="G47" s="3" t="s">
        <v>9786</v>
      </c>
      <c r="H47" s="3" t="s">
        <v>1098</v>
      </c>
      <c r="I47" s="7" t="s">
        <v>1049</v>
      </c>
      <c r="J47" s="3"/>
      <c r="K47" s="3"/>
    </row>
    <row r="48" spans="2:11" ht="15">
      <c r="B48" s="3" t="s">
        <v>1552</v>
      </c>
      <c r="C48" s="3" t="s">
        <v>9787</v>
      </c>
      <c r="D48" s="3" t="s">
        <v>1038</v>
      </c>
      <c r="E48" s="7"/>
      <c r="F48" s="3" t="s">
        <v>9060</v>
      </c>
      <c r="G48" s="3" t="s">
        <v>9061</v>
      </c>
      <c r="H48" s="3"/>
      <c r="I48" s="7" t="s">
        <v>1049</v>
      </c>
      <c r="J48" s="3"/>
      <c r="K48" s="3"/>
    </row>
    <row r="49" spans="2:11" ht="15">
      <c r="B49" s="3" t="s">
        <v>1537</v>
      </c>
      <c r="C49" s="3" t="s">
        <v>9788</v>
      </c>
      <c r="D49" s="3" t="s">
        <v>1038</v>
      </c>
      <c r="E49" s="7"/>
      <c r="F49" s="3" t="s">
        <v>9063</v>
      </c>
      <c r="G49" s="3" t="s">
        <v>9064</v>
      </c>
      <c r="H49" s="3"/>
      <c r="I49" s="7" t="s">
        <v>1049</v>
      </c>
      <c r="J49" s="3"/>
      <c r="K49" s="3"/>
    </row>
    <row r="50" spans="2:11" ht="15">
      <c r="B50" s="3" t="s">
        <v>1215</v>
      </c>
      <c r="C50" s="3" t="s">
        <v>9789</v>
      </c>
      <c r="D50" s="3" t="s">
        <v>1573</v>
      </c>
      <c r="E50" s="7"/>
      <c r="F50" s="3" t="s">
        <v>9066</v>
      </c>
      <c r="G50" s="3" t="s">
        <v>9067</v>
      </c>
      <c r="H50" s="3" t="s">
        <v>1098</v>
      </c>
      <c r="I50" s="7" t="s">
        <v>1576</v>
      </c>
      <c r="J50" s="3" t="s">
        <v>1043</v>
      </c>
      <c r="K50" s="3" t="s">
        <v>1043</v>
      </c>
    </row>
    <row r="51" spans="2:11" ht="15">
      <c r="B51" s="3" t="s">
        <v>1592</v>
      </c>
      <c r="C51" s="3" t="s">
        <v>9790</v>
      </c>
      <c r="D51" s="3" t="s">
        <v>1066</v>
      </c>
      <c r="E51" s="7" t="s">
        <v>1095</v>
      </c>
      <c r="F51" s="3" t="s">
        <v>9791</v>
      </c>
      <c r="G51" s="3" t="s">
        <v>9792</v>
      </c>
      <c r="H51" s="3" t="s">
        <v>9793</v>
      </c>
      <c r="I51" s="7" t="s">
        <v>1042</v>
      </c>
      <c r="J51" s="3"/>
      <c r="K51" s="3"/>
    </row>
    <row r="52" spans="2:11" ht="15">
      <c r="B52" s="3" t="s">
        <v>1173</v>
      </c>
      <c r="C52" s="3" t="s">
        <v>9794</v>
      </c>
      <c r="D52" s="3" t="s">
        <v>1066</v>
      </c>
      <c r="E52" s="7" t="s">
        <v>1095</v>
      </c>
      <c r="F52" s="3" t="s">
        <v>9795</v>
      </c>
      <c r="G52" s="3" t="s">
        <v>9796</v>
      </c>
      <c r="H52" s="3" t="s">
        <v>9797</v>
      </c>
      <c r="I52" s="7" t="s">
        <v>1042</v>
      </c>
      <c r="J52" s="3"/>
      <c r="K52" s="3"/>
    </row>
    <row r="53" spans="2:11" ht="15">
      <c r="B53" s="3" t="s">
        <v>1676</v>
      </c>
      <c r="C53" s="3" t="s">
        <v>9798</v>
      </c>
      <c r="D53" s="3" t="s">
        <v>1066</v>
      </c>
      <c r="E53" s="7" t="s">
        <v>1095</v>
      </c>
      <c r="F53" s="3" t="s">
        <v>9799</v>
      </c>
      <c r="G53" s="3" t="s">
        <v>9800</v>
      </c>
      <c r="H53" s="3" t="s">
        <v>9801</v>
      </c>
      <c r="I53" s="7" t="s">
        <v>1042</v>
      </c>
      <c r="J53" s="3"/>
      <c r="K53" s="3"/>
    </row>
    <row r="54" spans="2:11" ht="15">
      <c r="B54" s="3" t="s">
        <v>1942</v>
      </c>
      <c r="C54" s="3" t="s">
        <v>9802</v>
      </c>
      <c r="D54" s="3" t="s">
        <v>1066</v>
      </c>
      <c r="E54" s="7" t="s">
        <v>1095</v>
      </c>
      <c r="F54" s="3" t="s">
        <v>9803</v>
      </c>
      <c r="G54" s="3" t="s">
        <v>3073</v>
      </c>
      <c r="H54" s="3" t="s">
        <v>3073</v>
      </c>
      <c r="I54" s="7" t="s">
        <v>1042</v>
      </c>
      <c r="J54" s="3"/>
      <c r="K54" s="3"/>
    </row>
    <row r="55" spans="2:11" ht="15">
      <c r="B55" s="3" t="s">
        <v>1362</v>
      </c>
      <c r="C55" s="3" t="s">
        <v>9804</v>
      </c>
      <c r="D55" s="3" t="s">
        <v>1066</v>
      </c>
      <c r="E55" s="7" t="s">
        <v>1095</v>
      </c>
      <c r="F55" s="3" t="s">
        <v>9805</v>
      </c>
      <c r="G55" s="3" t="s">
        <v>3210</v>
      </c>
      <c r="H55" s="3"/>
      <c r="I55" s="7" t="s">
        <v>1042</v>
      </c>
      <c r="J55" s="3"/>
      <c r="K55" s="3"/>
    </row>
    <row r="56" spans="2:11" ht="15">
      <c r="B56" s="3" t="s">
        <v>1335</v>
      </c>
      <c r="C56" s="3" t="s">
        <v>9806</v>
      </c>
      <c r="D56" s="3" t="s">
        <v>1038</v>
      </c>
      <c r="E56" s="7"/>
      <c r="F56" s="3" t="s">
        <v>9807</v>
      </c>
      <c r="G56" s="3" t="s">
        <v>9808</v>
      </c>
      <c r="H56" s="3" t="s">
        <v>9809</v>
      </c>
      <c r="I56" s="7" t="s">
        <v>1049</v>
      </c>
      <c r="J56" s="3"/>
      <c r="K56" s="3"/>
    </row>
    <row r="57" spans="2:11" ht="15">
      <c r="B57" s="3" t="s">
        <v>1367</v>
      </c>
      <c r="C57" s="3" t="s">
        <v>9810</v>
      </c>
      <c r="D57" s="3" t="s">
        <v>1038</v>
      </c>
      <c r="E57" s="7"/>
      <c r="F57" s="3" t="s">
        <v>9811</v>
      </c>
      <c r="G57" s="3" t="s">
        <v>9812</v>
      </c>
      <c r="H57" s="3" t="s">
        <v>9813</v>
      </c>
      <c r="I57" s="7" t="s">
        <v>1049</v>
      </c>
      <c r="J57" s="3"/>
      <c r="K57" s="3"/>
    </row>
    <row r="58" spans="2:11" ht="15">
      <c r="B58" s="3" t="s">
        <v>1931</v>
      </c>
      <c r="C58" s="3" t="s">
        <v>9814</v>
      </c>
      <c r="D58" s="3" t="s">
        <v>1573</v>
      </c>
      <c r="E58" s="7"/>
      <c r="F58" s="3" t="s">
        <v>1615</v>
      </c>
      <c r="G58" s="3" t="s">
        <v>1616</v>
      </c>
      <c r="H58" s="3" t="s">
        <v>1617</v>
      </c>
      <c r="I58" s="7" t="s">
        <v>1618</v>
      </c>
      <c r="J58" s="3" t="s">
        <v>1043</v>
      </c>
      <c r="K58" s="3" t="s">
        <v>1043</v>
      </c>
    </row>
    <row r="59" spans="2:11" ht="15">
      <c r="B59" s="3" t="s">
        <v>1928</v>
      </c>
      <c r="C59" s="3" t="s">
        <v>9815</v>
      </c>
      <c r="D59" s="3" t="s">
        <v>1038</v>
      </c>
      <c r="E59" s="7"/>
      <c r="F59" s="3" t="s">
        <v>1646</v>
      </c>
      <c r="G59" s="3" t="s">
        <v>1647</v>
      </c>
      <c r="H59" s="3" t="s">
        <v>1648</v>
      </c>
      <c r="I59" s="7" t="s">
        <v>1049</v>
      </c>
      <c r="J59" s="3"/>
      <c r="K59" s="3"/>
    </row>
    <row r="60" spans="2:11" ht="15">
      <c r="B60" s="3" t="s">
        <v>1567</v>
      </c>
      <c r="C60" s="3" t="s">
        <v>9816</v>
      </c>
      <c r="D60" s="3" t="s">
        <v>1038</v>
      </c>
      <c r="E60" s="7"/>
      <c r="F60" s="3" t="s">
        <v>2940</v>
      </c>
      <c r="G60" s="3" t="s">
        <v>9817</v>
      </c>
      <c r="H60" s="3" t="s">
        <v>1098</v>
      </c>
      <c r="I60" s="7" t="s">
        <v>2079</v>
      </c>
      <c r="J60" s="3"/>
      <c r="K60" s="3"/>
    </row>
    <row r="61" spans="2:11" ht="15">
      <c r="B61" s="3" t="s">
        <v>1882</v>
      </c>
      <c r="C61" s="3" t="s">
        <v>9818</v>
      </c>
      <c r="D61" s="3" t="s">
        <v>1038</v>
      </c>
      <c r="E61" s="7"/>
      <c r="F61" s="3" t="s">
        <v>2703</v>
      </c>
      <c r="G61" s="3" t="s">
        <v>2704</v>
      </c>
      <c r="H61" s="3" t="s">
        <v>2704</v>
      </c>
      <c r="I61" s="7" t="s">
        <v>1049</v>
      </c>
      <c r="J61" s="3"/>
      <c r="K61" s="3"/>
    </row>
    <row r="62" spans="2:11" ht="15">
      <c r="B62" s="3" t="s">
        <v>1319</v>
      </c>
      <c r="C62" s="3" t="s">
        <v>9819</v>
      </c>
      <c r="D62" s="3" t="s">
        <v>1573</v>
      </c>
      <c r="E62" s="7"/>
      <c r="F62" s="3" t="s">
        <v>2700</v>
      </c>
      <c r="G62" s="3" t="s">
        <v>2701</v>
      </c>
      <c r="H62" s="3" t="s">
        <v>1098</v>
      </c>
      <c r="I62" s="7" t="s">
        <v>1576</v>
      </c>
      <c r="J62" s="3"/>
      <c r="K62" s="3"/>
    </row>
    <row r="63" spans="2:11" ht="15">
      <c r="B63" s="3" t="s">
        <v>1508</v>
      </c>
      <c r="C63" s="3" t="s">
        <v>9820</v>
      </c>
      <c r="D63" s="3" t="s">
        <v>1038</v>
      </c>
      <c r="E63" s="7"/>
      <c r="F63" s="3" t="s">
        <v>2693</v>
      </c>
      <c r="G63" s="3" t="s">
        <v>2694</v>
      </c>
      <c r="H63" s="3" t="s">
        <v>2695</v>
      </c>
      <c r="I63" s="7" t="s">
        <v>1049</v>
      </c>
      <c r="J63" s="3" t="s">
        <v>1043</v>
      </c>
      <c r="K63" s="3" t="s">
        <v>1043</v>
      </c>
    </row>
    <row r="64" spans="2:11" ht="15">
      <c r="B64" s="3" t="s">
        <v>1934</v>
      </c>
      <c r="C64" s="3" t="s">
        <v>9821</v>
      </c>
      <c r="D64" s="3" t="s">
        <v>1066</v>
      </c>
      <c r="E64" s="7" t="s">
        <v>3067</v>
      </c>
      <c r="F64" s="3" t="s">
        <v>2697</v>
      </c>
      <c r="G64" s="3" t="s">
        <v>9822</v>
      </c>
      <c r="H64" s="3" t="s">
        <v>9823</v>
      </c>
      <c r="I64" s="7" t="s">
        <v>1042</v>
      </c>
      <c r="J64" s="3"/>
      <c r="K64" s="3"/>
    </row>
    <row r="65" spans="2:11" ht="15">
      <c r="B65" s="3" t="s">
        <v>1938</v>
      </c>
      <c r="C65" s="3" t="s">
        <v>9824</v>
      </c>
      <c r="D65" s="3" t="s">
        <v>1038</v>
      </c>
      <c r="E65" s="7"/>
      <c r="F65" s="3" t="s">
        <v>2689</v>
      </c>
      <c r="G65" s="3" t="s">
        <v>2690</v>
      </c>
      <c r="H65" s="3" t="s">
        <v>2691</v>
      </c>
      <c r="I65" s="7" t="s">
        <v>1076</v>
      </c>
      <c r="J65" s="3"/>
      <c r="K65" s="3"/>
    </row>
    <row r="66" spans="2:11" ht="15">
      <c r="B66" s="3" t="s">
        <v>1472</v>
      </c>
      <c r="C66" s="3" t="s">
        <v>9825</v>
      </c>
      <c r="D66" s="3" t="s">
        <v>1038</v>
      </c>
      <c r="E66" s="7"/>
      <c r="F66" s="3" t="s">
        <v>2673</v>
      </c>
      <c r="G66" s="3" t="s">
        <v>2674</v>
      </c>
      <c r="H66" s="3" t="s">
        <v>1098</v>
      </c>
      <c r="I66" s="7" t="s">
        <v>2079</v>
      </c>
      <c r="J66" s="3"/>
      <c r="K66" s="3"/>
    </row>
    <row r="67" spans="2:11" ht="15">
      <c r="B67" s="3" t="s">
        <v>1877</v>
      </c>
      <c r="C67" s="3" t="s">
        <v>9826</v>
      </c>
      <c r="D67" s="3" t="s">
        <v>1038</v>
      </c>
      <c r="E67" s="7"/>
      <c r="F67" s="3" t="s">
        <v>2658</v>
      </c>
      <c r="G67" s="3" t="s">
        <v>2659</v>
      </c>
      <c r="H67" s="3" t="s">
        <v>2660</v>
      </c>
      <c r="I67" s="7" t="s">
        <v>1049</v>
      </c>
      <c r="J67" s="3" t="s">
        <v>1043</v>
      </c>
      <c r="K67" s="3" t="s">
        <v>1043</v>
      </c>
    </row>
    <row r="68" spans="2:11" ht="15">
      <c r="B68" s="3" t="s">
        <v>1161</v>
      </c>
      <c r="C68" s="3" t="s">
        <v>9827</v>
      </c>
      <c r="D68" s="3" t="s">
        <v>1038</v>
      </c>
      <c r="E68" s="7"/>
      <c r="F68" s="3" t="s">
        <v>2624</v>
      </c>
      <c r="G68" s="3" t="s">
        <v>2625</v>
      </c>
      <c r="H68" s="3" t="s">
        <v>2626</v>
      </c>
      <c r="I68" s="7" t="s">
        <v>1049</v>
      </c>
      <c r="J68" s="3"/>
      <c r="K68" s="3"/>
    </row>
    <row r="69" spans="2:11" ht="15">
      <c r="B69" s="3" t="s">
        <v>1582</v>
      </c>
      <c r="C69" s="3" t="s">
        <v>9828</v>
      </c>
      <c r="D69" s="3" t="s">
        <v>1038</v>
      </c>
      <c r="E69" s="7"/>
      <c r="F69" s="3" t="s">
        <v>2655</v>
      </c>
      <c r="G69" s="3" t="s">
        <v>2656</v>
      </c>
      <c r="H69" s="3" t="s">
        <v>2656</v>
      </c>
      <c r="I69" s="7" t="s">
        <v>1076</v>
      </c>
      <c r="J69" s="3" t="s">
        <v>1043</v>
      </c>
      <c r="K69" s="3" t="s">
        <v>1043</v>
      </c>
    </row>
    <row r="70" spans="2:11" ht="15">
      <c r="B70" s="3" t="s">
        <v>1755</v>
      </c>
      <c r="C70" s="3" t="s">
        <v>9829</v>
      </c>
      <c r="D70" s="3" t="s">
        <v>1038</v>
      </c>
      <c r="E70" s="7"/>
      <c r="F70" s="3" t="s">
        <v>2598</v>
      </c>
      <c r="G70" s="3" t="s">
        <v>2599</v>
      </c>
      <c r="H70" s="3" t="s">
        <v>9830</v>
      </c>
      <c r="I70" s="7" t="s">
        <v>1054</v>
      </c>
      <c r="J70" s="3"/>
      <c r="K70" s="3" t="s">
        <v>1043</v>
      </c>
    </row>
    <row r="71" spans="2:11" ht="15">
      <c r="B71" s="3" t="s">
        <v>1920</v>
      </c>
      <c r="C71" s="3" t="s">
        <v>9831</v>
      </c>
      <c r="D71" s="3" t="s">
        <v>1842</v>
      </c>
      <c r="E71" s="7"/>
      <c r="F71" s="3" t="s">
        <v>2706</v>
      </c>
      <c r="G71" s="3" t="s">
        <v>9832</v>
      </c>
      <c r="H71" s="3" t="s">
        <v>9833</v>
      </c>
      <c r="I71" s="7" t="s">
        <v>1042</v>
      </c>
      <c r="J71" s="3"/>
      <c r="K71" s="3"/>
    </row>
    <row r="72" spans="2:11" ht="15">
      <c r="B72" s="3" t="s">
        <v>1681</v>
      </c>
      <c r="C72" s="3" t="s">
        <v>9834</v>
      </c>
      <c r="D72" s="3" t="s">
        <v>1573</v>
      </c>
      <c r="E72" s="7"/>
      <c r="F72" s="3" t="s">
        <v>9835</v>
      </c>
      <c r="G72" s="3" t="s">
        <v>9836</v>
      </c>
      <c r="H72" s="3" t="s">
        <v>1098</v>
      </c>
      <c r="I72" s="7" t="s">
        <v>1576</v>
      </c>
      <c r="J72" s="3"/>
      <c r="K72" s="3"/>
    </row>
    <row r="73" spans="2:11" ht="15">
      <c r="B73" s="3" t="s">
        <v>1187</v>
      </c>
      <c r="C73" s="3" t="s">
        <v>9837</v>
      </c>
      <c r="D73" s="3" t="s">
        <v>1038</v>
      </c>
      <c r="E73" s="7"/>
      <c r="F73" s="3" t="s">
        <v>9838</v>
      </c>
      <c r="G73" s="3" t="s">
        <v>9839</v>
      </c>
      <c r="H73" s="3" t="s">
        <v>1098</v>
      </c>
      <c r="I73" s="7" t="s">
        <v>2079</v>
      </c>
      <c r="J73" s="3"/>
      <c r="K73" s="3"/>
    </row>
    <row r="74" spans="2:11" ht="15">
      <c r="B74" s="3" t="s">
        <v>1671</v>
      </c>
      <c r="C74" s="3" t="s">
        <v>9840</v>
      </c>
      <c r="D74" s="3" t="s">
        <v>1038</v>
      </c>
      <c r="E74" s="7"/>
      <c r="F74" s="3" t="s">
        <v>9841</v>
      </c>
      <c r="G74" s="3" t="s">
        <v>9842</v>
      </c>
      <c r="H74" s="3"/>
      <c r="I74" s="7" t="s">
        <v>1049</v>
      </c>
      <c r="J74" s="3"/>
      <c r="K74" s="3"/>
    </row>
    <row r="75" spans="2:11" ht="15">
      <c r="B75" s="3" t="s">
        <v>1275</v>
      </c>
      <c r="C75" s="3" t="s">
        <v>9843</v>
      </c>
      <c r="D75" s="3" t="s">
        <v>1038</v>
      </c>
      <c r="E75" s="7"/>
      <c r="F75" s="3" t="s">
        <v>9844</v>
      </c>
      <c r="G75" s="3" t="s">
        <v>9845</v>
      </c>
      <c r="H75" s="3"/>
      <c r="I75" s="7" t="s">
        <v>1049</v>
      </c>
      <c r="J75" s="3"/>
      <c r="K75" s="3"/>
    </row>
    <row r="76" spans="2:11" ht="15">
      <c r="B76" s="3" t="s">
        <v>1452</v>
      </c>
      <c r="C76" s="3" t="s">
        <v>9846</v>
      </c>
      <c r="D76" s="3" t="s">
        <v>1038</v>
      </c>
      <c r="E76" s="7"/>
      <c r="F76" s="3" t="s">
        <v>9847</v>
      </c>
      <c r="G76" s="3" t="s">
        <v>2590</v>
      </c>
      <c r="H76" s="3"/>
      <c r="I76" s="7" t="s">
        <v>1049</v>
      </c>
      <c r="J76" s="3"/>
      <c r="K76" s="3"/>
    </row>
    <row r="77" spans="2:11" ht="15">
      <c r="B77" s="3" t="s">
        <v>1131</v>
      </c>
      <c r="C77" s="3" t="s">
        <v>9848</v>
      </c>
      <c r="D77" s="3" t="s">
        <v>1038</v>
      </c>
      <c r="E77" s="7"/>
      <c r="F77" s="3" t="s">
        <v>9849</v>
      </c>
      <c r="G77" s="3" t="s">
        <v>2587</v>
      </c>
      <c r="H77" s="3"/>
      <c r="I77" s="7" t="s">
        <v>1049</v>
      </c>
      <c r="J77" s="3"/>
      <c r="K77" s="3"/>
    </row>
    <row r="78" spans="2:11" ht="15">
      <c r="B78" s="3" t="s">
        <v>1906</v>
      </c>
      <c r="C78" s="3" t="s">
        <v>9850</v>
      </c>
      <c r="D78" s="3" t="s">
        <v>1842</v>
      </c>
      <c r="E78" s="7"/>
      <c r="F78" s="3" t="s">
        <v>2583</v>
      </c>
      <c r="G78" s="3" t="s">
        <v>2584</v>
      </c>
      <c r="H78" s="3" t="s">
        <v>1098</v>
      </c>
      <c r="I78" s="7" t="s">
        <v>1042</v>
      </c>
      <c r="J78" s="3"/>
      <c r="K78" s="3"/>
    </row>
    <row r="79" spans="2:11" ht="15">
      <c r="B79" s="3" t="s">
        <v>1909</v>
      </c>
      <c r="C79" s="3" t="s">
        <v>9851</v>
      </c>
      <c r="D79" s="3" t="s">
        <v>1842</v>
      </c>
      <c r="E79" s="7"/>
      <c r="F79" s="3" t="s">
        <v>2580</v>
      </c>
      <c r="G79" s="3" t="s">
        <v>2581</v>
      </c>
      <c r="H79" s="3" t="s">
        <v>1098</v>
      </c>
      <c r="I79" s="7" t="s">
        <v>1042</v>
      </c>
      <c r="J79" s="3"/>
      <c r="K79" s="3"/>
    </row>
    <row r="80" spans="2:11" ht="15">
      <c r="B80" s="3" t="s">
        <v>1912</v>
      </c>
      <c r="C80" s="3" t="s">
        <v>9852</v>
      </c>
      <c r="D80" s="3" t="s">
        <v>1038</v>
      </c>
      <c r="E80" s="7"/>
      <c r="F80" s="3" t="s">
        <v>2577</v>
      </c>
      <c r="G80" s="3" t="s">
        <v>2578</v>
      </c>
      <c r="H80" s="3" t="s">
        <v>1098</v>
      </c>
      <c r="I80" s="7" t="s">
        <v>2079</v>
      </c>
      <c r="J80" s="3"/>
      <c r="K80" s="3"/>
    </row>
    <row r="81" spans="2:11" ht="15">
      <c r="B81" s="3" t="s">
        <v>1195</v>
      </c>
      <c r="C81" s="3" t="s">
        <v>9853</v>
      </c>
      <c r="D81" s="3" t="s">
        <v>1038</v>
      </c>
      <c r="E81" s="7"/>
      <c r="F81" s="3" t="s">
        <v>9854</v>
      </c>
      <c r="G81" s="3" t="s">
        <v>9855</v>
      </c>
      <c r="H81" s="3" t="s">
        <v>1098</v>
      </c>
      <c r="I81" s="7" t="s">
        <v>2079</v>
      </c>
      <c r="J81" s="3"/>
      <c r="K81" s="3"/>
    </row>
    <row r="82" spans="2:11" ht="15">
      <c r="B82" s="3" t="s">
        <v>1597</v>
      </c>
      <c r="C82" s="3" t="s">
        <v>9856</v>
      </c>
      <c r="D82" s="3" t="s">
        <v>1573</v>
      </c>
      <c r="E82" s="7"/>
      <c r="F82" s="3" t="s">
        <v>9857</v>
      </c>
      <c r="G82" s="3" t="s">
        <v>9858</v>
      </c>
      <c r="H82" s="3" t="s">
        <v>9859</v>
      </c>
      <c r="I82" s="7"/>
      <c r="J82" s="3"/>
      <c r="K82" s="3"/>
    </row>
    <row r="83" spans="2:11" ht="15">
      <c r="B83" s="3" t="s">
        <v>1711</v>
      </c>
      <c r="C83" s="3" t="s">
        <v>9860</v>
      </c>
      <c r="D83" s="3" t="s">
        <v>1038</v>
      </c>
      <c r="E83" s="7"/>
      <c r="F83" s="3" t="s">
        <v>2449</v>
      </c>
      <c r="G83" s="3" t="s">
        <v>2450</v>
      </c>
      <c r="H83" s="3" t="s">
        <v>2451</v>
      </c>
      <c r="I83" s="7" t="s">
        <v>1049</v>
      </c>
      <c r="J83" s="3"/>
      <c r="K83" s="3"/>
    </row>
    <row r="84" spans="2:11" ht="15">
      <c r="B84" s="3" t="s">
        <v>1110</v>
      </c>
      <c r="C84" s="3" t="s">
        <v>9861</v>
      </c>
      <c r="D84" s="3" t="s">
        <v>1038</v>
      </c>
      <c r="E84" s="7"/>
      <c r="F84" s="3" t="s">
        <v>2445</v>
      </c>
      <c r="G84" s="3" t="s">
        <v>2446</v>
      </c>
      <c r="H84" s="3" t="s">
        <v>9862</v>
      </c>
      <c r="I84" s="7" t="s">
        <v>1049</v>
      </c>
      <c r="J84" s="3"/>
      <c r="K84" s="3"/>
    </row>
    <row r="85" spans="2:11" ht="15">
      <c r="B85" s="3" t="s">
        <v>1522</v>
      </c>
      <c r="C85" s="3" t="s">
        <v>9863</v>
      </c>
      <c r="D85" s="3" t="s">
        <v>1038</v>
      </c>
      <c r="E85" s="7"/>
      <c r="F85" s="3" t="s">
        <v>9864</v>
      </c>
      <c r="G85" s="3" t="s">
        <v>9865</v>
      </c>
      <c r="H85" s="3"/>
      <c r="I85" s="7" t="s">
        <v>1049</v>
      </c>
      <c r="J85" s="3"/>
      <c r="K85" s="3"/>
    </row>
    <row r="86" spans="2:11" ht="15">
      <c r="B86" s="3" t="s">
        <v>1285</v>
      </c>
      <c r="C86" s="3" t="s">
        <v>9866</v>
      </c>
      <c r="D86" s="3" t="s">
        <v>1038</v>
      </c>
      <c r="E86" s="7"/>
      <c r="F86" s="3" t="s">
        <v>9867</v>
      </c>
      <c r="G86" s="3" t="s">
        <v>9868</v>
      </c>
      <c r="H86" s="3"/>
      <c r="I86" s="7" t="s">
        <v>1049</v>
      </c>
      <c r="J86" s="3"/>
      <c r="K86" s="3"/>
    </row>
    <row r="87" spans="2:11" ht="15">
      <c r="B87" s="3" t="s">
        <v>1424</v>
      </c>
      <c r="C87" s="3" t="s">
        <v>9869</v>
      </c>
      <c r="D87" s="3" t="s">
        <v>1573</v>
      </c>
      <c r="E87" s="7"/>
      <c r="F87" s="3" t="s">
        <v>9870</v>
      </c>
      <c r="G87" s="3" t="s">
        <v>3212</v>
      </c>
      <c r="H87" s="3" t="s">
        <v>1098</v>
      </c>
      <c r="I87" s="7" t="s">
        <v>1576</v>
      </c>
      <c r="J87" s="3"/>
      <c r="K87" s="3"/>
    </row>
    <row r="88" spans="2:11" ht="15">
      <c r="B88" s="3" t="s">
        <v>1630</v>
      </c>
      <c r="C88" s="3" t="s">
        <v>9871</v>
      </c>
      <c r="D88" s="3" t="s">
        <v>1038</v>
      </c>
      <c r="E88" s="7"/>
      <c r="F88" s="3" t="s">
        <v>1673</v>
      </c>
      <c r="G88" s="3" t="s">
        <v>1674</v>
      </c>
      <c r="H88" s="3" t="s">
        <v>2359</v>
      </c>
      <c r="I88" s="7"/>
      <c r="J88" s="3"/>
      <c r="K88" s="3"/>
    </row>
    <row r="89" spans="2:11" ht="15">
      <c r="B89" s="3" t="s">
        <v>1296</v>
      </c>
      <c r="C89" s="3" t="s">
        <v>9872</v>
      </c>
      <c r="D89" s="3" t="s">
        <v>1573</v>
      </c>
      <c r="E89" s="7"/>
      <c r="F89" s="3" t="s">
        <v>9873</v>
      </c>
      <c r="G89" s="3" t="s">
        <v>9874</v>
      </c>
      <c r="H89" s="3" t="s">
        <v>9874</v>
      </c>
      <c r="I89" s="7"/>
      <c r="J89" s="3"/>
      <c r="K89" s="3"/>
    </row>
    <row r="90" spans="2:11" ht="15">
      <c r="B90" s="3" t="s">
        <v>1291</v>
      </c>
      <c r="C90" s="3" t="s">
        <v>9875</v>
      </c>
      <c r="D90" s="3" t="s">
        <v>1038</v>
      </c>
      <c r="E90" s="7"/>
      <c r="F90" s="3" t="s">
        <v>9876</v>
      </c>
      <c r="G90" s="3" t="s">
        <v>9877</v>
      </c>
      <c r="H90" s="3" t="s">
        <v>9877</v>
      </c>
      <c r="I90" s="7" t="s">
        <v>1049</v>
      </c>
      <c r="J90" s="3"/>
      <c r="K90" s="3"/>
    </row>
    <row r="91" spans="2:11" ht="15">
      <c r="B91" s="3" t="s">
        <v>1432</v>
      </c>
      <c r="C91" s="3" t="s">
        <v>9878</v>
      </c>
      <c r="D91" s="3" t="s">
        <v>1038</v>
      </c>
      <c r="E91" s="7"/>
      <c r="F91" s="3" t="s">
        <v>9879</v>
      </c>
      <c r="G91" s="3" t="s">
        <v>9880</v>
      </c>
      <c r="H91" s="3" t="s">
        <v>9880</v>
      </c>
      <c r="I91" s="7"/>
      <c r="J91" s="3"/>
      <c r="K91" s="3"/>
    </row>
    <row r="92" spans="2:11" ht="15">
      <c r="B92" s="3" t="s">
        <v>1059</v>
      </c>
      <c r="C92" s="3" t="s">
        <v>9881</v>
      </c>
      <c r="D92" s="3" t="s">
        <v>1038</v>
      </c>
      <c r="E92" s="7"/>
      <c r="F92" s="3" t="s">
        <v>9882</v>
      </c>
      <c r="G92" s="3" t="s">
        <v>9883</v>
      </c>
      <c r="H92" s="3" t="s">
        <v>9883</v>
      </c>
      <c r="I92" s="7" t="s">
        <v>1049</v>
      </c>
      <c r="J92" s="3"/>
      <c r="K92" s="3"/>
    </row>
    <row r="93" spans="2:11" ht="15">
      <c r="B93" s="3" t="s">
        <v>1077</v>
      </c>
      <c r="C93" s="3" t="s">
        <v>9884</v>
      </c>
      <c r="D93" s="3" t="s">
        <v>1038</v>
      </c>
      <c r="E93" s="7"/>
      <c r="F93" s="3" t="s">
        <v>9885</v>
      </c>
      <c r="G93" s="3" t="s">
        <v>9886</v>
      </c>
      <c r="H93" s="3" t="s">
        <v>9886</v>
      </c>
      <c r="I93" s="7" t="s">
        <v>1049</v>
      </c>
      <c r="J93" s="3"/>
      <c r="K93" s="3"/>
    </row>
    <row r="94" spans="2:11" ht="15">
      <c r="B94" s="3" t="s">
        <v>1116</v>
      </c>
      <c r="C94" s="3" t="s">
        <v>9887</v>
      </c>
      <c r="D94" s="3" t="s">
        <v>1573</v>
      </c>
      <c r="E94" s="7"/>
      <c r="F94" s="3" t="s">
        <v>9888</v>
      </c>
      <c r="G94" s="3" t="s">
        <v>9889</v>
      </c>
      <c r="H94" s="3" t="s">
        <v>9889</v>
      </c>
      <c r="I94" s="7"/>
      <c r="J94" s="3"/>
      <c r="K94" s="3"/>
    </row>
    <row r="95" spans="2:11" ht="15">
      <c r="B95" s="3" t="s">
        <v>1121</v>
      </c>
      <c r="C95" s="3" t="s">
        <v>9890</v>
      </c>
      <c r="D95" s="3" t="s">
        <v>1038</v>
      </c>
      <c r="E95" s="7"/>
      <c r="F95" s="3" t="s">
        <v>9891</v>
      </c>
      <c r="G95" s="3" t="s">
        <v>9892</v>
      </c>
      <c r="H95" s="3" t="s">
        <v>9892</v>
      </c>
      <c r="I95" s="7" t="s">
        <v>1049</v>
      </c>
      <c r="J95" s="3"/>
      <c r="K95" s="3"/>
    </row>
    <row r="96" spans="2:11" ht="15">
      <c r="B96" s="3" t="s">
        <v>1603</v>
      </c>
      <c r="C96" s="3" t="s">
        <v>9893</v>
      </c>
      <c r="D96" s="3" t="s">
        <v>1038</v>
      </c>
      <c r="E96" s="7"/>
      <c r="F96" s="3" t="s">
        <v>9894</v>
      </c>
      <c r="G96" s="3" t="s">
        <v>9895</v>
      </c>
      <c r="H96" s="3" t="s">
        <v>9895</v>
      </c>
      <c r="I96" s="7" t="s">
        <v>1049</v>
      </c>
      <c r="J96" s="3"/>
      <c r="K96" s="3"/>
    </row>
    <row r="97" spans="2:11" ht="15">
      <c r="B97" s="3" t="s">
        <v>1608</v>
      </c>
      <c r="C97" s="3" t="s">
        <v>9896</v>
      </c>
      <c r="D97" s="3" t="s">
        <v>1573</v>
      </c>
      <c r="E97" s="7"/>
      <c r="F97" s="3" t="s">
        <v>9897</v>
      </c>
      <c r="G97" s="3" t="s">
        <v>9898</v>
      </c>
      <c r="H97" s="3" t="s">
        <v>9898</v>
      </c>
      <c r="I97" s="7"/>
      <c r="J97" s="3"/>
      <c r="K97" s="3"/>
    </row>
    <row r="98" spans="2:11" ht="15">
      <c r="B98" s="8" t="s">
        <v>1703</v>
      </c>
      <c r="C98" s="8" t="s">
        <v>9899</v>
      </c>
      <c r="D98" s="8" t="s">
        <v>1038</v>
      </c>
      <c r="E98" s="9"/>
      <c r="F98" s="8" t="s">
        <v>9900</v>
      </c>
      <c r="G98" s="8" t="s">
        <v>9901</v>
      </c>
      <c r="H98" s="8" t="s">
        <v>9901</v>
      </c>
      <c r="I98" s="9" t="s">
        <v>1049</v>
      </c>
      <c r="J98" s="8"/>
      <c r="K98" s="8"/>
    </row>
    <row r="99" spans="2:11" ht="15">
      <c r="B99" s="8" t="s">
        <v>1707</v>
      </c>
      <c r="C99" s="8" t="s">
        <v>9902</v>
      </c>
      <c r="D99" s="8" t="s">
        <v>1038</v>
      </c>
      <c r="E99" s="9"/>
      <c r="F99" s="8" t="s">
        <v>9903</v>
      </c>
      <c r="G99" s="8" t="s">
        <v>9904</v>
      </c>
      <c r="H99" s="8" t="s">
        <v>9904</v>
      </c>
      <c r="I99" s="9" t="s">
        <v>1049</v>
      </c>
      <c r="J99" s="8"/>
      <c r="K99" s="8"/>
    </row>
    <row r="100" spans="2:11" ht="15">
      <c r="B100" s="8" t="s">
        <v>1093</v>
      </c>
      <c r="C100" s="8" t="s">
        <v>9905</v>
      </c>
      <c r="D100" s="8" t="s">
        <v>1573</v>
      </c>
      <c r="E100" s="9"/>
      <c r="F100" s="8" t="s">
        <v>9906</v>
      </c>
      <c r="G100" s="8" t="s">
        <v>9907</v>
      </c>
      <c r="H100" s="8" t="s">
        <v>9907</v>
      </c>
      <c r="I100" s="9"/>
      <c r="J100" s="8"/>
      <c r="K100" s="8"/>
    </row>
    <row r="101" spans="2:11" ht="15">
      <c r="B101" s="10" t="s">
        <v>1872</v>
      </c>
      <c r="C101" s="10" t="s">
        <v>9908</v>
      </c>
      <c r="D101" s="10" t="s">
        <v>1038</v>
      </c>
      <c r="E101" s="11"/>
      <c r="F101" s="10" t="s">
        <v>8774</v>
      </c>
      <c r="G101" s="10" t="s">
        <v>3119</v>
      </c>
      <c r="H101" s="10" t="s">
        <v>8107</v>
      </c>
      <c r="I101" s="11" t="s">
        <v>1049</v>
      </c>
      <c r="J101" s="10"/>
      <c r="K101" s="10"/>
    </row>
    <row r="102" spans="2:11" ht="15">
      <c r="B102" s="10" t="s">
        <v>1165</v>
      </c>
      <c r="C102" s="10" t="s">
        <v>9909</v>
      </c>
      <c r="D102" s="10" t="s">
        <v>1038</v>
      </c>
      <c r="E102" s="11"/>
      <c r="F102" s="10" t="s">
        <v>9910</v>
      </c>
      <c r="G102" s="10" t="s">
        <v>9911</v>
      </c>
      <c r="H102" s="10" t="s">
        <v>8107</v>
      </c>
      <c r="I102" s="11" t="s">
        <v>1049</v>
      </c>
      <c r="J102" s="10"/>
      <c r="K102" s="10"/>
    </row>
    <row r="103" spans="2:11" ht="15">
      <c r="B103" s="10" t="s">
        <v>1886</v>
      </c>
      <c r="C103" s="10" t="s">
        <v>9912</v>
      </c>
      <c r="D103" s="10" t="s">
        <v>1874</v>
      </c>
      <c r="E103" s="11" t="s">
        <v>3067</v>
      </c>
      <c r="F103" s="10" t="s">
        <v>3068</v>
      </c>
      <c r="G103" s="10" t="s">
        <v>3069</v>
      </c>
      <c r="H103" s="10" t="s">
        <v>3070</v>
      </c>
      <c r="I103" s="11" t="s">
        <v>1049</v>
      </c>
      <c r="J103" s="10" t="s">
        <v>1043</v>
      </c>
      <c r="K103" s="10" t="s">
        <v>1043</v>
      </c>
    </row>
    <row r="104" spans="2:11" ht="15">
      <c r="B104" s="10" t="s">
        <v>1890</v>
      </c>
      <c r="C104" s="10" t="s">
        <v>9913</v>
      </c>
      <c r="D104" s="10" t="s">
        <v>1874</v>
      </c>
      <c r="E104" s="11" t="s">
        <v>1095</v>
      </c>
      <c r="F104" s="10" t="s">
        <v>3072</v>
      </c>
      <c r="G104" s="10" t="s">
        <v>2615</v>
      </c>
      <c r="H104" s="10" t="s">
        <v>3073</v>
      </c>
      <c r="I104" s="11" t="s">
        <v>1049</v>
      </c>
      <c r="J104" s="10"/>
      <c r="K104" s="10"/>
    </row>
    <row r="105" spans="2:11" ht="15">
      <c r="B105" s="10" t="s">
        <v>1619</v>
      </c>
      <c r="C105" s="10" t="s">
        <v>9914</v>
      </c>
      <c r="D105" s="10" t="s">
        <v>1874</v>
      </c>
      <c r="E105" s="11" t="s">
        <v>3075</v>
      </c>
      <c r="F105" s="10" t="s">
        <v>3076</v>
      </c>
      <c r="G105" s="10" t="s">
        <v>2837</v>
      </c>
      <c r="H105" s="10" t="s">
        <v>2837</v>
      </c>
      <c r="I105" s="11" t="s">
        <v>1049</v>
      </c>
      <c r="J105" s="10"/>
      <c r="K105" s="10"/>
    </row>
    <row r="106" spans="2:11" ht="15">
      <c r="B106" s="10" t="s">
        <v>1146</v>
      </c>
      <c r="C106" s="10" t="s">
        <v>9915</v>
      </c>
      <c r="D106" s="10" t="s">
        <v>1874</v>
      </c>
      <c r="E106" s="11" t="s">
        <v>3082</v>
      </c>
      <c r="F106" s="10" t="s">
        <v>3083</v>
      </c>
      <c r="G106" s="10" t="s">
        <v>3084</v>
      </c>
      <c r="H106" s="10" t="s">
        <v>1098</v>
      </c>
      <c r="I106" s="11" t="s">
        <v>1049</v>
      </c>
      <c r="J106" s="10"/>
      <c r="K106" s="10"/>
    </row>
    <row r="107" spans="2:11" ht="15">
      <c r="B107" s="10" t="s">
        <v>1301</v>
      </c>
      <c r="C107" s="10" t="s">
        <v>9916</v>
      </c>
      <c r="D107" s="10" t="s">
        <v>1874</v>
      </c>
      <c r="E107" s="11" t="s">
        <v>3082</v>
      </c>
      <c r="F107" s="10" t="s">
        <v>3086</v>
      </c>
      <c r="G107" s="10" t="s">
        <v>3087</v>
      </c>
      <c r="H107" s="10" t="s">
        <v>1098</v>
      </c>
      <c r="I107" s="11" t="s">
        <v>1049</v>
      </c>
      <c r="J107" s="10"/>
      <c r="K107" s="10"/>
    </row>
    <row r="108" spans="2:11" ht="15">
      <c r="B108" s="10" t="s">
        <v>1140</v>
      </c>
      <c r="C108" s="10" t="s">
        <v>9917</v>
      </c>
      <c r="D108" s="10" t="s">
        <v>1038</v>
      </c>
      <c r="E108" s="11"/>
      <c r="F108" s="10" t="s">
        <v>3092</v>
      </c>
      <c r="G108" s="10" t="s">
        <v>3093</v>
      </c>
      <c r="H108" s="10" t="s">
        <v>3094</v>
      </c>
      <c r="I108" s="11" t="s">
        <v>1049</v>
      </c>
      <c r="J108" s="10"/>
      <c r="K108" s="10"/>
    </row>
    <row r="109" spans="2:11" ht="15">
      <c r="B109" s="10" t="s">
        <v>1169</v>
      </c>
      <c r="C109" s="10" t="s">
        <v>9918</v>
      </c>
      <c r="D109" s="10" t="s">
        <v>1038</v>
      </c>
      <c r="E109" s="11"/>
      <c r="F109" s="10" t="s">
        <v>3096</v>
      </c>
      <c r="G109" s="10" t="s">
        <v>3097</v>
      </c>
      <c r="H109" s="10" t="s">
        <v>3098</v>
      </c>
      <c r="I109" s="11" t="s">
        <v>1049</v>
      </c>
      <c r="J109" s="10"/>
      <c r="K109" s="10"/>
    </row>
    <row r="110" spans="2:11" ht="15">
      <c r="B110" s="10" t="s">
        <v>1392</v>
      </c>
      <c r="C110" s="10" t="s">
        <v>9919</v>
      </c>
      <c r="D110" s="10" t="s">
        <v>1874</v>
      </c>
      <c r="E110" s="11" t="s">
        <v>1095</v>
      </c>
      <c r="F110" s="10" t="s">
        <v>9920</v>
      </c>
      <c r="G110" s="10" t="s">
        <v>9921</v>
      </c>
      <c r="H110" s="10" t="s">
        <v>9793</v>
      </c>
      <c r="I110" s="11" t="s">
        <v>1049</v>
      </c>
      <c r="J110" s="10"/>
      <c r="K110" s="10"/>
    </row>
    <row r="111" spans="2:11" ht="15">
      <c r="B111" s="10" t="s">
        <v>1380</v>
      </c>
      <c r="C111" s="10" t="s">
        <v>9922</v>
      </c>
      <c r="D111" s="10" t="s">
        <v>1038</v>
      </c>
      <c r="E111" s="11"/>
      <c r="F111" s="10" t="s">
        <v>9923</v>
      </c>
      <c r="G111" s="10" t="s">
        <v>9924</v>
      </c>
      <c r="H111" s="10" t="s">
        <v>8107</v>
      </c>
      <c r="I111" s="11" t="s">
        <v>1049</v>
      </c>
      <c r="J111" s="10"/>
      <c r="K111" s="10"/>
    </row>
    <row r="112" spans="2:11" ht="15">
      <c r="B112" s="10" t="s">
        <v>1384</v>
      </c>
      <c r="C112" s="10" t="s">
        <v>9925</v>
      </c>
      <c r="D112" s="10" t="s">
        <v>1874</v>
      </c>
      <c r="E112" s="11" t="s">
        <v>3078</v>
      </c>
      <c r="F112" s="10" t="s">
        <v>9926</v>
      </c>
      <c r="G112" s="10" t="s">
        <v>9927</v>
      </c>
      <c r="H112" s="10" t="s">
        <v>3080</v>
      </c>
      <c r="I112" s="11" t="s">
        <v>1049</v>
      </c>
      <c r="J112" s="10"/>
      <c r="K112" s="10"/>
    </row>
    <row r="113" spans="2:11" ht="15">
      <c r="B113" s="10" t="s">
        <v>1219</v>
      </c>
      <c r="C113" s="10" t="s">
        <v>9928</v>
      </c>
      <c r="D113" s="10" t="s">
        <v>1038</v>
      </c>
      <c r="E113" s="11"/>
      <c r="F113" s="10" t="s">
        <v>9929</v>
      </c>
      <c r="G113" s="10" t="s">
        <v>9930</v>
      </c>
      <c r="H113" s="10" t="s">
        <v>8107</v>
      </c>
      <c r="I113" s="11" t="s">
        <v>1049</v>
      </c>
      <c r="J113" s="10"/>
      <c r="K113" s="10"/>
    </row>
    <row r="114" spans="2:11" ht="15">
      <c r="B114" s="10" t="s">
        <v>1416</v>
      </c>
      <c r="C114" s="10" t="s">
        <v>9931</v>
      </c>
      <c r="D114" s="10" t="s">
        <v>1874</v>
      </c>
      <c r="E114" s="11" t="s">
        <v>1095</v>
      </c>
      <c r="F114" s="10" t="s">
        <v>9932</v>
      </c>
      <c r="G114" s="10" t="s">
        <v>9933</v>
      </c>
      <c r="H114" s="10" t="s">
        <v>9801</v>
      </c>
      <c r="I114" s="11" t="s">
        <v>1049</v>
      </c>
      <c r="J114" s="10" t="s">
        <v>1043</v>
      </c>
      <c r="K114" s="10" t="s">
        <v>1043</v>
      </c>
    </row>
    <row r="115" spans="2:11" ht="15">
      <c r="B115" s="10" t="s">
        <v>1916</v>
      </c>
      <c r="C115" s="10" t="s">
        <v>9934</v>
      </c>
      <c r="D115" s="10" t="s">
        <v>1874</v>
      </c>
      <c r="E115" s="11" t="s">
        <v>1095</v>
      </c>
      <c r="F115" s="10" t="s">
        <v>9935</v>
      </c>
      <c r="G115" s="10" t="s">
        <v>9936</v>
      </c>
      <c r="H115" s="10" t="s">
        <v>1098</v>
      </c>
      <c r="I115" s="11" t="s">
        <v>1049</v>
      </c>
      <c r="J115" s="10"/>
      <c r="K115" s="10"/>
    </row>
    <row r="116" spans="2:11" ht="15">
      <c r="B116" s="10" t="s">
        <v>1428</v>
      </c>
      <c r="C116" s="10" t="s">
        <v>9937</v>
      </c>
      <c r="D116" s="10" t="s">
        <v>1038</v>
      </c>
      <c r="E116" s="11"/>
      <c r="F116" s="10" t="s">
        <v>9938</v>
      </c>
      <c r="G116" s="10" t="s">
        <v>3215</v>
      </c>
      <c r="H116" s="10" t="s">
        <v>8107</v>
      </c>
      <c r="I116" s="11" t="s">
        <v>1049</v>
      </c>
      <c r="J116" s="10"/>
      <c r="K116" s="10"/>
    </row>
    <row r="117" spans="2:11" ht="15">
      <c r="B117" s="10" t="s">
        <v>1420</v>
      </c>
      <c r="C117" s="10" t="s">
        <v>9939</v>
      </c>
      <c r="D117" s="10" t="s">
        <v>1874</v>
      </c>
      <c r="E117" s="11" t="s">
        <v>2864</v>
      </c>
      <c r="F117" s="10" t="s">
        <v>3112</v>
      </c>
      <c r="G117" s="10" t="s">
        <v>2866</v>
      </c>
      <c r="H117" s="10" t="s">
        <v>3113</v>
      </c>
      <c r="I117" s="11" t="s">
        <v>1049</v>
      </c>
      <c r="J117" s="10"/>
      <c r="K117" s="10"/>
    </row>
    <row r="118" spans="2:11" ht="15">
      <c r="B118" s="10" t="s">
        <v>1571</v>
      </c>
      <c r="C118" s="10" t="s">
        <v>9940</v>
      </c>
      <c r="D118" s="10" t="s">
        <v>1874</v>
      </c>
      <c r="E118" s="11" t="s">
        <v>2852</v>
      </c>
      <c r="F118" s="10" t="s">
        <v>3115</v>
      </c>
      <c r="G118" s="10" t="s">
        <v>2854</v>
      </c>
      <c r="H118" s="10" t="s">
        <v>3116</v>
      </c>
      <c r="I118" s="11" t="s">
        <v>1049</v>
      </c>
      <c r="J118" s="10"/>
      <c r="K118" s="10"/>
    </row>
    <row r="119" spans="2:11" ht="15">
      <c r="B119" s="10" t="s">
        <v>1924</v>
      </c>
      <c r="C119" s="10" t="s">
        <v>9941</v>
      </c>
      <c r="D119" s="10" t="s">
        <v>1874</v>
      </c>
      <c r="E119" s="11" t="s">
        <v>1095</v>
      </c>
      <c r="F119" s="10" t="s">
        <v>9942</v>
      </c>
      <c r="G119" s="10" t="s">
        <v>9943</v>
      </c>
      <c r="H119" s="10" t="s">
        <v>9797</v>
      </c>
      <c r="I119" s="11" t="s">
        <v>1049</v>
      </c>
      <c r="J119" s="10"/>
      <c r="K119" s="10"/>
    </row>
    <row r="166" spans="1:1">
      <c r="A166" s="15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9669</v>
      </c>
      <c r="D4" s="4" t="s">
        <v>1019</v>
      </c>
      <c r="E4" s="3" t="s">
        <v>219</v>
      </c>
    </row>
    <row r="5" spans="1:11" ht="16">
      <c r="B5" s="4" t="s">
        <v>1020</v>
      </c>
      <c r="C5" s="13" t="s">
        <v>222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220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9670</v>
      </c>
      <c r="D9" s="3" t="s">
        <v>1038</v>
      </c>
      <c r="E9" s="7"/>
      <c r="F9" s="3" t="s">
        <v>9671</v>
      </c>
      <c r="G9" s="3" t="s">
        <v>9672</v>
      </c>
      <c r="H9" s="3" t="s">
        <v>9673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9674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9675</v>
      </c>
      <c r="D11" s="3" t="s">
        <v>1038</v>
      </c>
      <c r="E11" s="7"/>
      <c r="F11" s="3" t="s">
        <v>8753</v>
      </c>
      <c r="G11" s="3" t="s">
        <v>8754</v>
      </c>
      <c r="H11" s="3" t="s">
        <v>9676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9677</v>
      </c>
      <c r="D12" s="3" t="s">
        <v>1842</v>
      </c>
      <c r="E12" s="7"/>
      <c r="F12" s="3" t="s">
        <v>7795</v>
      </c>
      <c r="G12" s="3" t="s">
        <v>7796</v>
      </c>
      <c r="H12" s="3" t="s">
        <v>7797</v>
      </c>
      <c r="I12" s="7" t="s">
        <v>1042</v>
      </c>
      <c r="J12" s="3"/>
      <c r="K12" s="3"/>
    </row>
    <row r="13" spans="1:11" ht="15">
      <c r="B13" s="3" t="s">
        <v>1165</v>
      </c>
      <c r="C13" s="3" t="s">
        <v>9678</v>
      </c>
      <c r="D13" s="3" t="s">
        <v>1038</v>
      </c>
      <c r="E13" s="7"/>
      <c r="F13" s="3" t="s">
        <v>7799</v>
      </c>
      <c r="G13" s="3" t="s">
        <v>7588</v>
      </c>
      <c r="H13" s="3" t="s">
        <v>7800</v>
      </c>
      <c r="I13" s="7" t="s">
        <v>1049</v>
      </c>
      <c r="J13" s="3"/>
      <c r="K13" s="3"/>
    </row>
    <row r="14" spans="1:11" ht="15">
      <c r="B14" s="3" t="s">
        <v>1877</v>
      </c>
      <c r="C14" s="3" t="s">
        <v>9679</v>
      </c>
      <c r="D14" s="3" t="s">
        <v>1038</v>
      </c>
      <c r="E14" s="7"/>
      <c r="F14" s="3" t="s">
        <v>7802</v>
      </c>
      <c r="G14" s="3" t="s">
        <v>7592</v>
      </c>
      <c r="H14" s="3" t="s">
        <v>7803</v>
      </c>
      <c r="I14" s="7" t="s">
        <v>1049</v>
      </c>
      <c r="J14" s="3"/>
      <c r="K14" s="3"/>
    </row>
    <row r="15" spans="1:11" ht="15">
      <c r="B15" s="3" t="s">
        <v>1161</v>
      </c>
      <c r="C15" s="3" t="s">
        <v>9680</v>
      </c>
      <c r="D15" s="3" t="s">
        <v>1038</v>
      </c>
      <c r="E15" s="7"/>
      <c r="F15" s="3" t="s">
        <v>7805</v>
      </c>
      <c r="G15" s="3" t="s">
        <v>7596</v>
      </c>
      <c r="H15" s="3" t="s">
        <v>7806</v>
      </c>
      <c r="I15" s="7" t="s">
        <v>1049</v>
      </c>
      <c r="J15" s="3"/>
      <c r="K15" s="3"/>
    </row>
    <row r="16" spans="1:11" ht="15">
      <c r="B16" s="3" t="s">
        <v>1882</v>
      </c>
      <c r="C16" s="3" t="s">
        <v>9681</v>
      </c>
      <c r="D16" s="3" t="s">
        <v>1038</v>
      </c>
      <c r="E16" s="7"/>
      <c r="F16" s="3" t="s">
        <v>7808</v>
      </c>
      <c r="G16" s="3" t="s">
        <v>7600</v>
      </c>
      <c r="H16" s="3" t="s">
        <v>7809</v>
      </c>
      <c r="I16" s="7" t="s">
        <v>1049</v>
      </c>
      <c r="J16" s="3"/>
      <c r="K16" s="3"/>
    </row>
    <row r="17" spans="2:11" ht="15">
      <c r="B17" s="3" t="s">
        <v>1886</v>
      </c>
      <c r="C17" s="3" t="s">
        <v>9682</v>
      </c>
      <c r="D17" s="3" t="s">
        <v>1038</v>
      </c>
      <c r="E17" s="7"/>
      <c r="F17" s="3" t="s">
        <v>7811</v>
      </c>
      <c r="G17" s="3" t="s">
        <v>7812</v>
      </c>
      <c r="H17" s="3" t="s">
        <v>7813</v>
      </c>
      <c r="I17" s="7" t="s">
        <v>1076</v>
      </c>
      <c r="J17" s="3"/>
      <c r="K17" s="3"/>
    </row>
    <row r="18" spans="2:11" ht="15">
      <c r="B18" s="3" t="s">
        <v>1890</v>
      </c>
      <c r="C18" s="3" t="s">
        <v>9683</v>
      </c>
      <c r="D18" s="3" t="s">
        <v>1038</v>
      </c>
      <c r="E18" s="7"/>
      <c r="F18" s="3" t="s">
        <v>7815</v>
      </c>
      <c r="G18" s="3" t="s">
        <v>7816</v>
      </c>
      <c r="H18" s="3" t="s">
        <v>7817</v>
      </c>
      <c r="I18" s="7" t="s">
        <v>1076</v>
      </c>
      <c r="J18" s="3"/>
      <c r="K18" s="3"/>
    </row>
    <row r="19" spans="2:11" ht="15">
      <c r="B19" s="3" t="s">
        <v>1588</v>
      </c>
      <c r="C19" s="3" t="s">
        <v>9684</v>
      </c>
      <c r="D19" s="3" t="s">
        <v>1038</v>
      </c>
      <c r="E19" s="7"/>
      <c r="F19" s="3" t="s">
        <v>7820</v>
      </c>
      <c r="G19" s="3" t="s">
        <v>7616</v>
      </c>
      <c r="H19" s="3" t="s">
        <v>7617</v>
      </c>
      <c r="I19" s="7" t="s">
        <v>1042</v>
      </c>
      <c r="J19" s="3" t="s">
        <v>1043</v>
      </c>
      <c r="K19" s="3" t="s">
        <v>1043</v>
      </c>
    </row>
    <row r="20" spans="2:11" ht="15">
      <c r="B20" s="3" t="s">
        <v>1899</v>
      </c>
      <c r="C20" s="3" t="s">
        <v>9685</v>
      </c>
      <c r="D20" s="3" t="s">
        <v>1038</v>
      </c>
      <c r="E20" s="7"/>
      <c r="F20" s="3" t="s">
        <v>7822</v>
      </c>
      <c r="G20" s="3" t="s">
        <v>7616</v>
      </c>
      <c r="H20" s="3" t="s">
        <v>7617</v>
      </c>
      <c r="I20" s="7" t="s">
        <v>1042</v>
      </c>
      <c r="J20" s="3" t="s">
        <v>1043</v>
      </c>
      <c r="K20" s="3" t="s">
        <v>1043</v>
      </c>
    </row>
    <row r="21" spans="2:11" ht="15">
      <c r="B21" s="3" t="s">
        <v>1902</v>
      </c>
      <c r="C21" s="3" t="s">
        <v>9686</v>
      </c>
      <c r="D21" s="3" t="s">
        <v>1038</v>
      </c>
      <c r="E21" s="7"/>
      <c r="F21" s="3" t="s">
        <v>7824</v>
      </c>
      <c r="G21" s="3" t="s">
        <v>7616</v>
      </c>
      <c r="H21" s="3" t="s">
        <v>7617</v>
      </c>
      <c r="I21" s="7" t="s">
        <v>1042</v>
      </c>
      <c r="J21" s="3" t="s">
        <v>1043</v>
      </c>
      <c r="K21" s="3" t="s">
        <v>1043</v>
      </c>
    </row>
    <row r="22" spans="2:11" ht="15">
      <c r="B22" s="3" t="s">
        <v>1146</v>
      </c>
      <c r="C22" s="3" t="s">
        <v>9687</v>
      </c>
      <c r="D22" s="3" t="s">
        <v>1038</v>
      </c>
      <c r="E22" s="7"/>
      <c r="F22" s="3" t="s">
        <v>7826</v>
      </c>
      <c r="G22" s="3" t="s">
        <v>7616</v>
      </c>
      <c r="H22" s="3" t="s">
        <v>7617</v>
      </c>
      <c r="I22" s="7" t="s">
        <v>1042</v>
      </c>
      <c r="J22" s="3" t="s">
        <v>1043</v>
      </c>
      <c r="K22" s="3" t="s">
        <v>1043</v>
      </c>
    </row>
    <row r="23" spans="2:11" ht="15">
      <c r="B23" s="3" t="s">
        <v>1301</v>
      </c>
      <c r="C23" s="3" t="s">
        <v>9688</v>
      </c>
      <c r="D23" s="3" t="s">
        <v>1066</v>
      </c>
      <c r="E23" s="7" t="s">
        <v>7830</v>
      </c>
      <c r="F23" s="3" t="s">
        <v>7831</v>
      </c>
      <c r="G23" s="3" t="s">
        <v>7832</v>
      </c>
      <c r="H23" s="3" t="s">
        <v>7833</v>
      </c>
      <c r="I23" s="7" t="s">
        <v>1042</v>
      </c>
      <c r="J23" s="3"/>
      <c r="K23" s="3"/>
    </row>
    <row r="24" spans="2:11" ht="15">
      <c r="B24" s="3" t="s">
        <v>1912</v>
      </c>
      <c r="C24" s="3" t="s">
        <v>9689</v>
      </c>
      <c r="D24" s="3" t="s">
        <v>1038</v>
      </c>
      <c r="E24" s="7"/>
      <c r="F24" s="3" t="s">
        <v>7835</v>
      </c>
      <c r="G24" s="3" t="s">
        <v>7836</v>
      </c>
      <c r="H24" s="3"/>
      <c r="I24" s="7" t="s">
        <v>1076</v>
      </c>
      <c r="J24" s="3"/>
      <c r="K24" s="3"/>
    </row>
    <row r="25" spans="2:11" ht="15">
      <c r="B25" s="3" t="s">
        <v>1140</v>
      </c>
      <c r="C25" s="3" t="s">
        <v>9690</v>
      </c>
      <c r="D25" s="3" t="s">
        <v>1066</v>
      </c>
      <c r="E25" s="7" t="s">
        <v>7708</v>
      </c>
      <c r="F25" s="3" t="s">
        <v>9691</v>
      </c>
      <c r="G25" s="3" t="s">
        <v>7857</v>
      </c>
      <c r="H25" s="3" t="s">
        <v>7711</v>
      </c>
      <c r="I25" s="7" t="s">
        <v>1042</v>
      </c>
      <c r="J25" s="3"/>
      <c r="K25" s="3"/>
    </row>
    <row r="26" spans="2:11" ht="15">
      <c r="B26" s="3" t="s">
        <v>1169</v>
      </c>
      <c r="C26" s="3" t="s">
        <v>9692</v>
      </c>
      <c r="D26" s="3" t="s">
        <v>1066</v>
      </c>
      <c r="E26" s="7" t="s">
        <v>7721</v>
      </c>
      <c r="F26" s="3" t="s">
        <v>7722</v>
      </c>
      <c r="G26" s="3" t="s">
        <v>7723</v>
      </c>
      <c r="H26" s="3" t="s">
        <v>7724</v>
      </c>
      <c r="I26" s="7" t="s">
        <v>1042</v>
      </c>
      <c r="J26" s="3"/>
      <c r="K26" s="3"/>
    </row>
    <row r="27" spans="2:11" ht="15">
      <c r="B27" s="3" t="s">
        <v>1319</v>
      </c>
      <c r="C27" s="3" t="s">
        <v>9693</v>
      </c>
      <c r="D27" s="3" t="s">
        <v>1038</v>
      </c>
      <c r="E27" s="7"/>
      <c r="F27" s="3" t="s">
        <v>7838</v>
      </c>
      <c r="G27" s="3" t="s">
        <v>7839</v>
      </c>
      <c r="H27" s="3" t="s">
        <v>7840</v>
      </c>
      <c r="I27" s="7" t="s">
        <v>1049</v>
      </c>
      <c r="J27" s="3"/>
      <c r="K27" s="3"/>
    </row>
    <row r="28" spans="2:11" ht="15">
      <c r="B28" s="3" t="s">
        <v>1472</v>
      </c>
      <c r="C28" s="3" t="s">
        <v>9694</v>
      </c>
      <c r="D28" s="3" t="s">
        <v>1038</v>
      </c>
      <c r="E28" s="7"/>
      <c r="F28" s="3" t="s">
        <v>9695</v>
      </c>
      <c r="G28" s="3" t="s">
        <v>9696</v>
      </c>
      <c r="H28" s="3" t="s">
        <v>9697</v>
      </c>
      <c r="I28" s="7" t="s">
        <v>1049</v>
      </c>
      <c r="J28" s="3"/>
      <c r="K28" s="3"/>
    </row>
    <row r="29" spans="2:11" ht="15">
      <c r="B29" s="3" t="s">
        <v>1567</v>
      </c>
      <c r="C29" s="3" t="s">
        <v>9698</v>
      </c>
      <c r="D29" s="3" t="s">
        <v>1038</v>
      </c>
      <c r="E29" s="7"/>
      <c r="F29" s="3" t="s">
        <v>9699</v>
      </c>
      <c r="G29" s="3" t="s">
        <v>9700</v>
      </c>
      <c r="H29" s="3" t="s">
        <v>9701</v>
      </c>
      <c r="I29" s="7" t="s">
        <v>1049</v>
      </c>
      <c r="J29" s="3"/>
      <c r="K29" s="3"/>
    </row>
    <row r="30" spans="2:11" ht="15">
      <c r="B30" s="3" t="s">
        <v>1681</v>
      </c>
      <c r="C30" s="3" t="s">
        <v>9702</v>
      </c>
      <c r="D30" s="3" t="s">
        <v>1038</v>
      </c>
      <c r="E30" s="7"/>
      <c r="F30" s="3" t="s">
        <v>7726</v>
      </c>
      <c r="G30" s="3" t="s">
        <v>7727</v>
      </c>
      <c r="H30" s="3" t="s">
        <v>7728</v>
      </c>
      <c r="I30" s="7" t="s">
        <v>1049</v>
      </c>
      <c r="J30" s="3"/>
      <c r="K30" s="3"/>
    </row>
    <row r="31" spans="2:11" ht="15">
      <c r="B31" s="3" t="s">
        <v>1392</v>
      </c>
      <c r="C31" s="3" t="s">
        <v>9703</v>
      </c>
      <c r="D31" s="3" t="s">
        <v>1038</v>
      </c>
      <c r="E31" s="7"/>
      <c r="F31" s="3" t="s">
        <v>7730</v>
      </c>
      <c r="G31" s="3" t="s">
        <v>7731</v>
      </c>
      <c r="H31" s="3" t="s">
        <v>7732</v>
      </c>
      <c r="I31" s="7" t="s">
        <v>1049</v>
      </c>
      <c r="J31" s="3"/>
      <c r="K31" s="3"/>
    </row>
    <row r="32" spans="2:11" ht="15">
      <c r="B32" s="3" t="s">
        <v>1895</v>
      </c>
      <c r="C32" s="3" t="s">
        <v>9704</v>
      </c>
      <c r="D32" s="3" t="s">
        <v>1038</v>
      </c>
      <c r="E32" s="7"/>
      <c r="F32" s="3" t="s">
        <v>7611</v>
      </c>
      <c r="G32" s="3" t="s">
        <v>7612</v>
      </c>
      <c r="H32" s="3" t="s">
        <v>7613</v>
      </c>
      <c r="I32" s="7" t="s">
        <v>1076</v>
      </c>
      <c r="J32" s="3"/>
      <c r="K32" s="3"/>
    </row>
    <row r="33" spans="2:11" ht="15">
      <c r="B33" s="3" t="s">
        <v>1906</v>
      </c>
      <c r="C33" s="3" t="s">
        <v>9705</v>
      </c>
      <c r="D33" s="3" t="s">
        <v>1038</v>
      </c>
      <c r="E33" s="7"/>
      <c r="F33" s="3" t="s">
        <v>1646</v>
      </c>
      <c r="G33" s="3" t="s">
        <v>1647</v>
      </c>
      <c r="H33" s="3" t="s">
        <v>1648</v>
      </c>
      <c r="I33" s="7" t="s">
        <v>1049</v>
      </c>
      <c r="J33" s="3"/>
      <c r="K33" s="3"/>
    </row>
    <row r="34" spans="2:11" ht="15">
      <c r="B34" s="3" t="s">
        <v>1909</v>
      </c>
      <c r="C34" s="3" t="s">
        <v>9706</v>
      </c>
      <c r="D34" s="3" t="s">
        <v>1573</v>
      </c>
      <c r="E34" s="7"/>
      <c r="F34" s="3" t="s">
        <v>1615</v>
      </c>
      <c r="G34" s="3" t="s">
        <v>1616</v>
      </c>
      <c r="H34" s="3" t="s">
        <v>1617</v>
      </c>
      <c r="I34" s="7" t="s">
        <v>1618</v>
      </c>
      <c r="J34" s="3" t="s">
        <v>1043</v>
      </c>
      <c r="K34" s="3" t="s">
        <v>1043</v>
      </c>
    </row>
    <row r="35" spans="2:11" ht="15">
      <c r="B35" s="3" t="s">
        <v>1380</v>
      </c>
      <c r="C35" s="3" t="s">
        <v>9707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  <row r="36" spans="2:11" ht="15">
      <c r="B36" s="10" t="s">
        <v>1055</v>
      </c>
      <c r="C36" s="10" t="s">
        <v>9708</v>
      </c>
      <c r="D36" s="10" t="s">
        <v>1874</v>
      </c>
      <c r="E36" s="11" t="s">
        <v>7830</v>
      </c>
      <c r="F36" s="10" t="s">
        <v>7853</v>
      </c>
      <c r="G36" s="10" t="s">
        <v>7854</v>
      </c>
      <c r="H36" s="10" t="s">
        <v>7833</v>
      </c>
      <c r="I36" s="11" t="s">
        <v>1049</v>
      </c>
      <c r="J36" s="10"/>
      <c r="K36" s="10"/>
    </row>
    <row r="37" spans="2:11" ht="15">
      <c r="B37" s="10" t="s">
        <v>1582</v>
      </c>
      <c r="C37" s="10" t="s">
        <v>9709</v>
      </c>
      <c r="D37" s="10" t="s">
        <v>1874</v>
      </c>
      <c r="E37" s="11" t="s">
        <v>7708</v>
      </c>
      <c r="F37" s="10" t="s">
        <v>7856</v>
      </c>
      <c r="G37" s="10" t="s">
        <v>7857</v>
      </c>
      <c r="H37" s="10" t="s">
        <v>7711</v>
      </c>
      <c r="I37" s="11" t="s">
        <v>1049</v>
      </c>
      <c r="J37" s="10"/>
      <c r="K37" s="10"/>
    </row>
    <row r="38" spans="2:11" ht="15">
      <c r="B38" s="10" t="s">
        <v>1619</v>
      </c>
      <c r="C38" s="10" t="s">
        <v>9710</v>
      </c>
      <c r="D38" s="10" t="s">
        <v>1874</v>
      </c>
      <c r="E38" s="11" t="s">
        <v>7721</v>
      </c>
      <c r="F38" s="10" t="s">
        <v>7785</v>
      </c>
      <c r="G38" s="10" t="s">
        <v>7723</v>
      </c>
      <c r="H38" s="10" t="s">
        <v>7724</v>
      </c>
      <c r="I38" s="11" t="s">
        <v>1049</v>
      </c>
      <c r="J38" s="10"/>
      <c r="K38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9944</v>
      </c>
      <c r="D4" s="4" t="s">
        <v>1019</v>
      </c>
      <c r="E4" s="3" t="s">
        <v>227</v>
      </c>
    </row>
    <row r="5" spans="1:11" ht="16">
      <c r="B5" s="4" t="s">
        <v>1020</v>
      </c>
      <c r="C5" s="13" t="s">
        <v>230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228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9945</v>
      </c>
      <c r="D9" s="3" t="s">
        <v>1038</v>
      </c>
      <c r="E9" s="7"/>
      <c r="F9" s="3" t="s">
        <v>9946</v>
      </c>
      <c r="G9" s="3" t="s">
        <v>9947</v>
      </c>
      <c r="H9" s="3" t="s">
        <v>9948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9949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9950</v>
      </c>
      <c r="D11" s="3" t="s">
        <v>1038</v>
      </c>
      <c r="E11" s="7"/>
      <c r="F11" s="3" t="s">
        <v>3911</v>
      </c>
      <c r="G11" s="3" t="s">
        <v>3912</v>
      </c>
      <c r="H11" s="3" t="s">
        <v>4075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9951</v>
      </c>
      <c r="D12" s="3" t="s">
        <v>1038</v>
      </c>
      <c r="E12" s="7"/>
      <c r="F12" s="3" t="s">
        <v>9952</v>
      </c>
      <c r="G12" s="3" t="s">
        <v>9953</v>
      </c>
      <c r="H12" s="3" t="s">
        <v>9954</v>
      </c>
      <c r="I12" s="7" t="s">
        <v>1049</v>
      </c>
      <c r="J12" s="3"/>
      <c r="K12" s="3"/>
    </row>
    <row r="13" spans="1:11" ht="15">
      <c r="B13" s="3" t="s">
        <v>1872</v>
      </c>
      <c r="C13" s="3" t="s">
        <v>9955</v>
      </c>
      <c r="D13" s="3" t="s">
        <v>1842</v>
      </c>
      <c r="E13" s="7"/>
      <c r="F13" s="3" t="s">
        <v>9956</v>
      </c>
      <c r="G13" s="3" t="s">
        <v>9957</v>
      </c>
      <c r="H13" s="3" t="s">
        <v>9958</v>
      </c>
      <c r="I13" s="7" t="s">
        <v>1042</v>
      </c>
      <c r="J13" s="3"/>
      <c r="K13" s="3"/>
    </row>
    <row r="14" spans="1:11" ht="15">
      <c r="B14" s="3" t="s">
        <v>1165</v>
      </c>
      <c r="C14" s="3" t="s">
        <v>9959</v>
      </c>
      <c r="D14" s="3" t="s">
        <v>1038</v>
      </c>
      <c r="E14" s="7"/>
      <c r="F14" s="3" t="s">
        <v>9960</v>
      </c>
      <c r="G14" s="3" t="s">
        <v>8982</v>
      </c>
      <c r="H14" s="3" t="s">
        <v>9961</v>
      </c>
      <c r="I14" s="7" t="s">
        <v>1049</v>
      </c>
      <c r="J14" s="3"/>
      <c r="K14" s="3"/>
    </row>
    <row r="15" spans="1:11" ht="15">
      <c r="B15" s="3" t="s">
        <v>1161</v>
      </c>
      <c r="C15" s="3" t="s">
        <v>9962</v>
      </c>
      <c r="D15" s="3" t="s">
        <v>1038</v>
      </c>
      <c r="E15" s="7"/>
      <c r="F15" s="3" t="s">
        <v>9963</v>
      </c>
      <c r="G15" s="3" t="s">
        <v>9964</v>
      </c>
      <c r="H15" s="3" t="s">
        <v>9965</v>
      </c>
      <c r="I15" s="7" t="s">
        <v>1049</v>
      </c>
      <c r="J15" s="3"/>
      <c r="K15" s="3"/>
    </row>
    <row r="16" spans="1:11" ht="15">
      <c r="B16" s="3" t="s">
        <v>1882</v>
      </c>
      <c r="C16" s="3" t="s">
        <v>9966</v>
      </c>
      <c r="D16" s="3" t="s">
        <v>1038</v>
      </c>
      <c r="E16" s="7"/>
      <c r="F16" s="3" t="s">
        <v>9967</v>
      </c>
      <c r="G16" s="3" t="s">
        <v>9968</v>
      </c>
      <c r="H16" s="3" t="s">
        <v>9969</v>
      </c>
      <c r="I16" s="7" t="s">
        <v>1076</v>
      </c>
      <c r="J16" s="3"/>
      <c r="K16" s="3"/>
    </row>
    <row r="17" spans="2:11" ht="15">
      <c r="B17" s="3" t="s">
        <v>1582</v>
      </c>
      <c r="C17" s="3" t="s">
        <v>9970</v>
      </c>
      <c r="D17" s="3" t="s">
        <v>1038</v>
      </c>
      <c r="E17" s="7"/>
      <c r="F17" s="3" t="s">
        <v>9971</v>
      </c>
      <c r="G17" s="3" t="s">
        <v>9972</v>
      </c>
      <c r="H17" s="3" t="s">
        <v>9973</v>
      </c>
      <c r="I17" s="7" t="s">
        <v>1076</v>
      </c>
      <c r="J17" s="3"/>
      <c r="K17" s="3"/>
    </row>
    <row r="18" spans="2:11" ht="15">
      <c r="B18" s="3" t="s">
        <v>1890</v>
      </c>
      <c r="C18" s="3" t="s">
        <v>9974</v>
      </c>
      <c r="D18" s="3" t="s">
        <v>1038</v>
      </c>
      <c r="E18" s="7"/>
      <c r="F18" s="3" t="s">
        <v>7611</v>
      </c>
      <c r="G18" s="3" t="s">
        <v>9975</v>
      </c>
      <c r="H18" s="3" t="s">
        <v>9976</v>
      </c>
      <c r="I18" s="7" t="s">
        <v>1076</v>
      </c>
      <c r="J18" s="3"/>
      <c r="K18" s="3"/>
    </row>
    <row r="19" spans="2:11" ht="15">
      <c r="B19" s="3" t="s">
        <v>1899</v>
      </c>
      <c r="C19" s="3" t="s">
        <v>9977</v>
      </c>
      <c r="D19" s="3" t="s">
        <v>1066</v>
      </c>
      <c r="E19" s="7" t="s">
        <v>7708</v>
      </c>
      <c r="F19" s="3" t="s">
        <v>9978</v>
      </c>
      <c r="G19" s="3" t="s">
        <v>9979</v>
      </c>
      <c r="H19" s="3" t="s">
        <v>7711</v>
      </c>
      <c r="I19" s="7" t="s">
        <v>1042</v>
      </c>
      <c r="J19" s="3"/>
      <c r="K19" s="3"/>
    </row>
    <row r="20" spans="2:11" ht="15">
      <c r="B20" s="3" t="s">
        <v>1902</v>
      </c>
      <c r="C20" s="3" t="s">
        <v>9980</v>
      </c>
      <c r="D20" s="3" t="s">
        <v>1066</v>
      </c>
      <c r="E20" s="7" t="s">
        <v>7721</v>
      </c>
      <c r="F20" s="3" t="s">
        <v>7722</v>
      </c>
      <c r="G20" s="3" t="s">
        <v>9981</v>
      </c>
      <c r="H20" s="3" t="s">
        <v>9982</v>
      </c>
      <c r="I20" s="7" t="s">
        <v>1042</v>
      </c>
      <c r="J20" s="3"/>
      <c r="K20" s="3"/>
    </row>
    <row r="21" spans="2:11" ht="15">
      <c r="B21" s="3" t="s">
        <v>1619</v>
      </c>
      <c r="C21" s="3" t="s">
        <v>9983</v>
      </c>
      <c r="D21" s="3" t="s">
        <v>1038</v>
      </c>
      <c r="E21" s="7"/>
      <c r="F21" s="3" t="s">
        <v>9984</v>
      </c>
      <c r="G21" s="3" t="s">
        <v>9985</v>
      </c>
      <c r="H21" s="3" t="s">
        <v>9986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1146</v>
      </c>
      <c r="C22" s="3" t="s">
        <v>9987</v>
      </c>
      <c r="D22" s="3" t="s">
        <v>1038</v>
      </c>
      <c r="E22" s="7"/>
      <c r="F22" s="3" t="s">
        <v>9988</v>
      </c>
      <c r="G22" s="3" t="s">
        <v>9989</v>
      </c>
      <c r="H22" s="3" t="s">
        <v>9990</v>
      </c>
      <c r="I22" s="7" t="s">
        <v>1049</v>
      </c>
      <c r="J22" s="3"/>
      <c r="K22" s="3"/>
    </row>
    <row r="23" spans="2:11" ht="15">
      <c r="B23" s="3" t="s">
        <v>1895</v>
      </c>
      <c r="C23" s="3" t="s">
        <v>9991</v>
      </c>
      <c r="D23" s="3" t="s">
        <v>1038</v>
      </c>
      <c r="E23" s="7"/>
      <c r="F23" s="3" t="s">
        <v>1646</v>
      </c>
      <c r="G23" s="3" t="s">
        <v>1647</v>
      </c>
      <c r="H23" s="3" t="s">
        <v>1648</v>
      </c>
      <c r="I23" s="7" t="s">
        <v>1049</v>
      </c>
      <c r="J23" s="3"/>
      <c r="K23" s="3"/>
    </row>
    <row r="24" spans="2:11" ht="15">
      <c r="B24" s="3" t="s">
        <v>1906</v>
      </c>
      <c r="C24" s="3" t="s">
        <v>9992</v>
      </c>
      <c r="D24" s="3" t="s">
        <v>1038</v>
      </c>
      <c r="E24" s="7"/>
      <c r="F24" s="3" t="s">
        <v>9993</v>
      </c>
      <c r="G24" s="3" t="s">
        <v>9994</v>
      </c>
      <c r="H24" s="3" t="s">
        <v>9995</v>
      </c>
      <c r="I24" s="7" t="s">
        <v>1049</v>
      </c>
      <c r="J24" s="3"/>
      <c r="K24" s="3"/>
    </row>
    <row r="25" spans="2:11" ht="15">
      <c r="B25" s="3" t="s">
        <v>1588</v>
      </c>
      <c r="C25" s="3" t="s">
        <v>9996</v>
      </c>
      <c r="D25" s="3" t="s">
        <v>1573</v>
      </c>
      <c r="E25" s="7"/>
      <c r="F25" s="3" t="s">
        <v>1615</v>
      </c>
      <c r="G25" s="3" t="s">
        <v>1616</v>
      </c>
      <c r="H25" s="3" t="s">
        <v>1617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1909</v>
      </c>
      <c r="C26" s="3" t="s">
        <v>9997</v>
      </c>
      <c r="D26" s="3" t="s">
        <v>1038</v>
      </c>
      <c r="E26" s="7"/>
      <c r="F26" s="3" t="s">
        <v>7726</v>
      </c>
      <c r="G26" s="3" t="s">
        <v>9998</v>
      </c>
      <c r="H26" s="3" t="s">
        <v>9999</v>
      </c>
      <c r="I26" s="7" t="s">
        <v>1049</v>
      </c>
      <c r="J26" s="3"/>
      <c r="K26" s="3"/>
    </row>
    <row r="27" spans="2:11" ht="15">
      <c r="B27" s="3" t="s">
        <v>1301</v>
      </c>
      <c r="C27" s="3" t="s">
        <v>10000</v>
      </c>
      <c r="D27" s="3" t="s">
        <v>1038</v>
      </c>
      <c r="E27" s="7"/>
      <c r="F27" s="3" t="s">
        <v>7730</v>
      </c>
      <c r="G27" s="3" t="s">
        <v>10001</v>
      </c>
      <c r="H27" s="3" t="s">
        <v>10002</v>
      </c>
      <c r="I27" s="7" t="s">
        <v>1049</v>
      </c>
      <c r="J27" s="3"/>
      <c r="K27" s="3"/>
    </row>
    <row r="28" spans="2:11" ht="15">
      <c r="B28" s="3" t="s">
        <v>1912</v>
      </c>
      <c r="C28" s="3" t="s">
        <v>10003</v>
      </c>
      <c r="D28" s="3" t="s">
        <v>1038</v>
      </c>
      <c r="E28" s="7"/>
      <c r="F28" s="3" t="s">
        <v>1673</v>
      </c>
      <c r="G28" s="3" t="s">
        <v>1674</v>
      </c>
      <c r="H28" s="3" t="s">
        <v>2359</v>
      </c>
      <c r="I28" s="7"/>
      <c r="J28" s="3"/>
      <c r="K28" s="3"/>
    </row>
    <row r="29" spans="2:11" ht="15">
      <c r="B29" s="10" t="s">
        <v>1877</v>
      </c>
      <c r="C29" s="10" t="s">
        <v>10004</v>
      </c>
      <c r="D29" s="10" t="s">
        <v>1874</v>
      </c>
      <c r="E29" s="11" t="s">
        <v>7708</v>
      </c>
      <c r="F29" s="10" t="s">
        <v>10005</v>
      </c>
      <c r="G29" s="10" t="s">
        <v>9979</v>
      </c>
      <c r="H29" s="10" t="s">
        <v>7711</v>
      </c>
      <c r="I29" s="11" t="s">
        <v>1049</v>
      </c>
      <c r="J29" s="10"/>
      <c r="K29" s="10"/>
    </row>
    <row r="30" spans="2:11" ht="15">
      <c r="B30" s="10" t="s">
        <v>1886</v>
      </c>
      <c r="C30" s="10" t="s">
        <v>10006</v>
      </c>
      <c r="D30" s="10" t="s">
        <v>1874</v>
      </c>
      <c r="E30" s="11" t="s">
        <v>7721</v>
      </c>
      <c r="F30" s="10" t="s">
        <v>7785</v>
      </c>
      <c r="G30" s="10" t="s">
        <v>9981</v>
      </c>
      <c r="H30" s="10" t="s">
        <v>9982</v>
      </c>
      <c r="I30" s="11" t="s">
        <v>1049</v>
      </c>
      <c r="J30" s="10"/>
      <c r="K30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10007</v>
      </c>
      <c r="D4" s="4" t="s">
        <v>1019</v>
      </c>
      <c r="E4" s="3" t="s">
        <v>231</v>
      </c>
    </row>
    <row r="5" spans="1:11" ht="16">
      <c r="B5" s="4" t="s">
        <v>1020</v>
      </c>
      <c r="C5" s="13" t="s">
        <v>234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232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10008</v>
      </c>
      <c r="D9" s="3" t="s">
        <v>1038</v>
      </c>
      <c r="E9" s="7"/>
      <c r="F9" s="3" t="s">
        <v>10009</v>
      </c>
      <c r="G9" s="3" t="s">
        <v>10010</v>
      </c>
      <c r="H9" s="3" t="s">
        <v>10011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10012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10013</v>
      </c>
      <c r="D11" s="3" t="s">
        <v>1038</v>
      </c>
      <c r="E11" s="7"/>
      <c r="F11" s="3" t="s">
        <v>4623</v>
      </c>
      <c r="G11" s="3" t="s">
        <v>4624</v>
      </c>
      <c r="H11" s="3" t="s">
        <v>4829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10014</v>
      </c>
      <c r="D12" s="3" t="s">
        <v>1038</v>
      </c>
      <c r="E12" s="7"/>
      <c r="F12" s="3" t="s">
        <v>10015</v>
      </c>
      <c r="G12" s="3" t="s">
        <v>9953</v>
      </c>
      <c r="H12" s="3" t="s">
        <v>10016</v>
      </c>
      <c r="I12" s="7" t="s">
        <v>1049</v>
      </c>
      <c r="J12" s="3"/>
      <c r="K12" s="3"/>
    </row>
    <row r="13" spans="1:11" ht="15">
      <c r="B13" s="3" t="s">
        <v>1872</v>
      </c>
      <c r="C13" s="3" t="s">
        <v>10017</v>
      </c>
      <c r="D13" s="3" t="s">
        <v>1842</v>
      </c>
      <c r="E13" s="7"/>
      <c r="F13" s="3" t="s">
        <v>10018</v>
      </c>
      <c r="G13" s="3" t="s">
        <v>9957</v>
      </c>
      <c r="H13" s="3" t="s">
        <v>9958</v>
      </c>
      <c r="I13" s="7" t="s">
        <v>1042</v>
      </c>
      <c r="J13" s="3"/>
      <c r="K13" s="3"/>
    </row>
    <row r="14" spans="1:11" ht="15">
      <c r="B14" s="3" t="s">
        <v>1165</v>
      </c>
      <c r="C14" s="3" t="s">
        <v>10019</v>
      </c>
      <c r="D14" s="3" t="s">
        <v>1038</v>
      </c>
      <c r="E14" s="7"/>
      <c r="F14" s="3" t="s">
        <v>10020</v>
      </c>
      <c r="G14" s="3" t="s">
        <v>8982</v>
      </c>
      <c r="H14" s="3" t="s">
        <v>9961</v>
      </c>
      <c r="I14" s="7" t="s">
        <v>1049</v>
      </c>
      <c r="J14" s="3"/>
      <c r="K14" s="3"/>
    </row>
    <row r="15" spans="1:11" ht="15">
      <c r="B15" s="3" t="s">
        <v>1161</v>
      </c>
      <c r="C15" s="3" t="s">
        <v>10021</v>
      </c>
      <c r="D15" s="3" t="s">
        <v>1038</v>
      </c>
      <c r="E15" s="7"/>
      <c r="F15" s="3" t="s">
        <v>10022</v>
      </c>
      <c r="G15" s="3" t="s">
        <v>9964</v>
      </c>
      <c r="H15" s="3" t="s">
        <v>9965</v>
      </c>
      <c r="I15" s="7" t="s">
        <v>1049</v>
      </c>
      <c r="J15" s="3"/>
      <c r="K15" s="3"/>
    </row>
    <row r="16" spans="1:11" ht="15">
      <c r="B16" s="3" t="s">
        <v>1882</v>
      </c>
      <c r="C16" s="3" t="s">
        <v>10023</v>
      </c>
      <c r="D16" s="3" t="s">
        <v>1038</v>
      </c>
      <c r="E16" s="7"/>
      <c r="F16" s="3" t="s">
        <v>10024</v>
      </c>
      <c r="G16" s="3" t="s">
        <v>9968</v>
      </c>
      <c r="H16" s="3" t="s">
        <v>9969</v>
      </c>
      <c r="I16" s="7" t="s">
        <v>1076</v>
      </c>
      <c r="J16" s="3"/>
      <c r="K16" s="3"/>
    </row>
    <row r="17" spans="2:11" ht="15">
      <c r="B17" s="3" t="s">
        <v>1582</v>
      </c>
      <c r="C17" s="3" t="s">
        <v>10025</v>
      </c>
      <c r="D17" s="3" t="s">
        <v>1038</v>
      </c>
      <c r="E17" s="7"/>
      <c r="F17" s="3" t="s">
        <v>10026</v>
      </c>
      <c r="G17" s="3" t="s">
        <v>9972</v>
      </c>
      <c r="H17" s="3" t="s">
        <v>9973</v>
      </c>
      <c r="I17" s="7" t="s">
        <v>1076</v>
      </c>
      <c r="J17" s="3"/>
      <c r="K17" s="3"/>
    </row>
    <row r="18" spans="2:11" ht="15">
      <c r="B18" s="3" t="s">
        <v>1890</v>
      </c>
      <c r="C18" s="3" t="s">
        <v>10027</v>
      </c>
      <c r="D18" s="3" t="s">
        <v>1038</v>
      </c>
      <c r="E18" s="7"/>
      <c r="F18" s="3" t="s">
        <v>7611</v>
      </c>
      <c r="G18" s="3" t="s">
        <v>9975</v>
      </c>
      <c r="H18" s="3" t="s">
        <v>9976</v>
      </c>
      <c r="I18" s="7" t="s">
        <v>1076</v>
      </c>
      <c r="J18" s="3"/>
      <c r="K18" s="3"/>
    </row>
    <row r="19" spans="2:11" ht="15">
      <c r="B19" s="3" t="s">
        <v>1619</v>
      </c>
      <c r="C19" s="3" t="s">
        <v>10028</v>
      </c>
      <c r="D19" s="3" t="s">
        <v>1038</v>
      </c>
      <c r="E19" s="7"/>
      <c r="F19" s="3" t="s">
        <v>10029</v>
      </c>
      <c r="G19" s="3" t="s">
        <v>9985</v>
      </c>
      <c r="H19" s="3" t="s">
        <v>9986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1895</v>
      </c>
      <c r="C20" s="3" t="s">
        <v>10030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1588</v>
      </c>
      <c r="C21" s="3" t="s">
        <v>10031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1899</v>
      </c>
      <c r="C22" s="3" t="s">
        <v>10032</v>
      </c>
      <c r="D22" s="3" t="s">
        <v>1066</v>
      </c>
      <c r="E22" s="7" t="s">
        <v>7708</v>
      </c>
      <c r="F22" s="3" t="s">
        <v>10033</v>
      </c>
      <c r="G22" s="3" t="s">
        <v>9979</v>
      </c>
      <c r="H22" s="3" t="s">
        <v>7711</v>
      </c>
      <c r="I22" s="7" t="s">
        <v>1042</v>
      </c>
      <c r="J22" s="3"/>
      <c r="K22" s="3"/>
    </row>
    <row r="23" spans="2:11" ht="15">
      <c r="B23" s="3" t="s">
        <v>1902</v>
      </c>
      <c r="C23" s="3" t="s">
        <v>10034</v>
      </c>
      <c r="D23" s="3" t="s">
        <v>1066</v>
      </c>
      <c r="E23" s="7" t="s">
        <v>7721</v>
      </c>
      <c r="F23" s="3" t="s">
        <v>7722</v>
      </c>
      <c r="G23" s="3" t="s">
        <v>9981</v>
      </c>
      <c r="H23" s="3" t="s">
        <v>9982</v>
      </c>
      <c r="I23" s="7" t="s">
        <v>1042</v>
      </c>
      <c r="J23" s="3"/>
      <c r="K23" s="3"/>
    </row>
    <row r="24" spans="2:11" ht="15">
      <c r="B24" s="3" t="s">
        <v>1146</v>
      </c>
      <c r="C24" s="3" t="s">
        <v>10035</v>
      </c>
      <c r="D24" s="3" t="s">
        <v>1038</v>
      </c>
      <c r="E24" s="7"/>
      <c r="F24" s="3" t="s">
        <v>10036</v>
      </c>
      <c r="G24" s="3" t="s">
        <v>9989</v>
      </c>
      <c r="H24" s="3" t="s">
        <v>9990</v>
      </c>
      <c r="I24" s="7" t="s">
        <v>1049</v>
      </c>
      <c r="J24" s="3"/>
      <c r="K24" s="3"/>
    </row>
    <row r="25" spans="2:11" ht="15">
      <c r="B25" s="3" t="s">
        <v>1906</v>
      </c>
      <c r="C25" s="3" t="s">
        <v>10037</v>
      </c>
      <c r="D25" s="3" t="s">
        <v>1038</v>
      </c>
      <c r="E25" s="7"/>
      <c r="F25" s="3" t="s">
        <v>10038</v>
      </c>
      <c r="G25" s="3" t="s">
        <v>9994</v>
      </c>
      <c r="H25" s="3" t="s">
        <v>9995</v>
      </c>
      <c r="I25" s="7" t="s">
        <v>1049</v>
      </c>
      <c r="J25" s="3"/>
      <c r="K25" s="3"/>
    </row>
    <row r="26" spans="2:11" ht="15">
      <c r="B26" s="3" t="s">
        <v>1909</v>
      </c>
      <c r="C26" s="3" t="s">
        <v>10039</v>
      </c>
      <c r="D26" s="3" t="s">
        <v>1038</v>
      </c>
      <c r="E26" s="7"/>
      <c r="F26" s="3" t="s">
        <v>7726</v>
      </c>
      <c r="G26" s="3" t="s">
        <v>9998</v>
      </c>
      <c r="H26" s="3" t="s">
        <v>9999</v>
      </c>
      <c r="I26" s="7" t="s">
        <v>1049</v>
      </c>
      <c r="J26" s="3"/>
      <c r="K26" s="3"/>
    </row>
    <row r="27" spans="2:11" ht="15">
      <c r="B27" s="3" t="s">
        <v>1301</v>
      </c>
      <c r="C27" s="3" t="s">
        <v>10040</v>
      </c>
      <c r="D27" s="3" t="s">
        <v>1038</v>
      </c>
      <c r="E27" s="7"/>
      <c r="F27" s="3" t="s">
        <v>7730</v>
      </c>
      <c r="G27" s="3" t="s">
        <v>10001</v>
      </c>
      <c r="H27" s="3" t="s">
        <v>10002</v>
      </c>
      <c r="I27" s="7" t="s">
        <v>1049</v>
      </c>
      <c r="J27" s="3"/>
      <c r="K27" s="3"/>
    </row>
    <row r="28" spans="2:11" ht="15">
      <c r="B28" s="3" t="s">
        <v>1912</v>
      </c>
      <c r="C28" s="3" t="s">
        <v>10041</v>
      </c>
      <c r="D28" s="3" t="s">
        <v>1038</v>
      </c>
      <c r="E28" s="7"/>
      <c r="F28" s="3" t="s">
        <v>1673</v>
      </c>
      <c r="G28" s="3" t="s">
        <v>1674</v>
      </c>
      <c r="H28" s="3" t="s">
        <v>2359</v>
      </c>
      <c r="I28" s="7"/>
      <c r="J28" s="3"/>
      <c r="K28" s="3"/>
    </row>
    <row r="29" spans="2:11" ht="15">
      <c r="B29" s="10" t="s">
        <v>1877</v>
      </c>
      <c r="C29" s="10" t="s">
        <v>10042</v>
      </c>
      <c r="D29" s="10" t="s">
        <v>1874</v>
      </c>
      <c r="E29" s="11" t="s">
        <v>7708</v>
      </c>
      <c r="F29" s="10" t="s">
        <v>10043</v>
      </c>
      <c r="G29" s="10" t="s">
        <v>9979</v>
      </c>
      <c r="H29" s="10" t="s">
        <v>7711</v>
      </c>
      <c r="I29" s="11" t="s">
        <v>1049</v>
      </c>
      <c r="J29" s="10"/>
      <c r="K29" s="10"/>
    </row>
    <row r="30" spans="2:11" ht="15">
      <c r="B30" s="10" t="s">
        <v>1886</v>
      </c>
      <c r="C30" s="10" t="s">
        <v>10044</v>
      </c>
      <c r="D30" s="10" t="s">
        <v>1874</v>
      </c>
      <c r="E30" s="11" t="s">
        <v>7721</v>
      </c>
      <c r="F30" s="10" t="s">
        <v>7785</v>
      </c>
      <c r="G30" s="10" t="s">
        <v>9981</v>
      </c>
      <c r="H30" s="10" t="s">
        <v>9982</v>
      </c>
      <c r="I30" s="11" t="s">
        <v>1049</v>
      </c>
      <c r="J30" s="10"/>
      <c r="K30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K31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10045</v>
      </c>
      <c r="D4" s="4" t="s">
        <v>1019</v>
      </c>
      <c r="E4" s="3" t="s">
        <v>235</v>
      </c>
    </row>
    <row r="5" spans="1:11" ht="16">
      <c r="B5" s="4" t="s">
        <v>1020</v>
      </c>
      <c r="C5" s="13" t="s">
        <v>239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237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10046</v>
      </c>
      <c r="D9" s="3" t="s">
        <v>1038</v>
      </c>
      <c r="E9" s="7"/>
      <c r="F9" s="3" t="s">
        <v>5839</v>
      </c>
      <c r="G9" s="3" t="s">
        <v>5840</v>
      </c>
      <c r="H9" s="3" t="s">
        <v>10047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10048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1173</v>
      </c>
      <c r="C11" s="3" t="s">
        <v>10049</v>
      </c>
      <c r="D11" s="3" t="s">
        <v>1038</v>
      </c>
      <c r="E11" s="7"/>
      <c r="F11" s="3" t="s">
        <v>1727</v>
      </c>
      <c r="G11" s="3" t="s">
        <v>1728</v>
      </c>
      <c r="H11" s="3" t="s">
        <v>1729</v>
      </c>
      <c r="I11" s="7" t="s">
        <v>1049</v>
      </c>
      <c r="J11" s="3"/>
      <c r="K11" s="3"/>
    </row>
    <row r="12" spans="1:11" ht="15">
      <c r="B12" s="3" t="s">
        <v>1131</v>
      </c>
      <c r="C12" s="3" t="s">
        <v>10050</v>
      </c>
      <c r="D12" s="3" t="s">
        <v>1038</v>
      </c>
      <c r="E12" s="7"/>
      <c r="F12" s="3" t="s">
        <v>1454</v>
      </c>
      <c r="G12" s="3" t="s">
        <v>1455</v>
      </c>
      <c r="H12" s="3" t="s">
        <v>1456</v>
      </c>
      <c r="I12" s="7" t="s">
        <v>1049</v>
      </c>
      <c r="J12" s="3"/>
      <c r="K12" s="3"/>
    </row>
    <row r="13" spans="1:11" ht="15">
      <c r="B13" s="3" t="s">
        <v>1275</v>
      </c>
      <c r="C13" s="3" t="s">
        <v>10051</v>
      </c>
      <c r="D13" s="3" t="s">
        <v>1842</v>
      </c>
      <c r="E13" s="7"/>
      <c r="F13" s="3" t="s">
        <v>1957</v>
      </c>
      <c r="G13" s="3" t="s">
        <v>1849</v>
      </c>
      <c r="H13" s="3" t="s">
        <v>5893</v>
      </c>
      <c r="I13" s="7" t="s">
        <v>1207</v>
      </c>
      <c r="J13" s="3"/>
      <c r="K13" s="3"/>
    </row>
    <row r="14" spans="1:11" ht="15">
      <c r="B14" s="3" t="s">
        <v>1725</v>
      </c>
      <c r="C14" s="3" t="s">
        <v>10052</v>
      </c>
      <c r="D14" s="3" t="s">
        <v>1038</v>
      </c>
      <c r="E14" s="7"/>
      <c r="F14" s="3" t="s">
        <v>1128</v>
      </c>
      <c r="G14" s="3" t="s">
        <v>1129</v>
      </c>
      <c r="H14" s="3" t="s">
        <v>1130</v>
      </c>
      <c r="I14" s="7" t="s">
        <v>1049</v>
      </c>
      <c r="J14" s="3"/>
      <c r="K14" s="3"/>
    </row>
    <row r="15" spans="1:11" ht="15">
      <c r="B15" s="3" t="s">
        <v>1126</v>
      </c>
      <c r="C15" s="3" t="s">
        <v>10053</v>
      </c>
      <c r="D15" s="3" t="s">
        <v>1038</v>
      </c>
      <c r="E15" s="7"/>
      <c r="F15" s="3" t="s">
        <v>1364</v>
      </c>
      <c r="G15" s="3" t="s">
        <v>1365</v>
      </c>
      <c r="H15" s="3" t="s">
        <v>1366</v>
      </c>
      <c r="I15" s="7" t="s">
        <v>1049</v>
      </c>
      <c r="J15" s="3"/>
      <c r="K15" s="3"/>
    </row>
    <row r="16" spans="1:11" ht="15">
      <c r="B16" s="3" t="s">
        <v>1055</v>
      </c>
      <c r="C16" s="3" t="s">
        <v>10054</v>
      </c>
      <c r="D16" s="3" t="s">
        <v>1038</v>
      </c>
      <c r="E16" s="7"/>
      <c r="F16" s="3" t="s">
        <v>1052</v>
      </c>
      <c r="G16" s="3" t="s">
        <v>1053</v>
      </c>
      <c r="H16" s="3" t="s">
        <v>1053</v>
      </c>
      <c r="I16" s="7" t="s">
        <v>1049</v>
      </c>
      <c r="J16" s="3"/>
      <c r="K16" s="3"/>
    </row>
    <row r="17" spans="2:11" ht="15">
      <c r="B17" s="3" t="s">
        <v>1872</v>
      </c>
      <c r="C17" s="3" t="s">
        <v>10055</v>
      </c>
      <c r="D17" s="3" t="s">
        <v>1038</v>
      </c>
      <c r="E17" s="7"/>
      <c r="F17" s="3" t="s">
        <v>1057</v>
      </c>
      <c r="G17" s="3" t="s">
        <v>1058</v>
      </c>
      <c r="H17" s="3" t="s">
        <v>1058</v>
      </c>
      <c r="I17" s="7" t="s">
        <v>1049</v>
      </c>
      <c r="J17" s="3"/>
      <c r="K17" s="3"/>
    </row>
    <row r="18" spans="2:11" ht="15">
      <c r="B18" s="3" t="s">
        <v>1481</v>
      </c>
      <c r="C18" s="3" t="s">
        <v>10056</v>
      </c>
      <c r="D18" s="3" t="s">
        <v>1038</v>
      </c>
      <c r="E18" s="7"/>
      <c r="F18" s="3" t="s">
        <v>1497</v>
      </c>
      <c r="G18" s="3" t="s">
        <v>1498</v>
      </c>
      <c r="H18" s="3" t="s">
        <v>1499</v>
      </c>
      <c r="I18" s="7" t="s">
        <v>1049</v>
      </c>
      <c r="J18" s="3"/>
      <c r="K18" s="3"/>
    </row>
    <row r="19" spans="2:11" ht="15">
      <c r="B19" s="3" t="s">
        <v>1347</v>
      </c>
      <c r="C19" s="3" t="s">
        <v>10057</v>
      </c>
      <c r="D19" s="3" t="s">
        <v>1038</v>
      </c>
      <c r="E19" s="7"/>
      <c r="F19" s="3" t="s">
        <v>1483</v>
      </c>
      <c r="G19" s="3" t="s">
        <v>1484</v>
      </c>
      <c r="H19" s="3" t="s">
        <v>1485</v>
      </c>
      <c r="I19" s="7" t="s">
        <v>1049</v>
      </c>
      <c r="J19" s="3"/>
      <c r="K19" s="3"/>
    </row>
    <row r="20" spans="2:11" ht="15">
      <c r="B20" s="3" t="s">
        <v>1375</v>
      </c>
      <c r="C20" s="3" t="s">
        <v>10058</v>
      </c>
      <c r="D20" s="3" t="s">
        <v>1038</v>
      </c>
      <c r="E20" s="7"/>
      <c r="F20" s="3" t="s">
        <v>1349</v>
      </c>
      <c r="G20" s="3" t="s">
        <v>1350</v>
      </c>
      <c r="H20" s="3" t="s">
        <v>1351</v>
      </c>
      <c r="I20" s="7" t="s">
        <v>1049</v>
      </c>
      <c r="J20" s="3"/>
      <c r="K20" s="3"/>
    </row>
    <row r="21" spans="2:11" ht="15">
      <c r="B21" s="3" t="s">
        <v>1252</v>
      </c>
      <c r="C21" s="3" t="s">
        <v>10059</v>
      </c>
      <c r="D21" s="3" t="s">
        <v>1038</v>
      </c>
      <c r="E21" s="7"/>
      <c r="F21" s="3" t="s">
        <v>1377</v>
      </c>
      <c r="G21" s="3" t="s">
        <v>1378</v>
      </c>
      <c r="H21" s="3" t="s">
        <v>1379</v>
      </c>
      <c r="I21" s="7" t="s">
        <v>1049</v>
      </c>
      <c r="J21" s="3"/>
      <c r="K21" s="3"/>
    </row>
    <row r="22" spans="2:11" ht="15">
      <c r="B22" s="3" t="s">
        <v>1182</v>
      </c>
      <c r="C22" s="3" t="s">
        <v>10060</v>
      </c>
      <c r="D22" s="3" t="s">
        <v>1038</v>
      </c>
      <c r="E22" s="7"/>
      <c r="F22" s="3" t="s">
        <v>1254</v>
      </c>
      <c r="G22" s="3" t="s">
        <v>1255</v>
      </c>
      <c r="H22" s="3" t="s">
        <v>1256</v>
      </c>
      <c r="I22" s="7" t="s">
        <v>1049</v>
      </c>
      <c r="J22" s="3"/>
      <c r="K22" s="3"/>
    </row>
    <row r="23" spans="2:11" ht="15">
      <c r="B23" s="3" t="s">
        <v>1592</v>
      </c>
      <c r="C23" s="3" t="s">
        <v>10061</v>
      </c>
      <c r="D23" s="3" t="s">
        <v>1038</v>
      </c>
      <c r="E23" s="7"/>
      <c r="F23" s="3" t="s">
        <v>1184</v>
      </c>
      <c r="G23" s="3" t="s">
        <v>1185</v>
      </c>
      <c r="H23" s="3" t="s">
        <v>1186</v>
      </c>
      <c r="I23" s="7" t="s">
        <v>1049</v>
      </c>
      <c r="J23" s="3"/>
      <c r="K23" s="3"/>
    </row>
    <row r="24" spans="2:11" ht="15">
      <c r="B24" s="3" t="s">
        <v>1476</v>
      </c>
      <c r="C24" s="3" t="s">
        <v>10062</v>
      </c>
      <c r="D24" s="3" t="s">
        <v>1038</v>
      </c>
      <c r="E24" s="7"/>
      <c r="F24" s="3" t="s">
        <v>1594</v>
      </c>
      <c r="G24" s="3" t="s">
        <v>1595</v>
      </c>
      <c r="H24" s="3" t="s">
        <v>1596</v>
      </c>
      <c r="I24" s="7" t="s">
        <v>1049</v>
      </c>
      <c r="J24" s="3"/>
      <c r="K24" s="3"/>
    </row>
    <row r="25" spans="2:11" ht="15">
      <c r="B25" s="3" t="s">
        <v>1644</v>
      </c>
      <c r="C25" s="3" t="s">
        <v>10063</v>
      </c>
      <c r="D25" s="3" t="s">
        <v>1573</v>
      </c>
      <c r="E25" s="7"/>
      <c r="F25" s="3" t="s">
        <v>2197</v>
      </c>
      <c r="G25" s="3" t="s">
        <v>2198</v>
      </c>
      <c r="H25" s="3" t="s">
        <v>2199</v>
      </c>
      <c r="I25" s="7" t="s">
        <v>1576</v>
      </c>
      <c r="J25" s="3" t="s">
        <v>1043</v>
      </c>
      <c r="K25" s="3" t="s">
        <v>1043</v>
      </c>
    </row>
    <row r="26" spans="2:11" ht="15">
      <c r="B26" s="3" t="s">
        <v>1676</v>
      </c>
      <c r="C26" s="3" t="s">
        <v>10064</v>
      </c>
      <c r="D26" s="3" t="s">
        <v>1038</v>
      </c>
      <c r="E26" s="7"/>
      <c r="F26" s="3" t="s">
        <v>1478</v>
      </c>
      <c r="G26" s="3" t="s">
        <v>1479</v>
      </c>
      <c r="H26" s="3" t="s">
        <v>1480</v>
      </c>
      <c r="I26" s="7" t="s">
        <v>1049</v>
      </c>
      <c r="J26" s="3"/>
      <c r="K26" s="3"/>
    </row>
    <row r="27" spans="2:11" ht="15">
      <c r="B27" s="3" t="s">
        <v>1210</v>
      </c>
      <c r="C27" s="3" t="s">
        <v>10065</v>
      </c>
      <c r="D27" s="3" t="s">
        <v>1573</v>
      </c>
      <c r="E27" s="7"/>
      <c r="F27" s="3" t="s">
        <v>2018</v>
      </c>
      <c r="G27" s="3" t="s">
        <v>2019</v>
      </c>
      <c r="H27" s="3" t="s">
        <v>2020</v>
      </c>
      <c r="I27" s="7" t="s">
        <v>1576</v>
      </c>
      <c r="J27" s="3" t="s">
        <v>1043</v>
      </c>
      <c r="K27" s="3" t="s">
        <v>1043</v>
      </c>
    </row>
    <row r="28" spans="2:11" ht="15">
      <c r="B28" s="3" t="s">
        <v>1050</v>
      </c>
      <c r="C28" s="3" t="s">
        <v>10066</v>
      </c>
      <c r="D28" s="3" t="s">
        <v>1038</v>
      </c>
      <c r="E28" s="7"/>
      <c r="F28" s="3" t="s">
        <v>1948</v>
      </c>
      <c r="G28" s="3" t="s">
        <v>1949</v>
      </c>
      <c r="H28" s="3" t="s">
        <v>2373</v>
      </c>
      <c r="I28" s="7" t="s">
        <v>1042</v>
      </c>
      <c r="J28" s="3" t="s">
        <v>1043</v>
      </c>
      <c r="K28" s="3" t="s">
        <v>1043</v>
      </c>
    </row>
    <row r="29" spans="2:11" ht="15">
      <c r="B29" s="3" t="s">
        <v>1877</v>
      </c>
      <c r="C29" s="3" t="s">
        <v>10067</v>
      </c>
      <c r="D29" s="3" t="s">
        <v>1142</v>
      </c>
      <c r="E29" s="7"/>
      <c r="F29" s="3" t="s">
        <v>1167</v>
      </c>
      <c r="G29" s="3" t="s">
        <v>1168</v>
      </c>
      <c r="H29" s="3" t="s">
        <v>1168</v>
      </c>
      <c r="I29" s="7" t="s">
        <v>1576</v>
      </c>
      <c r="J29" s="3"/>
      <c r="K29" s="3"/>
    </row>
    <row r="30" spans="2:11" ht="15">
      <c r="B30" s="3" t="s">
        <v>1882</v>
      </c>
      <c r="C30" s="3" t="s">
        <v>10068</v>
      </c>
      <c r="D30" s="3" t="s">
        <v>1038</v>
      </c>
      <c r="E30" s="7"/>
      <c r="F30" s="3" t="s">
        <v>1163</v>
      </c>
      <c r="G30" s="3" t="s">
        <v>1164</v>
      </c>
      <c r="H30" s="3" t="s">
        <v>1164</v>
      </c>
      <c r="I30" s="7" t="s">
        <v>1049</v>
      </c>
      <c r="J30" s="3"/>
      <c r="K30" s="3"/>
    </row>
    <row r="31" spans="2:11" ht="15">
      <c r="B31" s="3" t="s">
        <v>1886</v>
      </c>
      <c r="C31" s="3" t="s">
        <v>10069</v>
      </c>
      <c r="D31" s="3" t="s">
        <v>1584</v>
      </c>
      <c r="E31" s="7"/>
      <c r="F31" s="3" t="s">
        <v>1585</v>
      </c>
      <c r="G31" s="3" t="s">
        <v>1586</v>
      </c>
      <c r="H31" s="3" t="s">
        <v>1586</v>
      </c>
      <c r="I31" s="7" t="s">
        <v>1587</v>
      </c>
      <c r="J31" s="3"/>
      <c r="K31" s="3"/>
    </row>
    <row r="32" spans="2:11" ht="15">
      <c r="B32" s="3" t="s">
        <v>1895</v>
      </c>
      <c r="C32" s="3" t="s">
        <v>10070</v>
      </c>
      <c r="D32" s="3" t="s">
        <v>1584</v>
      </c>
      <c r="E32" s="7"/>
      <c r="F32" s="3" t="s">
        <v>1621</v>
      </c>
      <c r="G32" s="3" t="s">
        <v>1622</v>
      </c>
      <c r="H32" s="3" t="s">
        <v>1623</v>
      </c>
      <c r="I32" s="7" t="s">
        <v>1587</v>
      </c>
      <c r="J32" s="3"/>
      <c r="K32" s="3"/>
    </row>
    <row r="33" spans="2:11" ht="15">
      <c r="B33" s="3" t="s">
        <v>1912</v>
      </c>
      <c r="C33" s="3" t="s">
        <v>10071</v>
      </c>
      <c r="D33" s="3" t="s">
        <v>1038</v>
      </c>
      <c r="E33" s="7"/>
      <c r="F33" s="3" t="s">
        <v>1303</v>
      </c>
      <c r="G33" s="3" t="s">
        <v>1304</v>
      </c>
      <c r="H33" s="3" t="s">
        <v>1304</v>
      </c>
      <c r="I33" s="7" t="s">
        <v>1049</v>
      </c>
      <c r="J33" s="3"/>
      <c r="K33" s="3"/>
    </row>
    <row r="34" spans="2:11" ht="15">
      <c r="B34" s="3" t="s">
        <v>1169</v>
      </c>
      <c r="C34" s="3" t="s">
        <v>10072</v>
      </c>
      <c r="D34" s="3" t="s">
        <v>1142</v>
      </c>
      <c r="E34" s="7"/>
      <c r="F34" s="3" t="s">
        <v>1143</v>
      </c>
      <c r="G34" s="3" t="s">
        <v>1144</v>
      </c>
      <c r="H34" s="3" t="s">
        <v>1144</v>
      </c>
      <c r="I34" s="7" t="s">
        <v>1576</v>
      </c>
      <c r="J34" s="3"/>
      <c r="K34" s="3"/>
    </row>
    <row r="35" spans="2:11" ht="15">
      <c r="B35" s="3" t="s">
        <v>1319</v>
      </c>
      <c r="C35" s="3" t="s">
        <v>10073</v>
      </c>
      <c r="D35" s="3" t="s">
        <v>1038</v>
      </c>
      <c r="E35" s="7"/>
      <c r="F35" s="3" t="s">
        <v>1171</v>
      </c>
      <c r="G35" s="3" t="s">
        <v>1172</v>
      </c>
      <c r="H35" s="3" t="s">
        <v>1172</v>
      </c>
      <c r="I35" s="7" t="s">
        <v>1049</v>
      </c>
      <c r="J35" s="3"/>
      <c r="K35" s="3"/>
    </row>
    <row r="36" spans="2:11" ht="15">
      <c r="B36" s="3" t="s">
        <v>1472</v>
      </c>
      <c r="C36" s="3" t="s">
        <v>10074</v>
      </c>
      <c r="D36" s="3" t="s">
        <v>1038</v>
      </c>
      <c r="E36" s="7"/>
      <c r="F36" s="3" t="s">
        <v>1321</v>
      </c>
      <c r="G36" s="3" t="s">
        <v>1322</v>
      </c>
      <c r="H36" s="3" t="s">
        <v>1322</v>
      </c>
      <c r="I36" s="7" t="s">
        <v>1049</v>
      </c>
      <c r="J36" s="3"/>
      <c r="K36" s="3"/>
    </row>
    <row r="37" spans="2:11" ht="15">
      <c r="B37" s="3" t="s">
        <v>1567</v>
      </c>
      <c r="C37" s="3" t="s">
        <v>10075</v>
      </c>
      <c r="D37" s="3" t="s">
        <v>1038</v>
      </c>
      <c r="E37" s="7"/>
      <c r="F37" s="3" t="s">
        <v>1474</v>
      </c>
      <c r="G37" s="3" t="s">
        <v>1475</v>
      </c>
      <c r="H37" s="3" t="s">
        <v>1475</v>
      </c>
      <c r="I37" s="7" t="s">
        <v>1049</v>
      </c>
      <c r="J37" s="3"/>
      <c r="K37" s="3"/>
    </row>
    <row r="38" spans="2:11" ht="15">
      <c r="B38" s="3" t="s">
        <v>1681</v>
      </c>
      <c r="C38" s="3" t="s">
        <v>10076</v>
      </c>
      <c r="D38" s="3" t="s">
        <v>1038</v>
      </c>
      <c r="E38" s="7"/>
      <c r="F38" s="3" t="s">
        <v>1569</v>
      </c>
      <c r="G38" s="3" t="s">
        <v>1570</v>
      </c>
      <c r="H38" s="3" t="s">
        <v>1570</v>
      </c>
      <c r="I38" s="7" t="s">
        <v>1049</v>
      </c>
      <c r="J38" s="3"/>
      <c r="K38" s="3"/>
    </row>
    <row r="39" spans="2:11" ht="15">
      <c r="B39" s="3" t="s">
        <v>1392</v>
      </c>
      <c r="C39" s="3" t="s">
        <v>10077</v>
      </c>
      <c r="D39" s="3" t="s">
        <v>1038</v>
      </c>
      <c r="E39" s="7"/>
      <c r="F39" s="3" t="s">
        <v>1683</v>
      </c>
      <c r="G39" s="3" t="s">
        <v>1684</v>
      </c>
      <c r="H39" s="3" t="s">
        <v>1684</v>
      </c>
      <c r="I39" s="7" t="s">
        <v>1099</v>
      </c>
      <c r="J39" s="3"/>
      <c r="K39" s="3"/>
    </row>
    <row r="40" spans="2:11" ht="15">
      <c r="B40" s="3" t="s">
        <v>1380</v>
      </c>
      <c r="C40" s="3" t="s">
        <v>10078</v>
      </c>
      <c r="D40" s="3" t="s">
        <v>1038</v>
      </c>
      <c r="E40" s="7"/>
      <c r="F40" s="3" t="s">
        <v>1394</v>
      </c>
      <c r="G40" s="3" t="s">
        <v>1395</v>
      </c>
      <c r="H40" s="3" t="s">
        <v>1395</v>
      </c>
      <c r="I40" s="7" t="s">
        <v>1049</v>
      </c>
      <c r="J40" s="3"/>
      <c r="K40" s="3"/>
    </row>
    <row r="41" spans="2:11" ht="15">
      <c r="B41" s="3" t="s">
        <v>1388</v>
      </c>
      <c r="C41" s="3" t="s">
        <v>10079</v>
      </c>
      <c r="D41" s="3" t="s">
        <v>1038</v>
      </c>
      <c r="E41" s="7"/>
      <c r="F41" s="3" t="s">
        <v>1382</v>
      </c>
      <c r="G41" s="3" t="s">
        <v>1383</v>
      </c>
      <c r="H41" s="3" t="s">
        <v>1383</v>
      </c>
      <c r="I41" s="7" t="s">
        <v>1049</v>
      </c>
      <c r="J41" s="3"/>
      <c r="K41" s="3"/>
    </row>
    <row r="42" spans="2:11" ht="15">
      <c r="B42" s="3" t="s">
        <v>1384</v>
      </c>
      <c r="C42" s="3" t="s">
        <v>10080</v>
      </c>
      <c r="D42" s="3" t="s">
        <v>1038</v>
      </c>
      <c r="E42" s="7"/>
      <c r="F42" s="3" t="s">
        <v>1390</v>
      </c>
      <c r="G42" s="3" t="s">
        <v>1391</v>
      </c>
      <c r="H42" s="3" t="s">
        <v>1391</v>
      </c>
      <c r="I42" s="7" t="s">
        <v>1049</v>
      </c>
      <c r="J42" s="3"/>
      <c r="K42" s="3"/>
    </row>
    <row r="43" spans="2:11" ht="15">
      <c r="B43" s="3" t="s">
        <v>1448</v>
      </c>
      <c r="C43" s="3" t="s">
        <v>10081</v>
      </c>
      <c r="D43" s="3" t="s">
        <v>1038</v>
      </c>
      <c r="E43" s="7"/>
      <c r="F43" s="3" t="s">
        <v>1386</v>
      </c>
      <c r="G43" s="3" t="s">
        <v>1387</v>
      </c>
      <c r="H43" s="3" t="s">
        <v>1387</v>
      </c>
      <c r="I43" s="7" t="s">
        <v>1049</v>
      </c>
      <c r="J43" s="3"/>
      <c r="K43" s="3"/>
    </row>
    <row r="44" spans="2:11" ht="15">
      <c r="B44" s="3" t="s">
        <v>1223</v>
      </c>
      <c r="C44" s="3" t="s">
        <v>10082</v>
      </c>
      <c r="D44" s="3" t="s">
        <v>1038</v>
      </c>
      <c r="E44" s="7"/>
      <c r="F44" s="3" t="s">
        <v>1450</v>
      </c>
      <c r="G44" s="3" t="s">
        <v>1451</v>
      </c>
      <c r="H44" s="3" t="s">
        <v>1451</v>
      </c>
      <c r="I44" s="7" t="s">
        <v>1076</v>
      </c>
      <c r="J44" s="3"/>
      <c r="K44" s="3"/>
    </row>
    <row r="45" spans="2:11" ht="15">
      <c r="B45" s="3" t="s">
        <v>1215</v>
      </c>
      <c r="C45" s="3" t="s">
        <v>10083</v>
      </c>
      <c r="D45" s="3" t="s">
        <v>1038</v>
      </c>
      <c r="E45" s="7"/>
      <c r="F45" s="3" t="s">
        <v>1225</v>
      </c>
      <c r="G45" s="3" t="s">
        <v>1226</v>
      </c>
      <c r="H45" s="3" t="s">
        <v>1226</v>
      </c>
      <c r="I45" s="7" t="s">
        <v>1049</v>
      </c>
      <c r="J45" s="3"/>
      <c r="K45" s="3"/>
    </row>
    <row r="46" spans="2:11" ht="15">
      <c r="B46" s="3" t="s">
        <v>1219</v>
      </c>
      <c r="C46" s="3" t="s">
        <v>10084</v>
      </c>
      <c r="D46" s="3" t="s">
        <v>1038</v>
      </c>
      <c r="E46" s="7"/>
      <c r="F46" s="3" t="s">
        <v>1217</v>
      </c>
      <c r="G46" s="3" t="s">
        <v>1218</v>
      </c>
      <c r="H46" s="3" t="s">
        <v>1218</v>
      </c>
      <c r="I46" s="7" t="s">
        <v>1049</v>
      </c>
      <c r="J46" s="3"/>
      <c r="K46" s="3"/>
    </row>
    <row r="47" spans="2:11" ht="15">
      <c r="B47" s="3" t="s">
        <v>1227</v>
      </c>
      <c r="C47" s="3" t="s">
        <v>10085</v>
      </c>
      <c r="D47" s="3" t="s">
        <v>1038</v>
      </c>
      <c r="E47" s="7"/>
      <c r="F47" s="3" t="s">
        <v>1221</v>
      </c>
      <c r="G47" s="3" t="s">
        <v>1222</v>
      </c>
      <c r="H47" s="3" t="s">
        <v>1222</v>
      </c>
      <c r="I47" s="7" t="s">
        <v>1049</v>
      </c>
      <c r="J47" s="3"/>
      <c r="K47" s="3"/>
    </row>
    <row r="48" spans="2:11" ht="15">
      <c r="B48" s="3" t="s">
        <v>1191</v>
      </c>
      <c r="C48" s="3" t="s">
        <v>10086</v>
      </c>
      <c r="D48" s="3" t="s">
        <v>1038</v>
      </c>
      <c r="E48" s="7"/>
      <c r="F48" s="3" t="s">
        <v>1229</v>
      </c>
      <c r="G48" s="3" t="s">
        <v>1230</v>
      </c>
      <c r="H48" s="3" t="s">
        <v>1230</v>
      </c>
      <c r="I48" s="7" t="s">
        <v>1076</v>
      </c>
      <c r="J48" s="3"/>
      <c r="K48" s="3"/>
    </row>
    <row r="49" spans="2:11" ht="15">
      <c r="B49" s="3" t="s">
        <v>1195</v>
      </c>
      <c r="C49" s="3" t="s">
        <v>10087</v>
      </c>
      <c r="D49" s="3" t="s">
        <v>1038</v>
      </c>
      <c r="E49" s="7"/>
      <c r="F49" s="3" t="s">
        <v>1193</v>
      </c>
      <c r="G49" s="3" t="s">
        <v>1194</v>
      </c>
      <c r="H49" s="3" t="s">
        <v>1194</v>
      </c>
      <c r="I49" s="7" t="s">
        <v>1049</v>
      </c>
      <c r="J49" s="3"/>
      <c r="K49" s="3"/>
    </row>
    <row r="50" spans="2:11" ht="15">
      <c r="B50" s="3" t="s">
        <v>1187</v>
      </c>
      <c r="C50" s="3" t="s">
        <v>10088</v>
      </c>
      <c r="D50" s="3" t="s">
        <v>1038</v>
      </c>
      <c r="E50" s="7"/>
      <c r="F50" s="3" t="s">
        <v>1197</v>
      </c>
      <c r="G50" s="3" t="s">
        <v>1198</v>
      </c>
      <c r="H50" s="3" t="s">
        <v>1198</v>
      </c>
      <c r="I50" s="7" t="s">
        <v>1049</v>
      </c>
      <c r="J50" s="3"/>
      <c r="K50" s="3"/>
    </row>
    <row r="51" spans="2:11" ht="15">
      <c r="B51" s="3" t="s">
        <v>1416</v>
      </c>
      <c r="C51" s="3" t="s">
        <v>10089</v>
      </c>
      <c r="D51" s="3" t="s">
        <v>1038</v>
      </c>
      <c r="E51" s="7"/>
      <c r="F51" s="3" t="s">
        <v>1189</v>
      </c>
      <c r="G51" s="3" t="s">
        <v>1190</v>
      </c>
      <c r="H51" s="3" t="s">
        <v>1190</v>
      </c>
      <c r="I51" s="7" t="s">
        <v>1076</v>
      </c>
      <c r="J51" s="3"/>
      <c r="K51" s="3"/>
    </row>
    <row r="52" spans="2:11" ht="15">
      <c r="B52" s="3" t="s">
        <v>1916</v>
      </c>
      <c r="C52" s="3" t="s">
        <v>10090</v>
      </c>
      <c r="D52" s="3" t="s">
        <v>1038</v>
      </c>
      <c r="E52" s="7"/>
      <c r="F52" s="3" t="s">
        <v>1418</v>
      </c>
      <c r="G52" s="3" t="s">
        <v>1419</v>
      </c>
      <c r="H52" s="3" t="s">
        <v>1419</v>
      </c>
      <c r="I52" s="7" t="s">
        <v>1049</v>
      </c>
      <c r="J52" s="3"/>
      <c r="K52" s="3"/>
    </row>
    <row r="53" spans="2:11" ht="15">
      <c r="B53" s="3" t="s">
        <v>1428</v>
      </c>
      <c r="C53" s="3" t="s">
        <v>10091</v>
      </c>
      <c r="D53" s="3" t="s">
        <v>1038</v>
      </c>
      <c r="E53" s="7"/>
      <c r="F53" s="3" t="s">
        <v>1426</v>
      </c>
      <c r="G53" s="3" t="s">
        <v>1427</v>
      </c>
      <c r="H53" s="3" t="s">
        <v>1427</v>
      </c>
      <c r="I53" s="7" t="s">
        <v>1076</v>
      </c>
      <c r="J53" s="3"/>
      <c r="K53" s="3"/>
    </row>
    <row r="54" spans="2:11" ht="15">
      <c r="B54" s="3" t="s">
        <v>1420</v>
      </c>
      <c r="C54" s="3" t="s">
        <v>10092</v>
      </c>
      <c r="D54" s="3" t="s">
        <v>1038</v>
      </c>
      <c r="E54" s="7"/>
      <c r="F54" s="3" t="s">
        <v>1430</v>
      </c>
      <c r="G54" s="3" t="s">
        <v>1431</v>
      </c>
      <c r="H54" s="3" t="s">
        <v>1431</v>
      </c>
      <c r="I54" s="7" t="s">
        <v>1099</v>
      </c>
      <c r="J54" s="3"/>
      <c r="K54" s="3"/>
    </row>
    <row r="55" spans="2:11" ht="15">
      <c r="B55" s="3" t="s">
        <v>1571</v>
      </c>
      <c r="C55" s="3" t="s">
        <v>10093</v>
      </c>
      <c r="D55" s="3" t="s">
        <v>1038</v>
      </c>
      <c r="E55" s="7"/>
      <c r="F55" s="3" t="s">
        <v>1422</v>
      </c>
      <c r="G55" s="3" t="s">
        <v>1423</v>
      </c>
      <c r="H55" s="3" t="s">
        <v>1423</v>
      </c>
      <c r="I55" s="7" t="s">
        <v>1076</v>
      </c>
      <c r="J55" s="3"/>
      <c r="K55" s="3"/>
    </row>
    <row r="56" spans="2:11" ht="15">
      <c r="B56" s="3" t="s">
        <v>1765</v>
      </c>
      <c r="C56" s="3" t="s">
        <v>10094</v>
      </c>
      <c r="D56" s="3" t="s">
        <v>1573</v>
      </c>
      <c r="E56" s="7"/>
      <c r="F56" s="3" t="s">
        <v>1574</v>
      </c>
      <c r="G56" s="3" t="s">
        <v>1575</v>
      </c>
      <c r="H56" s="3" t="s">
        <v>1575</v>
      </c>
      <c r="I56" s="7" t="s">
        <v>1576</v>
      </c>
      <c r="J56" s="3"/>
      <c r="K56" s="3"/>
    </row>
    <row r="57" spans="2:11" ht="15">
      <c r="B57" s="3" t="s">
        <v>1920</v>
      </c>
      <c r="C57" s="3" t="s">
        <v>10095</v>
      </c>
      <c r="D57" s="3" t="s">
        <v>1573</v>
      </c>
      <c r="E57" s="7"/>
      <c r="F57" s="3" t="s">
        <v>1767</v>
      </c>
      <c r="G57" s="3" t="s">
        <v>1768</v>
      </c>
      <c r="H57" s="3" t="s">
        <v>1768</v>
      </c>
      <c r="I57" s="7" t="s">
        <v>1618</v>
      </c>
      <c r="J57" s="3"/>
      <c r="K57" s="3"/>
    </row>
    <row r="58" spans="2:11" ht="15">
      <c r="B58" s="3" t="s">
        <v>1781</v>
      </c>
      <c r="C58" s="3" t="s">
        <v>10096</v>
      </c>
      <c r="D58" s="3" t="s">
        <v>1038</v>
      </c>
      <c r="E58" s="7"/>
      <c r="F58" s="3" t="s">
        <v>2165</v>
      </c>
      <c r="G58" s="3" t="s">
        <v>2166</v>
      </c>
      <c r="H58" s="3" t="s">
        <v>2167</v>
      </c>
      <c r="I58" s="7" t="s">
        <v>1049</v>
      </c>
      <c r="J58" s="3"/>
      <c r="K58" s="3"/>
    </row>
    <row r="59" spans="2:11" ht="15">
      <c r="B59" s="3" t="s">
        <v>1784</v>
      </c>
      <c r="C59" s="3" t="s">
        <v>10097</v>
      </c>
      <c r="D59" s="3" t="s">
        <v>1038</v>
      </c>
      <c r="E59" s="7"/>
      <c r="F59" s="3" t="s">
        <v>2169</v>
      </c>
      <c r="G59" s="3" t="s">
        <v>2170</v>
      </c>
      <c r="H59" s="3" t="s">
        <v>2171</v>
      </c>
      <c r="I59" s="7" t="s">
        <v>1049</v>
      </c>
      <c r="J59" s="3"/>
      <c r="K59" s="3"/>
    </row>
    <row r="60" spans="2:11" ht="15">
      <c r="B60" s="3" t="s">
        <v>1788</v>
      </c>
      <c r="C60" s="3" t="s">
        <v>10098</v>
      </c>
      <c r="D60" s="3" t="s">
        <v>1038</v>
      </c>
      <c r="E60" s="7"/>
      <c r="F60" s="3" t="s">
        <v>2143</v>
      </c>
      <c r="G60" s="3" t="s">
        <v>2144</v>
      </c>
      <c r="H60" s="3" t="s">
        <v>2145</v>
      </c>
      <c r="I60" s="7" t="s">
        <v>1049</v>
      </c>
      <c r="J60" s="3"/>
      <c r="K60" s="3"/>
    </row>
    <row r="61" spans="2:11" ht="15">
      <c r="B61" s="3" t="s">
        <v>1792</v>
      </c>
      <c r="C61" s="3" t="s">
        <v>10099</v>
      </c>
      <c r="D61" s="3" t="s">
        <v>1038</v>
      </c>
      <c r="E61" s="7"/>
      <c r="F61" s="3" t="s">
        <v>2147</v>
      </c>
      <c r="G61" s="3" t="s">
        <v>2148</v>
      </c>
      <c r="H61" s="3" t="s">
        <v>2149</v>
      </c>
      <c r="I61" s="7" t="s">
        <v>1049</v>
      </c>
      <c r="J61" s="3"/>
      <c r="K61" s="3"/>
    </row>
    <row r="62" spans="2:11" ht="15">
      <c r="B62" s="3" t="s">
        <v>1796</v>
      </c>
      <c r="C62" s="3" t="s">
        <v>10100</v>
      </c>
      <c r="D62" s="3" t="s">
        <v>1038</v>
      </c>
      <c r="E62" s="7"/>
      <c r="F62" s="3" t="s">
        <v>2133</v>
      </c>
      <c r="G62" s="3" t="s">
        <v>2134</v>
      </c>
      <c r="H62" s="3"/>
      <c r="I62" s="7" t="s">
        <v>1049</v>
      </c>
      <c r="J62" s="3"/>
      <c r="K62" s="3"/>
    </row>
    <row r="63" spans="2:11" ht="15">
      <c r="B63" s="3" t="s">
        <v>1800</v>
      </c>
      <c r="C63" s="3" t="s">
        <v>10101</v>
      </c>
      <c r="D63" s="3" t="s">
        <v>1038</v>
      </c>
      <c r="E63" s="7"/>
      <c r="F63" s="3" t="s">
        <v>2136</v>
      </c>
      <c r="G63" s="3" t="s">
        <v>2137</v>
      </c>
      <c r="H63" s="3"/>
      <c r="I63" s="7" t="s">
        <v>1049</v>
      </c>
      <c r="J63" s="3"/>
      <c r="K63" s="3"/>
    </row>
    <row r="64" spans="2:11" ht="15">
      <c r="B64" s="3" t="s">
        <v>1804</v>
      </c>
      <c r="C64" s="3" t="s">
        <v>10102</v>
      </c>
      <c r="D64" s="3" t="s">
        <v>1038</v>
      </c>
      <c r="E64" s="7"/>
      <c r="F64" s="3" t="s">
        <v>2155</v>
      </c>
      <c r="G64" s="3" t="s">
        <v>2156</v>
      </c>
      <c r="H64" s="3"/>
      <c r="I64" s="7" t="s">
        <v>1049</v>
      </c>
      <c r="J64" s="3"/>
      <c r="K64" s="3"/>
    </row>
    <row r="65" spans="2:11" ht="15">
      <c r="B65" s="3" t="s">
        <v>1808</v>
      </c>
      <c r="C65" s="3" t="s">
        <v>10103</v>
      </c>
      <c r="D65" s="3" t="s">
        <v>1038</v>
      </c>
      <c r="E65" s="7"/>
      <c r="F65" s="3" t="s">
        <v>2158</v>
      </c>
      <c r="G65" s="3" t="s">
        <v>2159</v>
      </c>
      <c r="H65" s="3"/>
      <c r="I65" s="7" t="s">
        <v>1049</v>
      </c>
      <c r="J65" s="3"/>
      <c r="K65" s="3"/>
    </row>
    <row r="66" spans="2:11" ht="15">
      <c r="B66" s="3" t="s">
        <v>1812</v>
      </c>
      <c r="C66" s="3" t="s">
        <v>10104</v>
      </c>
      <c r="D66" s="3" t="s">
        <v>1038</v>
      </c>
      <c r="E66" s="7"/>
      <c r="F66" s="3" t="s">
        <v>2065</v>
      </c>
      <c r="G66" s="3" t="s">
        <v>2066</v>
      </c>
      <c r="H66" s="3"/>
      <c r="I66" s="7" t="s">
        <v>1049</v>
      </c>
      <c r="J66" s="3"/>
      <c r="K66" s="3"/>
    </row>
    <row r="67" spans="2:11" ht="15">
      <c r="B67" s="3" t="s">
        <v>1816</v>
      </c>
      <c r="C67" s="3" t="s">
        <v>10105</v>
      </c>
      <c r="D67" s="3" t="s">
        <v>1038</v>
      </c>
      <c r="E67" s="7"/>
      <c r="F67" s="3" t="s">
        <v>2068</v>
      </c>
      <c r="G67" s="3" t="s">
        <v>2069</v>
      </c>
      <c r="H67" s="3"/>
      <c r="I67" s="7" t="s">
        <v>1049</v>
      </c>
      <c r="J67" s="3"/>
      <c r="K67" s="3"/>
    </row>
    <row r="68" spans="2:11" ht="15">
      <c r="B68" s="3" t="s">
        <v>1820</v>
      </c>
      <c r="C68" s="3" t="s">
        <v>10106</v>
      </c>
      <c r="D68" s="3" t="s">
        <v>1038</v>
      </c>
      <c r="E68" s="7"/>
      <c r="F68" s="3" t="s">
        <v>2045</v>
      </c>
      <c r="G68" s="3" t="s">
        <v>2046</v>
      </c>
      <c r="H68" s="3"/>
      <c r="I68" s="7" t="s">
        <v>1049</v>
      </c>
      <c r="J68" s="3"/>
      <c r="K68" s="3"/>
    </row>
    <row r="69" spans="2:11" ht="15">
      <c r="B69" s="3" t="s">
        <v>1824</v>
      </c>
      <c r="C69" s="3" t="s">
        <v>10107</v>
      </c>
      <c r="D69" s="3" t="s">
        <v>1038</v>
      </c>
      <c r="E69" s="7"/>
      <c r="F69" s="3" t="s">
        <v>2048</v>
      </c>
      <c r="G69" s="3" t="s">
        <v>2049</v>
      </c>
      <c r="H69" s="3"/>
      <c r="I69" s="7" t="s">
        <v>1049</v>
      </c>
      <c r="J69" s="3"/>
      <c r="K69" s="3"/>
    </row>
    <row r="70" spans="2:11" ht="15">
      <c r="B70" s="3" t="s">
        <v>1828</v>
      </c>
      <c r="C70" s="3" t="s">
        <v>10108</v>
      </c>
      <c r="D70" s="3" t="s">
        <v>1038</v>
      </c>
      <c r="E70" s="7"/>
      <c r="F70" s="3" t="s">
        <v>2035</v>
      </c>
      <c r="G70" s="3" t="s">
        <v>2036</v>
      </c>
      <c r="H70" s="3"/>
      <c r="I70" s="7" t="s">
        <v>1049</v>
      </c>
      <c r="J70" s="3"/>
      <c r="K70" s="3"/>
    </row>
    <row r="71" spans="2:11" ht="15">
      <c r="B71" s="3" t="s">
        <v>1832</v>
      </c>
      <c r="C71" s="3" t="s">
        <v>10109</v>
      </c>
      <c r="D71" s="3" t="s">
        <v>1038</v>
      </c>
      <c r="E71" s="7"/>
      <c r="F71" s="3" t="s">
        <v>2038</v>
      </c>
      <c r="G71" s="3" t="s">
        <v>2039</v>
      </c>
      <c r="H71" s="3"/>
      <c r="I71" s="7" t="s">
        <v>1049</v>
      </c>
      <c r="J71" s="3"/>
      <c r="K71" s="3"/>
    </row>
    <row r="72" spans="2:11" ht="15">
      <c r="B72" s="3" t="s">
        <v>1836</v>
      </c>
      <c r="C72" s="3" t="s">
        <v>10110</v>
      </c>
      <c r="D72" s="3" t="s">
        <v>1038</v>
      </c>
      <c r="E72" s="7"/>
      <c r="F72" s="3" t="s">
        <v>2055</v>
      </c>
      <c r="G72" s="3" t="s">
        <v>2056</v>
      </c>
      <c r="H72" s="3"/>
      <c r="I72" s="7" t="s">
        <v>1049</v>
      </c>
      <c r="J72" s="3"/>
      <c r="K72" s="3"/>
    </row>
    <row r="73" spans="2:11" ht="15">
      <c r="B73" s="3" t="s">
        <v>1840</v>
      </c>
      <c r="C73" s="3" t="s">
        <v>10111</v>
      </c>
      <c r="D73" s="3" t="s">
        <v>1038</v>
      </c>
      <c r="E73" s="7"/>
      <c r="F73" s="3" t="s">
        <v>2058</v>
      </c>
      <c r="G73" s="3" t="s">
        <v>2059</v>
      </c>
      <c r="H73" s="3"/>
      <c r="I73" s="7" t="s">
        <v>1049</v>
      </c>
      <c r="J73" s="3"/>
      <c r="K73" s="3"/>
    </row>
    <row r="74" spans="2:11" ht="15">
      <c r="B74" s="3" t="s">
        <v>1846</v>
      </c>
      <c r="C74" s="3" t="s">
        <v>10112</v>
      </c>
      <c r="D74" s="3" t="s">
        <v>1038</v>
      </c>
      <c r="E74" s="7"/>
      <c r="F74" s="3" t="s">
        <v>2000</v>
      </c>
      <c r="G74" s="3" t="s">
        <v>2001</v>
      </c>
      <c r="H74" s="3" t="s">
        <v>2002</v>
      </c>
      <c r="I74" s="7" t="s">
        <v>1049</v>
      </c>
      <c r="J74" s="3"/>
      <c r="K74" s="3"/>
    </row>
    <row r="75" spans="2:11" ht="15">
      <c r="B75" s="3" t="s">
        <v>1851</v>
      </c>
      <c r="C75" s="3" t="s">
        <v>10113</v>
      </c>
      <c r="D75" s="3" t="s">
        <v>1038</v>
      </c>
      <c r="E75" s="7"/>
      <c r="F75" s="3" t="s">
        <v>2004</v>
      </c>
      <c r="G75" s="3" t="s">
        <v>2005</v>
      </c>
      <c r="H75" s="3" t="s">
        <v>2006</v>
      </c>
      <c r="I75" s="7" t="s">
        <v>1076</v>
      </c>
      <c r="J75" s="3"/>
      <c r="K75" s="3"/>
    </row>
    <row r="76" spans="2:11" ht="15">
      <c r="B76" s="3" t="s">
        <v>1856</v>
      </c>
      <c r="C76" s="3" t="s">
        <v>10114</v>
      </c>
      <c r="D76" s="3" t="s">
        <v>1038</v>
      </c>
      <c r="E76" s="7"/>
      <c r="F76" s="3" t="s">
        <v>2012</v>
      </c>
      <c r="G76" s="3" t="s">
        <v>2013</v>
      </c>
      <c r="H76" s="3"/>
      <c r="I76" s="7" t="s">
        <v>1049</v>
      </c>
      <c r="J76" s="3"/>
      <c r="K76" s="3"/>
    </row>
    <row r="77" spans="2:11" ht="15">
      <c r="B77" s="3" t="s">
        <v>1861</v>
      </c>
      <c r="C77" s="3" t="s">
        <v>10115</v>
      </c>
      <c r="D77" s="3" t="s">
        <v>1038</v>
      </c>
      <c r="E77" s="7"/>
      <c r="F77" s="3" t="s">
        <v>2015</v>
      </c>
      <c r="G77" s="3" t="s">
        <v>2016</v>
      </c>
      <c r="H77" s="3"/>
      <c r="I77" s="7" t="s">
        <v>1049</v>
      </c>
      <c r="J77" s="3"/>
      <c r="K77" s="3"/>
    </row>
    <row r="78" spans="2:11" ht="15">
      <c r="B78" s="3" t="s">
        <v>1867</v>
      </c>
      <c r="C78" s="3" t="s">
        <v>10116</v>
      </c>
      <c r="D78" s="3" t="s">
        <v>1038</v>
      </c>
      <c r="E78" s="7"/>
      <c r="F78" s="3" t="s">
        <v>1979</v>
      </c>
      <c r="G78" s="3" t="s">
        <v>1980</v>
      </c>
      <c r="H78" s="3"/>
      <c r="I78" s="7" t="s">
        <v>1049</v>
      </c>
      <c r="J78" s="3"/>
      <c r="K78" s="3"/>
    </row>
    <row r="79" spans="2:11" ht="15">
      <c r="B79" s="3" t="s">
        <v>6136</v>
      </c>
      <c r="C79" s="3" t="s">
        <v>10117</v>
      </c>
      <c r="D79" s="3" t="s">
        <v>1038</v>
      </c>
      <c r="E79" s="7"/>
      <c r="F79" s="3" t="s">
        <v>1982</v>
      </c>
      <c r="G79" s="3" t="s">
        <v>1983</v>
      </c>
      <c r="H79" s="3"/>
      <c r="I79" s="7" t="s">
        <v>1049</v>
      </c>
      <c r="J79" s="3"/>
      <c r="K79" s="3"/>
    </row>
    <row r="80" spans="2:11" ht="15">
      <c r="B80" s="3" t="s">
        <v>6138</v>
      </c>
      <c r="C80" s="3" t="s">
        <v>10118</v>
      </c>
      <c r="D80" s="3" t="s">
        <v>1038</v>
      </c>
      <c r="E80" s="7"/>
      <c r="F80" s="3" t="s">
        <v>1969</v>
      </c>
      <c r="G80" s="3" t="s">
        <v>1970</v>
      </c>
      <c r="H80" s="3"/>
      <c r="I80" s="7" t="s">
        <v>1049</v>
      </c>
      <c r="J80" s="3"/>
      <c r="K80" s="3"/>
    </row>
    <row r="81" spans="2:11" ht="15">
      <c r="B81" s="3" t="s">
        <v>6140</v>
      </c>
      <c r="C81" s="3" t="s">
        <v>10119</v>
      </c>
      <c r="D81" s="3" t="s">
        <v>1038</v>
      </c>
      <c r="E81" s="7"/>
      <c r="F81" s="3" t="s">
        <v>1972</v>
      </c>
      <c r="G81" s="3" t="s">
        <v>1973</v>
      </c>
      <c r="H81" s="3"/>
      <c r="I81" s="7" t="s">
        <v>1049</v>
      </c>
      <c r="J81" s="3"/>
      <c r="K81" s="3"/>
    </row>
    <row r="82" spans="2:11" ht="15">
      <c r="B82" s="3" t="s">
        <v>6142</v>
      </c>
      <c r="C82" s="3" t="s">
        <v>10120</v>
      </c>
      <c r="D82" s="3" t="s">
        <v>1038</v>
      </c>
      <c r="E82" s="7"/>
      <c r="F82" s="3" t="s">
        <v>1989</v>
      </c>
      <c r="G82" s="3" t="s">
        <v>1990</v>
      </c>
      <c r="H82" s="3"/>
      <c r="I82" s="7" t="s">
        <v>1049</v>
      </c>
      <c r="J82" s="3"/>
      <c r="K82" s="3"/>
    </row>
    <row r="83" spans="2:11" ht="15">
      <c r="B83" s="3" t="s">
        <v>6144</v>
      </c>
      <c r="C83" s="3" t="s">
        <v>10121</v>
      </c>
      <c r="D83" s="3" t="s">
        <v>1038</v>
      </c>
      <c r="E83" s="7"/>
      <c r="F83" s="3" t="s">
        <v>1992</v>
      </c>
      <c r="G83" s="3" t="s">
        <v>1993</v>
      </c>
      <c r="H83" s="3"/>
      <c r="I83" s="7" t="s">
        <v>1049</v>
      </c>
      <c r="J83" s="3"/>
      <c r="K83" s="3"/>
    </row>
    <row r="84" spans="2:11" ht="15">
      <c r="B84" s="3" t="s">
        <v>1432</v>
      </c>
      <c r="C84" s="3" t="s">
        <v>10122</v>
      </c>
      <c r="D84" s="3" t="s">
        <v>2173</v>
      </c>
      <c r="E84" s="7"/>
      <c r="F84" s="3" t="s">
        <v>2174</v>
      </c>
      <c r="G84" s="3" t="s">
        <v>2175</v>
      </c>
      <c r="H84" s="3" t="s">
        <v>2176</v>
      </c>
      <c r="I84" s="7" t="s">
        <v>1207</v>
      </c>
      <c r="J84" s="3"/>
      <c r="K84" s="3"/>
    </row>
    <row r="85" spans="2:11" ht="15">
      <c r="B85" s="3" t="s">
        <v>1532</v>
      </c>
      <c r="C85" s="3" t="s">
        <v>10123</v>
      </c>
      <c r="D85" s="3" t="s">
        <v>1038</v>
      </c>
      <c r="E85" s="7"/>
      <c r="F85" s="3" t="s">
        <v>1646</v>
      </c>
      <c r="G85" s="3" t="s">
        <v>1647</v>
      </c>
      <c r="H85" s="3" t="s">
        <v>1648</v>
      </c>
      <c r="I85" s="7" t="s">
        <v>1049</v>
      </c>
      <c r="J85" s="3"/>
      <c r="K85" s="3"/>
    </row>
    <row r="86" spans="2:11" ht="15">
      <c r="B86" s="3" t="s">
        <v>1059</v>
      </c>
      <c r="C86" s="3" t="s">
        <v>10124</v>
      </c>
      <c r="D86" s="3" t="s">
        <v>2192</v>
      </c>
      <c r="E86" s="7"/>
      <c r="F86" s="3" t="s">
        <v>2201</v>
      </c>
      <c r="G86" s="3" t="s">
        <v>2202</v>
      </c>
      <c r="H86" s="3" t="s">
        <v>2203</v>
      </c>
      <c r="I86" s="7" t="s">
        <v>1207</v>
      </c>
      <c r="J86" s="3"/>
      <c r="K86" s="3"/>
    </row>
    <row r="87" spans="2:11" ht="15">
      <c r="B87" s="3" t="s">
        <v>1730</v>
      </c>
      <c r="C87" s="3" t="s">
        <v>10125</v>
      </c>
      <c r="D87" s="3" t="s">
        <v>1038</v>
      </c>
      <c r="E87" s="7"/>
      <c r="F87" s="3" t="s">
        <v>2124</v>
      </c>
      <c r="G87" s="3" t="s">
        <v>2125</v>
      </c>
      <c r="H87" s="3" t="s">
        <v>2125</v>
      </c>
      <c r="I87" s="7" t="s">
        <v>1099</v>
      </c>
      <c r="J87" s="3"/>
      <c r="K87" s="3"/>
    </row>
    <row r="88" spans="2:11" ht="15">
      <c r="B88" s="3" t="s">
        <v>1077</v>
      </c>
      <c r="C88" s="3" t="s">
        <v>10126</v>
      </c>
      <c r="D88" s="3" t="s">
        <v>2192</v>
      </c>
      <c r="E88" s="7"/>
      <c r="F88" s="3" t="s">
        <v>2193</v>
      </c>
      <c r="G88" s="3" t="s">
        <v>2194</v>
      </c>
      <c r="H88" s="3" t="s">
        <v>2195</v>
      </c>
      <c r="I88" s="7" t="s">
        <v>1207</v>
      </c>
      <c r="J88" s="3"/>
      <c r="K88" s="3"/>
    </row>
    <row r="89" spans="2:11" ht="15">
      <c r="B89" s="3" t="s">
        <v>1734</v>
      </c>
      <c r="C89" s="3" t="s">
        <v>10127</v>
      </c>
      <c r="D89" s="3" t="s">
        <v>1573</v>
      </c>
      <c r="E89" s="7"/>
      <c r="F89" s="3" t="s">
        <v>1615</v>
      </c>
      <c r="G89" s="3" t="s">
        <v>1616</v>
      </c>
      <c r="H89" s="3" t="s">
        <v>1617</v>
      </c>
      <c r="I89" s="7" t="s">
        <v>1618</v>
      </c>
      <c r="J89" s="3" t="s">
        <v>1043</v>
      </c>
      <c r="K89" s="3" t="s">
        <v>1043</v>
      </c>
    </row>
    <row r="90" spans="2:11" ht="15">
      <c r="B90" s="3" t="s">
        <v>1116</v>
      </c>
      <c r="C90" s="3" t="s">
        <v>10128</v>
      </c>
      <c r="D90" s="3" t="s">
        <v>2173</v>
      </c>
      <c r="E90" s="7"/>
      <c r="F90" s="3" t="s">
        <v>2230</v>
      </c>
      <c r="G90" s="3" t="s">
        <v>2231</v>
      </c>
      <c r="H90" s="3" t="s">
        <v>2232</v>
      </c>
      <c r="I90" s="7" t="s">
        <v>1207</v>
      </c>
      <c r="J90" s="3"/>
      <c r="K90" s="3"/>
    </row>
    <row r="91" spans="2:11" ht="15">
      <c r="B91" s="3" t="s">
        <v>1305</v>
      </c>
      <c r="C91" s="3" t="s">
        <v>10129</v>
      </c>
      <c r="D91" s="3" t="s">
        <v>1066</v>
      </c>
      <c r="E91" s="7" t="s">
        <v>1626</v>
      </c>
      <c r="F91" s="3" t="s">
        <v>1627</v>
      </c>
      <c r="G91" s="3" t="s">
        <v>1628</v>
      </c>
      <c r="H91" s="3" t="s">
        <v>1629</v>
      </c>
      <c r="I91" s="7" t="s">
        <v>1042</v>
      </c>
      <c r="J91" s="3"/>
      <c r="K91" s="3"/>
    </row>
    <row r="92" spans="2:11" ht="15">
      <c r="B92" s="3" t="s">
        <v>1121</v>
      </c>
      <c r="C92" s="3" t="s">
        <v>10130</v>
      </c>
      <c r="D92" s="3" t="s">
        <v>2192</v>
      </c>
      <c r="E92" s="7"/>
      <c r="F92" s="3" t="s">
        <v>2238</v>
      </c>
      <c r="G92" s="3" t="s">
        <v>2239</v>
      </c>
      <c r="H92" s="3" t="s">
        <v>2240</v>
      </c>
      <c r="I92" s="7" t="s">
        <v>1207</v>
      </c>
      <c r="J92" s="3"/>
      <c r="K92" s="3"/>
    </row>
    <row r="93" spans="2:11" ht="15">
      <c r="B93" s="3" t="s">
        <v>1308</v>
      </c>
      <c r="C93" s="3" t="s">
        <v>10131</v>
      </c>
      <c r="D93" s="3" t="s">
        <v>1038</v>
      </c>
      <c r="E93" s="7"/>
      <c r="F93" s="3" t="s">
        <v>1637</v>
      </c>
      <c r="G93" s="3" t="s">
        <v>1638</v>
      </c>
      <c r="H93" s="3" t="s">
        <v>1639</v>
      </c>
      <c r="I93" s="7" t="s">
        <v>1049</v>
      </c>
      <c r="J93" s="3"/>
      <c r="K93" s="3"/>
    </row>
    <row r="94" spans="2:11" ht="15">
      <c r="B94" s="3" t="s">
        <v>1603</v>
      </c>
      <c r="C94" s="3" t="s">
        <v>10132</v>
      </c>
      <c r="D94" s="3" t="s">
        <v>2192</v>
      </c>
      <c r="E94" s="7"/>
      <c r="F94" s="3" t="s">
        <v>2234</v>
      </c>
      <c r="G94" s="3" t="s">
        <v>2235</v>
      </c>
      <c r="H94" s="3" t="s">
        <v>2236</v>
      </c>
      <c r="I94" s="7" t="s">
        <v>1207</v>
      </c>
      <c r="J94" s="3"/>
      <c r="K94" s="3"/>
    </row>
    <row r="95" spans="2:11" ht="15">
      <c r="B95" s="3" t="s">
        <v>1396</v>
      </c>
      <c r="C95" s="3" t="s">
        <v>10133</v>
      </c>
      <c r="D95" s="3" t="s">
        <v>1038</v>
      </c>
      <c r="E95" s="7"/>
      <c r="F95" s="3" t="s">
        <v>1660</v>
      </c>
      <c r="G95" s="3" t="s">
        <v>10134</v>
      </c>
      <c r="H95" s="3" t="s">
        <v>10135</v>
      </c>
      <c r="I95" s="7" t="s">
        <v>1076</v>
      </c>
      <c r="J95" s="3"/>
      <c r="K95" s="3"/>
    </row>
    <row r="96" spans="2:11" ht="15">
      <c r="B96" s="3" t="s">
        <v>1608</v>
      </c>
      <c r="C96" s="3" t="s">
        <v>10136</v>
      </c>
      <c r="D96" s="3" t="s">
        <v>1038</v>
      </c>
      <c r="E96" s="7"/>
      <c r="F96" s="3" t="s">
        <v>2076</v>
      </c>
      <c r="G96" s="3" t="s">
        <v>2077</v>
      </c>
      <c r="H96" s="3" t="s">
        <v>2078</v>
      </c>
      <c r="I96" s="7" t="s">
        <v>2079</v>
      </c>
      <c r="J96" s="3"/>
      <c r="K96" s="3"/>
    </row>
    <row r="97" spans="2:11" ht="15">
      <c r="B97" s="3" t="s">
        <v>1399</v>
      </c>
      <c r="C97" s="3" t="s">
        <v>10137</v>
      </c>
      <c r="D97" s="3" t="s">
        <v>1066</v>
      </c>
      <c r="E97" s="7" t="s">
        <v>1095</v>
      </c>
      <c r="F97" s="3" t="s">
        <v>1519</v>
      </c>
      <c r="G97" s="3" t="s">
        <v>1520</v>
      </c>
      <c r="H97" s="3" t="s">
        <v>1521</v>
      </c>
      <c r="I97" s="7" t="s">
        <v>1042</v>
      </c>
      <c r="J97" s="3"/>
      <c r="K97" s="3"/>
    </row>
    <row r="98" spans="2:11" ht="15">
      <c r="B98" s="3" t="s">
        <v>1703</v>
      </c>
      <c r="C98" s="3" t="s">
        <v>10138</v>
      </c>
      <c r="D98" s="3" t="s">
        <v>2173</v>
      </c>
      <c r="E98" s="7"/>
      <c r="F98" s="3" t="s">
        <v>5917</v>
      </c>
      <c r="G98" s="3" t="s">
        <v>5918</v>
      </c>
      <c r="H98" s="3" t="s">
        <v>1098</v>
      </c>
      <c r="I98" s="7" t="s">
        <v>1207</v>
      </c>
      <c r="J98" s="3"/>
      <c r="K98" s="3"/>
    </row>
    <row r="99" spans="2:11" ht="15">
      <c r="B99" s="3" t="s">
        <v>1402</v>
      </c>
      <c r="C99" s="3" t="s">
        <v>10139</v>
      </c>
      <c r="D99" s="3" t="s">
        <v>1066</v>
      </c>
      <c r="E99" s="7" t="s">
        <v>1095</v>
      </c>
      <c r="F99" s="3" t="s">
        <v>1554</v>
      </c>
      <c r="G99" s="3" t="s">
        <v>1555</v>
      </c>
      <c r="H99" s="3" t="s">
        <v>1556</v>
      </c>
      <c r="I99" s="7" t="s">
        <v>1042</v>
      </c>
      <c r="J99" s="3"/>
      <c r="K99" s="3"/>
    </row>
    <row r="100" spans="2:11" ht="15">
      <c r="B100" s="3" t="s">
        <v>1707</v>
      </c>
      <c r="C100" s="3" t="s">
        <v>10140</v>
      </c>
      <c r="D100" s="3" t="s">
        <v>2173</v>
      </c>
      <c r="E100" s="7"/>
      <c r="F100" s="3" t="s">
        <v>5920</v>
      </c>
      <c r="G100" s="3" t="s">
        <v>5921</v>
      </c>
      <c r="H100" s="3" t="s">
        <v>1098</v>
      </c>
      <c r="I100" s="7" t="s">
        <v>1207</v>
      </c>
      <c r="J100" s="3"/>
      <c r="K100" s="3"/>
    </row>
    <row r="101" spans="2:11" ht="15">
      <c r="B101" s="3" t="s">
        <v>1406</v>
      </c>
      <c r="C101" s="3" t="s">
        <v>10141</v>
      </c>
      <c r="D101" s="3" t="s">
        <v>1066</v>
      </c>
      <c r="E101" s="7" t="s">
        <v>1095</v>
      </c>
      <c r="F101" s="3" t="s">
        <v>1539</v>
      </c>
      <c r="G101" s="3" t="s">
        <v>1540</v>
      </c>
      <c r="H101" s="3" t="s">
        <v>1541</v>
      </c>
      <c r="I101" s="7" t="s">
        <v>1042</v>
      </c>
      <c r="J101" s="3"/>
      <c r="K101" s="3"/>
    </row>
    <row r="102" spans="2:11" ht="15">
      <c r="B102" s="3" t="s">
        <v>1093</v>
      </c>
      <c r="C102" s="3" t="s">
        <v>10142</v>
      </c>
      <c r="D102" s="3" t="s">
        <v>2173</v>
      </c>
      <c r="E102" s="7"/>
      <c r="F102" s="3" t="s">
        <v>5923</v>
      </c>
      <c r="G102" s="3" t="s">
        <v>5924</v>
      </c>
      <c r="H102" s="3" t="s">
        <v>1098</v>
      </c>
      <c r="I102" s="7" t="s">
        <v>1207</v>
      </c>
      <c r="J102" s="3"/>
      <c r="K102" s="3"/>
    </row>
    <row r="103" spans="2:11" ht="15">
      <c r="B103" s="3" t="s">
        <v>1409</v>
      </c>
      <c r="C103" s="3" t="s">
        <v>10143</v>
      </c>
      <c r="D103" s="3" t="s">
        <v>1066</v>
      </c>
      <c r="E103" s="7" t="s">
        <v>1095</v>
      </c>
      <c r="F103" s="3" t="s">
        <v>1524</v>
      </c>
      <c r="G103" s="3" t="s">
        <v>1525</v>
      </c>
      <c r="H103" s="3" t="s">
        <v>1526</v>
      </c>
      <c r="I103" s="7" t="s">
        <v>1042</v>
      </c>
      <c r="J103" s="3"/>
      <c r="K103" s="3"/>
    </row>
    <row r="104" spans="2:11" ht="15">
      <c r="B104" s="3" t="s">
        <v>1685</v>
      </c>
      <c r="C104" s="3" t="s">
        <v>10144</v>
      </c>
      <c r="D104" s="3" t="s">
        <v>2173</v>
      </c>
      <c r="E104" s="7"/>
      <c r="F104" s="3" t="s">
        <v>5926</v>
      </c>
      <c r="G104" s="3" t="s">
        <v>5927</v>
      </c>
      <c r="H104" s="3" t="s">
        <v>1098</v>
      </c>
      <c r="I104" s="7" t="s">
        <v>1207</v>
      </c>
      <c r="J104" s="3"/>
      <c r="K104" s="3"/>
    </row>
    <row r="105" spans="2:11" ht="15">
      <c r="B105" s="3" t="s">
        <v>1413</v>
      </c>
      <c r="C105" s="3" t="s">
        <v>10145</v>
      </c>
      <c r="D105" s="3" t="s">
        <v>1066</v>
      </c>
      <c r="E105" s="7" t="s">
        <v>1287</v>
      </c>
      <c r="F105" s="3" t="s">
        <v>1288</v>
      </c>
      <c r="G105" s="3" t="s">
        <v>1289</v>
      </c>
      <c r="H105" s="3" t="s">
        <v>1290</v>
      </c>
      <c r="I105" s="7" t="s">
        <v>1042</v>
      </c>
      <c r="J105" s="3"/>
      <c r="K105" s="3"/>
    </row>
    <row r="106" spans="2:11" ht="15">
      <c r="B106" s="3" t="s">
        <v>1136</v>
      </c>
      <c r="C106" s="3" t="s">
        <v>10146</v>
      </c>
      <c r="D106" s="3" t="s">
        <v>2173</v>
      </c>
      <c r="E106" s="7"/>
      <c r="F106" s="3" t="s">
        <v>5929</v>
      </c>
      <c r="G106" s="3" t="s">
        <v>5930</v>
      </c>
      <c r="H106" s="3" t="s">
        <v>1098</v>
      </c>
      <c r="I106" s="7" t="s">
        <v>1207</v>
      </c>
      <c r="J106" s="3"/>
      <c r="K106" s="3"/>
    </row>
    <row r="107" spans="2:11" ht="15">
      <c r="B107" s="3" t="s">
        <v>1231</v>
      </c>
      <c r="C107" s="3" t="s">
        <v>10147</v>
      </c>
      <c r="D107" s="3" t="s">
        <v>1066</v>
      </c>
      <c r="E107" s="7" t="s">
        <v>1095</v>
      </c>
      <c r="F107" s="3" t="s">
        <v>1510</v>
      </c>
      <c r="G107" s="3" t="s">
        <v>1511</v>
      </c>
      <c r="H107" s="3" t="s">
        <v>1512</v>
      </c>
      <c r="I107" s="7" t="s">
        <v>1042</v>
      </c>
      <c r="J107" s="3"/>
      <c r="K107" s="3"/>
    </row>
    <row r="108" spans="2:11" ht="15">
      <c r="B108" s="3" t="s">
        <v>1694</v>
      </c>
      <c r="C108" s="3" t="s">
        <v>10148</v>
      </c>
      <c r="D108" s="3" t="s">
        <v>2173</v>
      </c>
      <c r="E108" s="7"/>
      <c r="F108" s="3" t="s">
        <v>5932</v>
      </c>
      <c r="G108" s="3" t="s">
        <v>5933</v>
      </c>
      <c r="H108" s="3" t="s">
        <v>1098</v>
      </c>
      <c r="I108" s="7" t="s">
        <v>1207</v>
      </c>
      <c r="J108" s="3"/>
      <c r="K108" s="3"/>
    </row>
    <row r="109" spans="2:11" ht="15">
      <c r="B109" s="3" t="s">
        <v>1235</v>
      </c>
      <c r="C109" s="3" t="s">
        <v>10149</v>
      </c>
      <c r="D109" s="3" t="s">
        <v>1038</v>
      </c>
      <c r="E109" s="7"/>
      <c r="F109" s="3" t="s">
        <v>1212</v>
      </c>
      <c r="G109" s="3" t="s">
        <v>1213</v>
      </c>
      <c r="H109" s="3" t="s">
        <v>1214</v>
      </c>
      <c r="I109" s="7" t="s">
        <v>1049</v>
      </c>
      <c r="J109" s="3"/>
      <c r="K109" s="3"/>
    </row>
    <row r="110" spans="2:11" ht="15">
      <c r="B110" s="3" t="s">
        <v>1463</v>
      </c>
      <c r="C110" s="3" t="s">
        <v>10150</v>
      </c>
      <c r="D110" s="3" t="s">
        <v>2173</v>
      </c>
      <c r="E110" s="7"/>
      <c r="F110" s="3" t="s">
        <v>5935</v>
      </c>
      <c r="G110" s="3" t="s">
        <v>5936</v>
      </c>
      <c r="H110" s="3" t="s">
        <v>1098</v>
      </c>
      <c r="I110" s="7" t="s">
        <v>1207</v>
      </c>
      <c r="J110" s="3"/>
      <c r="K110" s="3"/>
    </row>
    <row r="111" spans="2:11" ht="15">
      <c r="B111" s="3" t="s">
        <v>1238</v>
      </c>
      <c r="C111" s="3" t="s">
        <v>10151</v>
      </c>
      <c r="D111" s="3" t="s">
        <v>1038</v>
      </c>
      <c r="E111" s="7"/>
      <c r="F111" s="3" t="s">
        <v>1469</v>
      </c>
      <c r="G111" s="3" t="s">
        <v>1470</v>
      </c>
      <c r="H111" s="3" t="s">
        <v>1471</v>
      </c>
      <c r="I111" s="7" t="s">
        <v>1049</v>
      </c>
      <c r="J111" s="3"/>
      <c r="K111" s="3"/>
    </row>
    <row r="112" spans="2:11" ht="15">
      <c r="B112" s="3" t="s">
        <v>1205</v>
      </c>
      <c r="C112" s="3" t="s">
        <v>10152</v>
      </c>
      <c r="D112" s="3" t="s">
        <v>2173</v>
      </c>
      <c r="E112" s="7"/>
      <c r="F112" s="3" t="s">
        <v>5938</v>
      </c>
      <c r="G112" s="3" t="s">
        <v>5939</v>
      </c>
      <c r="H112" s="3" t="s">
        <v>1098</v>
      </c>
      <c r="I112" s="7" t="s">
        <v>1207</v>
      </c>
      <c r="J112" s="3"/>
      <c r="K112" s="3"/>
    </row>
    <row r="113" spans="2:11" ht="15">
      <c r="B113" s="3" t="s">
        <v>1242</v>
      </c>
      <c r="C113" s="3" t="s">
        <v>10153</v>
      </c>
      <c r="D113" s="3" t="s">
        <v>1038</v>
      </c>
      <c r="E113" s="7"/>
      <c r="F113" s="3" t="s">
        <v>1354</v>
      </c>
      <c r="G113" s="3" t="s">
        <v>1355</v>
      </c>
      <c r="H113" s="3" t="s">
        <v>1356</v>
      </c>
      <c r="I113" s="7" t="s">
        <v>1049</v>
      </c>
      <c r="J113" s="3"/>
      <c r="K113" s="3"/>
    </row>
    <row r="114" spans="2:11" ht="15">
      <c r="B114" s="3" t="s">
        <v>1150</v>
      </c>
      <c r="C114" s="3" t="s">
        <v>10154</v>
      </c>
      <c r="D114" s="3" t="s">
        <v>2173</v>
      </c>
      <c r="E114" s="7"/>
      <c r="F114" s="3" t="s">
        <v>5941</v>
      </c>
      <c r="G114" s="3" t="s">
        <v>5942</v>
      </c>
      <c r="H114" s="3" t="s">
        <v>1098</v>
      </c>
      <c r="I114" s="7" t="s">
        <v>1207</v>
      </c>
      <c r="J114" s="3"/>
      <c r="K114" s="3"/>
    </row>
    <row r="115" spans="2:11" ht="15">
      <c r="B115" s="3" t="s">
        <v>1245</v>
      </c>
      <c r="C115" s="3" t="s">
        <v>10155</v>
      </c>
      <c r="D115" s="3" t="s">
        <v>1066</v>
      </c>
      <c r="E115" s="7" t="s">
        <v>1439</v>
      </c>
      <c r="F115" s="3" t="s">
        <v>1440</v>
      </c>
      <c r="G115" s="3" t="s">
        <v>1441</v>
      </c>
      <c r="H115" s="3" t="s">
        <v>1442</v>
      </c>
      <c r="I115" s="7" t="s">
        <v>1042</v>
      </c>
      <c r="J115" s="3"/>
      <c r="K115" s="3"/>
    </row>
    <row r="116" spans="2:11" ht="15">
      <c r="B116" s="3" t="s">
        <v>1153</v>
      </c>
      <c r="C116" s="3" t="s">
        <v>10156</v>
      </c>
      <c r="D116" s="3" t="s">
        <v>2173</v>
      </c>
      <c r="E116" s="7"/>
      <c r="F116" s="3" t="s">
        <v>5944</v>
      </c>
      <c r="G116" s="3" t="s">
        <v>5945</v>
      </c>
      <c r="H116" s="3" t="s">
        <v>1098</v>
      </c>
      <c r="I116" s="7" t="s">
        <v>1207</v>
      </c>
      <c r="J116" s="3"/>
      <c r="K116" s="3"/>
    </row>
    <row r="117" spans="2:11" ht="15">
      <c r="B117" s="3" t="s">
        <v>1249</v>
      </c>
      <c r="C117" s="3" t="s">
        <v>10157</v>
      </c>
      <c r="D117" s="3" t="s">
        <v>1038</v>
      </c>
      <c r="E117" s="7"/>
      <c r="F117" s="3" t="s">
        <v>1445</v>
      </c>
      <c r="G117" s="3" t="s">
        <v>1446</v>
      </c>
      <c r="H117" s="3" t="s">
        <v>1447</v>
      </c>
      <c r="I117" s="7" t="s">
        <v>1076</v>
      </c>
      <c r="J117" s="3"/>
      <c r="K117" s="3"/>
    </row>
    <row r="118" spans="2:11" ht="15">
      <c r="B118" s="3" t="s">
        <v>1270</v>
      </c>
      <c r="C118" s="3" t="s">
        <v>10158</v>
      </c>
      <c r="D118" s="3" t="s">
        <v>2173</v>
      </c>
      <c r="E118" s="7"/>
      <c r="F118" s="3" t="s">
        <v>5947</v>
      </c>
      <c r="G118" s="3" t="s">
        <v>5948</v>
      </c>
      <c r="H118" s="3" t="s">
        <v>1098</v>
      </c>
      <c r="I118" s="7" t="s">
        <v>1207</v>
      </c>
      <c r="J118" s="3"/>
      <c r="K118" s="3"/>
    </row>
    <row r="119" spans="2:11" ht="15">
      <c r="B119" s="3" t="s">
        <v>1280</v>
      </c>
      <c r="C119" s="3" t="s">
        <v>10159</v>
      </c>
      <c r="D119" s="3" t="s">
        <v>1066</v>
      </c>
      <c r="E119" s="7" t="s">
        <v>1067</v>
      </c>
      <c r="F119" s="3" t="s">
        <v>1068</v>
      </c>
      <c r="G119" s="3" t="s">
        <v>1069</v>
      </c>
      <c r="H119" s="3" t="s">
        <v>1070</v>
      </c>
      <c r="I119" s="7" t="s">
        <v>1042</v>
      </c>
      <c r="J119" s="3"/>
      <c r="K119" s="3"/>
    </row>
    <row r="120" spans="2:11" ht="15">
      <c r="B120" s="3" t="s">
        <v>1640</v>
      </c>
      <c r="C120" s="3" t="s">
        <v>10160</v>
      </c>
      <c r="D120" s="3" t="s">
        <v>1038</v>
      </c>
      <c r="E120" s="7"/>
      <c r="F120" s="3" t="s">
        <v>5950</v>
      </c>
      <c r="G120" s="3" t="s">
        <v>5951</v>
      </c>
      <c r="H120" s="3" t="s">
        <v>1098</v>
      </c>
      <c r="I120" s="7" t="s">
        <v>2079</v>
      </c>
      <c r="J120" s="3"/>
      <c r="K120" s="3"/>
    </row>
    <row r="121" spans="2:11" ht="15">
      <c r="B121" s="3" t="s">
        <v>1178</v>
      </c>
      <c r="C121" s="3" t="s">
        <v>10161</v>
      </c>
      <c r="D121" s="3" t="s">
        <v>1038</v>
      </c>
      <c r="E121" s="7"/>
      <c r="F121" s="3" t="s">
        <v>1073</v>
      </c>
      <c r="G121" s="3" t="s">
        <v>1074</v>
      </c>
      <c r="H121" s="3" t="s">
        <v>1075</v>
      </c>
      <c r="I121" s="7" t="s">
        <v>1049</v>
      </c>
      <c r="J121" s="3"/>
      <c r="K121" s="3"/>
    </row>
    <row r="122" spans="2:11" ht="15">
      <c r="B122" s="3" t="s">
        <v>1737</v>
      </c>
      <c r="C122" s="3" t="s">
        <v>10162</v>
      </c>
      <c r="D122" s="3" t="s">
        <v>1573</v>
      </c>
      <c r="E122" s="7"/>
      <c r="F122" s="3" t="s">
        <v>5953</v>
      </c>
      <c r="G122" s="3" t="s">
        <v>1591</v>
      </c>
      <c r="H122" s="3" t="s">
        <v>1098</v>
      </c>
      <c r="I122" s="7" t="s">
        <v>1618</v>
      </c>
      <c r="J122" s="3"/>
      <c r="K122" s="3"/>
    </row>
    <row r="123" spans="2:11" ht="15">
      <c r="B123" s="3" t="s">
        <v>1486</v>
      </c>
      <c r="C123" s="3" t="s">
        <v>10163</v>
      </c>
      <c r="D123" s="3" t="s">
        <v>1066</v>
      </c>
      <c r="E123" s="7" t="s">
        <v>1084</v>
      </c>
      <c r="F123" s="3" t="s">
        <v>1085</v>
      </c>
      <c r="G123" s="3" t="s">
        <v>1086</v>
      </c>
      <c r="H123" s="3" t="s">
        <v>1087</v>
      </c>
      <c r="I123" s="7" t="s">
        <v>1042</v>
      </c>
      <c r="J123" s="3"/>
      <c r="K123" s="3"/>
    </row>
    <row r="124" spans="2:11" ht="15">
      <c r="B124" s="3" t="s">
        <v>1490</v>
      </c>
      <c r="C124" s="3" t="s">
        <v>10164</v>
      </c>
      <c r="D124" s="3" t="s">
        <v>1038</v>
      </c>
      <c r="E124" s="7"/>
      <c r="F124" s="3" t="s">
        <v>1090</v>
      </c>
      <c r="G124" s="3" t="s">
        <v>1091</v>
      </c>
      <c r="H124" s="3" t="s">
        <v>1092</v>
      </c>
      <c r="I124" s="7" t="s">
        <v>1049</v>
      </c>
      <c r="J124" s="3"/>
      <c r="K124" s="3"/>
    </row>
    <row r="125" spans="2:11" ht="15">
      <c r="B125" s="3" t="s">
        <v>1654</v>
      </c>
      <c r="C125" s="3" t="s">
        <v>10165</v>
      </c>
      <c r="D125" s="3" t="s">
        <v>1038</v>
      </c>
      <c r="E125" s="7"/>
      <c r="F125" s="3" t="s">
        <v>1743</v>
      </c>
      <c r="G125" s="3" t="s">
        <v>1744</v>
      </c>
      <c r="H125" s="3" t="s">
        <v>1745</v>
      </c>
      <c r="I125" s="7" t="s">
        <v>1054</v>
      </c>
      <c r="J125" s="3"/>
      <c r="K125" s="3"/>
    </row>
    <row r="126" spans="2:11" ht="15">
      <c r="B126" s="3" t="s">
        <v>1257</v>
      </c>
      <c r="C126" s="3" t="s">
        <v>10166</v>
      </c>
      <c r="D126" s="3" t="s">
        <v>1038</v>
      </c>
      <c r="E126" s="7"/>
      <c r="F126" s="3" t="s">
        <v>1757</v>
      </c>
      <c r="G126" s="3" t="s">
        <v>1758</v>
      </c>
      <c r="H126" s="3" t="s">
        <v>1759</v>
      </c>
      <c r="I126" s="7" t="s">
        <v>1054</v>
      </c>
      <c r="J126" s="3"/>
      <c r="K126" s="3"/>
    </row>
    <row r="127" spans="2:11" ht="15">
      <c r="B127" s="3" t="s">
        <v>1266</v>
      </c>
      <c r="C127" s="3" t="s">
        <v>10167</v>
      </c>
      <c r="D127" s="3" t="s">
        <v>1038</v>
      </c>
      <c r="E127" s="7"/>
      <c r="F127" s="3" t="s">
        <v>1713</v>
      </c>
      <c r="G127" s="3" t="s">
        <v>10168</v>
      </c>
      <c r="H127" s="3" t="s">
        <v>10169</v>
      </c>
      <c r="I127" s="7" t="s">
        <v>1049</v>
      </c>
      <c r="J127" s="3"/>
      <c r="K127" s="3"/>
    </row>
    <row r="128" spans="2:11" ht="15">
      <c r="B128" s="3" t="s">
        <v>1262</v>
      </c>
      <c r="C128" s="3" t="s">
        <v>10170</v>
      </c>
      <c r="D128" s="3" t="s">
        <v>1066</v>
      </c>
      <c r="E128" s="7" t="s">
        <v>1112</v>
      </c>
      <c r="F128" s="3" t="s">
        <v>1113</v>
      </c>
      <c r="G128" s="3" t="s">
        <v>1114</v>
      </c>
      <c r="H128" s="3" t="s">
        <v>1115</v>
      </c>
      <c r="I128" s="7" t="s">
        <v>1042</v>
      </c>
      <c r="J128" s="3"/>
      <c r="K128" s="3"/>
    </row>
    <row r="129" spans="2:11" ht="15">
      <c r="B129" s="3" t="s">
        <v>1769</v>
      </c>
      <c r="C129" s="3" t="s">
        <v>10171</v>
      </c>
      <c r="D129" s="3" t="s">
        <v>1066</v>
      </c>
      <c r="E129" s="7" t="s">
        <v>1599</v>
      </c>
      <c r="F129" s="3" t="s">
        <v>1600</v>
      </c>
      <c r="G129" s="3" t="s">
        <v>1601</v>
      </c>
      <c r="H129" s="3" t="s">
        <v>1602</v>
      </c>
      <c r="I129" s="7" t="s">
        <v>1042</v>
      </c>
      <c r="J129" s="3"/>
      <c r="K129" s="3"/>
    </row>
    <row r="130" spans="2:11" ht="15">
      <c r="B130" s="3" t="s">
        <v>1773</v>
      </c>
      <c r="C130" s="3" t="s">
        <v>10172</v>
      </c>
      <c r="D130" s="3" t="s">
        <v>1038</v>
      </c>
      <c r="E130" s="7"/>
      <c r="F130" s="3" t="s">
        <v>2182</v>
      </c>
      <c r="G130" s="3" t="s">
        <v>10173</v>
      </c>
      <c r="H130" s="3" t="s">
        <v>2183</v>
      </c>
      <c r="I130" s="7" t="s">
        <v>2079</v>
      </c>
      <c r="J130" s="3"/>
      <c r="K130" s="3"/>
    </row>
    <row r="131" spans="2:11" ht="15">
      <c r="B131" s="3" t="s">
        <v>1777</v>
      </c>
      <c r="C131" s="3" t="s">
        <v>10174</v>
      </c>
      <c r="D131" s="3" t="s">
        <v>1038</v>
      </c>
      <c r="E131" s="7"/>
      <c r="F131" s="3" t="s">
        <v>2209</v>
      </c>
      <c r="G131" s="3" t="s">
        <v>10175</v>
      </c>
      <c r="H131" s="3" t="s">
        <v>2210</v>
      </c>
      <c r="I131" s="7" t="s">
        <v>1049</v>
      </c>
      <c r="J131" s="3"/>
      <c r="K131" s="3"/>
    </row>
    <row r="132" spans="2:11" ht="15">
      <c r="B132" s="3" t="s">
        <v>6146</v>
      </c>
      <c r="C132" s="3" t="s">
        <v>10176</v>
      </c>
      <c r="D132" s="3" t="s">
        <v>1038</v>
      </c>
      <c r="E132" s="7"/>
      <c r="F132" s="3" t="s">
        <v>2090</v>
      </c>
      <c r="G132" s="3" t="s">
        <v>2091</v>
      </c>
      <c r="H132" s="3"/>
      <c r="I132" s="7" t="s">
        <v>1049</v>
      </c>
      <c r="J132" s="3"/>
      <c r="K132" s="3"/>
    </row>
    <row r="133" spans="2:11" ht="15">
      <c r="B133" s="3" t="s">
        <v>6148</v>
      </c>
      <c r="C133" s="3" t="s">
        <v>10177</v>
      </c>
      <c r="D133" s="3" t="s">
        <v>1038</v>
      </c>
      <c r="E133" s="7"/>
      <c r="F133" s="3" t="s">
        <v>2093</v>
      </c>
      <c r="G133" s="3" t="s">
        <v>2094</v>
      </c>
      <c r="H133" s="3"/>
      <c r="I133" s="7" t="s">
        <v>1049</v>
      </c>
      <c r="J133" s="3"/>
      <c r="K133" s="3"/>
    </row>
    <row r="134" spans="2:11" ht="15">
      <c r="B134" s="3" t="s">
        <v>6150</v>
      </c>
      <c r="C134" s="3" t="s">
        <v>10178</v>
      </c>
      <c r="D134" s="3" t="s">
        <v>1038</v>
      </c>
      <c r="E134" s="7"/>
      <c r="F134" s="3" t="s">
        <v>2252</v>
      </c>
      <c r="G134" s="3" t="s">
        <v>2253</v>
      </c>
      <c r="H134" s="3"/>
      <c r="I134" s="7" t="s">
        <v>1049</v>
      </c>
      <c r="J134" s="3"/>
      <c r="K134" s="3"/>
    </row>
    <row r="135" spans="2:11" ht="15">
      <c r="B135" s="3" t="s">
        <v>6152</v>
      </c>
      <c r="C135" s="3" t="s">
        <v>10179</v>
      </c>
      <c r="D135" s="3" t="s">
        <v>1038</v>
      </c>
      <c r="E135" s="7"/>
      <c r="F135" s="3" t="s">
        <v>2255</v>
      </c>
      <c r="G135" s="3" t="s">
        <v>2256</v>
      </c>
      <c r="H135" s="3"/>
      <c r="I135" s="7" t="s">
        <v>1049</v>
      </c>
      <c r="J135" s="3"/>
      <c r="K135" s="3"/>
    </row>
    <row r="136" spans="2:11" ht="15">
      <c r="B136" s="3" t="s">
        <v>6154</v>
      </c>
      <c r="C136" s="3" t="s">
        <v>10180</v>
      </c>
      <c r="D136" s="3" t="s">
        <v>1038</v>
      </c>
      <c r="E136" s="7"/>
      <c r="F136" s="3" t="s">
        <v>2100</v>
      </c>
      <c r="G136" s="3" t="s">
        <v>6156</v>
      </c>
      <c r="H136" s="3" t="s">
        <v>6156</v>
      </c>
      <c r="I136" s="7" t="s">
        <v>1049</v>
      </c>
      <c r="J136" s="3"/>
      <c r="K136" s="3"/>
    </row>
    <row r="137" spans="2:11" ht="15">
      <c r="B137" s="3" t="s">
        <v>6157</v>
      </c>
      <c r="C137" s="3" t="s">
        <v>10181</v>
      </c>
      <c r="D137" s="3" t="s">
        <v>1038</v>
      </c>
      <c r="E137" s="7"/>
      <c r="F137" s="3" t="s">
        <v>2103</v>
      </c>
      <c r="G137" s="3" t="s">
        <v>6159</v>
      </c>
      <c r="H137" s="3" t="s">
        <v>6159</v>
      </c>
      <c r="I137" s="7" t="s">
        <v>1049</v>
      </c>
      <c r="J137" s="3"/>
      <c r="K137" s="3"/>
    </row>
    <row r="138" spans="2:11" ht="15">
      <c r="B138" s="3" t="s">
        <v>6160</v>
      </c>
      <c r="C138" s="3" t="s">
        <v>10182</v>
      </c>
      <c r="D138" s="3" t="s">
        <v>1038</v>
      </c>
      <c r="E138" s="7"/>
      <c r="F138" s="3" t="s">
        <v>2288</v>
      </c>
      <c r="G138" s="3" t="s">
        <v>2289</v>
      </c>
      <c r="H138" s="3"/>
      <c r="I138" s="7" t="s">
        <v>1049</v>
      </c>
      <c r="J138" s="3"/>
      <c r="K138" s="3"/>
    </row>
    <row r="139" spans="2:11" ht="15">
      <c r="B139" s="3" t="s">
        <v>6162</v>
      </c>
      <c r="C139" s="3" t="s">
        <v>10183</v>
      </c>
      <c r="D139" s="3" t="s">
        <v>1038</v>
      </c>
      <c r="E139" s="7"/>
      <c r="F139" s="3" t="s">
        <v>2291</v>
      </c>
      <c r="G139" s="3" t="s">
        <v>2292</v>
      </c>
      <c r="H139" s="3"/>
      <c r="I139" s="7" t="s">
        <v>1049</v>
      </c>
      <c r="J139" s="3"/>
      <c r="K139" s="3"/>
    </row>
    <row r="140" spans="2:11" ht="15">
      <c r="B140" s="3" t="s">
        <v>6164</v>
      </c>
      <c r="C140" s="3" t="s">
        <v>10184</v>
      </c>
      <c r="D140" s="3" t="s">
        <v>1038</v>
      </c>
      <c r="E140" s="7"/>
      <c r="F140" s="3" t="s">
        <v>2272</v>
      </c>
      <c r="G140" s="3" t="s">
        <v>10185</v>
      </c>
      <c r="H140" s="3" t="s">
        <v>10185</v>
      </c>
      <c r="I140" s="7" t="s">
        <v>1049</v>
      </c>
      <c r="J140" s="3"/>
      <c r="K140" s="3"/>
    </row>
    <row r="141" spans="2:11" ht="15">
      <c r="B141" s="3" t="s">
        <v>6167</v>
      </c>
      <c r="C141" s="3" t="s">
        <v>10186</v>
      </c>
      <c r="D141" s="3" t="s">
        <v>1038</v>
      </c>
      <c r="E141" s="7"/>
      <c r="F141" s="3" t="s">
        <v>2275</v>
      </c>
      <c r="G141" s="3" t="s">
        <v>10187</v>
      </c>
      <c r="H141" s="3" t="s">
        <v>10187</v>
      </c>
      <c r="I141" s="7" t="s">
        <v>1049</v>
      </c>
      <c r="J141" s="3"/>
      <c r="K141" s="3"/>
    </row>
    <row r="142" spans="2:11" ht="15">
      <c r="B142" s="3" t="s">
        <v>6170</v>
      </c>
      <c r="C142" s="3" t="s">
        <v>10188</v>
      </c>
      <c r="D142" s="3" t="s">
        <v>1038</v>
      </c>
      <c r="E142" s="7"/>
      <c r="F142" s="3" t="s">
        <v>6172</v>
      </c>
      <c r="G142" s="3" t="s">
        <v>6173</v>
      </c>
      <c r="H142" s="3"/>
      <c r="I142" s="7" t="s">
        <v>1049</v>
      </c>
      <c r="J142" s="3"/>
      <c r="K142" s="3"/>
    </row>
    <row r="143" spans="2:11" ht="15">
      <c r="B143" s="3" t="s">
        <v>6174</v>
      </c>
      <c r="C143" s="3" t="s">
        <v>10189</v>
      </c>
      <c r="D143" s="3" t="s">
        <v>1038</v>
      </c>
      <c r="E143" s="7"/>
      <c r="F143" s="3" t="s">
        <v>6176</v>
      </c>
      <c r="G143" s="3" t="s">
        <v>6177</v>
      </c>
      <c r="H143" s="3"/>
      <c r="I143" s="7" t="s">
        <v>1049</v>
      </c>
      <c r="J143" s="3"/>
      <c r="K143" s="3"/>
    </row>
    <row r="144" spans="2:11" ht="15">
      <c r="B144" s="3" t="s">
        <v>6178</v>
      </c>
      <c r="C144" s="3" t="s">
        <v>10190</v>
      </c>
      <c r="D144" s="3" t="s">
        <v>1038</v>
      </c>
      <c r="E144" s="7"/>
      <c r="F144" s="3" t="s">
        <v>2262</v>
      </c>
      <c r="G144" s="3" t="s">
        <v>2263</v>
      </c>
      <c r="H144" s="3"/>
      <c r="I144" s="7" t="s">
        <v>1049</v>
      </c>
      <c r="J144" s="3"/>
      <c r="K144" s="3"/>
    </row>
    <row r="145" spans="2:11" ht="15">
      <c r="B145" s="3" t="s">
        <v>6180</v>
      </c>
      <c r="C145" s="3" t="s">
        <v>10191</v>
      </c>
      <c r="D145" s="3" t="s">
        <v>1038</v>
      </c>
      <c r="E145" s="7"/>
      <c r="F145" s="3" t="s">
        <v>2265</v>
      </c>
      <c r="G145" s="3" t="s">
        <v>2266</v>
      </c>
      <c r="H145" s="3"/>
      <c r="I145" s="7" t="s">
        <v>1049</v>
      </c>
      <c r="J145" s="3"/>
      <c r="K145" s="3"/>
    </row>
    <row r="146" spans="2:11" ht="15">
      <c r="B146" s="3" t="s">
        <v>6182</v>
      </c>
      <c r="C146" s="3" t="s">
        <v>10192</v>
      </c>
      <c r="D146" s="3" t="s">
        <v>1038</v>
      </c>
      <c r="E146" s="7"/>
      <c r="F146" s="3" t="s">
        <v>6184</v>
      </c>
      <c r="G146" s="3" t="s">
        <v>6185</v>
      </c>
      <c r="H146" s="3"/>
      <c r="I146" s="7" t="s">
        <v>1049</v>
      </c>
      <c r="J146" s="3"/>
      <c r="K146" s="3"/>
    </row>
    <row r="147" spans="2:11" ht="15">
      <c r="B147" s="3" t="s">
        <v>6186</v>
      </c>
      <c r="C147" s="3" t="s">
        <v>10193</v>
      </c>
      <c r="D147" s="3" t="s">
        <v>1038</v>
      </c>
      <c r="E147" s="7"/>
      <c r="F147" s="3" t="s">
        <v>6188</v>
      </c>
      <c r="G147" s="3" t="s">
        <v>6189</v>
      </c>
      <c r="H147" s="3"/>
      <c r="I147" s="7" t="s">
        <v>1049</v>
      </c>
      <c r="J147" s="3"/>
      <c r="K147" s="3"/>
    </row>
    <row r="148" spans="2:11" ht="15">
      <c r="B148" s="3" t="s">
        <v>6190</v>
      </c>
      <c r="C148" s="3" t="s">
        <v>10194</v>
      </c>
      <c r="D148" s="3" t="s">
        <v>1038</v>
      </c>
      <c r="E148" s="7"/>
      <c r="F148" s="3" t="s">
        <v>2223</v>
      </c>
      <c r="G148" s="3" t="s">
        <v>2224</v>
      </c>
      <c r="H148" s="3"/>
      <c r="I148" s="7" t="s">
        <v>1049</v>
      </c>
      <c r="J148" s="3"/>
      <c r="K148" s="3"/>
    </row>
    <row r="149" spans="2:11" ht="15">
      <c r="B149" s="3" t="s">
        <v>6192</v>
      </c>
      <c r="C149" s="3" t="s">
        <v>10195</v>
      </c>
      <c r="D149" s="3" t="s">
        <v>1038</v>
      </c>
      <c r="E149" s="7"/>
      <c r="F149" s="3" t="s">
        <v>2226</v>
      </c>
      <c r="G149" s="3" t="s">
        <v>2227</v>
      </c>
      <c r="H149" s="3"/>
      <c r="I149" s="7" t="s">
        <v>1049</v>
      </c>
      <c r="J149" s="3"/>
      <c r="K149" s="3"/>
    </row>
    <row r="150" spans="2:11" ht="15">
      <c r="B150" s="3" t="s">
        <v>6194</v>
      </c>
      <c r="C150" s="3" t="s">
        <v>10196</v>
      </c>
      <c r="D150" s="3" t="s">
        <v>1066</v>
      </c>
      <c r="E150" s="7" t="s">
        <v>1095</v>
      </c>
      <c r="F150" s="3" t="s">
        <v>6196</v>
      </c>
      <c r="G150" s="3" t="s">
        <v>6197</v>
      </c>
      <c r="H150" s="3" t="s">
        <v>6198</v>
      </c>
      <c r="I150" s="7" t="s">
        <v>1042</v>
      </c>
      <c r="J150" s="3"/>
      <c r="K150" s="3"/>
    </row>
    <row r="151" spans="2:11" ht="15">
      <c r="B151" s="3" t="s">
        <v>6199</v>
      </c>
      <c r="C151" s="3" t="s">
        <v>10197</v>
      </c>
      <c r="D151" s="3" t="s">
        <v>1066</v>
      </c>
      <c r="E151" s="7" t="s">
        <v>1095</v>
      </c>
      <c r="F151" s="3" t="s">
        <v>6201</v>
      </c>
      <c r="G151" s="3" t="s">
        <v>6202</v>
      </c>
      <c r="H151" s="3"/>
      <c r="I151" s="7" t="s">
        <v>1042</v>
      </c>
      <c r="J151" s="3"/>
      <c r="K151" s="3"/>
    </row>
    <row r="152" spans="2:11" ht="15">
      <c r="B152" s="3" t="s">
        <v>6203</v>
      </c>
      <c r="C152" s="3" t="s">
        <v>10198</v>
      </c>
      <c r="D152" s="3" t="s">
        <v>1066</v>
      </c>
      <c r="E152" s="7" t="s">
        <v>1095</v>
      </c>
      <c r="F152" s="3" t="s">
        <v>6205</v>
      </c>
      <c r="G152" s="3" t="s">
        <v>6206</v>
      </c>
      <c r="H152" s="3" t="s">
        <v>6207</v>
      </c>
      <c r="I152" s="7" t="s">
        <v>1042</v>
      </c>
      <c r="J152" s="3"/>
      <c r="K152" s="3"/>
    </row>
    <row r="153" spans="2:11" ht="15">
      <c r="B153" s="3" t="s">
        <v>6208</v>
      </c>
      <c r="C153" s="3" t="s">
        <v>10199</v>
      </c>
      <c r="D153" s="3" t="s">
        <v>1038</v>
      </c>
      <c r="E153" s="7"/>
      <c r="F153" s="3" t="s">
        <v>1632</v>
      </c>
      <c r="G153" s="3" t="s">
        <v>1633</v>
      </c>
      <c r="H153" s="3" t="s">
        <v>1634</v>
      </c>
      <c r="I153" s="7" t="s">
        <v>1049</v>
      </c>
      <c r="J153" s="3"/>
      <c r="K153" s="3"/>
    </row>
    <row r="154" spans="2:11" ht="15">
      <c r="B154" s="3" t="s">
        <v>6212</v>
      </c>
      <c r="C154" s="3" t="s">
        <v>10200</v>
      </c>
      <c r="D154" s="3" t="s">
        <v>1038</v>
      </c>
      <c r="E154" s="7"/>
      <c r="F154" s="3" t="s">
        <v>1298</v>
      </c>
      <c r="G154" s="3" t="s">
        <v>1299</v>
      </c>
      <c r="H154" s="3" t="s">
        <v>1300</v>
      </c>
      <c r="I154" s="7" t="s">
        <v>1049</v>
      </c>
      <c r="J154" s="3"/>
      <c r="K154" s="3"/>
    </row>
    <row r="155" spans="2:11" ht="15">
      <c r="B155" s="3" t="s">
        <v>6216</v>
      </c>
      <c r="C155" s="3" t="s">
        <v>10201</v>
      </c>
      <c r="D155" s="3" t="s">
        <v>1038</v>
      </c>
      <c r="E155" s="7"/>
      <c r="F155" s="3" t="s">
        <v>1293</v>
      </c>
      <c r="G155" s="3" t="s">
        <v>1294</v>
      </c>
      <c r="H155" s="3" t="s">
        <v>1295</v>
      </c>
      <c r="I155" s="7" t="s">
        <v>1049</v>
      </c>
      <c r="J155" s="3"/>
      <c r="K155" s="3"/>
    </row>
    <row r="156" spans="2:11" ht="15">
      <c r="B156" s="3" t="s">
        <v>6220</v>
      </c>
      <c r="C156" s="3" t="s">
        <v>10202</v>
      </c>
      <c r="D156" s="3" t="s">
        <v>1038</v>
      </c>
      <c r="E156" s="7"/>
      <c r="F156" s="3" t="s">
        <v>1434</v>
      </c>
      <c r="G156" s="3" t="s">
        <v>1435</v>
      </c>
      <c r="H156" s="3" t="s">
        <v>1436</v>
      </c>
      <c r="I156" s="7" t="s">
        <v>1049</v>
      </c>
      <c r="J156" s="3"/>
      <c r="K156" s="3"/>
    </row>
    <row r="157" spans="2:11" ht="15">
      <c r="B157" s="3" t="s">
        <v>6224</v>
      </c>
      <c r="C157" s="3" t="s">
        <v>10203</v>
      </c>
      <c r="D157" s="3" t="s">
        <v>1038</v>
      </c>
      <c r="E157" s="7"/>
      <c r="F157" s="3" t="s">
        <v>1061</v>
      </c>
      <c r="G157" s="3" t="s">
        <v>1062</v>
      </c>
      <c r="H157" s="3" t="s">
        <v>1063</v>
      </c>
      <c r="I157" s="7" t="s">
        <v>1049</v>
      </c>
      <c r="J157" s="3"/>
      <c r="K157" s="3"/>
    </row>
    <row r="158" spans="2:11" ht="15">
      <c r="B158" s="3" t="s">
        <v>6228</v>
      </c>
      <c r="C158" s="3" t="s">
        <v>10204</v>
      </c>
      <c r="D158" s="3" t="s">
        <v>1038</v>
      </c>
      <c r="E158" s="7"/>
      <c r="F158" s="3" t="s">
        <v>1079</v>
      </c>
      <c r="G158" s="3" t="s">
        <v>1080</v>
      </c>
      <c r="H158" s="3" t="s">
        <v>1081</v>
      </c>
      <c r="I158" s="7" t="s">
        <v>1049</v>
      </c>
      <c r="J158" s="3"/>
      <c r="K158" s="3"/>
    </row>
    <row r="159" spans="2:11" ht="15">
      <c r="B159" s="3" t="s">
        <v>6232</v>
      </c>
      <c r="C159" s="3" t="s">
        <v>10205</v>
      </c>
      <c r="D159" s="3" t="s">
        <v>1038</v>
      </c>
      <c r="E159" s="7"/>
      <c r="F159" s="3" t="s">
        <v>1118</v>
      </c>
      <c r="G159" s="3" t="s">
        <v>1119</v>
      </c>
      <c r="H159" s="3" t="s">
        <v>1120</v>
      </c>
      <c r="I159" s="7" t="s">
        <v>1049</v>
      </c>
      <c r="J159" s="3"/>
      <c r="K159" s="3"/>
    </row>
    <row r="160" spans="2:11" ht="15">
      <c r="B160" s="3" t="s">
        <v>6236</v>
      </c>
      <c r="C160" s="3" t="s">
        <v>10206</v>
      </c>
      <c r="D160" s="3" t="s">
        <v>1038</v>
      </c>
      <c r="E160" s="7"/>
      <c r="F160" s="3" t="s">
        <v>1123</v>
      </c>
      <c r="G160" s="3" t="s">
        <v>1124</v>
      </c>
      <c r="H160" s="3" t="s">
        <v>1125</v>
      </c>
      <c r="I160" s="7" t="s">
        <v>1049</v>
      </c>
      <c r="J160" s="3"/>
      <c r="K160" s="3"/>
    </row>
    <row r="161" spans="2:11" ht="15">
      <c r="B161" s="3" t="s">
        <v>6242</v>
      </c>
      <c r="C161" s="3" t="s">
        <v>10207</v>
      </c>
      <c r="D161" s="3" t="s">
        <v>1038</v>
      </c>
      <c r="E161" s="7"/>
      <c r="F161" s="3" t="s">
        <v>1605</v>
      </c>
      <c r="G161" s="3" t="s">
        <v>1606</v>
      </c>
      <c r="H161" s="3" t="s">
        <v>1607</v>
      </c>
      <c r="I161" s="7" t="s">
        <v>1049</v>
      </c>
      <c r="J161" s="3"/>
      <c r="K161" s="3"/>
    </row>
    <row r="162" spans="2:11" ht="15">
      <c r="B162" s="3" t="s">
        <v>6246</v>
      </c>
      <c r="C162" s="3" t="s">
        <v>10208</v>
      </c>
      <c r="D162" s="3" t="s">
        <v>1038</v>
      </c>
      <c r="E162" s="7"/>
      <c r="F162" s="3" t="s">
        <v>1610</v>
      </c>
      <c r="G162" s="3" t="s">
        <v>1611</v>
      </c>
      <c r="H162" s="3" t="s">
        <v>1612</v>
      </c>
      <c r="I162" s="7" t="s">
        <v>1049</v>
      </c>
      <c r="J162" s="3"/>
      <c r="K162" s="3"/>
    </row>
    <row r="163" spans="2:11" ht="15">
      <c r="B163" s="3" t="s">
        <v>6250</v>
      </c>
      <c r="C163" s="3" t="s">
        <v>10209</v>
      </c>
      <c r="D163" s="3" t="s">
        <v>1038</v>
      </c>
      <c r="E163" s="7"/>
      <c r="F163" s="3" t="s">
        <v>1656</v>
      </c>
      <c r="G163" s="3" t="s">
        <v>6988</v>
      </c>
      <c r="H163" s="3" t="s">
        <v>10210</v>
      </c>
      <c r="I163" s="7" t="s">
        <v>1042</v>
      </c>
      <c r="J163" s="3"/>
      <c r="K163" s="3"/>
    </row>
    <row r="164" spans="2:11" ht="15">
      <c r="B164" s="3" t="s">
        <v>6254</v>
      </c>
      <c r="C164" s="3" t="s">
        <v>10211</v>
      </c>
      <c r="D164" s="3" t="s">
        <v>1066</v>
      </c>
      <c r="E164" s="7" t="s">
        <v>1095</v>
      </c>
      <c r="F164" s="3" t="s">
        <v>10212</v>
      </c>
      <c r="G164" s="3" t="s">
        <v>10213</v>
      </c>
      <c r="H164" s="3" t="s">
        <v>10214</v>
      </c>
      <c r="I164" s="7"/>
      <c r="J164" s="3"/>
      <c r="K164" s="3" t="s">
        <v>1043</v>
      </c>
    </row>
    <row r="165" spans="2:11" ht="15">
      <c r="B165" s="3" t="s">
        <v>6258</v>
      </c>
      <c r="C165" s="3" t="s">
        <v>10215</v>
      </c>
      <c r="D165" s="3" t="s">
        <v>1066</v>
      </c>
      <c r="E165" s="7" t="s">
        <v>1095</v>
      </c>
      <c r="F165" s="3" t="s">
        <v>10216</v>
      </c>
      <c r="G165" s="3" t="s">
        <v>10217</v>
      </c>
      <c r="H165" s="3" t="s">
        <v>10218</v>
      </c>
      <c r="I165" s="7"/>
      <c r="J165" s="3"/>
      <c r="K165" s="3" t="s">
        <v>1043</v>
      </c>
    </row>
    <row r="166" spans="2:11" ht="15">
      <c r="B166" s="3" t="s">
        <v>6262</v>
      </c>
      <c r="C166" s="3" t="s">
        <v>10219</v>
      </c>
      <c r="D166" s="3" t="s">
        <v>1066</v>
      </c>
      <c r="E166" s="7" t="s">
        <v>1095</v>
      </c>
      <c r="F166" s="3" t="s">
        <v>7018</v>
      </c>
      <c r="G166" s="3" t="s">
        <v>7019</v>
      </c>
      <c r="H166" s="3" t="s">
        <v>10220</v>
      </c>
      <c r="I166" s="7"/>
      <c r="J166" s="3"/>
      <c r="K166" s="3" t="s">
        <v>1043</v>
      </c>
    </row>
    <row r="167" spans="2:11" ht="15">
      <c r="B167" s="3" t="s">
        <v>6266</v>
      </c>
      <c r="C167" s="3" t="s">
        <v>10221</v>
      </c>
      <c r="D167" s="3" t="s">
        <v>1038</v>
      </c>
      <c r="E167" s="7"/>
      <c r="F167" s="3" t="s">
        <v>10222</v>
      </c>
      <c r="G167" s="3" t="s">
        <v>7034</v>
      </c>
      <c r="H167" s="3" t="s">
        <v>10223</v>
      </c>
      <c r="I167" s="7" t="s">
        <v>1054</v>
      </c>
      <c r="J167" s="3"/>
      <c r="K167" s="3"/>
    </row>
    <row r="168" spans="2:11" ht="15">
      <c r="B168" s="3" t="s">
        <v>6270</v>
      </c>
      <c r="C168" s="3" t="s">
        <v>10224</v>
      </c>
      <c r="D168" s="3" t="s">
        <v>1066</v>
      </c>
      <c r="E168" s="7" t="s">
        <v>1095</v>
      </c>
      <c r="F168" s="3" t="s">
        <v>10225</v>
      </c>
      <c r="G168" s="3" t="s">
        <v>10226</v>
      </c>
      <c r="H168" s="3" t="s">
        <v>1098</v>
      </c>
      <c r="I168" s="7"/>
      <c r="J168" s="3"/>
      <c r="K168" s="3" t="s">
        <v>1043</v>
      </c>
    </row>
    <row r="169" spans="2:11" ht="15">
      <c r="B169" s="3" t="s">
        <v>6275</v>
      </c>
      <c r="C169" s="3" t="s">
        <v>10227</v>
      </c>
      <c r="D169" s="3" t="s">
        <v>1038</v>
      </c>
      <c r="E169" s="7"/>
      <c r="F169" s="3" t="s">
        <v>7297</v>
      </c>
      <c r="G169" s="3" t="s">
        <v>10228</v>
      </c>
      <c r="H169" s="3" t="s">
        <v>10229</v>
      </c>
      <c r="I169" s="7" t="s">
        <v>5796</v>
      </c>
      <c r="J169" s="3"/>
      <c r="K169" s="3"/>
    </row>
    <row r="170" spans="2:11" ht="15">
      <c r="B170" s="3" t="s">
        <v>6278</v>
      </c>
      <c r="C170" s="3" t="s">
        <v>10230</v>
      </c>
      <c r="D170" s="3" t="s">
        <v>1038</v>
      </c>
      <c r="E170" s="7"/>
      <c r="F170" s="3" t="s">
        <v>10231</v>
      </c>
      <c r="G170" s="3" t="s">
        <v>10232</v>
      </c>
      <c r="H170" s="3" t="s">
        <v>1098</v>
      </c>
      <c r="I170" s="7" t="s">
        <v>1145</v>
      </c>
      <c r="J170" s="3"/>
      <c r="K170" s="3"/>
    </row>
    <row r="171" spans="2:11" ht="15">
      <c r="B171" s="3" t="s">
        <v>6281</v>
      </c>
      <c r="C171" s="3" t="s">
        <v>10233</v>
      </c>
      <c r="D171" s="3" t="s">
        <v>1038</v>
      </c>
      <c r="E171" s="7"/>
      <c r="F171" s="3" t="s">
        <v>10234</v>
      </c>
      <c r="G171" s="3" t="s">
        <v>10235</v>
      </c>
      <c r="H171" s="3" t="s">
        <v>1098</v>
      </c>
      <c r="I171" s="7" t="s">
        <v>1145</v>
      </c>
      <c r="J171" s="3"/>
      <c r="K171" s="3"/>
    </row>
    <row r="172" spans="2:11" ht="15">
      <c r="B172" s="3" t="s">
        <v>6285</v>
      </c>
      <c r="C172" s="3" t="s">
        <v>10236</v>
      </c>
      <c r="D172" s="3" t="s">
        <v>1038</v>
      </c>
      <c r="E172" s="7"/>
      <c r="F172" s="3" t="s">
        <v>10237</v>
      </c>
      <c r="G172" s="3" t="s">
        <v>10238</v>
      </c>
      <c r="H172" s="3" t="s">
        <v>1098</v>
      </c>
      <c r="I172" s="7" t="s">
        <v>1145</v>
      </c>
      <c r="J172" s="3"/>
      <c r="K172" s="3"/>
    </row>
    <row r="173" spans="2:11" ht="15">
      <c r="B173" s="3" t="s">
        <v>6289</v>
      </c>
      <c r="C173" s="3" t="s">
        <v>10239</v>
      </c>
      <c r="D173" s="3" t="s">
        <v>1038</v>
      </c>
      <c r="E173" s="7"/>
      <c r="F173" s="3" t="s">
        <v>10240</v>
      </c>
      <c r="G173" s="3" t="s">
        <v>10241</v>
      </c>
      <c r="H173" s="3" t="s">
        <v>1098</v>
      </c>
      <c r="I173" s="7" t="s">
        <v>1145</v>
      </c>
      <c r="J173" s="3"/>
      <c r="K173" s="3"/>
    </row>
    <row r="174" spans="2:11" ht="15">
      <c r="B174" s="3" t="s">
        <v>6293</v>
      </c>
      <c r="C174" s="3" t="s">
        <v>10242</v>
      </c>
      <c r="D174" s="3" t="s">
        <v>1038</v>
      </c>
      <c r="E174" s="7"/>
      <c r="F174" s="3" t="s">
        <v>10243</v>
      </c>
      <c r="G174" s="3" t="s">
        <v>10244</v>
      </c>
      <c r="H174" s="3" t="s">
        <v>1098</v>
      </c>
      <c r="I174" s="7" t="s">
        <v>1145</v>
      </c>
      <c r="J174" s="3"/>
      <c r="K174" s="3"/>
    </row>
    <row r="175" spans="2:11" ht="15">
      <c r="B175" s="3" t="s">
        <v>6048</v>
      </c>
      <c r="C175" s="3" t="s">
        <v>10245</v>
      </c>
      <c r="D175" s="3" t="s">
        <v>1038</v>
      </c>
      <c r="E175" s="7"/>
      <c r="F175" s="3" t="s">
        <v>10246</v>
      </c>
      <c r="G175" s="3" t="s">
        <v>10247</v>
      </c>
      <c r="H175" s="3" t="s">
        <v>1098</v>
      </c>
      <c r="I175" s="7" t="s">
        <v>1145</v>
      </c>
      <c r="J175" s="3"/>
      <c r="K175" s="3"/>
    </row>
    <row r="176" spans="2:11" ht="15">
      <c r="B176" s="3" t="s">
        <v>6058</v>
      </c>
      <c r="C176" s="3" t="s">
        <v>10248</v>
      </c>
      <c r="D176" s="3" t="s">
        <v>1038</v>
      </c>
      <c r="E176" s="7"/>
      <c r="F176" s="3" t="s">
        <v>10249</v>
      </c>
      <c r="G176" s="3" t="s">
        <v>10250</v>
      </c>
      <c r="H176" s="3" t="s">
        <v>7007</v>
      </c>
      <c r="I176" s="7" t="s">
        <v>1145</v>
      </c>
      <c r="J176" s="3"/>
      <c r="K176" s="3"/>
    </row>
    <row r="177" spans="2:11" ht="15">
      <c r="B177" s="3" t="s">
        <v>6060</v>
      </c>
      <c r="C177" s="3" t="s">
        <v>10251</v>
      </c>
      <c r="D177" s="3" t="s">
        <v>1038</v>
      </c>
      <c r="E177" s="7"/>
      <c r="F177" s="3" t="s">
        <v>10252</v>
      </c>
      <c r="G177" s="3" t="s">
        <v>7022</v>
      </c>
      <c r="H177" s="3" t="s">
        <v>1098</v>
      </c>
      <c r="I177" s="7" t="s">
        <v>1145</v>
      </c>
      <c r="J177" s="3"/>
      <c r="K177" s="3"/>
    </row>
    <row r="178" spans="2:11" ht="15">
      <c r="B178" s="3" t="s">
        <v>6074</v>
      </c>
      <c r="C178" s="3" t="s">
        <v>10253</v>
      </c>
      <c r="D178" s="3" t="s">
        <v>1038</v>
      </c>
      <c r="E178" s="7"/>
      <c r="F178" s="3" t="s">
        <v>10254</v>
      </c>
      <c r="G178" s="3" t="s">
        <v>7028</v>
      </c>
      <c r="H178" s="3" t="s">
        <v>1098</v>
      </c>
      <c r="I178" s="7" t="s">
        <v>1145</v>
      </c>
      <c r="J178" s="3"/>
      <c r="K178" s="3"/>
    </row>
    <row r="179" spans="2:11" ht="15">
      <c r="B179" s="3" t="s">
        <v>6078</v>
      </c>
      <c r="C179" s="3" t="s">
        <v>10255</v>
      </c>
      <c r="D179" s="3" t="s">
        <v>1038</v>
      </c>
      <c r="E179" s="7"/>
      <c r="F179" s="3" t="s">
        <v>10256</v>
      </c>
      <c r="G179" s="3" t="s">
        <v>7025</v>
      </c>
      <c r="H179" s="3" t="s">
        <v>1098</v>
      </c>
      <c r="I179" s="7" t="s">
        <v>1145</v>
      </c>
      <c r="J179" s="3"/>
      <c r="K179" s="3"/>
    </row>
    <row r="180" spans="2:11" ht="15">
      <c r="B180" s="3" t="s">
        <v>6082</v>
      </c>
      <c r="C180" s="3" t="s">
        <v>10257</v>
      </c>
      <c r="D180" s="3" t="s">
        <v>1038</v>
      </c>
      <c r="E180" s="7"/>
      <c r="F180" s="3" t="s">
        <v>10258</v>
      </c>
      <c r="G180" s="3" t="s">
        <v>10259</v>
      </c>
      <c r="H180" s="3" t="s">
        <v>1098</v>
      </c>
      <c r="I180" s="7" t="s">
        <v>1145</v>
      </c>
      <c r="J180" s="3"/>
      <c r="K180" s="3"/>
    </row>
    <row r="181" spans="2:11" ht="15">
      <c r="B181" s="3" t="s">
        <v>6096</v>
      </c>
      <c r="C181" s="3" t="s">
        <v>10260</v>
      </c>
      <c r="D181" s="3" t="s">
        <v>10261</v>
      </c>
      <c r="E181" s="7"/>
      <c r="F181" s="3" t="s">
        <v>10262</v>
      </c>
      <c r="G181" s="3" t="s">
        <v>10263</v>
      </c>
      <c r="H181" s="3" t="s">
        <v>1098</v>
      </c>
      <c r="I181" s="7"/>
      <c r="J181" s="3"/>
      <c r="K181" s="3"/>
    </row>
    <row r="182" spans="2:11" ht="15">
      <c r="B182" s="3" t="s">
        <v>6094</v>
      </c>
      <c r="C182" s="3" t="s">
        <v>10264</v>
      </c>
      <c r="D182" s="3" t="s">
        <v>10261</v>
      </c>
      <c r="E182" s="7"/>
      <c r="F182" s="3" t="s">
        <v>10265</v>
      </c>
      <c r="G182" s="3" t="s">
        <v>10266</v>
      </c>
      <c r="H182" s="3" t="s">
        <v>1098</v>
      </c>
      <c r="I182" s="7"/>
      <c r="J182" s="3"/>
      <c r="K182" s="3"/>
    </row>
    <row r="183" spans="2:11" ht="15">
      <c r="B183" s="3" t="s">
        <v>1343</v>
      </c>
      <c r="C183" s="3" t="s">
        <v>10267</v>
      </c>
      <c r="D183" s="3" t="s">
        <v>2173</v>
      </c>
      <c r="E183" s="7"/>
      <c r="F183" s="3" t="s">
        <v>5955</v>
      </c>
      <c r="G183" s="3" t="s">
        <v>5956</v>
      </c>
      <c r="H183" s="3" t="s">
        <v>1098</v>
      </c>
      <c r="I183" s="7" t="s">
        <v>1207</v>
      </c>
      <c r="J183" s="3"/>
      <c r="K183" s="3"/>
    </row>
    <row r="184" spans="2:11" ht="15">
      <c r="B184" s="3" t="s">
        <v>1500</v>
      </c>
      <c r="C184" s="3" t="s">
        <v>10268</v>
      </c>
      <c r="D184" s="3" t="s">
        <v>1038</v>
      </c>
      <c r="E184" s="7"/>
      <c r="F184" s="3" t="s">
        <v>5958</v>
      </c>
      <c r="G184" s="3" t="s">
        <v>5959</v>
      </c>
      <c r="H184" s="3" t="s">
        <v>1098</v>
      </c>
      <c r="I184" s="7" t="s">
        <v>1049</v>
      </c>
      <c r="J184" s="3"/>
      <c r="K184" s="3"/>
    </row>
    <row r="185" spans="2:11" ht="15">
      <c r="B185" s="3" t="s">
        <v>1504</v>
      </c>
      <c r="C185" s="3" t="s">
        <v>10269</v>
      </c>
      <c r="D185" s="3" t="s">
        <v>2173</v>
      </c>
      <c r="E185" s="7"/>
      <c r="F185" s="3" t="s">
        <v>5961</v>
      </c>
      <c r="G185" s="3" t="s">
        <v>5962</v>
      </c>
      <c r="H185" s="3" t="s">
        <v>1098</v>
      </c>
      <c r="I185" s="7" t="s">
        <v>1207</v>
      </c>
      <c r="J185" s="3"/>
      <c r="K185" s="3"/>
    </row>
    <row r="186" spans="2:11" ht="15">
      <c r="B186" s="3" t="s">
        <v>1663</v>
      </c>
      <c r="C186" s="3" t="s">
        <v>10270</v>
      </c>
      <c r="D186" s="3" t="s">
        <v>2173</v>
      </c>
      <c r="E186" s="7"/>
      <c r="F186" s="3" t="s">
        <v>5964</v>
      </c>
      <c r="G186" s="3" t="s">
        <v>5965</v>
      </c>
      <c r="H186" s="3" t="s">
        <v>1098</v>
      </c>
      <c r="I186" s="7" t="s">
        <v>1207</v>
      </c>
      <c r="J186" s="3"/>
      <c r="K186" s="3"/>
    </row>
    <row r="187" spans="2:11" ht="15">
      <c r="B187" s="3" t="s">
        <v>1667</v>
      </c>
      <c r="C187" s="3" t="s">
        <v>10271</v>
      </c>
      <c r="D187" s="3" t="s">
        <v>2173</v>
      </c>
      <c r="E187" s="7"/>
      <c r="F187" s="3" t="s">
        <v>5967</v>
      </c>
      <c r="G187" s="3" t="s">
        <v>5968</v>
      </c>
      <c r="H187" s="3" t="s">
        <v>1098</v>
      </c>
      <c r="I187" s="7" t="s">
        <v>1207</v>
      </c>
      <c r="J187" s="3"/>
      <c r="K187" s="3"/>
    </row>
    <row r="188" spans="2:11" ht="15">
      <c r="B188" s="3" t="s">
        <v>1323</v>
      </c>
      <c r="C188" s="3" t="s">
        <v>10272</v>
      </c>
      <c r="D188" s="3" t="s">
        <v>2173</v>
      </c>
      <c r="E188" s="7"/>
      <c r="F188" s="3" t="s">
        <v>5970</v>
      </c>
      <c r="G188" s="3" t="s">
        <v>5971</v>
      </c>
      <c r="H188" s="3" t="s">
        <v>1098</v>
      </c>
      <c r="I188" s="7" t="s">
        <v>1207</v>
      </c>
      <c r="J188" s="3"/>
      <c r="K188" s="3"/>
    </row>
    <row r="189" spans="2:11" ht="15">
      <c r="B189" s="3" t="s">
        <v>1899</v>
      </c>
      <c r="C189" s="3" t="s">
        <v>10273</v>
      </c>
      <c r="D189" s="3" t="s">
        <v>1573</v>
      </c>
      <c r="E189" s="7"/>
      <c r="F189" s="3" t="s">
        <v>1590</v>
      </c>
      <c r="G189" s="3" t="s">
        <v>1591</v>
      </c>
      <c r="H189" s="3" t="s">
        <v>1591</v>
      </c>
      <c r="I189" s="7" t="s">
        <v>1576</v>
      </c>
      <c r="J189" s="3"/>
      <c r="K189" s="3"/>
    </row>
    <row r="190" spans="2:11" ht="15">
      <c r="B190" s="3" t="s">
        <v>1906</v>
      </c>
      <c r="C190" s="3" t="s">
        <v>10274</v>
      </c>
      <c r="D190" s="3" t="s">
        <v>1038</v>
      </c>
      <c r="E190" s="7"/>
      <c r="F190" s="3" t="s">
        <v>1148</v>
      </c>
      <c r="G190" s="3" t="s">
        <v>1149</v>
      </c>
      <c r="H190" s="3" t="s">
        <v>1149</v>
      </c>
      <c r="I190" s="7" t="s">
        <v>1049</v>
      </c>
      <c r="J190" s="3"/>
      <c r="K190" s="3"/>
    </row>
    <row r="191" spans="2:11" ht="15">
      <c r="B191" s="3" t="s">
        <v>1362</v>
      </c>
      <c r="C191" s="3" t="s">
        <v>10275</v>
      </c>
      <c r="D191" s="3" t="s">
        <v>1038</v>
      </c>
      <c r="E191" s="7"/>
      <c r="F191" s="3" t="s">
        <v>1678</v>
      </c>
      <c r="G191" s="3" t="s">
        <v>1679</v>
      </c>
      <c r="H191" s="3" t="s">
        <v>1680</v>
      </c>
      <c r="I191" s="7" t="s">
        <v>1049</v>
      </c>
      <c r="J191" s="3"/>
      <c r="K191" s="3"/>
    </row>
    <row r="192" spans="2:11" ht="15">
      <c r="B192" s="3" t="s">
        <v>1452</v>
      </c>
      <c r="C192" s="3" t="s">
        <v>10276</v>
      </c>
      <c r="D192" s="3" t="s">
        <v>1038</v>
      </c>
      <c r="E192" s="7"/>
      <c r="F192" s="3" t="s">
        <v>1175</v>
      </c>
      <c r="G192" s="3" t="s">
        <v>1176</v>
      </c>
      <c r="H192" s="3" t="s">
        <v>1177</v>
      </c>
      <c r="I192" s="7" t="s">
        <v>1049</v>
      </c>
      <c r="J192" s="3"/>
      <c r="K192" s="3"/>
    </row>
    <row r="193" spans="2:11" ht="15">
      <c r="B193" s="3" t="s">
        <v>1671</v>
      </c>
      <c r="C193" s="3" t="s">
        <v>10277</v>
      </c>
      <c r="D193" s="3" t="s">
        <v>1038</v>
      </c>
      <c r="E193" s="7"/>
      <c r="F193" s="3" t="s">
        <v>1133</v>
      </c>
      <c r="G193" s="3" t="s">
        <v>1134</v>
      </c>
      <c r="H193" s="3" t="s">
        <v>1135</v>
      </c>
      <c r="I193" s="7" t="s">
        <v>1049</v>
      </c>
      <c r="J193" s="3"/>
      <c r="K193" s="3"/>
    </row>
    <row r="194" spans="2:11" ht="15">
      <c r="B194" s="3" t="s">
        <v>1110</v>
      </c>
      <c r="C194" s="3" t="s">
        <v>10278</v>
      </c>
      <c r="D194" s="3" t="s">
        <v>1038</v>
      </c>
      <c r="E194" s="7"/>
      <c r="F194" s="3" t="s">
        <v>5897</v>
      </c>
      <c r="G194" s="3" t="s">
        <v>5898</v>
      </c>
      <c r="H194" s="3" t="s">
        <v>5899</v>
      </c>
      <c r="I194" s="7" t="s">
        <v>1049</v>
      </c>
      <c r="J194" s="3"/>
      <c r="K194" s="3"/>
    </row>
    <row r="195" spans="2:11" ht="15">
      <c r="B195" s="3" t="s">
        <v>1597</v>
      </c>
      <c r="C195" s="3" t="s">
        <v>10279</v>
      </c>
      <c r="D195" s="3" t="s">
        <v>1038</v>
      </c>
      <c r="E195" s="7"/>
      <c r="F195" s="3" t="s">
        <v>5901</v>
      </c>
      <c r="G195" s="3" t="s">
        <v>5902</v>
      </c>
      <c r="H195" s="3" t="s">
        <v>5899</v>
      </c>
      <c r="I195" s="7" t="s">
        <v>1049</v>
      </c>
      <c r="J195" s="3"/>
      <c r="K195" s="3"/>
    </row>
    <row r="196" spans="2:11" ht="15">
      <c r="B196" s="3" t="s">
        <v>1335</v>
      </c>
      <c r="C196" s="3" t="s">
        <v>10280</v>
      </c>
      <c r="D196" s="3" t="s">
        <v>1038</v>
      </c>
      <c r="E196" s="7"/>
      <c r="F196" s="3" t="s">
        <v>5904</v>
      </c>
      <c r="G196" s="3" t="s">
        <v>5905</v>
      </c>
      <c r="H196" s="3" t="s">
        <v>5899</v>
      </c>
      <c r="I196" s="7" t="s">
        <v>1049</v>
      </c>
      <c r="J196" s="3"/>
      <c r="K196" s="3"/>
    </row>
    <row r="197" spans="2:11" ht="15">
      <c r="B197" s="3" t="s">
        <v>1630</v>
      </c>
      <c r="C197" s="3" t="s">
        <v>10281</v>
      </c>
      <c r="D197" s="3" t="s">
        <v>1573</v>
      </c>
      <c r="E197" s="7"/>
      <c r="F197" s="3" t="s">
        <v>5907</v>
      </c>
      <c r="G197" s="3" t="s">
        <v>5908</v>
      </c>
      <c r="H197" s="3" t="s">
        <v>1098</v>
      </c>
      <c r="I197" s="7" t="s">
        <v>1576</v>
      </c>
      <c r="J197" s="3"/>
      <c r="K197" s="3"/>
    </row>
    <row r="198" spans="2:11" ht="15">
      <c r="B198" s="3" t="s">
        <v>1372</v>
      </c>
      <c r="C198" s="3" t="s">
        <v>10282</v>
      </c>
      <c r="D198" s="3" t="s">
        <v>1573</v>
      </c>
      <c r="E198" s="7"/>
      <c r="F198" s="3" t="s">
        <v>5973</v>
      </c>
      <c r="G198" s="3" t="s">
        <v>5974</v>
      </c>
      <c r="H198" s="3" t="s">
        <v>1098</v>
      </c>
      <c r="I198" s="7" t="s">
        <v>1576</v>
      </c>
      <c r="J198" s="3"/>
      <c r="K198" s="3"/>
    </row>
    <row r="199" spans="2:11" ht="15">
      <c r="B199" s="3" t="s">
        <v>1311</v>
      </c>
      <c r="C199" s="3" t="s">
        <v>10283</v>
      </c>
      <c r="D199" s="3" t="s">
        <v>1038</v>
      </c>
      <c r="E199" s="7"/>
      <c r="F199" s="3" t="s">
        <v>5976</v>
      </c>
      <c r="G199" s="3" t="s">
        <v>5977</v>
      </c>
      <c r="H199" s="3" t="s">
        <v>1098</v>
      </c>
      <c r="I199" s="7" t="s">
        <v>1049</v>
      </c>
      <c r="J199" s="3"/>
      <c r="K199" s="3"/>
    </row>
    <row r="200" spans="2:11" ht="15">
      <c r="B200" s="3" t="s">
        <v>1315</v>
      </c>
      <c r="C200" s="3" t="s">
        <v>10284</v>
      </c>
      <c r="D200" s="3" t="s">
        <v>2192</v>
      </c>
      <c r="E200" s="7"/>
      <c r="F200" s="3" t="s">
        <v>5979</v>
      </c>
      <c r="G200" s="3" t="s">
        <v>5980</v>
      </c>
      <c r="H200" s="3" t="s">
        <v>1098</v>
      </c>
      <c r="I200" s="7" t="s">
        <v>1207</v>
      </c>
      <c r="J200" s="3"/>
      <c r="K200" s="3"/>
    </row>
    <row r="201" spans="2:11" ht="15">
      <c r="B201" s="3" t="s">
        <v>1327</v>
      </c>
      <c r="C201" s="3" t="s">
        <v>10285</v>
      </c>
      <c r="D201" s="3" t="s">
        <v>1038</v>
      </c>
      <c r="E201" s="7"/>
      <c r="F201" s="3" t="s">
        <v>5982</v>
      </c>
      <c r="G201" s="3" t="s">
        <v>5983</v>
      </c>
      <c r="H201" s="3" t="s">
        <v>1098</v>
      </c>
      <c r="I201" s="7" t="s">
        <v>2079</v>
      </c>
      <c r="J201" s="3"/>
      <c r="K201" s="3"/>
    </row>
    <row r="202" spans="2:11" ht="15">
      <c r="B202" s="3" t="s">
        <v>1331</v>
      </c>
      <c r="C202" s="3" t="s">
        <v>10286</v>
      </c>
      <c r="D202" s="3" t="s">
        <v>1038</v>
      </c>
      <c r="E202" s="7"/>
      <c r="F202" s="3" t="s">
        <v>5985</v>
      </c>
      <c r="G202" s="3" t="s">
        <v>5986</v>
      </c>
      <c r="H202" s="3" t="s">
        <v>1098</v>
      </c>
      <c r="I202" s="7" t="s">
        <v>2079</v>
      </c>
      <c r="J202" s="3"/>
      <c r="K202" s="3"/>
    </row>
    <row r="203" spans="2:11" ht="15">
      <c r="B203" s="3" t="s">
        <v>1157</v>
      </c>
      <c r="C203" s="3" t="s">
        <v>10287</v>
      </c>
      <c r="D203" s="3" t="s">
        <v>1038</v>
      </c>
      <c r="E203" s="7"/>
      <c r="F203" s="3" t="s">
        <v>5988</v>
      </c>
      <c r="G203" s="3" t="s">
        <v>5989</v>
      </c>
      <c r="H203" s="3" t="s">
        <v>1098</v>
      </c>
      <c r="I203" s="7" t="s">
        <v>1049</v>
      </c>
      <c r="J203" s="3"/>
      <c r="K203" s="3"/>
    </row>
    <row r="204" spans="2:11" ht="15">
      <c r="B204" s="3" t="s">
        <v>1760</v>
      </c>
      <c r="C204" s="3" t="s">
        <v>10288</v>
      </c>
      <c r="D204" s="3" t="s">
        <v>1573</v>
      </c>
      <c r="E204" s="7"/>
      <c r="F204" s="3" t="s">
        <v>5991</v>
      </c>
      <c r="G204" s="3" t="s">
        <v>5992</v>
      </c>
      <c r="H204" s="3" t="s">
        <v>1098</v>
      </c>
      <c r="I204" s="7" t="s">
        <v>1576</v>
      </c>
      <c r="J204" s="3"/>
      <c r="K204" s="3"/>
    </row>
    <row r="205" spans="2:11" ht="15">
      <c r="B205" s="3" t="s">
        <v>1750</v>
      </c>
      <c r="C205" s="3" t="s">
        <v>10289</v>
      </c>
      <c r="D205" s="3" t="s">
        <v>1038</v>
      </c>
      <c r="E205" s="7"/>
      <c r="F205" s="3" t="s">
        <v>5994</v>
      </c>
      <c r="G205" s="3" t="s">
        <v>5995</v>
      </c>
      <c r="H205" s="3" t="s">
        <v>1098</v>
      </c>
      <c r="I205" s="7" t="s">
        <v>1049</v>
      </c>
      <c r="J205" s="3"/>
      <c r="K205" s="3"/>
    </row>
    <row r="206" spans="2:11" ht="15">
      <c r="B206" s="3" t="s">
        <v>1357</v>
      </c>
      <c r="C206" s="3" t="s">
        <v>10290</v>
      </c>
      <c r="D206" s="3" t="s">
        <v>1573</v>
      </c>
      <c r="E206" s="7"/>
      <c r="F206" s="3" t="s">
        <v>5997</v>
      </c>
      <c r="G206" s="3" t="s">
        <v>5998</v>
      </c>
      <c r="H206" s="3" t="s">
        <v>1098</v>
      </c>
      <c r="I206" s="7" t="s">
        <v>1576</v>
      </c>
      <c r="J206" s="3"/>
      <c r="K206" s="3"/>
    </row>
    <row r="207" spans="2:11" ht="15">
      <c r="B207" s="3" t="s">
        <v>1746</v>
      </c>
      <c r="C207" s="3" t="s">
        <v>10291</v>
      </c>
      <c r="D207" s="3" t="s">
        <v>2192</v>
      </c>
      <c r="E207" s="7"/>
      <c r="F207" s="3" t="s">
        <v>6000</v>
      </c>
      <c r="G207" s="3" t="s">
        <v>3222</v>
      </c>
      <c r="H207" s="3" t="s">
        <v>1098</v>
      </c>
      <c r="I207" s="7" t="s">
        <v>2813</v>
      </c>
      <c r="J207" s="3"/>
      <c r="K207" s="3"/>
    </row>
    <row r="208" spans="2:11" ht="15">
      <c r="B208" s="3" t="s">
        <v>1649</v>
      </c>
      <c r="C208" s="3" t="s">
        <v>10292</v>
      </c>
      <c r="D208" s="3" t="s">
        <v>2192</v>
      </c>
      <c r="E208" s="7"/>
      <c r="F208" s="3" t="s">
        <v>6002</v>
      </c>
      <c r="G208" s="3" t="s">
        <v>6003</v>
      </c>
      <c r="H208" s="3" t="s">
        <v>1098</v>
      </c>
      <c r="I208" s="7" t="s">
        <v>2813</v>
      </c>
      <c r="J208" s="3"/>
      <c r="K208" s="3"/>
    </row>
    <row r="209" spans="2:11" ht="15">
      <c r="B209" s="3" t="s">
        <v>1199</v>
      </c>
      <c r="C209" s="3" t="s">
        <v>10293</v>
      </c>
      <c r="D209" s="3" t="s">
        <v>2192</v>
      </c>
      <c r="E209" s="7"/>
      <c r="F209" s="3" t="s">
        <v>6005</v>
      </c>
      <c r="G209" s="3" t="s">
        <v>6006</v>
      </c>
      <c r="H209" s="3" t="s">
        <v>1098</v>
      </c>
      <c r="I209" s="7" t="s">
        <v>2813</v>
      </c>
      <c r="J209" s="3"/>
      <c r="K209" s="3"/>
    </row>
    <row r="210" spans="2:11" ht="15">
      <c r="B210" s="3" t="s">
        <v>1457</v>
      </c>
      <c r="C210" s="3" t="s">
        <v>10294</v>
      </c>
      <c r="D210" s="3" t="s">
        <v>2192</v>
      </c>
      <c r="E210" s="7"/>
      <c r="F210" s="3" t="s">
        <v>6008</v>
      </c>
      <c r="G210" s="3" t="s">
        <v>6009</v>
      </c>
      <c r="H210" s="3" t="s">
        <v>1098</v>
      </c>
      <c r="I210" s="7" t="s">
        <v>2813</v>
      </c>
      <c r="J210" s="3"/>
      <c r="K210" s="3"/>
    </row>
    <row r="211" spans="2:11" ht="15">
      <c r="B211" s="3" t="s">
        <v>1716</v>
      </c>
      <c r="C211" s="3" t="s">
        <v>10295</v>
      </c>
      <c r="D211" s="3" t="s">
        <v>2192</v>
      </c>
      <c r="E211" s="7"/>
      <c r="F211" s="3" t="s">
        <v>6011</v>
      </c>
      <c r="G211" s="3" t="s">
        <v>6012</v>
      </c>
      <c r="H211" s="3" t="s">
        <v>1098</v>
      </c>
      <c r="I211" s="7" t="s">
        <v>2813</v>
      </c>
      <c r="J211" s="3"/>
      <c r="K211" s="3"/>
    </row>
    <row r="212" spans="2:11" ht="15">
      <c r="B212" s="3" t="s">
        <v>1698</v>
      </c>
      <c r="C212" s="3" t="s">
        <v>10296</v>
      </c>
      <c r="D212" s="3" t="s">
        <v>2192</v>
      </c>
      <c r="E212" s="7"/>
      <c r="F212" s="3" t="s">
        <v>6014</v>
      </c>
      <c r="G212" s="3" t="s">
        <v>6015</v>
      </c>
      <c r="H212" s="3" t="s">
        <v>1098</v>
      </c>
      <c r="I212" s="7" t="s">
        <v>2813</v>
      </c>
      <c r="J212" s="3"/>
      <c r="K212" s="3"/>
    </row>
    <row r="213" spans="2:11" ht="15">
      <c r="B213" s="3" t="s">
        <v>1577</v>
      </c>
      <c r="C213" s="3" t="s">
        <v>10297</v>
      </c>
      <c r="D213" s="3" t="s">
        <v>2192</v>
      </c>
      <c r="E213" s="7"/>
      <c r="F213" s="3" t="s">
        <v>6017</v>
      </c>
      <c r="G213" s="3" t="s">
        <v>6018</v>
      </c>
      <c r="H213" s="3" t="s">
        <v>1098</v>
      </c>
      <c r="I213" s="7" t="s">
        <v>2813</v>
      </c>
      <c r="J213" s="3"/>
      <c r="K213" s="3"/>
    </row>
    <row r="214" spans="2:11" ht="15">
      <c r="B214" s="3" t="s">
        <v>1513</v>
      </c>
      <c r="C214" s="3" t="s">
        <v>10298</v>
      </c>
      <c r="D214" s="3" t="s">
        <v>2192</v>
      </c>
      <c r="E214" s="7"/>
      <c r="F214" s="3" t="s">
        <v>6020</v>
      </c>
      <c r="G214" s="3" t="s">
        <v>6021</v>
      </c>
      <c r="H214" s="3" t="s">
        <v>1098</v>
      </c>
      <c r="I214" s="7" t="s">
        <v>2813</v>
      </c>
      <c r="J214" s="3"/>
      <c r="K214" s="3"/>
    </row>
    <row r="215" spans="2:11" ht="15">
      <c r="B215" s="3" t="s">
        <v>1690</v>
      </c>
      <c r="C215" s="3" t="s">
        <v>10299</v>
      </c>
      <c r="D215" s="3" t="s">
        <v>2192</v>
      </c>
      <c r="E215" s="7"/>
      <c r="F215" s="3" t="s">
        <v>6023</v>
      </c>
      <c r="G215" s="3" t="s">
        <v>6024</v>
      </c>
      <c r="H215" s="3" t="s">
        <v>1098</v>
      </c>
      <c r="I215" s="7" t="s">
        <v>2813</v>
      </c>
      <c r="J215" s="3"/>
      <c r="K215" s="3"/>
    </row>
    <row r="216" spans="2:11" ht="15">
      <c r="B216" s="3" t="s">
        <v>1100</v>
      </c>
      <c r="C216" s="3" t="s">
        <v>10300</v>
      </c>
      <c r="D216" s="3" t="s">
        <v>2192</v>
      </c>
      <c r="E216" s="7"/>
      <c r="F216" s="3" t="s">
        <v>6026</v>
      </c>
      <c r="G216" s="3" t="s">
        <v>6027</v>
      </c>
      <c r="H216" s="3" t="s">
        <v>1098</v>
      </c>
      <c r="I216" s="7" t="s">
        <v>2813</v>
      </c>
      <c r="J216" s="3"/>
      <c r="K216" s="3"/>
    </row>
    <row r="217" spans="2:11" ht="15">
      <c r="B217" s="3" t="s">
        <v>1557</v>
      </c>
      <c r="C217" s="3" t="s">
        <v>10301</v>
      </c>
      <c r="D217" s="3" t="s">
        <v>2192</v>
      </c>
      <c r="E217" s="7"/>
      <c r="F217" s="3" t="s">
        <v>6029</v>
      </c>
      <c r="G217" s="3" t="s">
        <v>6030</v>
      </c>
      <c r="H217" s="3" t="s">
        <v>1098</v>
      </c>
      <c r="I217" s="7" t="s">
        <v>2813</v>
      </c>
      <c r="J217" s="3"/>
      <c r="K217" s="3"/>
    </row>
    <row r="218" spans="2:11" ht="15">
      <c r="B218" s="3" t="s">
        <v>1542</v>
      </c>
      <c r="C218" s="3" t="s">
        <v>10302</v>
      </c>
      <c r="D218" s="3" t="s">
        <v>2192</v>
      </c>
      <c r="E218" s="7"/>
      <c r="F218" s="3" t="s">
        <v>6032</v>
      </c>
      <c r="G218" s="3" t="s">
        <v>6033</v>
      </c>
      <c r="H218" s="3" t="s">
        <v>1098</v>
      </c>
      <c r="I218" s="7" t="s">
        <v>2813</v>
      </c>
      <c r="J218" s="3"/>
      <c r="K218" s="3"/>
    </row>
    <row r="219" spans="2:11" ht="15">
      <c r="B219" s="3" t="s">
        <v>1527</v>
      </c>
      <c r="C219" s="3" t="s">
        <v>10303</v>
      </c>
      <c r="D219" s="3" t="s">
        <v>2192</v>
      </c>
      <c r="E219" s="7"/>
      <c r="F219" s="3" t="s">
        <v>6035</v>
      </c>
      <c r="G219" s="3" t="s">
        <v>6036</v>
      </c>
      <c r="H219" s="3" t="s">
        <v>1098</v>
      </c>
      <c r="I219" s="7" t="s">
        <v>2813</v>
      </c>
      <c r="J219" s="3"/>
      <c r="K219" s="3"/>
    </row>
    <row r="220" spans="2:11" ht="15">
      <c r="B220" s="3" t="s">
        <v>1105</v>
      </c>
      <c r="C220" s="3" t="s">
        <v>10304</v>
      </c>
      <c r="D220" s="3" t="s">
        <v>2192</v>
      </c>
      <c r="E220" s="7"/>
      <c r="F220" s="3" t="s">
        <v>6038</v>
      </c>
      <c r="G220" s="3" t="s">
        <v>6039</v>
      </c>
      <c r="H220" s="3" t="s">
        <v>1098</v>
      </c>
      <c r="I220" s="7" t="s">
        <v>2813</v>
      </c>
      <c r="J220" s="3"/>
      <c r="K220" s="3"/>
    </row>
    <row r="221" spans="2:11" ht="15">
      <c r="B221" s="3" t="s">
        <v>1562</v>
      </c>
      <c r="C221" s="3" t="s">
        <v>10305</v>
      </c>
      <c r="D221" s="3" t="s">
        <v>2192</v>
      </c>
      <c r="E221" s="7"/>
      <c r="F221" s="3" t="s">
        <v>6041</v>
      </c>
      <c r="G221" s="3" t="s">
        <v>6042</v>
      </c>
      <c r="H221" s="3" t="s">
        <v>1098</v>
      </c>
      <c r="I221" s="7" t="s">
        <v>2813</v>
      </c>
      <c r="J221" s="3"/>
      <c r="K221" s="3"/>
    </row>
    <row r="222" spans="2:11" ht="15">
      <c r="B222" s="3" t="s">
        <v>6101</v>
      </c>
      <c r="C222" s="3" t="s">
        <v>10306</v>
      </c>
      <c r="D222" s="3" t="s">
        <v>1038</v>
      </c>
      <c r="E222" s="7"/>
      <c r="F222" s="3" t="s">
        <v>10307</v>
      </c>
      <c r="G222" s="3" t="s">
        <v>6421</v>
      </c>
      <c r="H222" s="3" t="s">
        <v>10308</v>
      </c>
      <c r="I222" s="7" t="s">
        <v>1049</v>
      </c>
      <c r="J222" s="3"/>
      <c r="K222" s="3"/>
    </row>
    <row r="223" spans="2:11" ht="15">
      <c r="B223" s="3" t="s">
        <v>6099</v>
      </c>
      <c r="C223" s="3" t="s">
        <v>10309</v>
      </c>
      <c r="D223" s="3" t="s">
        <v>1038</v>
      </c>
      <c r="E223" s="7"/>
      <c r="F223" s="3" t="s">
        <v>10310</v>
      </c>
      <c r="G223" s="3" t="s">
        <v>2101</v>
      </c>
      <c r="H223" s="3" t="s">
        <v>10308</v>
      </c>
      <c r="I223" s="7" t="s">
        <v>1049</v>
      </c>
      <c r="J223" s="3"/>
      <c r="K223" s="3"/>
    </row>
    <row r="224" spans="2:11" ht="15">
      <c r="B224" s="3" t="s">
        <v>6297</v>
      </c>
      <c r="C224" s="3" t="s">
        <v>10311</v>
      </c>
      <c r="D224" s="3" t="s">
        <v>1038</v>
      </c>
      <c r="E224" s="7"/>
      <c r="F224" s="3" t="s">
        <v>10312</v>
      </c>
      <c r="G224" s="3" t="s">
        <v>2104</v>
      </c>
      <c r="H224" s="3" t="s">
        <v>10308</v>
      </c>
      <c r="I224" s="7" t="s">
        <v>1049</v>
      </c>
      <c r="J224" s="3"/>
      <c r="K224" s="3"/>
    </row>
    <row r="225" spans="2:11" ht="15">
      <c r="B225" s="3" t="s">
        <v>6301</v>
      </c>
      <c r="C225" s="3" t="s">
        <v>10313</v>
      </c>
      <c r="D225" s="3" t="s">
        <v>1038</v>
      </c>
      <c r="E225" s="7"/>
      <c r="F225" s="3" t="s">
        <v>6244</v>
      </c>
      <c r="G225" s="3" t="s">
        <v>6245</v>
      </c>
      <c r="H225" s="3" t="s">
        <v>6245</v>
      </c>
      <c r="I225" s="7" t="s">
        <v>1049</v>
      </c>
      <c r="J225" s="3"/>
      <c r="K225" s="3"/>
    </row>
    <row r="226" spans="2:11" ht="15">
      <c r="B226" s="3" t="s">
        <v>6305</v>
      </c>
      <c r="C226" s="3" t="s">
        <v>10314</v>
      </c>
      <c r="D226" s="3" t="s">
        <v>1038</v>
      </c>
      <c r="E226" s="7"/>
      <c r="F226" s="3" t="s">
        <v>6248</v>
      </c>
      <c r="G226" s="3" t="s">
        <v>6249</v>
      </c>
      <c r="H226" s="3" t="s">
        <v>6249</v>
      </c>
      <c r="I226" s="7" t="s">
        <v>1049</v>
      </c>
      <c r="J226" s="3"/>
      <c r="K226" s="3"/>
    </row>
    <row r="227" spans="2:11" ht="15">
      <c r="B227" s="3" t="s">
        <v>6051</v>
      </c>
      <c r="C227" s="3" t="s">
        <v>10315</v>
      </c>
      <c r="D227" s="3" t="s">
        <v>1038</v>
      </c>
      <c r="E227" s="7"/>
      <c r="F227" s="3" t="s">
        <v>6210</v>
      </c>
      <c r="G227" s="3" t="s">
        <v>6211</v>
      </c>
      <c r="H227" s="3" t="s">
        <v>6211</v>
      </c>
      <c r="I227" s="7" t="s">
        <v>1049</v>
      </c>
      <c r="J227" s="3"/>
      <c r="K227" s="3"/>
    </row>
    <row r="228" spans="2:11" ht="15">
      <c r="B228" s="3" t="s">
        <v>6064</v>
      </c>
      <c r="C228" s="3" t="s">
        <v>10316</v>
      </c>
      <c r="D228" s="3" t="s">
        <v>1038</v>
      </c>
      <c r="E228" s="7"/>
      <c r="F228" s="3" t="s">
        <v>6214</v>
      </c>
      <c r="G228" s="3" t="s">
        <v>6215</v>
      </c>
      <c r="H228" s="3" t="s">
        <v>6215</v>
      </c>
      <c r="I228" s="7" t="s">
        <v>1049</v>
      </c>
      <c r="J228" s="3"/>
      <c r="K228" s="3"/>
    </row>
    <row r="229" spans="2:11" ht="15">
      <c r="B229" s="3" t="s">
        <v>6068</v>
      </c>
      <c r="C229" s="3" t="s">
        <v>10317</v>
      </c>
      <c r="D229" s="3" t="s">
        <v>1038</v>
      </c>
      <c r="E229" s="7"/>
      <c r="F229" s="3" t="s">
        <v>6218</v>
      </c>
      <c r="G229" s="3" t="s">
        <v>6219</v>
      </c>
      <c r="H229" s="3" t="s">
        <v>6219</v>
      </c>
      <c r="I229" s="7" t="s">
        <v>1049</v>
      </c>
      <c r="J229" s="3"/>
      <c r="K229" s="3"/>
    </row>
    <row r="230" spans="2:11" ht="15">
      <c r="B230" s="3" t="s">
        <v>6090</v>
      </c>
      <c r="C230" s="3" t="s">
        <v>10318</v>
      </c>
      <c r="D230" s="3" t="s">
        <v>1038</v>
      </c>
      <c r="E230" s="7"/>
      <c r="F230" s="3" t="s">
        <v>6372</v>
      </c>
      <c r="G230" s="3" t="s">
        <v>10319</v>
      </c>
      <c r="H230" s="3" t="s">
        <v>10319</v>
      </c>
      <c r="I230" s="7" t="s">
        <v>1049</v>
      </c>
      <c r="J230" s="3"/>
      <c r="K230" s="3"/>
    </row>
    <row r="231" spans="2:11" ht="15">
      <c r="B231" s="3" t="s">
        <v>6086</v>
      </c>
      <c r="C231" s="3" t="s">
        <v>10320</v>
      </c>
      <c r="D231" s="3" t="s">
        <v>1038</v>
      </c>
      <c r="E231" s="7"/>
      <c r="F231" s="3" t="s">
        <v>6360</v>
      </c>
      <c r="G231" s="3" t="s">
        <v>6361</v>
      </c>
      <c r="H231" s="3" t="s">
        <v>1098</v>
      </c>
      <c r="I231" s="7" t="s">
        <v>1049</v>
      </c>
      <c r="J231" s="3"/>
      <c r="K231" s="3"/>
    </row>
    <row r="232" spans="2:11" ht="15">
      <c r="B232" s="3" t="s">
        <v>6107</v>
      </c>
      <c r="C232" s="3" t="s">
        <v>10321</v>
      </c>
      <c r="D232" s="3" t="s">
        <v>1038</v>
      </c>
      <c r="E232" s="7"/>
      <c r="F232" s="3" t="s">
        <v>6364</v>
      </c>
      <c r="G232" s="3" t="s">
        <v>6365</v>
      </c>
      <c r="H232" s="3" t="s">
        <v>1098</v>
      </c>
      <c r="I232" s="7"/>
      <c r="J232" s="3"/>
      <c r="K232" s="3"/>
    </row>
    <row r="233" spans="2:11" ht="15">
      <c r="B233" s="3" t="s">
        <v>6103</v>
      </c>
      <c r="C233" s="3" t="s">
        <v>10322</v>
      </c>
      <c r="D233" s="3" t="s">
        <v>1038</v>
      </c>
      <c r="E233" s="7"/>
      <c r="F233" s="3" t="s">
        <v>6356</v>
      </c>
      <c r="G233" s="3" t="s">
        <v>6357</v>
      </c>
      <c r="H233" s="3" t="s">
        <v>1098</v>
      </c>
      <c r="I233" s="7" t="s">
        <v>1049</v>
      </c>
      <c r="J233" s="3"/>
      <c r="K233" s="3"/>
    </row>
    <row r="234" spans="2:11" ht="15">
      <c r="B234" s="3" t="s">
        <v>6113</v>
      </c>
      <c r="C234" s="3" t="s">
        <v>10323</v>
      </c>
      <c r="D234" s="3" t="s">
        <v>1038</v>
      </c>
      <c r="E234" s="7"/>
      <c r="F234" s="3" t="s">
        <v>6352</v>
      </c>
      <c r="G234" s="3" t="s">
        <v>6353</v>
      </c>
      <c r="H234" s="3" t="s">
        <v>1098</v>
      </c>
      <c r="I234" s="7" t="s">
        <v>1049</v>
      </c>
      <c r="J234" s="3"/>
      <c r="K234" s="3"/>
    </row>
    <row r="235" spans="2:11" ht="15">
      <c r="B235" s="3" t="s">
        <v>6109</v>
      </c>
      <c r="C235" s="3" t="s">
        <v>10324</v>
      </c>
      <c r="D235" s="3" t="s">
        <v>1038</v>
      </c>
      <c r="E235" s="7"/>
      <c r="F235" s="3" t="s">
        <v>10325</v>
      </c>
      <c r="G235" s="3" t="s">
        <v>10326</v>
      </c>
      <c r="H235" s="3" t="s">
        <v>10326</v>
      </c>
      <c r="I235" s="7" t="s">
        <v>1042</v>
      </c>
      <c r="J235" s="3"/>
      <c r="K235" s="3"/>
    </row>
    <row r="236" spans="2:11" ht="15">
      <c r="B236" s="3" t="s">
        <v>6309</v>
      </c>
      <c r="C236" s="3" t="s">
        <v>10327</v>
      </c>
      <c r="D236" s="3" t="s">
        <v>1038</v>
      </c>
      <c r="E236" s="7"/>
      <c r="F236" s="3" t="s">
        <v>10328</v>
      </c>
      <c r="G236" s="3" t="s">
        <v>10329</v>
      </c>
      <c r="H236" s="3" t="s">
        <v>10329</v>
      </c>
      <c r="I236" s="7" t="s">
        <v>1042</v>
      </c>
      <c r="J236" s="3"/>
      <c r="K236" s="3"/>
    </row>
    <row r="237" spans="2:11" ht="15">
      <c r="B237" s="3" t="s">
        <v>6313</v>
      </c>
      <c r="C237" s="3" t="s">
        <v>10330</v>
      </c>
      <c r="D237" s="3" t="s">
        <v>1038</v>
      </c>
      <c r="E237" s="7"/>
      <c r="F237" s="3" t="s">
        <v>10331</v>
      </c>
      <c r="G237" s="3" t="s">
        <v>10332</v>
      </c>
      <c r="H237" s="3" t="s">
        <v>10332</v>
      </c>
      <c r="I237" s="7" t="s">
        <v>1099</v>
      </c>
      <c r="J237" s="3"/>
      <c r="K237" s="3"/>
    </row>
    <row r="238" spans="2:11" ht="15">
      <c r="B238" s="3" t="s">
        <v>6317</v>
      </c>
      <c r="C238" s="3" t="s">
        <v>10333</v>
      </c>
      <c r="D238" s="3" t="s">
        <v>1038</v>
      </c>
      <c r="E238" s="7"/>
      <c r="F238" s="3" t="s">
        <v>10334</v>
      </c>
      <c r="G238" s="3" t="s">
        <v>10335</v>
      </c>
      <c r="H238" s="3" t="s">
        <v>10335</v>
      </c>
      <c r="I238" s="7" t="s">
        <v>1099</v>
      </c>
      <c r="J238" s="3"/>
      <c r="K238" s="3"/>
    </row>
    <row r="239" spans="2:11" ht="15">
      <c r="B239" s="3" t="s">
        <v>6321</v>
      </c>
      <c r="C239" s="3" t="s">
        <v>10336</v>
      </c>
      <c r="D239" s="3" t="s">
        <v>1038</v>
      </c>
      <c r="E239" s="7"/>
      <c r="F239" s="3" t="s">
        <v>10337</v>
      </c>
      <c r="G239" s="3" t="s">
        <v>10338</v>
      </c>
      <c r="H239" s="3" t="s">
        <v>10338</v>
      </c>
      <c r="I239" s="7" t="s">
        <v>3600</v>
      </c>
      <c r="J239" s="3"/>
      <c r="K239" s="3"/>
    </row>
    <row r="240" spans="2:11" ht="15">
      <c r="B240" s="3" t="s">
        <v>6325</v>
      </c>
      <c r="C240" s="3" t="s">
        <v>10339</v>
      </c>
      <c r="D240" s="3" t="s">
        <v>1066</v>
      </c>
      <c r="E240" s="7" t="s">
        <v>1718</v>
      </c>
      <c r="F240" s="3" t="s">
        <v>1719</v>
      </c>
      <c r="G240" s="3" t="s">
        <v>1714</v>
      </c>
      <c r="H240" s="3" t="s">
        <v>1720</v>
      </c>
      <c r="I240" s="7"/>
      <c r="J240" s="3"/>
      <c r="K240" s="3"/>
    </row>
    <row r="241" spans="2:11" ht="15">
      <c r="B241" s="3" t="s">
        <v>6329</v>
      </c>
      <c r="C241" s="3" t="s">
        <v>10340</v>
      </c>
      <c r="D241" s="3" t="s">
        <v>1038</v>
      </c>
      <c r="E241" s="7"/>
      <c r="F241" s="3" t="s">
        <v>1723</v>
      </c>
      <c r="G241" s="3" t="s">
        <v>6092</v>
      </c>
      <c r="H241" s="3" t="s">
        <v>10341</v>
      </c>
      <c r="I241" s="7" t="s">
        <v>1099</v>
      </c>
      <c r="J241" s="3"/>
      <c r="K241" s="3"/>
    </row>
    <row r="242" spans="2:11" ht="15">
      <c r="B242" s="3" t="s">
        <v>6333</v>
      </c>
      <c r="C242" s="3" t="s">
        <v>10342</v>
      </c>
      <c r="D242" s="3" t="s">
        <v>1066</v>
      </c>
      <c r="E242" s="7" t="s">
        <v>1207</v>
      </c>
      <c r="F242" s="3" t="s">
        <v>1201</v>
      </c>
      <c r="G242" s="3" t="s">
        <v>1202</v>
      </c>
      <c r="H242" s="3" t="s">
        <v>1203</v>
      </c>
      <c r="I242" s="7" t="s">
        <v>1042</v>
      </c>
      <c r="J242" s="3"/>
      <c r="K242" s="3"/>
    </row>
    <row r="243" spans="2:11" ht="15">
      <c r="B243" s="3" t="s">
        <v>6338</v>
      </c>
      <c r="C243" s="3" t="s">
        <v>10343</v>
      </c>
      <c r="D243" s="3" t="s">
        <v>1038</v>
      </c>
      <c r="E243" s="7"/>
      <c r="F243" s="3" t="s">
        <v>1208</v>
      </c>
      <c r="G243" s="3" t="s">
        <v>6066</v>
      </c>
      <c r="H243" s="3" t="s">
        <v>10344</v>
      </c>
      <c r="I243" s="7" t="s">
        <v>1099</v>
      </c>
      <c r="J243" s="3"/>
      <c r="K243" s="3"/>
    </row>
    <row r="244" spans="2:11" ht="15">
      <c r="B244" s="3" t="s">
        <v>6342</v>
      </c>
      <c r="C244" s="3" t="s">
        <v>10345</v>
      </c>
      <c r="D244" s="3" t="s">
        <v>1066</v>
      </c>
      <c r="E244" s="7" t="s">
        <v>1459</v>
      </c>
      <c r="F244" s="3" t="s">
        <v>1460</v>
      </c>
      <c r="G244" s="3" t="s">
        <v>1461</v>
      </c>
      <c r="H244" s="3" t="s">
        <v>1462</v>
      </c>
      <c r="I244" s="7" t="s">
        <v>1042</v>
      </c>
      <c r="J244" s="3"/>
      <c r="K244" s="3"/>
    </row>
    <row r="245" spans="2:11" ht="15">
      <c r="B245" s="3" t="s">
        <v>6346</v>
      </c>
      <c r="C245" s="3" t="s">
        <v>10346</v>
      </c>
      <c r="D245" s="3" t="s">
        <v>1038</v>
      </c>
      <c r="E245" s="7"/>
      <c r="F245" s="3" t="s">
        <v>1465</v>
      </c>
      <c r="G245" s="3" t="s">
        <v>6070</v>
      </c>
      <c r="H245" s="3" t="s">
        <v>10347</v>
      </c>
      <c r="I245" s="7" t="s">
        <v>1099</v>
      </c>
      <c r="J245" s="3"/>
      <c r="K245" s="3"/>
    </row>
    <row r="246" spans="2:11" ht="15">
      <c r="B246" s="3" t="s">
        <v>6350</v>
      </c>
      <c r="C246" s="3" t="s">
        <v>10348</v>
      </c>
      <c r="D246" s="3" t="s">
        <v>1038</v>
      </c>
      <c r="E246" s="7"/>
      <c r="F246" s="3" t="s">
        <v>6222</v>
      </c>
      <c r="G246" s="3" t="s">
        <v>6223</v>
      </c>
      <c r="H246" s="3" t="s">
        <v>6223</v>
      </c>
      <c r="I246" s="7" t="s">
        <v>1049</v>
      </c>
      <c r="J246" s="3"/>
      <c r="K246" s="3"/>
    </row>
    <row r="247" spans="2:11" ht="15">
      <c r="B247" s="3" t="s">
        <v>6354</v>
      </c>
      <c r="C247" s="3" t="s">
        <v>10349</v>
      </c>
      <c r="D247" s="3" t="s">
        <v>1038</v>
      </c>
      <c r="E247" s="7"/>
      <c r="F247" s="3" t="s">
        <v>6226</v>
      </c>
      <c r="G247" s="3" t="s">
        <v>6227</v>
      </c>
      <c r="H247" s="3" t="s">
        <v>6227</v>
      </c>
      <c r="I247" s="7" t="s">
        <v>1049</v>
      </c>
      <c r="J247" s="3"/>
      <c r="K247" s="3"/>
    </row>
    <row r="248" spans="2:11" ht="15">
      <c r="B248" s="3" t="s">
        <v>6358</v>
      </c>
      <c r="C248" s="3" t="s">
        <v>10350</v>
      </c>
      <c r="D248" s="3" t="s">
        <v>1038</v>
      </c>
      <c r="E248" s="7"/>
      <c r="F248" s="3" t="s">
        <v>6368</v>
      </c>
      <c r="G248" s="3" t="s">
        <v>10351</v>
      </c>
      <c r="H248" s="3" t="s">
        <v>10351</v>
      </c>
      <c r="I248" s="7" t="s">
        <v>1049</v>
      </c>
      <c r="J248" s="3"/>
      <c r="K248" s="3"/>
    </row>
    <row r="249" spans="2:11" ht="15">
      <c r="B249" s="3" t="s">
        <v>6362</v>
      </c>
      <c r="C249" s="3" t="s">
        <v>10352</v>
      </c>
      <c r="D249" s="3" t="s">
        <v>1038</v>
      </c>
      <c r="E249" s="7"/>
      <c r="F249" s="3" t="s">
        <v>6340</v>
      </c>
      <c r="G249" s="3" t="s">
        <v>6341</v>
      </c>
      <c r="H249" s="3" t="s">
        <v>6341</v>
      </c>
      <c r="I249" s="7" t="s">
        <v>1049</v>
      </c>
      <c r="J249" s="3"/>
      <c r="K249" s="3"/>
    </row>
    <row r="250" spans="2:11" ht="15">
      <c r="B250" s="3" t="s">
        <v>6366</v>
      </c>
      <c r="C250" s="3" t="s">
        <v>10353</v>
      </c>
      <c r="D250" s="3" t="s">
        <v>1066</v>
      </c>
      <c r="E250" s="7" t="s">
        <v>2178</v>
      </c>
      <c r="F250" s="3" t="s">
        <v>2185</v>
      </c>
      <c r="G250" s="3" t="s">
        <v>2180</v>
      </c>
      <c r="H250" s="3" t="s">
        <v>2186</v>
      </c>
      <c r="I250" s="7"/>
      <c r="J250" s="3"/>
      <c r="K250" s="3"/>
    </row>
    <row r="251" spans="2:11" ht="15">
      <c r="B251" s="3" t="s">
        <v>6370</v>
      </c>
      <c r="C251" s="3" t="s">
        <v>10354</v>
      </c>
      <c r="D251" s="3" t="s">
        <v>1038</v>
      </c>
      <c r="E251" s="7"/>
      <c r="F251" s="3" t="s">
        <v>2188</v>
      </c>
      <c r="G251" s="3" t="s">
        <v>2189</v>
      </c>
      <c r="H251" s="3" t="s">
        <v>2190</v>
      </c>
      <c r="I251" s="7" t="s">
        <v>1099</v>
      </c>
      <c r="J251" s="3"/>
      <c r="K251" s="3"/>
    </row>
    <row r="252" spans="2:11" ht="15">
      <c r="B252" s="3" t="s">
        <v>6374</v>
      </c>
      <c r="C252" s="3" t="s">
        <v>10355</v>
      </c>
      <c r="D252" s="3" t="s">
        <v>1066</v>
      </c>
      <c r="E252" s="7" t="s">
        <v>2205</v>
      </c>
      <c r="F252" s="3" t="s">
        <v>2212</v>
      </c>
      <c r="G252" s="3" t="s">
        <v>2207</v>
      </c>
      <c r="H252" s="3" t="s">
        <v>2213</v>
      </c>
      <c r="I252" s="7"/>
      <c r="J252" s="3"/>
      <c r="K252" s="3"/>
    </row>
    <row r="253" spans="2:11" ht="15">
      <c r="B253" s="3" t="s">
        <v>6376</v>
      </c>
      <c r="C253" s="3" t="s">
        <v>10356</v>
      </c>
      <c r="D253" s="3" t="s">
        <v>1038</v>
      </c>
      <c r="E253" s="7"/>
      <c r="F253" s="3" t="s">
        <v>2215</v>
      </c>
      <c r="G253" s="3" t="s">
        <v>2216</v>
      </c>
      <c r="H253" s="3" t="s">
        <v>2217</v>
      </c>
      <c r="I253" s="7" t="s">
        <v>1099</v>
      </c>
      <c r="J253" s="3"/>
      <c r="K253" s="3"/>
    </row>
    <row r="254" spans="2:11" ht="15">
      <c r="B254" s="3" t="s">
        <v>6380</v>
      </c>
      <c r="C254" s="3" t="s">
        <v>10357</v>
      </c>
      <c r="D254" s="3" t="s">
        <v>1038</v>
      </c>
      <c r="E254" s="7"/>
      <c r="F254" s="3" t="s">
        <v>6252</v>
      </c>
      <c r="G254" s="3" t="s">
        <v>6253</v>
      </c>
      <c r="H254" s="3" t="s">
        <v>6253</v>
      </c>
      <c r="I254" s="7" t="s">
        <v>1049</v>
      </c>
      <c r="J254" s="3"/>
      <c r="K254" s="3"/>
    </row>
    <row r="255" spans="2:11" ht="15">
      <c r="B255" s="3" t="s">
        <v>10358</v>
      </c>
      <c r="C255" s="3" t="s">
        <v>10359</v>
      </c>
      <c r="D255" s="3" t="s">
        <v>1038</v>
      </c>
      <c r="E255" s="7"/>
      <c r="F255" s="3" t="s">
        <v>6256</v>
      </c>
      <c r="G255" s="3" t="s">
        <v>6257</v>
      </c>
      <c r="H255" s="3" t="s">
        <v>6257</v>
      </c>
      <c r="I255" s="7" t="s">
        <v>1049</v>
      </c>
      <c r="J255" s="3"/>
      <c r="K255" s="3"/>
    </row>
    <row r="256" spans="2:11" ht="15">
      <c r="B256" s="3" t="s">
        <v>10360</v>
      </c>
      <c r="C256" s="3" t="s">
        <v>10361</v>
      </c>
      <c r="D256" s="3" t="s">
        <v>1038</v>
      </c>
      <c r="E256" s="7"/>
      <c r="F256" s="3" t="s">
        <v>6311</v>
      </c>
      <c r="G256" s="3" t="s">
        <v>6312</v>
      </c>
      <c r="H256" s="3" t="s">
        <v>6312</v>
      </c>
      <c r="I256" s="7" t="s">
        <v>1049</v>
      </c>
      <c r="J256" s="3"/>
      <c r="K256" s="3"/>
    </row>
    <row r="257" spans="2:11" ht="15">
      <c r="B257" s="3" t="s">
        <v>10362</v>
      </c>
      <c r="C257" s="3" t="s">
        <v>10363</v>
      </c>
      <c r="D257" s="3" t="s">
        <v>1038</v>
      </c>
      <c r="E257" s="7"/>
      <c r="F257" s="3" t="s">
        <v>6315</v>
      </c>
      <c r="G257" s="3" t="s">
        <v>6316</v>
      </c>
      <c r="H257" s="3" t="s">
        <v>6316</v>
      </c>
      <c r="I257" s="7" t="s">
        <v>1049</v>
      </c>
      <c r="J257" s="3"/>
      <c r="K257" s="3"/>
    </row>
    <row r="258" spans="2:11" ht="15">
      <c r="B258" s="3" t="s">
        <v>10364</v>
      </c>
      <c r="C258" s="3" t="s">
        <v>10365</v>
      </c>
      <c r="D258" s="3" t="s">
        <v>1038</v>
      </c>
      <c r="E258" s="7"/>
      <c r="F258" s="3" t="s">
        <v>6319</v>
      </c>
      <c r="G258" s="3" t="s">
        <v>6320</v>
      </c>
      <c r="H258" s="3" t="s">
        <v>6320</v>
      </c>
      <c r="I258" s="7" t="s">
        <v>1049</v>
      </c>
      <c r="J258" s="3"/>
      <c r="K258" s="3"/>
    </row>
    <row r="259" spans="2:11" ht="15">
      <c r="B259" s="3" t="s">
        <v>10366</v>
      </c>
      <c r="C259" s="3" t="s">
        <v>10367</v>
      </c>
      <c r="D259" s="3" t="s">
        <v>1038</v>
      </c>
      <c r="E259" s="7"/>
      <c r="F259" s="3" t="s">
        <v>6323</v>
      </c>
      <c r="G259" s="3" t="s">
        <v>6324</v>
      </c>
      <c r="H259" s="3" t="s">
        <v>6324</v>
      </c>
      <c r="I259" s="7" t="s">
        <v>1049</v>
      </c>
      <c r="J259" s="3"/>
      <c r="K259" s="3"/>
    </row>
    <row r="260" spans="2:11" ht="15">
      <c r="B260" s="3" t="s">
        <v>10368</v>
      </c>
      <c r="C260" s="3" t="s">
        <v>10369</v>
      </c>
      <c r="D260" s="3" t="s">
        <v>1038</v>
      </c>
      <c r="E260" s="7"/>
      <c r="F260" s="3" t="s">
        <v>6264</v>
      </c>
      <c r="G260" s="3" t="s">
        <v>6265</v>
      </c>
      <c r="H260" s="3" t="s">
        <v>6265</v>
      </c>
      <c r="I260" s="7" t="s">
        <v>1049</v>
      </c>
      <c r="J260" s="3"/>
      <c r="K260" s="3"/>
    </row>
    <row r="261" spans="2:11" ht="15">
      <c r="B261" s="3" t="s">
        <v>10370</v>
      </c>
      <c r="C261" s="3" t="s">
        <v>10371</v>
      </c>
      <c r="D261" s="3" t="s">
        <v>1038</v>
      </c>
      <c r="E261" s="7"/>
      <c r="F261" s="3" t="s">
        <v>6268</v>
      </c>
      <c r="G261" s="3" t="s">
        <v>6269</v>
      </c>
      <c r="H261" s="3" t="s">
        <v>6269</v>
      </c>
      <c r="I261" s="7" t="s">
        <v>1049</v>
      </c>
      <c r="J261" s="3"/>
      <c r="K261" s="3"/>
    </row>
    <row r="262" spans="2:11" ht="15">
      <c r="B262" s="3" t="s">
        <v>10372</v>
      </c>
      <c r="C262" s="3" t="s">
        <v>10373</v>
      </c>
      <c r="D262" s="3" t="s">
        <v>1038</v>
      </c>
      <c r="E262" s="7"/>
      <c r="F262" s="3" t="s">
        <v>6327</v>
      </c>
      <c r="G262" s="3" t="s">
        <v>6328</v>
      </c>
      <c r="H262" s="3" t="s">
        <v>6328</v>
      </c>
      <c r="I262" s="7" t="s">
        <v>1049</v>
      </c>
      <c r="J262" s="3"/>
      <c r="K262" s="3"/>
    </row>
    <row r="263" spans="2:11" ht="15">
      <c r="B263" s="3" t="s">
        <v>10374</v>
      </c>
      <c r="C263" s="3" t="s">
        <v>10375</v>
      </c>
      <c r="D263" s="3" t="s">
        <v>1038</v>
      </c>
      <c r="E263" s="7"/>
      <c r="F263" s="3" t="s">
        <v>6331</v>
      </c>
      <c r="G263" s="3" t="s">
        <v>6332</v>
      </c>
      <c r="H263" s="3" t="s">
        <v>6332</v>
      </c>
      <c r="I263" s="7" t="s">
        <v>1049</v>
      </c>
      <c r="J263" s="3"/>
      <c r="K263" s="3"/>
    </row>
    <row r="264" spans="2:11" ht="15">
      <c r="B264" s="3" t="s">
        <v>10376</v>
      </c>
      <c r="C264" s="3" t="s">
        <v>10377</v>
      </c>
      <c r="D264" s="3" t="s">
        <v>1038</v>
      </c>
      <c r="E264" s="7"/>
      <c r="F264" s="3" t="s">
        <v>1673</v>
      </c>
      <c r="G264" s="3" t="s">
        <v>1674</v>
      </c>
      <c r="H264" s="3" t="s">
        <v>2359</v>
      </c>
      <c r="I264" s="7"/>
      <c r="J264" s="3"/>
      <c r="K264" s="3"/>
    </row>
    <row r="265" spans="2:11" ht="15">
      <c r="B265" s="3" t="s">
        <v>10378</v>
      </c>
      <c r="C265" s="3" t="s">
        <v>10379</v>
      </c>
      <c r="D265" s="3" t="s">
        <v>1038</v>
      </c>
      <c r="E265" s="7"/>
      <c r="F265" s="3" t="s">
        <v>6344</v>
      </c>
      <c r="G265" s="3" t="s">
        <v>3668</v>
      </c>
      <c r="H265" s="3" t="s">
        <v>1098</v>
      </c>
      <c r="I265" s="7" t="s">
        <v>1054</v>
      </c>
      <c r="J265" s="3"/>
      <c r="K265" s="3"/>
    </row>
    <row r="266" spans="2:11" ht="15">
      <c r="B266" s="10" t="s">
        <v>1165</v>
      </c>
      <c r="C266" s="10" t="s">
        <v>10380</v>
      </c>
      <c r="D266" s="10" t="s">
        <v>1874</v>
      </c>
      <c r="E266" s="11" t="s">
        <v>1626</v>
      </c>
      <c r="F266" s="10" t="s">
        <v>1875</v>
      </c>
      <c r="G266" s="10" t="s">
        <v>1628</v>
      </c>
      <c r="H266" s="10" t="s">
        <v>1876</v>
      </c>
      <c r="I266" s="11" t="s">
        <v>1049</v>
      </c>
      <c r="J266" s="10"/>
      <c r="K266" s="10"/>
    </row>
    <row r="267" spans="2:11" ht="15">
      <c r="B267" s="10" t="s">
        <v>1161</v>
      </c>
      <c r="C267" s="10" t="s">
        <v>10381</v>
      </c>
      <c r="D267" s="10" t="s">
        <v>1874</v>
      </c>
      <c r="E267" s="11" t="s">
        <v>1879</v>
      </c>
      <c r="F267" s="10" t="s">
        <v>1880</v>
      </c>
      <c r="G267" s="10" t="s">
        <v>1652</v>
      </c>
      <c r="H267" s="10" t="s">
        <v>1881</v>
      </c>
      <c r="I267" s="11" t="s">
        <v>1049</v>
      </c>
      <c r="J267" s="10"/>
      <c r="K267" s="10"/>
    </row>
    <row r="268" spans="2:11" ht="15">
      <c r="B268" s="10" t="s">
        <v>1582</v>
      </c>
      <c r="C268" s="10" t="s">
        <v>10382</v>
      </c>
      <c r="D268" s="10" t="s">
        <v>1874</v>
      </c>
      <c r="E268" s="11" t="s">
        <v>1095</v>
      </c>
      <c r="F268" s="10" t="s">
        <v>1884</v>
      </c>
      <c r="G268" s="10" t="s">
        <v>1885</v>
      </c>
      <c r="H268" s="10" t="s">
        <v>1885</v>
      </c>
      <c r="I268" s="11" t="s">
        <v>1049</v>
      </c>
      <c r="J268" s="10"/>
      <c r="K268" s="10"/>
    </row>
    <row r="269" spans="2:11" ht="15">
      <c r="B269" s="10" t="s">
        <v>1890</v>
      </c>
      <c r="C269" s="10" t="s">
        <v>10383</v>
      </c>
      <c r="D269" s="10" t="s">
        <v>1874</v>
      </c>
      <c r="E269" s="11" t="s">
        <v>1095</v>
      </c>
      <c r="F269" s="10" t="s">
        <v>1888</v>
      </c>
      <c r="G269" s="10" t="s">
        <v>1889</v>
      </c>
      <c r="H269" s="10" t="s">
        <v>1555</v>
      </c>
      <c r="I269" s="11" t="s">
        <v>1049</v>
      </c>
      <c r="J269" s="10"/>
      <c r="K269" s="10"/>
    </row>
    <row r="270" spans="2:11" ht="15">
      <c r="B270" s="10" t="s">
        <v>1619</v>
      </c>
      <c r="C270" s="10" t="s">
        <v>10384</v>
      </c>
      <c r="D270" s="10" t="s">
        <v>1874</v>
      </c>
      <c r="E270" s="11" t="s">
        <v>1095</v>
      </c>
      <c r="F270" s="10" t="s">
        <v>1892</v>
      </c>
      <c r="G270" s="10" t="s">
        <v>1893</v>
      </c>
      <c r="H270" s="10" t="s">
        <v>1894</v>
      </c>
      <c r="I270" s="11" t="s">
        <v>1049</v>
      </c>
      <c r="J270" s="10"/>
      <c r="K270" s="10"/>
    </row>
    <row r="271" spans="2:11" ht="15">
      <c r="B271" s="10" t="s">
        <v>1588</v>
      </c>
      <c r="C271" s="10" t="s">
        <v>10385</v>
      </c>
      <c r="D271" s="10" t="s">
        <v>1874</v>
      </c>
      <c r="E271" s="11" t="s">
        <v>1095</v>
      </c>
      <c r="F271" s="10" t="s">
        <v>1897</v>
      </c>
      <c r="G271" s="10" t="s">
        <v>1898</v>
      </c>
      <c r="H271" s="10" t="s">
        <v>1898</v>
      </c>
      <c r="I271" s="11" t="s">
        <v>1049</v>
      </c>
      <c r="J271" s="10"/>
      <c r="K271" s="10"/>
    </row>
    <row r="272" spans="2:11" ht="15">
      <c r="B272" s="10" t="s">
        <v>1902</v>
      </c>
      <c r="C272" s="10" t="s">
        <v>10386</v>
      </c>
      <c r="D272" s="10" t="s">
        <v>1874</v>
      </c>
      <c r="E272" s="11" t="s">
        <v>1287</v>
      </c>
      <c r="F272" s="10" t="s">
        <v>1901</v>
      </c>
      <c r="G272" s="10" t="s">
        <v>1289</v>
      </c>
      <c r="H272" s="10" t="s">
        <v>1289</v>
      </c>
      <c r="I272" s="11" t="s">
        <v>1049</v>
      </c>
      <c r="J272" s="10"/>
      <c r="K272" s="10"/>
    </row>
    <row r="273" spans="2:11" ht="15">
      <c r="B273" s="10" t="s">
        <v>1146</v>
      </c>
      <c r="C273" s="10" t="s">
        <v>10387</v>
      </c>
      <c r="D273" s="10" t="s">
        <v>1874</v>
      </c>
      <c r="E273" s="11" t="s">
        <v>1095</v>
      </c>
      <c r="F273" s="10" t="s">
        <v>1904</v>
      </c>
      <c r="G273" s="10" t="s">
        <v>1905</v>
      </c>
      <c r="H273" s="10" t="s">
        <v>1905</v>
      </c>
      <c r="I273" s="11" t="s">
        <v>1049</v>
      </c>
      <c r="J273" s="10"/>
      <c r="K273" s="10"/>
    </row>
    <row r="274" spans="2:11" ht="15">
      <c r="B274" s="10" t="s">
        <v>1909</v>
      </c>
      <c r="C274" s="10" t="s">
        <v>10388</v>
      </c>
      <c r="D274" s="10" t="s">
        <v>1874</v>
      </c>
      <c r="E274" s="11" t="s">
        <v>1207</v>
      </c>
      <c r="F274" s="10" t="s">
        <v>1908</v>
      </c>
      <c r="G274" s="10" t="s">
        <v>1202</v>
      </c>
      <c r="H274" s="10" t="s">
        <v>1202</v>
      </c>
      <c r="I274" s="11" t="s">
        <v>1049</v>
      </c>
      <c r="J274" s="10"/>
      <c r="K274" s="10"/>
    </row>
    <row r="275" spans="2:11" ht="15">
      <c r="B275" s="10" t="s">
        <v>1301</v>
      </c>
      <c r="C275" s="10" t="s">
        <v>10389</v>
      </c>
      <c r="D275" s="10" t="s">
        <v>1874</v>
      </c>
      <c r="E275" s="11" t="s">
        <v>1459</v>
      </c>
      <c r="F275" s="10" t="s">
        <v>1911</v>
      </c>
      <c r="G275" s="10" t="s">
        <v>1461</v>
      </c>
      <c r="H275" s="10" t="s">
        <v>1461</v>
      </c>
      <c r="I275" s="11" t="s">
        <v>1049</v>
      </c>
      <c r="J275" s="10"/>
      <c r="K275" s="10"/>
    </row>
    <row r="276" spans="2:11" ht="15">
      <c r="B276" s="10" t="s">
        <v>1140</v>
      </c>
      <c r="C276" s="10" t="s">
        <v>10390</v>
      </c>
      <c r="D276" s="10" t="s">
        <v>1874</v>
      </c>
      <c r="E276" s="11" t="s">
        <v>1914</v>
      </c>
      <c r="F276" s="10" t="s">
        <v>1915</v>
      </c>
      <c r="G276" s="10" t="s">
        <v>1355</v>
      </c>
      <c r="H276" s="10" t="s">
        <v>1355</v>
      </c>
      <c r="I276" s="11" t="s">
        <v>1049</v>
      </c>
      <c r="J276" s="10"/>
      <c r="K276" s="10"/>
    </row>
    <row r="277" spans="2:11" ht="15">
      <c r="B277" s="10" t="s">
        <v>1424</v>
      </c>
      <c r="C277" s="10" t="s">
        <v>10391</v>
      </c>
      <c r="D277" s="10" t="s">
        <v>1874</v>
      </c>
      <c r="E277" s="11" t="s">
        <v>1439</v>
      </c>
      <c r="F277" s="10" t="s">
        <v>1918</v>
      </c>
      <c r="G277" s="10" t="s">
        <v>1919</v>
      </c>
      <c r="H277" s="10" t="s">
        <v>1919</v>
      </c>
      <c r="I277" s="11" t="s">
        <v>1049</v>
      </c>
      <c r="J277" s="10"/>
      <c r="K277" s="10"/>
    </row>
    <row r="278" spans="2:11" ht="15">
      <c r="B278" s="10" t="s">
        <v>1924</v>
      </c>
      <c r="C278" s="10" t="s">
        <v>10392</v>
      </c>
      <c r="D278" s="10" t="s">
        <v>1874</v>
      </c>
      <c r="E278" s="11" t="s">
        <v>1067</v>
      </c>
      <c r="F278" s="10" t="s">
        <v>1922</v>
      </c>
      <c r="G278" s="10" t="s">
        <v>1923</v>
      </c>
      <c r="H278" s="10" t="s">
        <v>1923</v>
      </c>
      <c r="I278" s="11" t="s">
        <v>1049</v>
      </c>
      <c r="J278" s="10"/>
      <c r="K278" s="10"/>
    </row>
    <row r="279" spans="2:11" ht="15">
      <c r="B279" s="10" t="s">
        <v>1928</v>
      </c>
      <c r="C279" s="10" t="s">
        <v>10393</v>
      </c>
      <c r="D279" s="10" t="s">
        <v>1874</v>
      </c>
      <c r="E279" s="11" t="s">
        <v>1084</v>
      </c>
      <c r="F279" s="10" t="s">
        <v>1926</v>
      </c>
      <c r="G279" s="10" t="s">
        <v>1927</v>
      </c>
      <c r="H279" s="10" t="s">
        <v>1927</v>
      </c>
      <c r="I279" s="11" t="s">
        <v>1049</v>
      </c>
      <c r="J279" s="10"/>
      <c r="K279" s="10"/>
    </row>
    <row r="280" spans="2:11" ht="15">
      <c r="B280" s="10" t="s">
        <v>1931</v>
      </c>
      <c r="C280" s="10" t="s">
        <v>10394</v>
      </c>
      <c r="D280" s="10" t="s">
        <v>1874</v>
      </c>
      <c r="E280" s="11" t="s">
        <v>1576</v>
      </c>
      <c r="F280" s="10" t="s">
        <v>1930</v>
      </c>
      <c r="G280" s="10" t="s">
        <v>1744</v>
      </c>
      <c r="H280" s="10" t="s">
        <v>1744</v>
      </c>
      <c r="I280" s="11" t="s">
        <v>1049</v>
      </c>
      <c r="J280" s="10"/>
      <c r="K280" s="10"/>
    </row>
    <row r="281" spans="2:11" ht="15">
      <c r="B281" s="10" t="s">
        <v>1934</v>
      </c>
      <c r="C281" s="10" t="s">
        <v>10395</v>
      </c>
      <c r="D281" s="10" t="s">
        <v>1874</v>
      </c>
      <c r="E281" s="11" t="s">
        <v>1042</v>
      </c>
      <c r="F281" s="10" t="s">
        <v>1933</v>
      </c>
      <c r="G281" s="10" t="s">
        <v>1758</v>
      </c>
      <c r="H281" s="10" t="s">
        <v>1758</v>
      </c>
      <c r="I281" s="11" t="s">
        <v>1049</v>
      </c>
      <c r="J281" s="10"/>
      <c r="K281" s="10"/>
    </row>
    <row r="282" spans="2:11" ht="15">
      <c r="B282" s="10" t="s">
        <v>1938</v>
      </c>
      <c r="C282" s="10" t="s">
        <v>10396</v>
      </c>
      <c r="D282" s="10" t="s">
        <v>1874</v>
      </c>
      <c r="E282" s="11" t="s">
        <v>1718</v>
      </c>
      <c r="F282" s="10" t="s">
        <v>1936</v>
      </c>
      <c r="G282" s="10" t="s">
        <v>1714</v>
      </c>
      <c r="H282" s="10" t="s">
        <v>1937</v>
      </c>
      <c r="I282" s="11" t="s">
        <v>1049</v>
      </c>
      <c r="J282" s="10"/>
      <c r="K282" s="10"/>
    </row>
    <row r="283" spans="2:11" ht="15">
      <c r="B283" s="10" t="s">
        <v>1942</v>
      </c>
      <c r="C283" s="10" t="s">
        <v>10397</v>
      </c>
      <c r="D283" s="10" t="s">
        <v>1874</v>
      </c>
      <c r="E283" s="11" t="s">
        <v>1112</v>
      </c>
      <c r="F283" s="10" t="s">
        <v>1940</v>
      </c>
      <c r="G283" s="10" t="s">
        <v>1114</v>
      </c>
      <c r="H283" s="10" t="s">
        <v>1941</v>
      </c>
      <c r="I283" s="11" t="s">
        <v>1049</v>
      </c>
      <c r="J283" s="10"/>
      <c r="K283" s="10"/>
    </row>
    <row r="284" spans="2:11" ht="15">
      <c r="B284" s="10" t="s">
        <v>1495</v>
      </c>
      <c r="C284" s="10" t="s">
        <v>10398</v>
      </c>
      <c r="D284" s="10" t="s">
        <v>1874</v>
      </c>
      <c r="E284" s="11" t="s">
        <v>1599</v>
      </c>
      <c r="F284" s="10" t="s">
        <v>1944</v>
      </c>
      <c r="G284" s="10" t="s">
        <v>1601</v>
      </c>
      <c r="H284" s="10" t="s">
        <v>1945</v>
      </c>
      <c r="I284" s="11" t="s">
        <v>1049</v>
      </c>
      <c r="J284" s="10"/>
      <c r="K284" s="10"/>
    </row>
    <row r="285" spans="2:11" ht="15">
      <c r="B285" s="10" t="s">
        <v>1613</v>
      </c>
      <c r="C285" s="10" t="s">
        <v>10399</v>
      </c>
      <c r="D285" s="10" t="s">
        <v>1874</v>
      </c>
      <c r="E285" s="11" t="s">
        <v>2178</v>
      </c>
      <c r="F285" s="10" t="s">
        <v>2179</v>
      </c>
      <c r="G285" s="10" t="s">
        <v>2180</v>
      </c>
      <c r="H285" s="10" t="s">
        <v>2180</v>
      </c>
      <c r="I285" s="11" t="s">
        <v>1049</v>
      </c>
      <c r="J285" s="10"/>
      <c r="K285" s="10"/>
    </row>
    <row r="286" spans="2:11" ht="15">
      <c r="B286" s="10" t="s">
        <v>1624</v>
      </c>
      <c r="C286" s="10" t="s">
        <v>10400</v>
      </c>
      <c r="D286" s="10" t="s">
        <v>1874</v>
      </c>
      <c r="E286" s="11" t="s">
        <v>2205</v>
      </c>
      <c r="F286" s="10" t="s">
        <v>2206</v>
      </c>
      <c r="G286" s="10" t="s">
        <v>2207</v>
      </c>
      <c r="H286" s="10" t="s">
        <v>2207</v>
      </c>
      <c r="I286" s="11" t="s">
        <v>1049</v>
      </c>
      <c r="J286" s="10"/>
      <c r="K286" s="10"/>
    </row>
    <row r="287" spans="2:11" ht="15">
      <c r="B287" s="10" t="s">
        <v>1635</v>
      </c>
      <c r="C287" s="10" t="s">
        <v>10401</v>
      </c>
      <c r="D287" s="10" t="s">
        <v>1038</v>
      </c>
      <c r="E287" s="11"/>
      <c r="F287" s="10" t="s">
        <v>2161</v>
      </c>
      <c r="G287" s="10" t="s">
        <v>2162</v>
      </c>
      <c r="H287" s="10" t="s">
        <v>2163</v>
      </c>
      <c r="I287" s="11" t="s">
        <v>1049</v>
      </c>
      <c r="J287" s="10"/>
      <c r="K287" s="10"/>
    </row>
    <row r="288" spans="2:11" ht="15">
      <c r="B288" s="10" t="s">
        <v>1658</v>
      </c>
      <c r="C288" s="10" t="s">
        <v>10402</v>
      </c>
      <c r="D288" s="10" t="s">
        <v>1038</v>
      </c>
      <c r="E288" s="11"/>
      <c r="F288" s="10" t="s">
        <v>2139</v>
      </c>
      <c r="G288" s="10" t="s">
        <v>2140</v>
      </c>
      <c r="H288" s="10" t="s">
        <v>2141</v>
      </c>
      <c r="I288" s="11" t="s">
        <v>1049</v>
      </c>
      <c r="J288" s="10"/>
      <c r="K288" s="10"/>
    </row>
    <row r="289" spans="2:11" ht="15">
      <c r="B289" s="10" t="s">
        <v>1517</v>
      </c>
      <c r="C289" s="10" t="s">
        <v>10403</v>
      </c>
      <c r="D289" s="10" t="s">
        <v>1038</v>
      </c>
      <c r="E289" s="11"/>
      <c r="F289" s="10" t="s">
        <v>2130</v>
      </c>
      <c r="G289" s="10" t="s">
        <v>2131</v>
      </c>
      <c r="H289" s="10" t="s">
        <v>2033</v>
      </c>
      <c r="I289" s="11" t="s">
        <v>1049</v>
      </c>
      <c r="J289" s="10"/>
      <c r="K289" s="10"/>
    </row>
    <row r="290" spans="2:11" ht="15">
      <c r="B290" s="10" t="s">
        <v>1552</v>
      </c>
      <c r="C290" s="10" t="s">
        <v>10404</v>
      </c>
      <c r="D290" s="10" t="s">
        <v>1038</v>
      </c>
      <c r="E290" s="11"/>
      <c r="F290" s="10" t="s">
        <v>2151</v>
      </c>
      <c r="G290" s="10" t="s">
        <v>2152</v>
      </c>
      <c r="H290" s="10" t="s">
        <v>2153</v>
      </c>
      <c r="I290" s="11" t="s">
        <v>1049</v>
      </c>
      <c r="J290" s="10"/>
      <c r="K290" s="10"/>
    </row>
    <row r="291" spans="2:11" ht="15">
      <c r="B291" s="10" t="s">
        <v>1537</v>
      </c>
      <c r="C291" s="10" t="s">
        <v>10405</v>
      </c>
      <c r="D291" s="10" t="s">
        <v>1038</v>
      </c>
      <c r="E291" s="11"/>
      <c r="F291" s="10" t="s">
        <v>2061</v>
      </c>
      <c r="G291" s="10" t="s">
        <v>2062</v>
      </c>
      <c r="H291" s="10" t="s">
        <v>2063</v>
      </c>
      <c r="I291" s="11" t="s">
        <v>1049</v>
      </c>
      <c r="J291" s="10"/>
      <c r="K291" s="10"/>
    </row>
    <row r="292" spans="2:11" ht="15">
      <c r="B292" s="10" t="s">
        <v>1522</v>
      </c>
      <c r="C292" s="10" t="s">
        <v>10406</v>
      </c>
      <c r="D292" s="10" t="s">
        <v>1038</v>
      </c>
      <c r="E292" s="11"/>
      <c r="F292" s="10" t="s">
        <v>2041</v>
      </c>
      <c r="G292" s="10" t="s">
        <v>2042</v>
      </c>
      <c r="H292" s="10" t="s">
        <v>2043</v>
      </c>
      <c r="I292" s="11" t="s">
        <v>1049</v>
      </c>
      <c r="J292" s="10"/>
      <c r="K292" s="10"/>
    </row>
    <row r="293" spans="2:11" ht="15">
      <c r="B293" s="10" t="s">
        <v>1285</v>
      </c>
      <c r="C293" s="10" t="s">
        <v>10407</v>
      </c>
      <c r="D293" s="10" t="s">
        <v>1038</v>
      </c>
      <c r="E293" s="11"/>
      <c r="F293" s="10" t="s">
        <v>2031</v>
      </c>
      <c r="G293" s="10" t="s">
        <v>2032</v>
      </c>
      <c r="H293" s="10" t="s">
        <v>2033</v>
      </c>
      <c r="I293" s="11" t="s">
        <v>1049</v>
      </c>
      <c r="J293" s="10"/>
      <c r="K293" s="10"/>
    </row>
    <row r="294" spans="2:11" ht="15">
      <c r="B294" s="10" t="s">
        <v>1508</v>
      </c>
      <c r="C294" s="10" t="s">
        <v>10408</v>
      </c>
      <c r="D294" s="10" t="s">
        <v>1038</v>
      </c>
      <c r="E294" s="11"/>
      <c r="F294" s="10" t="s">
        <v>2051</v>
      </c>
      <c r="G294" s="10" t="s">
        <v>2052</v>
      </c>
      <c r="H294" s="10" t="s">
        <v>2053</v>
      </c>
      <c r="I294" s="11" t="s">
        <v>1049</v>
      </c>
      <c r="J294" s="10"/>
      <c r="K294" s="10"/>
    </row>
    <row r="295" spans="2:11" ht="15">
      <c r="B295" s="10" t="s">
        <v>1467</v>
      </c>
      <c r="C295" s="10" t="s">
        <v>10409</v>
      </c>
      <c r="D295" s="10" t="s">
        <v>1874</v>
      </c>
      <c r="E295" s="11" t="s">
        <v>1995</v>
      </c>
      <c r="F295" s="10" t="s">
        <v>1996</v>
      </c>
      <c r="G295" s="10" t="s">
        <v>1997</v>
      </c>
      <c r="H295" s="10" t="s">
        <v>1998</v>
      </c>
      <c r="I295" s="11" t="s">
        <v>1049</v>
      </c>
      <c r="J295" s="10"/>
      <c r="K295" s="10"/>
    </row>
    <row r="296" spans="2:11" ht="15">
      <c r="B296" s="10" t="s">
        <v>1352</v>
      </c>
      <c r="C296" s="10" t="s">
        <v>10410</v>
      </c>
      <c r="D296" s="10" t="s">
        <v>1038</v>
      </c>
      <c r="E296" s="11"/>
      <c r="F296" s="10" t="s">
        <v>2008</v>
      </c>
      <c r="G296" s="10" t="s">
        <v>2009</v>
      </c>
      <c r="H296" s="10" t="s">
        <v>2010</v>
      </c>
      <c r="I296" s="11" t="s">
        <v>1049</v>
      </c>
      <c r="J296" s="10"/>
      <c r="K296" s="10"/>
    </row>
    <row r="297" spans="2:11" ht="15">
      <c r="B297" s="10" t="s">
        <v>1437</v>
      </c>
      <c r="C297" s="10" t="s">
        <v>10411</v>
      </c>
      <c r="D297" s="10" t="s">
        <v>1038</v>
      </c>
      <c r="E297" s="11"/>
      <c r="F297" s="10" t="s">
        <v>1975</v>
      </c>
      <c r="G297" s="10" t="s">
        <v>1976</v>
      </c>
      <c r="H297" s="10" t="s">
        <v>1977</v>
      </c>
      <c r="I297" s="11" t="s">
        <v>1049</v>
      </c>
      <c r="J297" s="10"/>
      <c r="K297" s="10"/>
    </row>
    <row r="298" spans="2:11" ht="15">
      <c r="B298" s="10" t="s">
        <v>1443</v>
      </c>
      <c r="C298" s="10" t="s">
        <v>10412</v>
      </c>
      <c r="D298" s="10" t="s">
        <v>1038</v>
      </c>
      <c r="E298" s="11"/>
      <c r="F298" s="10" t="s">
        <v>1965</v>
      </c>
      <c r="G298" s="10" t="s">
        <v>1966</v>
      </c>
      <c r="H298" s="10" t="s">
        <v>1967</v>
      </c>
      <c r="I298" s="11" t="s">
        <v>1049</v>
      </c>
      <c r="J298" s="10"/>
      <c r="K298" s="10"/>
    </row>
    <row r="299" spans="2:11" ht="15">
      <c r="B299" s="10" t="s">
        <v>1064</v>
      </c>
      <c r="C299" s="10" t="s">
        <v>10413</v>
      </c>
      <c r="D299" s="10" t="s">
        <v>1038</v>
      </c>
      <c r="E299" s="11"/>
      <c r="F299" s="10" t="s">
        <v>1985</v>
      </c>
      <c r="G299" s="10" t="s">
        <v>1986</v>
      </c>
      <c r="H299" s="10" t="s">
        <v>1987</v>
      </c>
      <c r="I299" s="11" t="s">
        <v>1049</v>
      </c>
      <c r="J299" s="10"/>
      <c r="K299" s="10"/>
    </row>
    <row r="300" spans="2:11" ht="15">
      <c r="B300" s="10" t="s">
        <v>1071</v>
      </c>
      <c r="C300" s="10" t="s">
        <v>10414</v>
      </c>
      <c r="D300" s="10" t="s">
        <v>1874</v>
      </c>
      <c r="E300" s="11" t="s">
        <v>2085</v>
      </c>
      <c r="F300" s="10" t="s">
        <v>2086</v>
      </c>
      <c r="G300" s="10" t="s">
        <v>2087</v>
      </c>
      <c r="H300" s="10" t="s">
        <v>2088</v>
      </c>
      <c r="I300" s="11" t="s">
        <v>1049</v>
      </c>
      <c r="J300" s="10"/>
      <c r="K300" s="10"/>
    </row>
    <row r="301" spans="2:11" ht="15">
      <c r="B301" s="10" t="s">
        <v>1082</v>
      </c>
      <c r="C301" s="10" t="s">
        <v>10415</v>
      </c>
      <c r="D301" s="10" t="s">
        <v>1874</v>
      </c>
      <c r="E301" s="11" t="s">
        <v>2244</v>
      </c>
      <c r="F301" s="10" t="s">
        <v>2245</v>
      </c>
      <c r="G301" s="10" t="s">
        <v>2246</v>
      </c>
      <c r="H301" s="10" t="s">
        <v>2247</v>
      </c>
      <c r="I301" s="11" t="s">
        <v>1049</v>
      </c>
      <c r="J301" s="10"/>
      <c r="K301" s="10"/>
    </row>
    <row r="302" spans="2:11" ht="15">
      <c r="B302" s="10" t="s">
        <v>1088</v>
      </c>
      <c r="C302" s="10" t="s">
        <v>10416</v>
      </c>
      <c r="D302" s="10" t="s">
        <v>1038</v>
      </c>
      <c r="E302" s="11"/>
      <c r="F302" s="10" t="s">
        <v>2096</v>
      </c>
      <c r="G302" s="10" t="s">
        <v>2097</v>
      </c>
      <c r="H302" s="10" t="s">
        <v>2098</v>
      </c>
      <c r="I302" s="11" t="s">
        <v>1049</v>
      </c>
      <c r="J302" s="10"/>
      <c r="K302" s="10"/>
    </row>
    <row r="303" spans="2:11" ht="15">
      <c r="B303" s="10" t="s">
        <v>1741</v>
      </c>
      <c r="C303" s="10" t="s">
        <v>10417</v>
      </c>
      <c r="D303" s="10" t="s">
        <v>1038</v>
      </c>
      <c r="E303" s="11"/>
      <c r="F303" s="10" t="s">
        <v>2284</v>
      </c>
      <c r="G303" s="10" t="s">
        <v>2285</v>
      </c>
      <c r="H303" s="10" t="s">
        <v>2286</v>
      </c>
      <c r="I303" s="11" t="s">
        <v>1049</v>
      </c>
      <c r="J303" s="10"/>
      <c r="K303" s="10"/>
    </row>
    <row r="304" spans="2:11" ht="15">
      <c r="B304" s="10" t="s">
        <v>1755</v>
      </c>
      <c r="C304" s="10" t="s">
        <v>10418</v>
      </c>
      <c r="D304" s="10" t="s">
        <v>1038</v>
      </c>
      <c r="E304" s="11"/>
      <c r="F304" s="10" t="s">
        <v>2268</v>
      </c>
      <c r="G304" s="10" t="s">
        <v>2269</v>
      </c>
      <c r="H304" s="10" t="s">
        <v>2270</v>
      </c>
      <c r="I304" s="11" t="s">
        <v>1049</v>
      </c>
      <c r="J304" s="10"/>
      <c r="K304" s="10"/>
    </row>
    <row r="305" spans="2:11" ht="15">
      <c r="B305" s="10" t="s">
        <v>1711</v>
      </c>
      <c r="C305" s="10" t="s">
        <v>10419</v>
      </c>
      <c r="D305" s="10" t="s">
        <v>1038</v>
      </c>
      <c r="E305" s="11"/>
      <c r="F305" s="10" t="s">
        <v>6426</v>
      </c>
      <c r="G305" s="10" t="s">
        <v>6427</v>
      </c>
      <c r="H305" s="10" t="s">
        <v>6428</v>
      </c>
      <c r="I305" s="11" t="s">
        <v>1049</v>
      </c>
      <c r="J305" s="10"/>
      <c r="K305" s="10"/>
    </row>
    <row r="306" spans="2:11" ht="15">
      <c r="B306" s="10" t="s">
        <v>1367</v>
      </c>
      <c r="C306" s="10" t="s">
        <v>10420</v>
      </c>
      <c r="D306" s="10" t="s">
        <v>1038</v>
      </c>
      <c r="E306" s="11"/>
      <c r="F306" s="10" t="s">
        <v>2258</v>
      </c>
      <c r="G306" s="10" t="s">
        <v>2259</v>
      </c>
      <c r="H306" s="10" t="s">
        <v>2260</v>
      </c>
      <c r="I306" s="11" t="s">
        <v>1049</v>
      </c>
      <c r="J306" s="10"/>
      <c r="K306" s="10"/>
    </row>
    <row r="307" spans="2:11" ht="15">
      <c r="B307" s="10" t="s">
        <v>1296</v>
      </c>
      <c r="C307" s="10" t="s">
        <v>10421</v>
      </c>
      <c r="D307" s="10" t="s">
        <v>1038</v>
      </c>
      <c r="E307" s="11"/>
      <c r="F307" s="10" t="s">
        <v>6431</v>
      </c>
      <c r="G307" s="10" t="s">
        <v>6432</v>
      </c>
      <c r="H307" s="10" t="s">
        <v>1098</v>
      </c>
      <c r="I307" s="11" t="s">
        <v>1049</v>
      </c>
      <c r="J307" s="10"/>
      <c r="K307" s="10"/>
    </row>
    <row r="308" spans="2:11" ht="15">
      <c r="B308" s="10" t="s">
        <v>1291</v>
      </c>
      <c r="C308" s="10" t="s">
        <v>10422</v>
      </c>
      <c r="D308" s="10" t="s">
        <v>1038</v>
      </c>
      <c r="E308" s="11"/>
      <c r="F308" s="10" t="s">
        <v>2219</v>
      </c>
      <c r="G308" s="10" t="s">
        <v>2220</v>
      </c>
      <c r="H308" s="10" t="s">
        <v>2221</v>
      </c>
      <c r="I308" s="11" t="s">
        <v>1049</v>
      </c>
      <c r="J308" s="10"/>
      <c r="K308" s="10"/>
    </row>
    <row r="309" spans="2:11" ht="15">
      <c r="B309" s="10" t="s">
        <v>1339</v>
      </c>
      <c r="C309" s="10" t="s">
        <v>10423</v>
      </c>
      <c r="D309" s="10" t="s">
        <v>1874</v>
      </c>
      <c r="E309" s="11" t="s">
        <v>1095</v>
      </c>
      <c r="F309" s="10" t="s">
        <v>6435</v>
      </c>
      <c r="G309" s="10" t="s">
        <v>6197</v>
      </c>
      <c r="H309" s="10" t="s">
        <v>6198</v>
      </c>
      <c r="I309" s="11" t="s">
        <v>1049</v>
      </c>
      <c r="J309" s="10"/>
      <c r="K309" s="10"/>
    </row>
    <row r="310" spans="2:11" ht="15">
      <c r="B310" s="10" t="s">
        <v>1721</v>
      </c>
      <c r="C310" s="10" t="s">
        <v>10424</v>
      </c>
      <c r="D310" s="10" t="s">
        <v>1874</v>
      </c>
      <c r="E310" s="11" t="s">
        <v>1095</v>
      </c>
      <c r="F310" s="10" t="s">
        <v>6437</v>
      </c>
      <c r="G310" s="10" t="s">
        <v>6202</v>
      </c>
      <c r="H310" s="10" t="s">
        <v>1098</v>
      </c>
      <c r="I310" s="11" t="s">
        <v>1049</v>
      </c>
      <c r="J310" s="10"/>
      <c r="K310" s="10"/>
    </row>
    <row r="311" spans="2:11" ht="15">
      <c r="B311" s="10" t="s">
        <v>1547</v>
      </c>
      <c r="C311" s="10" t="s">
        <v>10425</v>
      </c>
      <c r="D311" s="10" t="s">
        <v>1874</v>
      </c>
      <c r="E311" s="11" t="s">
        <v>1095</v>
      </c>
      <c r="F311" s="10" t="s">
        <v>6439</v>
      </c>
      <c r="G311" s="10" t="s">
        <v>6206</v>
      </c>
      <c r="H311" s="10" t="s">
        <v>6207</v>
      </c>
      <c r="I311" s="11" t="s">
        <v>1049</v>
      </c>
      <c r="J311" s="10"/>
      <c r="K311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K4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10426</v>
      </c>
      <c r="D4" s="4" t="s">
        <v>1019</v>
      </c>
      <c r="E4" s="3" t="s">
        <v>240</v>
      </c>
    </row>
    <row r="5" spans="1:11" ht="16">
      <c r="B5" s="4" t="s">
        <v>1020</v>
      </c>
      <c r="C5" s="13" t="s">
        <v>244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242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10427</v>
      </c>
      <c r="D9" s="3" t="s">
        <v>1038</v>
      </c>
      <c r="E9" s="7"/>
      <c r="F9" s="3" t="s">
        <v>6442</v>
      </c>
      <c r="G9" s="3" t="s">
        <v>6443</v>
      </c>
      <c r="H9" s="3" t="s">
        <v>10428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10429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10430</v>
      </c>
      <c r="D11" s="3" t="s">
        <v>1038</v>
      </c>
      <c r="E11" s="7"/>
      <c r="F11" s="3" t="s">
        <v>5839</v>
      </c>
      <c r="G11" s="3" t="s">
        <v>5840</v>
      </c>
      <c r="H11" s="3" t="s">
        <v>10431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10432</v>
      </c>
      <c r="D12" s="3" t="s">
        <v>1573</v>
      </c>
      <c r="E12" s="7"/>
      <c r="F12" s="3" t="s">
        <v>6449</v>
      </c>
      <c r="G12" s="3" t="s">
        <v>6450</v>
      </c>
      <c r="H12" s="3" t="s">
        <v>5635</v>
      </c>
      <c r="I12" s="7" t="s">
        <v>1576</v>
      </c>
      <c r="J12" s="3"/>
      <c r="K12" s="3"/>
    </row>
    <row r="13" spans="1:11" ht="15">
      <c r="B13" s="3" t="s">
        <v>1165</v>
      </c>
      <c r="C13" s="3" t="s">
        <v>10433</v>
      </c>
      <c r="D13" s="3" t="s">
        <v>1038</v>
      </c>
      <c r="E13" s="7"/>
      <c r="F13" s="3" t="s">
        <v>6452</v>
      </c>
      <c r="G13" s="3" t="s">
        <v>4284</v>
      </c>
      <c r="H13" s="3" t="s">
        <v>5639</v>
      </c>
      <c r="I13" s="7" t="s">
        <v>1049</v>
      </c>
      <c r="J13" s="3"/>
      <c r="K13" s="3"/>
    </row>
    <row r="14" spans="1:11" ht="15">
      <c r="B14" s="3" t="s">
        <v>1877</v>
      </c>
      <c r="C14" s="3" t="s">
        <v>10434</v>
      </c>
      <c r="D14" s="3" t="s">
        <v>1038</v>
      </c>
      <c r="E14" s="7"/>
      <c r="F14" s="3" t="s">
        <v>6454</v>
      </c>
      <c r="G14" s="3" t="s">
        <v>6455</v>
      </c>
      <c r="H14" s="3" t="s">
        <v>5643</v>
      </c>
      <c r="I14" s="7" t="s">
        <v>1076</v>
      </c>
      <c r="J14" s="3"/>
      <c r="K14" s="3"/>
    </row>
    <row r="15" spans="1:11" ht="15">
      <c r="B15" s="3" t="s">
        <v>1161</v>
      </c>
      <c r="C15" s="3" t="s">
        <v>10435</v>
      </c>
      <c r="D15" s="3" t="s">
        <v>1038</v>
      </c>
      <c r="E15" s="7"/>
      <c r="F15" s="3" t="s">
        <v>6457</v>
      </c>
      <c r="G15" s="3" t="s">
        <v>4287</v>
      </c>
      <c r="H15" s="3" t="s">
        <v>5647</v>
      </c>
      <c r="I15" s="7" t="s">
        <v>3580</v>
      </c>
      <c r="J15" s="3"/>
      <c r="K15" s="3"/>
    </row>
    <row r="16" spans="1:11" ht="15">
      <c r="B16" s="3" t="s">
        <v>1882</v>
      </c>
      <c r="C16" s="3" t="s">
        <v>10436</v>
      </c>
      <c r="D16" s="3" t="s">
        <v>1573</v>
      </c>
      <c r="E16" s="7"/>
      <c r="F16" s="3" t="s">
        <v>6459</v>
      </c>
      <c r="G16" s="3" t="s">
        <v>5908</v>
      </c>
      <c r="H16" s="3" t="s">
        <v>6460</v>
      </c>
      <c r="I16" s="7" t="s">
        <v>1576</v>
      </c>
      <c r="J16" s="3"/>
      <c r="K16" s="3"/>
    </row>
    <row r="17" spans="2:11" ht="15">
      <c r="B17" s="3" t="s">
        <v>1886</v>
      </c>
      <c r="C17" s="3" t="s">
        <v>10437</v>
      </c>
      <c r="D17" s="3" t="s">
        <v>1038</v>
      </c>
      <c r="E17" s="7"/>
      <c r="F17" s="3" t="s">
        <v>6462</v>
      </c>
      <c r="G17" s="3" t="s">
        <v>6463</v>
      </c>
      <c r="H17" s="3" t="s">
        <v>6464</v>
      </c>
      <c r="I17" s="7" t="s">
        <v>1049</v>
      </c>
      <c r="J17" s="3"/>
      <c r="K17" s="3"/>
    </row>
    <row r="18" spans="2:11" ht="15">
      <c r="B18" s="3" t="s">
        <v>1890</v>
      </c>
      <c r="C18" s="3" t="s">
        <v>10438</v>
      </c>
      <c r="D18" s="3" t="s">
        <v>1038</v>
      </c>
      <c r="E18" s="7"/>
      <c r="F18" s="3" t="s">
        <v>6466</v>
      </c>
      <c r="G18" s="3" t="s">
        <v>6467</v>
      </c>
      <c r="H18" s="3" t="s">
        <v>6468</v>
      </c>
      <c r="I18" s="7" t="s">
        <v>1076</v>
      </c>
      <c r="J18" s="3"/>
      <c r="K18" s="3"/>
    </row>
    <row r="19" spans="2:11" ht="15">
      <c r="B19" s="3" t="s">
        <v>1619</v>
      </c>
      <c r="C19" s="3" t="s">
        <v>10439</v>
      </c>
      <c r="D19" s="3" t="s">
        <v>1038</v>
      </c>
      <c r="E19" s="7"/>
      <c r="F19" s="3" t="s">
        <v>6470</v>
      </c>
      <c r="G19" s="3" t="s">
        <v>6471</v>
      </c>
      <c r="H19" s="3" t="s">
        <v>6472</v>
      </c>
      <c r="I19" s="7" t="s">
        <v>2079</v>
      </c>
      <c r="J19" s="3"/>
      <c r="K19" s="3"/>
    </row>
    <row r="20" spans="2:11" ht="15">
      <c r="B20" s="3" t="s">
        <v>1895</v>
      </c>
      <c r="C20" s="3" t="s">
        <v>10440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1588</v>
      </c>
      <c r="C21" s="3" t="s">
        <v>10441</v>
      </c>
      <c r="D21" s="3" t="s">
        <v>1842</v>
      </c>
      <c r="E21" s="7"/>
      <c r="F21" s="3" t="s">
        <v>6474</v>
      </c>
      <c r="G21" s="3" t="s">
        <v>5650</v>
      </c>
      <c r="H21" s="3" t="s">
        <v>5650</v>
      </c>
      <c r="I21" s="7" t="s">
        <v>1042</v>
      </c>
      <c r="J21" s="3"/>
      <c r="K21" s="3"/>
    </row>
    <row r="22" spans="2:11" ht="15">
      <c r="B22" s="3" t="s">
        <v>1902</v>
      </c>
      <c r="C22" s="3" t="s">
        <v>10442</v>
      </c>
      <c r="D22" s="3" t="s">
        <v>1573</v>
      </c>
      <c r="E22" s="7"/>
      <c r="F22" s="3" t="s">
        <v>1615</v>
      </c>
      <c r="G22" s="3" t="s">
        <v>1616</v>
      </c>
      <c r="H22" s="3" t="s">
        <v>1617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1146</v>
      </c>
      <c r="C23" s="3" t="s">
        <v>10443</v>
      </c>
      <c r="D23" s="3" t="s">
        <v>1066</v>
      </c>
      <c r="E23" s="7" t="s">
        <v>5663</v>
      </c>
      <c r="F23" s="3" t="s">
        <v>5664</v>
      </c>
      <c r="G23" s="3" t="s">
        <v>6478</v>
      </c>
      <c r="H23" s="3" t="s">
        <v>5666</v>
      </c>
      <c r="I23" s="7" t="s">
        <v>1042</v>
      </c>
      <c r="J23" s="3"/>
      <c r="K23" s="3"/>
    </row>
    <row r="24" spans="2:11" ht="15">
      <c r="B24" s="3" t="s">
        <v>1906</v>
      </c>
      <c r="C24" s="3" t="s">
        <v>10444</v>
      </c>
      <c r="D24" s="3" t="s">
        <v>1038</v>
      </c>
      <c r="E24" s="7"/>
      <c r="F24" s="3" t="s">
        <v>5668</v>
      </c>
      <c r="G24" s="3" t="s">
        <v>6480</v>
      </c>
      <c r="H24" s="3"/>
      <c r="I24" s="7" t="s">
        <v>1049</v>
      </c>
      <c r="J24" s="3"/>
      <c r="K24" s="3"/>
    </row>
    <row r="25" spans="2:11" ht="15">
      <c r="B25" s="3" t="s">
        <v>1909</v>
      </c>
      <c r="C25" s="3" t="s">
        <v>10445</v>
      </c>
      <c r="D25" s="3" t="s">
        <v>1066</v>
      </c>
      <c r="E25" s="7" t="s">
        <v>5663</v>
      </c>
      <c r="F25" s="3" t="s">
        <v>6485</v>
      </c>
      <c r="G25" s="3" t="s">
        <v>6486</v>
      </c>
      <c r="H25" s="3" t="s">
        <v>6487</v>
      </c>
      <c r="I25" s="7" t="s">
        <v>1042</v>
      </c>
      <c r="J25" s="3"/>
      <c r="K25" s="3"/>
    </row>
    <row r="26" spans="2:11" ht="15">
      <c r="B26" s="3" t="s">
        <v>1301</v>
      </c>
      <c r="C26" s="3" t="s">
        <v>10446</v>
      </c>
      <c r="D26" s="3" t="s">
        <v>1038</v>
      </c>
      <c r="E26" s="7"/>
      <c r="F26" s="3" t="s">
        <v>6489</v>
      </c>
      <c r="G26" s="3" t="s">
        <v>6490</v>
      </c>
      <c r="H26" s="3"/>
      <c r="I26" s="7" t="s">
        <v>1049</v>
      </c>
      <c r="J26" s="3"/>
      <c r="K26" s="3"/>
    </row>
    <row r="27" spans="2:11" ht="15">
      <c r="B27" s="3" t="s">
        <v>1912</v>
      </c>
      <c r="C27" s="3" t="s">
        <v>10447</v>
      </c>
      <c r="D27" s="3" t="s">
        <v>1066</v>
      </c>
      <c r="E27" s="7" t="s">
        <v>6496</v>
      </c>
      <c r="F27" s="3" t="s">
        <v>6497</v>
      </c>
      <c r="G27" s="3" t="s">
        <v>6498</v>
      </c>
      <c r="H27" s="3" t="s">
        <v>6499</v>
      </c>
      <c r="I27" s="7" t="s">
        <v>1042</v>
      </c>
      <c r="J27" s="3"/>
      <c r="K27" s="3"/>
    </row>
    <row r="28" spans="2:11" ht="15">
      <c r="B28" s="3" t="s">
        <v>1140</v>
      </c>
      <c r="C28" s="3" t="s">
        <v>10448</v>
      </c>
      <c r="D28" s="3" t="s">
        <v>1038</v>
      </c>
      <c r="E28" s="7"/>
      <c r="F28" s="3" t="s">
        <v>6501</v>
      </c>
      <c r="G28" s="3" t="s">
        <v>6502</v>
      </c>
      <c r="H28" s="3"/>
      <c r="I28" s="7" t="s">
        <v>2079</v>
      </c>
      <c r="J28" s="3"/>
      <c r="K28" s="3"/>
    </row>
    <row r="29" spans="2:11" ht="15">
      <c r="B29" s="3" t="s">
        <v>1169</v>
      </c>
      <c r="C29" s="3" t="s">
        <v>10449</v>
      </c>
      <c r="D29" s="3" t="s">
        <v>1038</v>
      </c>
      <c r="E29" s="7"/>
      <c r="F29" s="3" t="s">
        <v>5694</v>
      </c>
      <c r="G29" s="3" t="s">
        <v>6482</v>
      </c>
      <c r="H29" s="3" t="s">
        <v>6483</v>
      </c>
      <c r="I29" s="7" t="s">
        <v>1049</v>
      </c>
      <c r="J29" s="3"/>
      <c r="K29" s="3"/>
    </row>
    <row r="30" spans="2:11" ht="15">
      <c r="B30" s="3" t="s">
        <v>1319</v>
      </c>
      <c r="C30" s="3" t="s">
        <v>10450</v>
      </c>
      <c r="D30" s="3" t="s">
        <v>1038</v>
      </c>
      <c r="E30" s="7"/>
      <c r="F30" s="3" t="s">
        <v>6492</v>
      </c>
      <c r="G30" s="3" t="s">
        <v>6493</v>
      </c>
      <c r="H30" s="3" t="s">
        <v>6494</v>
      </c>
      <c r="I30" s="7" t="s">
        <v>1049</v>
      </c>
      <c r="J30" s="3"/>
      <c r="K30" s="3"/>
    </row>
    <row r="31" spans="2:11" ht="15">
      <c r="B31" s="3" t="s">
        <v>1472</v>
      </c>
      <c r="C31" s="3" t="s">
        <v>10451</v>
      </c>
      <c r="D31" s="3" t="s">
        <v>1038</v>
      </c>
      <c r="E31" s="7"/>
      <c r="F31" s="3" t="s">
        <v>6504</v>
      </c>
      <c r="G31" s="3" t="s">
        <v>6505</v>
      </c>
      <c r="H31" s="3" t="s">
        <v>6506</v>
      </c>
      <c r="I31" s="7" t="s">
        <v>1049</v>
      </c>
      <c r="J31" s="3"/>
      <c r="K31" s="3"/>
    </row>
    <row r="32" spans="2:11" ht="15">
      <c r="B32" s="3" t="s">
        <v>1567</v>
      </c>
      <c r="C32" s="3" t="s">
        <v>10452</v>
      </c>
      <c r="D32" s="3" t="s">
        <v>1038</v>
      </c>
      <c r="E32" s="7"/>
      <c r="F32" s="3" t="s">
        <v>10453</v>
      </c>
      <c r="G32" s="3" t="s">
        <v>10454</v>
      </c>
      <c r="H32" s="3" t="s">
        <v>1098</v>
      </c>
      <c r="I32" s="7" t="s">
        <v>1099</v>
      </c>
      <c r="J32" s="3"/>
      <c r="K32" s="3"/>
    </row>
    <row r="33" spans="2:11" ht="15">
      <c r="B33" s="3" t="s">
        <v>1681</v>
      </c>
      <c r="C33" s="3" t="s">
        <v>10455</v>
      </c>
      <c r="D33" s="3" t="s">
        <v>1038</v>
      </c>
      <c r="E33" s="7"/>
      <c r="F33" s="3" t="s">
        <v>10456</v>
      </c>
      <c r="G33" s="3" t="s">
        <v>10457</v>
      </c>
      <c r="H33" s="3" t="s">
        <v>1098</v>
      </c>
      <c r="I33" s="7" t="s">
        <v>1145</v>
      </c>
      <c r="J33" s="3"/>
      <c r="K33" s="3"/>
    </row>
    <row r="34" spans="2:11" ht="15">
      <c r="B34" s="3" t="s">
        <v>1392</v>
      </c>
      <c r="C34" s="3" t="s">
        <v>10458</v>
      </c>
      <c r="D34" s="3" t="s">
        <v>1066</v>
      </c>
      <c r="E34" s="7" t="s">
        <v>6238</v>
      </c>
      <c r="F34" s="3" t="s">
        <v>10459</v>
      </c>
      <c r="G34" s="3" t="s">
        <v>10460</v>
      </c>
      <c r="H34" s="3" t="s">
        <v>1098</v>
      </c>
      <c r="I34" s="7"/>
      <c r="J34" s="3"/>
      <c r="K34" s="3"/>
    </row>
    <row r="35" spans="2:11" ht="15">
      <c r="B35" s="3" t="s">
        <v>1380</v>
      </c>
      <c r="C35" s="3" t="s">
        <v>10461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  <row r="36" spans="2:11" ht="15">
      <c r="B36" s="3" t="s">
        <v>1388</v>
      </c>
      <c r="C36" s="3" t="s">
        <v>10462</v>
      </c>
      <c r="D36" s="3" t="s">
        <v>1038</v>
      </c>
      <c r="E36" s="7"/>
      <c r="F36" s="3" t="s">
        <v>10463</v>
      </c>
      <c r="G36" s="3" t="s">
        <v>10464</v>
      </c>
      <c r="H36" s="3" t="s">
        <v>10465</v>
      </c>
      <c r="I36" s="7" t="s">
        <v>1049</v>
      </c>
      <c r="J36" s="3"/>
      <c r="K36" s="3"/>
    </row>
    <row r="37" spans="2:11" ht="15">
      <c r="B37" s="3" t="s">
        <v>1384</v>
      </c>
      <c r="C37" s="3" t="s">
        <v>10466</v>
      </c>
      <c r="D37" s="3" t="s">
        <v>1066</v>
      </c>
      <c r="E37" s="7" t="s">
        <v>1095</v>
      </c>
      <c r="F37" s="3" t="s">
        <v>10467</v>
      </c>
      <c r="G37" s="3" t="s">
        <v>10468</v>
      </c>
      <c r="H37" s="3" t="s">
        <v>10468</v>
      </c>
      <c r="I37" s="7"/>
      <c r="J37" s="3"/>
      <c r="K37" s="3"/>
    </row>
    <row r="38" spans="2:11" ht="15">
      <c r="B38" s="3" t="s">
        <v>1448</v>
      </c>
      <c r="C38" s="3" t="s">
        <v>10469</v>
      </c>
      <c r="D38" s="3" t="s">
        <v>1066</v>
      </c>
      <c r="E38" s="7" t="s">
        <v>1095</v>
      </c>
      <c r="F38" s="3" t="s">
        <v>5699</v>
      </c>
      <c r="G38" s="3" t="s">
        <v>5700</v>
      </c>
      <c r="H38" s="3" t="s">
        <v>5700</v>
      </c>
      <c r="I38" s="7"/>
      <c r="J38" s="3"/>
      <c r="K38" s="3"/>
    </row>
    <row r="39" spans="2:11" ht="15">
      <c r="B39" s="3" t="s">
        <v>1223</v>
      </c>
      <c r="C39" s="3" t="s">
        <v>10470</v>
      </c>
      <c r="D39" s="3" t="s">
        <v>1066</v>
      </c>
      <c r="E39" s="7" t="s">
        <v>1095</v>
      </c>
      <c r="F39" s="3" t="s">
        <v>5671</v>
      </c>
      <c r="G39" s="3" t="s">
        <v>5672</v>
      </c>
      <c r="H39" s="3" t="s">
        <v>5672</v>
      </c>
      <c r="I39" s="7"/>
      <c r="J39" s="3"/>
      <c r="K39" s="3"/>
    </row>
    <row r="40" spans="2:11" ht="15">
      <c r="B40" s="10" t="s">
        <v>1872</v>
      </c>
      <c r="C40" s="10" t="s">
        <v>10471</v>
      </c>
      <c r="D40" s="10" t="s">
        <v>1874</v>
      </c>
      <c r="E40" s="11" t="s">
        <v>5663</v>
      </c>
      <c r="F40" s="10" t="s">
        <v>6562</v>
      </c>
      <c r="G40" s="10" t="s">
        <v>6563</v>
      </c>
      <c r="H40" s="10" t="s">
        <v>5666</v>
      </c>
      <c r="I40" s="11" t="s">
        <v>1049</v>
      </c>
      <c r="J40" s="10"/>
      <c r="K40" s="10"/>
    </row>
    <row r="41" spans="2:11" ht="15">
      <c r="B41" s="10" t="s">
        <v>1582</v>
      </c>
      <c r="C41" s="10" t="s">
        <v>10472</v>
      </c>
      <c r="D41" s="10" t="s">
        <v>1874</v>
      </c>
      <c r="E41" s="11" t="s">
        <v>5663</v>
      </c>
      <c r="F41" s="10" t="s">
        <v>6565</v>
      </c>
      <c r="G41" s="10" t="s">
        <v>6566</v>
      </c>
      <c r="H41" s="10" t="s">
        <v>6487</v>
      </c>
      <c r="I41" s="11" t="s">
        <v>1049</v>
      </c>
      <c r="J41" s="10"/>
      <c r="K41" s="10"/>
    </row>
    <row r="42" spans="2:11" ht="15">
      <c r="B42" s="10" t="s">
        <v>1899</v>
      </c>
      <c r="C42" s="10" t="s">
        <v>10473</v>
      </c>
      <c r="D42" s="10" t="s">
        <v>1874</v>
      </c>
      <c r="E42" s="11" t="s">
        <v>6496</v>
      </c>
      <c r="F42" s="10" t="s">
        <v>6568</v>
      </c>
      <c r="G42" s="10" t="s">
        <v>6499</v>
      </c>
      <c r="H42" s="10" t="s">
        <v>6499</v>
      </c>
      <c r="I42" s="11" t="s">
        <v>1049</v>
      </c>
      <c r="J42" s="10"/>
      <c r="K42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K5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10474</v>
      </c>
      <c r="D4" s="4" t="s">
        <v>1019</v>
      </c>
      <c r="E4" s="3" t="s">
        <v>245</v>
      </c>
    </row>
    <row r="5" spans="1:11" ht="16">
      <c r="B5" s="4" t="s">
        <v>1020</v>
      </c>
      <c r="C5" s="13" t="s">
        <v>248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246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10475</v>
      </c>
      <c r="D9" s="3" t="s">
        <v>1038</v>
      </c>
      <c r="E9" s="7"/>
      <c r="F9" s="3" t="s">
        <v>6571</v>
      </c>
      <c r="G9" s="3" t="s">
        <v>6572</v>
      </c>
      <c r="H9" s="3" t="s">
        <v>10476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10477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10478</v>
      </c>
      <c r="D11" s="3" t="s">
        <v>1038</v>
      </c>
      <c r="E11" s="7"/>
      <c r="F11" s="3" t="s">
        <v>5839</v>
      </c>
      <c r="G11" s="3" t="s">
        <v>5840</v>
      </c>
      <c r="H11" s="3" t="s">
        <v>10431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10479</v>
      </c>
      <c r="D12" s="3" t="s">
        <v>1573</v>
      </c>
      <c r="E12" s="7"/>
      <c r="F12" s="3" t="s">
        <v>2926</v>
      </c>
      <c r="G12" s="3" t="s">
        <v>5730</v>
      </c>
      <c r="H12" s="3" t="s">
        <v>5731</v>
      </c>
      <c r="I12" s="7" t="s">
        <v>1576</v>
      </c>
      <c r="J12" s="3"/>
      <c r="K12" s="3"/>
    </row>
    <row r="13" spans="1:11" ht="15">
      <c r="B13" s="3" t="s">
        <v>1872</v>
      </c>
      <c r="C13" s="3" t="s">
        <v>10480</v>
      </c>
      <c r="D13" s="3" t="s">
        <v>1038</v>
      </c>
      <c r="E13" s="7"/>
      <c r="F13" s="3" t="s">
        <v>5811</v>
      </c>
      <c r="G13" s="3" t="s">
        <v>5793</v>
      </c>
      <c r="H13" s="3" t="s">
        <v>5812</v>
      </c>
      <c r="I13" s="7" t="s">
        <v>1049</v>
      </c>
      <c r="J13" s="3"/>
      <c r="K13" s="3"/>
    </row>
    <row r="14" spans="1:11" ht="15">
      <c r="B14" s="3" t="s">
        <v>1165</v>
      </c>
      <c r="C14" s="3" t="s">
        <v>10481</v>
      </c>
      <c r="D14" s="3" t="s">
        <v>1038</v>
      </c>
      <c r="E14" s="7"/>
      <c r="F14" s="3" t="s">
        <v>4889</v>
      </c>
      <c r="G14" s="3" t="s">
        <v>5795</v>
      </c>
      <c r="H14" s="3" t="s">
        <v>5814</v>
      </c>
      <c r="I14" s="7" t="s">
        <v>1049</v>
      </c>
      <c r="J14" s="3"/>
      <c r="K14" s="3"/>
    </row>
    <row r="15" spans="1:11" ht="15">
      <c r="B15" s="3" t="s">
        <v>1161</v>
      </c>
      <c r="C15" s="3" t="s">
        <v>10482</v>
      </c>
      <c r="D15" s="3" t="s">
        <v>1038</v>
      </c>
      <c r="E15" s="7"/>
      <c r="F15" s="3" t="s">
        <v>6583</v>
      </c>
      <c r="G15" s="3" t="s">
        <v>6584</v>
      </c>
      <c r="H15" s="3" t="s">
        <v>6585</v>
      </c>
      <c r="I15" s="7" t="s">
        <v>1049</v>
      </c>
      <c r="J15" s="3"/>
      <c r="K15" s="3"/>
    </row>
    <row r="16" spans="1:11" ht="15">
      <c r="B16" s="3" t="s">
        <v>1882</v>
      </c>
      <c r="C16" s="3" t="s">
        <v>10483</v>
      </c>
      <c r="D16" s="3" t="s">
        <v>1038</v>
      </c>
      <c r="E16" s="7"/>
      <c r="F16" s="3" t="s">
        <v>6587</v>
      </c>
      <c r="G16" s="3" t="s">
        <v>6588</v>
      </c>
      <c r="H16" s="3" t="s">
        <v>6589</v>
      </c>
      <c r="I16" s="7" t="s">
        <v>1049</v>
      </c>
      <c r="J16" s="3"/>
      <c r="K16" s="3"/>
    </row>
    <row r="17" spans="2:11" ht="15">
      <c r="B17" s="3" t="s">
        <v>1877</v>
      </c>
      <c r="C17" s="3" t="s">
        <v>10484</v>
      </c>
      <c r="D17" s="3" t="s">
        <v>1573</v>
      </c>
      <c r="E17" s="7"/>
      <c r="F17" s="3" t="s">
        <v>6580</v>
      </c>
      <c r="G17" s="3" t="s">
        <v>5908</v>
      </c>
      <c r="H17" s="3" t="s">
        <v>6581</v>
      </c>
      <c r="I17" s="7" t="s">
        <v>1576</v>
      </c>
      <c r="J17" s="3"/>
      <c r="K17" s="3"/>
    </row>
    <row r="18" spans="2:11" ht="15">
      <c r="B18" s="3" t="s">
        <v>1582</v>
      </c>
      <c r="C18" s="3" t="s">
        <v>10485</v>
      </c>
      <c r="D18" s="3" t="s">
        <v>1573</v>
      </c>
      <c r="E18" s="7"/>
      <c r="F18" s="3" t="s">
        <v>5733</v>
      </c>
      <c r="G18" s="3" t="s">
        <v>5734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1886</v>
      </c>
      <c r="C19" s="3" t="s">
        <v>10486</v>
      </c>
      <c r="D19" s="3" t="s">
        <v>1573</v>
      </c>
      <c r="E19" s="7"/>
      <c r="F19" s="3" t="s">
        <v>5736</v>
      </c>
      <c r="G19" s="3" t="s">
        <v>5737</v>
      </c>
      <c r="H19" s="3" t="s">
        <v>1098</v>
      </c>
      <c r="I19" s="7" t="s">
        <v>1576</v>
      </c>
      <c r="J19" s="3"/>
      <c r="K19" s="3"/>
    </row>
    <row r="20" spans="2:11" ht="15">
      <c r="B20" s="3" t="s">
        <v>1895</v>
      </c>
      <c r="C20" s="3" t="s">
        <v>10487</v>
      </c>
      <c r="D20" s="3" t="s">
        <v>1038</v>
      </c>
      <c r="E20" s="7"/>
      <c r="F20" s="3" t="s">
        <v>5820</v>
      </c>
      <c r="G20" s="3" t="s">
        <v>5821</v>
      </c>
      <c r="H20" s="3" t="s">
        <v>1098</v>
      </c>
      <c r="I20" s="7" t="s">
        <v>1049</v>
      </c>
      <c r="J20" s="3"/>
      <c r="K20" s="3"/>
    </row>
    <row r="21" spans="2:11" ht="15">
      <c r="B21" s="3" t="s">
        <v>1588</v>
      </c>
      <c r="C21" s="3" t="s">
        <v>10488</v>
      </c>
      <c r="D21" s="3" t="s">
        <v>1038</v>
      </c>
      <c r="E21" s="7"/>
      <c r="F21" s="3" t="s">
        <v>5823</v>
      </c>
      <c r="G21" s="3" t="s">
        <v>5824</v>
      </c>
      <c r="H21" s="3" t="s">
        <v>1098</v>
      </c>
      <c r="I21" s="7" t="s">
        <v>1049</v>
      </c>
      <c r="J21" s="3"/>
      <c r="K21" s="3"/>
    </row>
    <row r="22" spans="2:11" ht="15">
      <c r="B22" s="3" t="s">
        <v>1909</v>
      </c>
      <c r="C22" s="3" t="s">
        <v>10489</v>
      </c>
      <c r="D22" s="3" t="s">
        <v>1038</v>
      </c>
      <c r="E22" s="7"/>
      <c r="F22" s="3" t="s">
        <v>1646</v>
      </c>
      <c r="G22" s="3" t="s">
        <v>1647</v>
      </c>
      <c r="H22" s="3" t="s">
        <v>1648</v>
      </c>
      <c r="I22" s="7" t="s">
        <v>1049</v>
      </c>
      <c r="J22" s="3"/>
      <c r="K22" s="3"/>
    </row>
    <row r="23" spans="2:11" ht="15">
      <c r="B23" s="3" t="s">
        <v>1301</v>
      </c>
      <c r="C23" s="3" t="s">
        <v>10490</v>
      </c>
      <c r="D23" s="3" t="s">
        <v>1842</v>
      </c>
      <c r="E23" s="7"/>
      <c r="F23" s="3" t="s">
        <v>6593</v>
      </c>
      <c r="G23" s="3" t="s">
        <v>6594</v>
      </c>
      <c r="H23" s="3" t="s">
        <v>6594</v>
      </c>
      <c r="I23" s="7" t="s">
        <v>1042</v>
      </c>
      <c r="J23" s="3"/>
      <c r="K23" s="3"/>
    </row>
    <row r="24" spans="2:11" ht="15">
      <c r="B24" s="3" t="s">
        <v>1169</v>
      </c>
      <c r="C24" s="3" t="s">
        <v>10491</v>
      </c>
      <c r="D24" s="3" t="s">
        <v>1066</v>
      </c>
      <c r="E24" s="7" t="s">
        <v>5057</v>
      </c>
      <c r="F24" s="3" t="s">
        <v>5741</v>
      </c>
      <c r="G24" s="3" t="s">
        <v>5742</v>
      </c>
      <c r="H24" s="3"/>
      <c r="I24" s="7" t="s">
        <v>1042</v>
      </c>
      <c r="J24" s="3" t="s">
        <v>1043</v>
      </c>
      <c r="K24" s="3" t="s">
        <v>1043</v>
      </c>
    </row>
    <row r="25" spans="2:11" ht="15">
      <c r="B25" s="3" t="s">
        <v>1319</v>
      </c>
      <c r="C25" s="3" t="s">
        <v>10492</v>
      </c>
      <c r="D25" s="3" t="s">
        <v>1038</v>
      </c>
      <c r="E25" s="7"/>
      <c r="F25" s="3" t="s">
        <v>5744</v>
      </c>
      <c r="G25" s="3" t="s">
        <v>5218</v>
      </c>
      <c r="H25" s="3"/>
      <c r="I25" s="7" t="s">
        <v>1076</v>
      </c>
      <c r="J25" s="3" t="s">
        <v>1043</v>
      </c>
      <c r="K25" s="3" t="s">
        <v>1043</v>
      </c>
    </row>
    <row r="26" spans="2:11" ht="15">
      <c r="B26" s="3" t="s">
        <v>1472</v>
      </c>
      <c r="C26" s="3" t="s">
        <v>10493</v>
      </c>
      <c r="D26" s="3" t="s">
        <v>1038</v>
      </c>
      <c r="E26" s="7"/>
      <c r="F26" s="3" t="s">
        <v>5749</v>
      </c>
      <c r="G26" s="3" t="s">
        <v>5750</v>
      </c>
      <c r="H26" s="3"/>
      <c r="I26" s="7" t="s">
        <v>1049</v>
      </c>
      <c r="J26" s="3"/>
      <c r="K26" s="3"/>
    </row>
    <row r="27" spans="2:11" ht="15">
      <c r="B27" s="3" t="s">
        <v>1567</v>
      </c>
      <c r="C27" s="3" t="s">
        <v>10494</v>
      </c>
      <c r="D27" s="3" t="s">
        <v>1038</v>
      </c>
      <c r="E27" s="7"/>
      <c r="F27" s="3" t="s">
        <v>5752</v>
      </c>
      <c r="G27" s="3" t="s">
        <v>5753</v>
      </c>
      <c r="H27" s="3"/>
      <c r="I27" s="7" t="s">
        <v>1049</v>
      </c>
      <c r="J27" s="3"/>
      <c r="K27" s="3"/>
    </row>
    <row r="28" spans="2:11" ht="15">
      <c r="B28" s="3" t="s">
        <v>1681</v>
      </c>
      <c r="C28" s="3" t="s">
        <v>10495</v>
      </c>
      <c r="D28" s="3" t="s">
        <v>1066</v>
      </c>
      <c r="E28" s="7" t="s">
        <v>5755</v>
      </c>
      <c r="F28" s="3" t="s">
        <v>5756</v>
      </c>
      <c r="G28" s="3" t="s">
        <v>5757</v>
      </c>
      <c r="H28" s="3"/>
      <c r="I28" s="7" t="s">
        <v>1042</v>
      </c>
      <c r="J28" s="3"/>
      <c r="K28" s="3"/>
    </row>
    <row r="29" spans="2:11" ht="15">
      <c r="B29" s="3" t="s">
        <v>1392</v>
      </c>
      <c r="C29" s="3" t="s">
        <v>10496</v>
      </c>
      <c r="D29" s="3" t="s">
        <v>1038</v>
      </c>
      <c r="E29" s="7"/>
      <c r="F29" s="3" t="s">
        <v>5759</v>
      </c>
      <c r="G29" s="3" t="s">
        <v>5760</v>
      </c>
      <c r="H29" s="3"/>
      <c r="I29" s="7" t="s">
        <v>1076</v>
      </c>
      <c r="J29" s="3"/>
      <c r="K29" s="3"/>
    </row>
    <row r="30" spans="2:11" ht="15">
      <c r="B30" s="3" t="s">
        <v>1380</v>
      </c>
      <c r="C30" s="3" t="s">
        <v>10497</v>
      </c>
      <c r="D30" s="3" t="s">
        <v>1066</v>
      </c>
      <c r="E30" s="7" t="s">
        <v>5766</v>
      </c>
      <c r="F30" s="3" t="s">
        <v>5767</v>
      </c>
      <c r="G30" s="3" t="s">
        <v>5768</v>
      </c>
      <c r="H30" s="3"/>
      <c r="I30" s="7" t="s">
        <v>1042</v>
      </c>
      <c r="J30" s="3"/>
      <c r="K30" s="3"/>
    </row>
    <row r="31" spans="2:11" ht="15">
      <c r="B31" s="3" t="s">
        <v>1388</v>
      </c>
      <c r="C31" s="3" t="s">
        <v>10498</v>
      </c>
      <c r="D31" s="3" t="s">
        <v>1038</v>
      </c>
      <c r="E31" s="7"/>
      <c r="F31" s="3" t="s">
        <v>5770</v>
      </c>
      <c r="G31" s="3" t="s">
        <v>5771</v>
      </c>
      <c r="H31" s="3"/>
      <c r="I31" s="7" t="s">
        <v>2079</v>
      </c>
      <c r="J31" s="3"/>
      <c r="K31" s="3"/>
    </row>
    <row r="32" spans="2:11" ht="15">
      <c r="B32" s="3" t="s">
        <v>1384</v>
      </c>
      <c r="C32" s="3" t="s">
        <v>10499</v>
      </c>
      <c r="D32" s="3" t="s">
        <v>1066</v>
      </c>
      <c r="E32" s="7" t="s">
        <v>4970</v>
      </c>
      <c r="F32" s="3" t="s">
        <v>5777</v>
      </c>
      <c r="G32" s="3" t="s">
        <v>5778</v>
      </c>
      <c r="H32" s="3"/>
      <c r="I32" s="7" t="s">
        <v>1042</v>
      </c>
      <c r="J32" s="3"/>
      <c r="K32" s="3"/>
    </row>
    <row r="33" spans="2:11" ht="15">
      <c r="B33" s="3" t="s">
        <v>1448</v>
      </c>
      <c r="C33" s="3" t="s">
        <v>10500</v>
      </c>
      <c r="D33" s="3" t="s">
        <v>1038</v>
      </c>
      <c r="E33" s="7"/>
      <c r="F33" s="3" t="s">
        <v>5780</v>
      </c>
      <c r="G33" s="3" t="s">
        <v>5781</v>
      </c>
      <c r="H33" s="3"/>
      <c r="I33" s="7" t="s">
        <v>1076</v>
      </c>
      <c r="J33" s="3"/>
      <c r="K33" s="3"/>
    </row>
    <row r="34" spans="2:11" ht="15">
      <c r="B34" s="3" t="s">
        <v>1223</v>
      </c>
      <c r="C34" s="3" t="s">
        <v>10501</v>
      </c>
      <c r="D34" s="3" t="s">
        <v>1038</v>
      </c>
      <c r="E34" s="7"/>
      <c r="F34" s="3" t="s">
        <v>5787</v>
      </c>
      <c r="G34" s="3" t="s">
        <v>5788</v>
      </c>
      <c r="H34" s="3"/>
      <c r="I34" s="7" t="s">
        <v>1049</v>
      </c>
      <c r="J34" s="3"/>
      <c r="K34" s="3"/>
    </row>
    <row r="35" spans="2:11" ht="15">
      <c r="B35" s="3" t="s">
        <v>1215</v>
      </c>
      <c r="C35" s="3" t="s">
        <v>10502</v>
      </c>
      <c r="D35" s="3" t="s">
        <v>1038</v>
      </c>
      <c r="E35" s="7"/>
      <c r="F35" s="3" t="s">
        <v>5790</v>
      </c>
      <c r="G35" s="3" t="s">
        <v>5791</v>
      </c>
      <c r="H35" s="3"/>
      <c r="I35" s="7" t="s">
        <v>1049</v>
      </c>
      <c r="J35" s="3"/>
      <c r="K35" s="3"/>
    </row>
    <row r="36" spans="2:11" ht="15">
      <c r="B36" s="3" t="s">
        <v>1219</v>
      </c>
      <c r="C36" s="3" t="s">
        <v>10503</v>
      </c>
      <c r="D36" s="3" t="s">
        <v>1066</v>
      </c>
      <c r="E36" s="7" t="s">
        <v>6614</v>
      </c>
      <c r="F36" s="3" t="s">
        <v>6615</v>
      </c>
      <c r="G36" s="3" t="s">
        <v>4964</v>
      </c>
      <c r="H36" s="3" t="s">
        <v>6616</v>
      </c>
      <c r="I36" s="7" t="s">
        <v>1042</v>
      </c>
      <c r="J36" s="3" t="s">
        <v>1043</v>
      </c>
      <c r="K36" s="3" t="s">
        <v>1043</v>
      </c>
    </row>
    <row r="37" spans="2:11" ht="15">
      <c r="B37" s="3" t="s">
        <v>1227</v>
      </c>
      <c r="C37" s="3" t="s">
        <v>10504</v>
      </c>
      <c r="D37" s="3" t="s">
        <v>1038</v>
      </c>
      <c r="E37" s="7"/>
      <c r="F37" s="3" t="s">
        <v>6618</v>
      </c>
      <c r="G37" s="3" t="s">
        <v>4968</v>
      </c>
      <c r="H37" s="3"/>
      <c r="I37" s="7" t="s">
        <v>1049</v>
      </c>
      <c r="J37" s="3"/>
      <c r="K37" s="3"/>
    </row>
    <row r="38" spans="2:11" ht="15">
      <c r="B38" s="3" t="s">
        <v>1191</v>
      </c>
      <c r="C38" s="3" t="s">
        <v>10505</v>
      </c>
      <c r="D38" s="3" t="s">
        <v>1038</v>
      </c>
      <c r="E38" s="7"/>
      <c r="F38" s="3" t="s">
        <v>5746</v>
      </c>
      <c r="G38" s="3" t="s">
        <v>5213</v>
      </c>
      <c r="H38" s="3" t="s">
        <v>5747</v>
      </c>
      <c r="I38" s="7" t="s">
        <v>1049</v>
      </c>
      <c r="J38" s="3" t="s">
        <v>1043</v>
      </c>
      <c r="K38" s="3" t="s">
        <v>1043</v>
      </c>
    </row>
    <row r="39" spans="2:11" ht="15">
      <c r="B39" s="3" t="s">
        <v>1195</v>
      </c>
      <c r="C39" s="3" t="s">
        <v>10506</v>
      </c>
      <c r="D39" s="3" t="s">
        <v>1038</v>
      </c>
      <c r="E39" s="7"/>
      <c r="F39" s="3" t="s">
        <v>5762</v>
      </c>
      <c r="G39" s="3" t="s">
        <v>5763</v>
      </c>
      <c r="H39" s="3" t="s">
        <v>5764</v>
      </c>
      <c r="I39" s="7" t="s">
        <v>1049</v>
      </c>
      <c r="J39" s="3"/>
      <c r="K39" s="3"/>
    </row>
    <row r="40" spans="2:11" ht="15">
      <c r="B40" s="3" t="s">
        <v>1187</v>
      </c>
      <c r="C40" s="3" t="s">
        <v>10507</v>
      </c>
      <c r="D40" s="3" t="s">
        <v>1038</v>
      </c>
      <c r="E40" s="7"/>
      <c r="F40" s="3" t="s">
        <v>5773</v>
      </c>
      <c r="G40" s="3" t="s">
        <v>5774</v>
      </c>
      <c r="H40" s="3" t="s">
        <v>5775</v>
      </c>
      <c r="I40" s="7" t="s">
        <v>1049</v>
      </c>
      <c r="J40" s="3"/>
      <c r="K40" s="3"/>
    </row>
    <row r="41" spans="2:11" ht="15">
      <c r="B41" s="3" t="s">
        <v>1416</v>
      </c>
      <c r="C41" s="3" t="s">
        <v>10508</v>
      </c>
      <c r="D41" s="3" t="s">
        <v>1038</v>
      </c>
      <c r="E41" s="7"/>
      <c r="F41" s="3" t="s">
        <v>5783</v>
      </c>
      <c r="G41" s="3" t="s">
        <v>5784</v>
      </c>
      <c r="H41" s="3" t="s">
        <v>5785</v>
      </c>
      <c r="I41" s="7" t="s">
        <v>1049</v>
      </c>
      <c r="J41" s="3"/>
      <c r="K41" s="3"/>
    </row>
    <row r="42" spans="2:11" ht="15">
      <c r="B42" s="3" t="s">
        <v>1916</v>
      </c>
      <c r="C42" s="3" t="s">
        <v>10509</v>
      </c>
      <c r="D42" s="3" t="s">
        <v>1038</v>
      </c>
      <c r="E42" s="7"/>
      <c r="F42" s="3" t="s">
        <v>6620</v>
      </c>
      <c r="G42" s="3" t="s">
        <v>4998</v>
      </c>
      <c r="H42" s="3" t="s">
        <v>4999</v>
      </c>
      <c r="I42" s="7" t="s">
        <v>1049</v>
      </c>
      <c r="J42" s="3"/>
      <c r="K42" s="3"/>
    </row>
    <row r="43" spans="2:11" ht="15">
      <c r="B43" s="3" t="s">
        <v>1140</v>
      </c>
      <c r="C43" s="3" t="s">
        <v>10510</v>
      </c>
      <c r="D43" s="3" t="s">
        <v>1573</v>
      </c>
      <c r="E43" s="7"/>
      <c r="F43" s="3" t="s">
        <v>1615</v>
      </c>
      <c r="G43" s="3" t="s">
        <v>1616</v>
      </c>
      <c r="H43" s="3" t="s">
        <v>1617</v>
      </c>
      <c r="I43" s="7" t="s">
        <v>1618</v>
      </c>
      <c r="J43" s="3" t="s">
        <v>1043</v>
      </c>
      <c r="K43" s="3" t="s">
        <v>1043</v>
      </c>
    </row>
    <row r="44" spans="2:11" ht="15">
      <c r="B44" s="3" t="s">
        <v>1424</v>
      </c>
      <c r="C44" s="3" t="s">
        <v>10511</v>
      </c>
      <c r="D44" s="3" t="s">
        <v>1038</v>
      </c>
      <c r="E44" s="7"/>
      <c r="F44" s="3" t="s">
        <v>5798</v>
      </c>
      <c r="G44" s="3" t="s">
        <v>5799</v>
      </c>
      <c r="H44" s="3" t="s">
        <v>5799</v>
      </c>
      <c r="I44" s="7" t="s">
        <v>1042</v>
      </c>
      <c r="J44" s="3"/>
      <c r="K44" s="3"/>
    </row>
    <row r="45" spans="2:11" ht="15">
      <c r="B45" s="3" t="s">
        <v>1428</v>
      </c>
      <c r="C45" s="3" t="s">
        <v>10512</v>
      </c>
      <c r="D45" s="3" t="s">
        <v>1038</v>
      </c>
      <c r="E45" s="7"/>
      <c r="F45" s="3" t="s">
        <v>5801</v>
      </c>
      <c r="G45" s="3" t="s">
        <v>5802</v>
      </c>
      <c r="H45" s="3" t="s">
        <v>5802</v>
      </c>
      <c r="I45" s="7" t="s">
        <v>1099</v>
      </c>
      <c r="J45" s="3"/>
      <c r="K45" s="3"/>
    </row>
    <row r="46" spans="2:11" ht="15">
      <c r="B46" s="3" t="s">
        <v>1420</v>
      </c>
      <c r="C46" s="3" t="s">
        <v>10513</v>
      </c>
      <c r="D46" s="3" t="s">
        <v>1038</v>
      </c>
      <c r="E46" s="7"/>
      <c r="F46" s="3" t="s">
        <v>5804</v>
      </c>
      <c r="G46" s="3" t="s">
        <v>5805</v>
      </c>
      <c r="H46" s="3" t="s">
        <v>5805</v>
      </c>
      <c r="I46" s="7" t="s">
        <v>1042</v>
      </c>
      <c r="J46" s="3"/>
      <c r="K46" s="3"/>
    </row>
    <row r="47" spans="2:11" ht="15">
      <c r="B47" s="3" t="s">
        <v>1571</v>
      </c>
      <c r="C47" s="3" t="s">
        <v>10514</v>
      </c>
      <c r="D47" s="3" t="s">
        <v>1038</v>
      </c>
      <c r="E47" s="7"/>
      <c r="F47" s="3" t="s">
        <v>5807</v>
      </c>
      <c r="G47" s="3" t="s">
        <v>5808</v>
      </c>
      <c r="H47" s="3" t="s">
        <v>5808</v>
      </c>
      <c r="I47" s="7" t="s">
        <v>1099</v>
      </c>
      <c r="J47" s="3"/>
      <c r="K47" s="3"/>
    </row>
    <row r="48" spans="2:11" ht="15">
      <c r="B48" s="3" t="s">
        <v>1765</v>
      </c>
      <c r="C48" s="3" t="s">
        <v>10515</v>
      </c>
      <c r="D48" s="3" t="s">
        <v>1038</v>
      </c>
      <c r="E48" s="7"/>
      <c r="F48" s="3" t="s">
        <v>1673</v>
      </c>
      <c r="G48" s="3" t="s">
        <v>1674</v>
      </c>
      <c r="H48" s="3" t="s">
        <v>2359</v>
      </c>
      <c r="I48" s="7"/>
      <c r="J48" s="3"/>
      <c r="K48" s="3"/>
    </row>
    <row r="49" spans="2:11" ht="15">
      <c r="B49" s="3" t="s">
        <v>1920</v>
      </c>
      <c r="C49" s="3" t="s">
        <v>10516</v>
      </c>
      <c r="D49" s="3" t="s">
        <v>1066</v>
      </c>
      <c r="E49" s="7" t="s">
        <v>1095</v>
      </c>
      <c r="F49" s="3" t="s">
        <v>6625</v>
      </c>
      <c r="G49" s="3" t="s">
        <v>10517</v>
      </c>
      <c r="H49" s="3" t="s">
        <v>10517</v>
      </c>
      <c r="I49" s="7"/>
      <c r="J49" s="3"/>
      <c r="K49" s="3"/>
    </row>
    <row r="50" spans="2:11" ht="15">
      <c r="B50" s="10" t="s">
        <v>1890</v>
      </c>
      <c r="C50" s="10" t="s">
        <v>10518</v>
      </c>
      <c r="D50" s="10" t="s">
        <v>1874</v>
      </c>
      <c r="E50" s="11" t="s">
        <v>5057</v>
      </c>
      <c r="F50" s="10" t="s">
        <v>4893</v>
      </c>
      <c r="G50" s="10" t="s">
        <v>4894</v>
      </c>
      <c r="H50" s="10" t="s">
        <v>1098</v>
      </c>
      <c r="I50" s="11" t="s">
        <v>1049</v>
      </c>
      <c r="J50" s="10" t="s">
        <v>1043</v>
      </c>
      <c r="K50" s="10" t="s">
        <v>1043</v>
      </c>
    </row>
    <row r="51" spans="2:11" ht="15">
      <c r="B51" s="10" t="s">
        <v>1619</v>
      </c>
      <c r="C51" s="10" t="s">
        <v>10519</v>
      </c>
      <c r="D51" s="10" t="s">
        <v>1038</v>
      </c>
      <c r="E51" s="11"/>
      <c r="F51" s="10" t="s">
        <v>5817</v>
      </c>
      <c r="G51" s="10" t="s">
        <v>5818</v>
      </c>
      <c r="H51" s="10" t="s">
        <v>1098</v>
      </c>
      <c r="I51" s="11" t="s">
        <v>1049</v>
      </c>
      <c r="J51" s="10"/>
      <c r="K51" s="10"/>
    </row>
    <row r="52" spans="2:11" ht="15">
      <c r="B52" s="10" t="s">
        <v>1899</v>
      </c>
      <c r="C52" s="10" t="s">
        <v>10520</v>
      </c>
      <c r="D52" s="10" t="s">
        <v>1874</v>
      </c>
      <c r="E52" s="11" t="s">
        <v>5755</v>
      </c>
      <c r="F52" s="10" t="s">
        <v>5826</v>
      </c>
      <c r="G52" s="10" t="s">
        <v>5827</v>
      </c>
      <c r="H52" s="10" t="s">
        <v>1098</v>
      </c>
      <c r="I52" s="11" t="s">
        <v>1049</v>
      </c>
      <c r="J52" s="10"/>
      <c r="K52" s="10"/>
    </row>
    <row r="53" spans="2:11" ht="15">
      <c r="B53" s="10" t="s">
        <v>1902</v>
      </c>
      <c r="C53" s="10" t="s">
        <v>10521</v>
      </c>
      <c r="D53" s="10" t="s">
        <v>1874</v>
      </c>
      <c r="E53" s="11" t="s">
        <v>5766</v>
      </c>
      <c r="F53" s="10" t="s">
        <v>5829</v>
      </c>
      <c r="G53" s="10" t="s">
        <v>5830</v>
      </c>
      <c r="H53" s="10" t="s">
        <v>1098</v>
      </c>
      <c r="I53" s="11" t="s">
        <v>1049</v>
      </c>
      <c r="J53" s="10"/>
      <c r="K53" s="10"/>
    </row>
    <row r="54" spans="2:11" ht="15">
      <c r="B54" s="10" t="s">
        <v>1146</v>
      </c>
      <c r="C54" s="10" t="s">
        <v>10522</v>
      </c>
      <c r="D54" s="10" t="s">
        <v>1874</v>
      </c>
      <c r="E54" s="11" t="s">
        <v>4970</v>
      </c>
      <c r="F54" s="10" t="s">
        <v>5832</v>
      </c>
      <c r="G54" s="10" t="s">
        <v>5833</v>
      </c>
      <c r="H54" s="10" t="s">
        <v>1098</v>
      </c>
      <c r="I54" s="11" t="s">
        <v>1049</v>
      </c>
      <c r="J54" s="10"/>
      <c r="K54" s="10"/>
    </row>
    <row r="55" spans="2:11" ht="15">
      <c r="B55" s="10" t="s">
        <v>1906</v>
      </c>
      <c r="C55" s="10" t="s">
        <v>10523</v>
      </c>
      <c r="D55" s="10" t="s">
        <v>1038</v>
      </c>
      <c r="E55" s="11"/>
      <c r="F55" s="10" t="s">
        <v>5835</v>
      </c>
      <c r="G55" s="10" t="s">
        <v>5836</v>
      </c>
      <c r="H55" s="10" t="s">
        <v>1098</v>
      </c>
      <c r="I55" s="11" t="s">
        <v>1049</v>
      </c>
      <c r="J55" s="10"/>
      <c r="K55" s="10"/>
    </row>
    <row r="56" spans="2:11" ht="15">
      <c r="B56" s="10" t="s">
        <v>1912</v>
      </c>
      <c r="C56" s="10" t="s">
        <v>10524</v>
      </c>
      <c r="D56" s="10" t="s">
        <v>1874</v>
      </c>
      <c r="E56" s="11" t="s">
        <v>6614</v>
      </c>
      <c r="F56" s="10" t="s">
        <v>6716</v>
      </c>
      <c r="G56" s="10" t="s">
        <v>6616</v>
      </c>
      <c r="H56" s="10" t="s">
        <v>6616</v>
      </c>
      <c r="I56" s="11" t="s">
        <v>1049</v>
      </c>
      <c r="J56" s="10"/>
      <c r="K56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K1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10525</v>
      </c>
      <c r="D4" s="4" t="s">
        <v>1019</v>
      </c>
      <c r="E4" s="3" t="s">
        <v>249</v>
      </c>
    </row>
    <row r="5" spans="1:11" ht="16">
      <c r="B5" s="4" t="s">
        <v>1020</v>
      </c>
      <c r="C5" s="13" t="s">
        <v>252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250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10526</v>
      </c>
      <c r="D9" s="3" t="s">
        <v>1038</v>
      </c>
      <c r="E9" s="7"/>
      <c r="F9" s="3" t="s">
        <v>6719</v>
      </c>
      <c r="G9" s="3" t="s">
        <v>6720</v>
      </c>
      <c r="H9" s="3" t="s">
        <v>10527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10528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10529</v>
      </c>
      <c r="D11" s="3" t="s">
        <v>1038</v>
      </c>
      <c r="E11" s="7"/>
      <c r="F11" s="3" t="s">
        <v>5839</v>
      </c>
      <c r="G11" s="3" t="s">
        <v>5840</v>
      </c>
      <c r="H11" s="3" t="s">
        <v>10431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10530</v>
      </c>
      <c r="D12" s="3" t="s">
        <v>2173</v>
      </c>
      <c r="E12" s="7"/>
      <c r="F12" s="3" t="s">
        <v>6725</v>
      </c>
      <c r="G12" s="3" t="s">
        <v>6726</v>
      </c>
      <c r="H12" s="3" t="s">
        <v>1098</v>
      </c>
      <c r="I12" s="7" t="s">
        <v>1207</v>
      </c>
      <c r="J12" s="3"/>
      <c r="K12" s="3"/>
    </row>
    <row r="13" spans="1:11" ht="15">
      <c r="B13" s="3" t="s">
        <v>1872</v>
      </c>
      <c r="C13" s="3" t="s">
        <v>10531</v>
      </c>
      <c r="D13" s="3" t="s">
        <v>2173</v>
      </c>
      <c r="E13" s="7"/>
      <c r="F13" s="3" t="s">
        <v>6728</v>
      </c>
      <c r="G13" s="3" t="s">
        <v>6729</v>
      </c>
      <c r="H13" s="3" t="s">
        <v>1098</v>
      </c>
      <c r="I13" s="7" t="s">
        <v>1207</v>
      </c>
      <c r="J13" s="3"/>
      <c r="K13" s="3"/>
    </row>
    <row r="14" spans="1:11" ht="15">
      <c r="B14" s="3" t="s">
        <v>1165</v>
      </c>
      <c r="C14" s="3" t="s">
        <v>10532</v>
      </c>
      <c r="D14" s="3" t="s">
        <v>1038</v>
      </c>
      <c r="E14" s="7"/>
      <c r="F14" s="3" t="s">
        <v>6731</v>
      </c>
      <c r="G14" s="3" t="s">
        <v>6732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10533</v>
      </c>
      <c r="D15" s="3" t="s">
        <v>1038</v>
      </c>
      <c r="E15" s="7"/>
      <c r="F15" s="3" t="s">
        <v>6734</v>
      </c>
      <c r="G15" s="3" t="s">
        <v>6735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10534</v>
      </c>
      <c r="D16" s="3" t="s">
        <v>1038</v>
      </c>
      <c r="E16" s="7"/>
      <c r="F16" s="3" t="s">
        <v>6737</v>
      </c>
      <c r="G16" s="3" t="s">
        <v>6738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10535</v>
      </c>
      <c r="D17" s="3" t="s">
        <v>1038</v>
      </c>
      <c r="E17" s="7"/>
      <c r="F17" s="3" t="s">
        <v>6740</v>
      </c>
      <c r="G17" s="3" t="s">
        <v>6741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1886</v>
      </c>
      <c r="C18" s="3" t="s">
        <v>10536</v>
      </c>
      <c r="D18" s="3" t="s">
        <v>1038</v>
      </c>
      <c r="E18" s="7"/>
      <c r="F18" s="3" t="s">
        <v>6743</v>
      </c>
      <c r="G18" s="3" t="s">
        <v>6744</v>
      </c>
      <c r="H18" s="3" t="s">
        <v>1098</v>
      </c>
      <c r="I18" s="7" t="s">
        <v>1049</v>
      </c>
      <c r="J18" s="3"/>
      <c r="K18" s="3"/>
    </row>
    <row r="19" spans="2:11" ht="15">
      <c r="B19" s="3" t="s">
        <v>1619</v>
      </c>
      <c r="C19" s="3" t="s">
        <v>10537</v>
      </c>
      <c r="D19" s="3" t="s">
        <v>2173</v>
      </c>
      <c r="E19" s="7"/>
      <c r="F19" s="3" t="s">
        <v>6746</v>
      </c>
      <c r="G19" s="3" t="s">
        <v>6747</v>
      </c>
      <c r="H19" s="3" t="s">
        <v>6748</v>
      </c>
      <c r="I19" s="7" t="s">
        <v>1207</v>
      </c>
      <c r="J19" s="3"/>
      <c r="K19" s="3"/>
    </row>
    <row r="20" spans="2:11" ht="15">
      <c r="B20" s="3" t="s">
        <v>1588</v>
      </c>
      <c r="C20" s="3" t="s">
        <v>10538</v>
      </c>
      <c r="D20" s="3" t="s">
        <v>2173</v>
      </c>
      <c r="E20" s="7"/>
      <c r="F20" s="3" t="s">
        <v>6750</v>
      </c>
      <c r="G20" s="3" t="s">
        <v>6751</v>
      </c>
      <c r="H20" s="3" t="s">
        <v>6752</v>
      </c>
      <c r="I20" s="7" t="s">
        <v>1207</v>
      </c>
      <c r="J20" s="3"/>
      <c r="K20" s="3"/>
    </row>
    <row r="21" spans="2:11" ht="15">
      <c r="B21" s="3" t="s">
        <v>1902</v>
      </c>
      <c r="C21" s="3" t="s">
        <v>10539</v>
      </c>
      <c r="D21" s="3" t="s">
        <v>1038</v>
      </c>
      <c r="E21" s="7"/>
      <c r="F21" s="3" t="s">
        <v>6754</v>
      </c>
      <c r="G21" s="3" t="s">
        <v>6755</v>
      </c>
      <c r="H21" s="3" t="s">
        <v>1098</v>
      </c>
      <c r="I21" s="7" t="s">
        <v>2079</v>
      </c>
      <c r="J21" s="3"/>
      <c r="K21" s="3"/>
    </row>
    <row r="22" spans="2:11" ht="15">
      <c r="B22" s="3" t="s">
        <v>1906</v>
      </c>
      <c r="C22" s="3" t="s">
        <v>10540</v>
      </c>
      <c r="D22" s="3" t="s">
        <v>1038</v>
      </c>
      <c r="E22" s="7"/>
      <c r="F22" s="3" t="s">
        <v>6757</v>
      </c>
      <c r="G22" s="3" t="s">
        <v>6758</v>
      </c>
      <c r="H22" s="3" t="s">
        <v>1098</v>
      </c>
      <c r="I22" s="7" t="s">
        <v>1049</v>
      </c>
      <c r="J22" s="3"/>
      <c r="K22" s="3"/>
    </row>
    <row r="23" spans="2:11" ht="15">
      <c r="B23" s="3" t="s">
        <v>1301</v>
      </c>
      <c r="C23" s="3" t="s">
        <v>10541</v>
      </c>
      <c r="D23" s="3" t="s">
        <v>1038</v>
      </c>
      <c r="E23" s="7"/>
      <c r="F23" s="3" t="s">
        <v>6760</v>
      </c>
      <c r="G23" s="3" t="s">
        <v>6761</v>
      </c>
      <c r="H23" s="3" t="s">
        <v>1098</v>
      </c>
      <c r="I23" s="7" t="s">
        <v>2079</v>
      </c>
      <c r="J23" s="3"/>
      <c r="K23" s="3"/>
    </row>
    <row r="24" spans="2:11" ht="15">
      <c r="B24" s="3" t="s">
        <v>1140</v>
      </c>
      <c r="C24" s="3" t="s">
        <v>10542</v>
      </c>
      <c r="D24" s="3" t="s">
        <v>1038</v>
      </c>
      <c r="E24" s="7"/>
      <c r="F24" s="3" t="s">
        <v>6763</v>
      </c>
      <c r="G24" s="3" t="s">
        <v>6764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1169</v>
      </c>
      <c r="C25" s="3" t="s">
        <v>10543</v>
      </c>
      <c r="D25" s="3" t="s">
        <v>1038</v>
      </c>
      <c r="E25" s="7"/>
      <c r="F25" s="3" t="s">
        <v>6766</v>
      </c>
      <c r="G25" s="3" t="s">
        <v>6767</v>
      </c>
      <c r="H25" s="3" t="s">
        <v>1098</v>
      </c>
      <c r="I25" s="7" t="s">
        <v>1049</v>
      </c>
      <c r="J25" s="3"/>
      <c r="K25" s="3"/>
    </row>
    <row r="26" spans="2:11" ht="15">
      <c r="B26" s="3" t="s">
        <v>1215</v>
      </c>
      <c r="C26" s="3" t="s">
        <v>10544</v>
      </c>
      <c r="D26" s="3" t="s">
        <v>1038</v>
      </c>
      <c r="E26" s="7"/>
      <c r="F26" s="3" t="s">
        <v>6769</v>
      </c>
      <c r="G26" s="3" t="s">
        <v>6770</v>
      </c>
      <c r="H26" s="3" t="s">
        <v>1098</v>
      </c>
      <c r="I26" s="7" t="s">
        <v>1076</v>
      </c>
      <c r="J26" s="3"/>
      <c r="K26" s="3"/>
    </row>
    <row r="27" spans="2:11" ht="15">
      <c r="B27" s="3" t="s">
        <v>1227</v>
      </c>
      <c r="C27" s="3" t="s">
        <v>10545</v>
      </c>
      <c r="D27" s="3" t="s">
        <v>2173</v>
      </c>
      <c r="E27" s="7"/>
      <c r="F27" s="3" t="s">
        <v>6772</v>
      </c>
      <c r="G27" s="3" t="s">
        <v>6773</v>
      </c>
      <c r="H27" s="3" t="s">
        <v>1098</v>
      </c>
      <c r="I27" s="7" t="s">
        <v>1207</v>
      </c>
      <c r="J27" s="3"/>
      <c r="K27" s="3"/>
    </row>
    <row r="28" spans="2:11" ht="15">
      <c r="B28" s="3" t="s">
        <v>1676</v>
      </c>
      <c r="C28" s="3" t="s">
        <v>10546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1725</v>
      </c>
      <c r="C29" s="3" t="s">
        <v>10547</v>
      </c>
      <c r="D29" s="3" t="s">
        <v>1066</v>
      </c>
      <c r="E29" s="7" t="s">
        <v>1095</v>
      </c>
      <c r="F29" s="3" t="s">
        <v>6858</v>
      </c>
      <c r="G29" s="3" t="s">
        <v>6859</v>
      </c>
      <c r="H29" s="3"/>
      <c r="I29" s="7" t="s">
        <v>1042</v>
      </c>
      <c r="J29" s="3"/>
      <c r="K29" s="3"/>
    </row>
    <row r="30" spans="2:11" ht="15">
      <c r="B30" s="3" t="s">
        <v>1173</v>
      </c>
      <c r="C30" s="3" t="s">
        <v>10548</v>
      </c>
      <c r="D30" s="3" t="s">
        <v>1066</v>
      </c>
      <c r="E30" s="7" t="s">
        <v>1095</v>
      </c>
      <c r="F30" s="3" t="s">
        <v>6861</v>
      </c>
      <c r="G30" s="3" t="s">
        <v>6862</v>
      </c>
      <c r="H30" s="3"/>
      <c r="I30" s="7" t="s">
        <v>1042</v>
      </c>
      <c r="J30" s="3"/>
      <c r="K30" s="3"/>
    </row>
    <row r="31" spans="2:11" ht="15">
      <c r="B31" s="3" t="s">
        <v>1452</v>
      </c>
      <c r="C31" s="3" t="s">
        <v>10549</v>
      </c>
      <c r="D31" s="3" t="s">
        <v>1066</v>
      </c>
      <c r="E31" s="7" t="s">
        <v>1095</v>
      </c>
      <c r="F31" s="3" t="s">
        <v>6864</v>
      </c>
      <c r="G31" s="3" t="s">
        <v>6865</v>
      </c>
      <c r="H31" s="3" t="s">
        <v>6865</v>
      </c>
      <c r="I31" s="7" t="s">
        <v>1042</v>
      </c>
      <c r="J31" s="3"/>
      <c r="K31" s="3"/>
    </row>
    <row r="32" spans="2:11" ht="15">
      <c r="B32" s="3" t="s">
        <v>1131</v>
      </c>
      <c r="C32" s="3" t="s">
        <v>10550</v>
      </c>
      <c r="D32" s="3" t="s">
        <v>1066</v>
      </c>
      <c r="E32" s="7" t="s">
        <v>1095</v>
      </c>
      <c r="F32" s="3" t="s">
        <v>6867</v>
      </c>
      <c r="G32" s="3" t="s">
        <v>6868</v>
      </c>
      <c r="H32" s="3" t="s">
        <v>6869</v>
      </c>
      <c r="I32" s="7" t="s">
        <v>1042</v>
      </c>
      <c r="J32" s="3"/>
      <c r="K32" s="3"/>
    </row>
    <row r="33" spans="2:11" ht="15">
      <c r="B33" s="3" t="s">
        <v>1671</v>
      </c>
      <c r="C33" s="3" t="s">
        <v>10551</v>
      </c>
      <c r="D33" s="3" t="s">
        <v>1066</v>
      </c>
      <c r="E33" s="7" t="s">
        <v>1095</v>
      </c>
      <c r="F33" s="3" t="s">
        <v>6871</v>
      </c>
      <c r="G33" s="3" t="s">
        <v>6872</v>
      </c>
      <c r="H33" s="3" t="s">
        <v>6873</v>
      </c>
      <c r="I33" s="7" t="s">
        <v>1042</v>
      </c>
      <c r="J33" s="3"/>
      <c r="K33" s="3"/>
    </row>
    <row r="34" spans="2:11" ht="15">
      <c r="B34" s="3" t="s">
        <v>1275</v>
      </c>
      <c r="C34" s="3" t="s">
        <v>10552</v>
      </c>
      <c r="D34" s="3" t="s">
        <v>1066</v>
      </c>
      <c r="E34" s="7" t="s">
        <v>1095</v>
      </c>
      <c r="F34" s="3" t="s">
        <v>6875</v>
      </c>
      <c r="G34" s="3" t="s">
        <v>6876</v>
      </c>
      <c r="H34" s="3"/>
      <c r="I34" s="7" t="s">
        <v>1042</v>
      </c>
      <c r="J34" s="3"/>
      <c r="K34" s="3"/>
    </row>
    <row r="35" spans="2:11" ht="15">
      <c r="B35" s="3" t="s">
        <v>1644</v>
      </c>
      <c r="C35" s="3" t="s">
        <v>10553</v>
      </c>
      <c r="D35" s="3" t="s">
        <v>1066</v>
      </c>
      <c r="E35" s="7" t="s">
        <v>1095</v>
      </c>
      <c r="F35" s="3" t="s">
        <v>6878</v>
      </c>
      <c r="G35" s="3" t="s">
        <v>6879</v>
      </c>
      <c r="H35" s="3"/>
      <c r="I35" s="7" t="s">
        <v>1042</v>
      </c>
      <c r="J35" s="3"/>
      <c r="K35" s="3"/>
    </row>
    <row r="36" spans="2:11" ht="15">
      <c r="B36" s="3" t="s">
        <v>1613</v>
      </c>
      <c r="C36" s="3" t="s">
        <v>10554</v>
      </c>
      <c r="D36" s="3" t="s">
        <v>1066</v>
      </c>
      <c r="E36" s="7" t="s">
        <v>1095</v>
      </c>
      <c r="F36" s="3" t="s">
        <v>6881</v>
      </c>
      <c r="G36" s="3" t="s">
        <v>6882</v>
      </c>
      <c r="H36" s="3"/>
      <c r="I36" s="7" t="s">
        <v>1042</v>
      </c>
      <c r="J36" s="3"/>
      <c r="K36" s="3"/>
    </row>
    <row r="37" spans="2:11" ht="15">
      <c r="B37" s="3" t="s">
        <v>1624</v>
      </c>
      <c r="C37" s="3" t="s">
        <v>10555</v>
      </c>
      <c r="D37" s="3" t="s">
        <v>1066</v>
      </c>
      <c r="E37" s="7" t="s">
        <v>1095</v>
      </c>
      <c r="F37" s="3" t="s">
        <v>6884</v>
      </c>
      <c r="G37" s="3" t="s">
        <v>6885</v>
      </c>
      <c r="H37" s="3" t="s">
        <v>6886</v>
      </c>
      <c r="I37" s="7" t="s">
        <v>1042</v>
      </c>
      <c r="J37" s="3"/>
      <c r="K37" s="3"/>
    </row>
    <row r="38" spans="2:11" ht="15">
      <c r="B38" s="3" t="s">
        <v>1635</v>
      </c>
      <c r="C38" s="3" t="s">
        <v>10556</v>
      </c>
      <c r="D38" s="3" t="s">
        <v>1066</v>
      </c>
      <c r="E38" s="7" t="s">
        <v>1095</v>
      </c>
      <c r="F38" s="3" t="s">
        <v>6888</v>
      </c>
      <c r="G38" s="3" t="s">
        <v>6889</v>
      </c>
      <c r="H38" s="3" t="s">
        <v>6890</v>
      </c>
      <c r="I38" s="7" t="s">
        <v>1042</v>
      </c>
      <c r="J38" s="3"/>
      <c r="K38" s="3"/>
    </row>
    <row r="39" spans="2:11" ht="15">
      <c r="B39" s="3" t="s">
        <v>1658</v>
      </c>
      <c r="C39" s="3" t="s">
        <v>10557</v>
      </c>
      <c r="D39" s="3" t="s">
        <v>1066</v>
      </c>
      <c r="E39" s="7" t="s">
        <v>1095</v>
      </c>
      <c r="F39" s="3" t="s">
        <v>6892</v>
      </c>
      <c r="G39" s="3" t="s">
        <v>6893</v>
      </c>
      <c r="H39" s="3"/>
      <c r="I39" s="7" t="s">
        <v>1042</v>
      </c>
      <c r="J39" s="3"/>
      <c r="K39" s="3"/>
    </row>
    <row r="40" spans="2:11" ht="15">
      <c r="B40" s="3" t="s">
        <v>1517</v>
      </c>
      <c r="C40" s="3" t="s">
        <v>10558</v>
      </c>
      <c r="D40" s="3" t="s">
        <v>1066</v>
      </c>
      <c r="E40" s="7" t="s">
        <v>1095</v>
      </c>
      <c r="F40" s="3" t="s">
        <v>6895</v>
      </c>
      <c r="G40" s="3" t="s">
        <v>6896</v>
      </c>
      <c r="H40" s="3"/>
      <c r="I40" s="7" t="s">
        <v>1042</v>
      </c>
      <c r="J40" s="3"/>
      <c r="K40" s="3"/>
    </row>
    <row r="41" spans="2:11" ht="15">
      <c r="B41" s="3" t="s">
        <v>1552</v>
      </c>
      <c r="C41" s="3" t="s">
        <v>10559</v>
      </c>
      <c r="D41" s="3" t="s">
        <v>1066</v>
      </c>
      <c r="E41" s="7" t="s">
        <v>1095</v>
      </c>
      <c r="F41" s="3" t="s">
        <v>6898</v>
      </c>
      <c r="G41" s="3" t="s">
        <v>6899</v>
      </c>
      <c r="H41" s="3"/>
      <c r="I41" s="7" t="s">
        <v>1042</v>
      </c>
      <c r="J41" s="3"/>
      <c r="K41" s="3"/>
    </row>
    <row r="42" spans="2:11" ht="15">
      <c r="B42" s="3" t="s">
        <v>1537</v>
      </c>
      <c r="C42" s="3" t="s">
        <v>10560</v>
      </c>
      <c r="D42" s="3" t="s">
        <v>1066</v>
      </c>
      <c r="E42" s="7" t="s">
        <v>1095</v>
      </c>
      <c r="F42" s="3" t="s">
        <v>6901</v>
      </c>
      <c r="G42" s="3" t="s">
        <v>6902</v>
      </c>
      <c r="H42" s="3"/>
      <c r="I42" s="7" t="s">
        <v>1042</v>
      </c>
      <c r="J42" s="3"/>
      <c r="K42" s="3"/>
    </row>
    <row r="43" spans="2:11" ht="15">
      <c r="B43" s="3" t="s">
        <v>1522</v>
      </c>
      <c r="C43" s="3" t="s">
        <v>10561</v>
      </c>
      <c r="D43" s="3" t="s">
        <v>1066</v>
      </c>
      <c r="E43" s="7" t="s">
        <v>1095</v>
      </c>
      <c r="F43" s="3" t="s">
        <v>6904</v>
      </c>
      <c r="G43" s="3" t="s">
        <v>6905</v>
      </c>
      <c r="H43" s="3"/>
      <c r="I43" s="7" t="s">
        <v>1042</v>
      </c>
      <c r="J43" s="3"/>
      <c r="K43" s="3"/>
    </row>
    <row r="44" spans="2:11" ht="15">
      <c r="B44" s="3" t="s">
        <v>1285</v>
      </c>
      <c r="C44" s="3" t="s">
        <v>10562</v>
      </c>
      <c r="D44" s="3" t="s">
        <v>1066</v>
      </c>
      <c r="E44" s="7" t="s">
        <v>1095</v>
      </c>
      <c r="F44" s="3" t="s">
        <v>6907</v>
      </c>
      <c r="G44" s="3" t="s">
        <v>6908</v>
      </c>
      <c r="H44" s="3"/>
      <c r="I44" s="7" t="s">
        <v>1042</v>
      </c>
      <c r="J44" s="3"/>
      <c r="K44" s="3"/>
    </row>
    <row r="45" spans="2:11" ht="15">
      <c r="B45" s="3" t="s">
        <v>1508</v>
      </c>
      <c r="C45" s="3" t="s">
        <v>10563</v>
      </c>
      <c r="D45" s="3" t="s">
        <v>1066</v>
      </c>
      <c r="E45" s="7" t="s">
        <v>1095</v>
      </c>
      <c r="F45" s="3" t="s">
        <v>6910</v>
      </c>
      <c r="G45" s="3" t="s">
        <v>6911</v>
      </c>
      <c r="H45" s="3" t="s">
        <v>6912</v>
      </c>
      <c r="I45" s="7" t="s">
        <v>1042</v>
      </c>
      <c r="J45" s="3"/>
      <c r="K45" s="3"/>
    </row>
    <row r="46" spans="2:11" ht="15">
      <c r="B46" s="3" t="s">
        <v>1210</v>
      </c>
      <c r="C46" s="3" t="s">
        <v>10564</v>
      </c>
      <c r="D46" s="3" t="s">
        <v>1066</v>
      </c>
      <c r="E46" s="7" t="s">
        <v>1095</v>
      </c>
      <c r="F46" s="3" t="s">
        <v>6914</v>
      </c>
      <c r="G46" s="3" t="s">
        <v>6915</v>
      </c>
      <c r="H46" s="3"/>
      <c r="I46" s="7" t="s">
        <v>1042</v>
      </c>
      <c r="J46" s="3"/>
      <c r="K46" s="3"/>
    </row>
    <row r="47" spans="2:11" ht="15">
      <c r="B47" s="3" t="s">
        <v>1191</v>
      </c>
      <c r="C47" s="3" t="s">
        <v>10565</v>
      </c>
      <c r="D47" s="3" t="s">
        <v>2192</v>
      </c>
      <c r="E47" s="7"/>
      <c r="F47" s="3" t="s">
        <v>6775</v>
      </c>
      <c r="G47" s="3" t="s">
        <v>6776</v>
      </c>
      <c r="H47" s="3" t="s">
        <v>6776</v>
      </c>
      <c r="I47" s="7" t="s">
        <v>2813</v>
      </c>
      <c r="J47" s="3"/>
      <c r="K47" s="3"/>
    </row>
    <row r="48" spans="2:11" ht="15">
      <c r="B48" s="3" t="s">
        <v>1195</v>
      </c>
      <c r="C48" s="3" t="s">
        <v>10566</v>
      </c>
      <c r="D48" s="3" t="s">
        <v>2192</v>
      </c>
      <c r="E48" s="7"/>
      <c r="F48" s="3" t="s">
        <v>6779</v>
      </c>
      <c r="G48" s="3" t="s">
        <v>6780</v>
      </c>
      <c r="H48" s="3" t="s">
        <v>1098</v>
      </c>
      <c r="I48" s="7" t="s">
        <v>2813</v>
      </c>
      <c r="J48" s="3"/>
      <c r="K48" s="3"/>
    </row>
    <row r="49" spans="2:11" ht="15">
      <c r="B49" s="3" t="s">
        <v>1187</v>
      </c>
      <c r="C49" s="3" t="s">
        <v>10567</v>
      </c>
      <c r="D49" s="3" t="s">
        <v>2192</v>
      </c>
      <c r="E49" s="7"/>
      <c r="F49" s="3" t="s">
        <v>6782</v>
      </c>
      <c r="G49" s="3" t="s">
        <v>6783</v>
      </c>
      <c r="H49" s="3" t="s">
        <v>1098</v>
      </c>
      <c r="I49" s="7" t="s">
        <v>2813</v>
      </c>
      <c r="J49" s="3"/>
      <c r="K49" s="3"/>
    </row>
    <row r="50" spans="2:11" ht="15">
      <c r="B50" s="3" t="s">
        <v>1416</v>
      </c>
      <c r="C50" s="3" t="s">
        <v>10568</v>
      </c>
      <c r="D50" s="3" t="s">
        <v>2192</v>
      </c>
      <c r="E50" s="7"/>
      <c r="F50" s="3" t="s">
        <v>6785</v>
      </c>
      <c r="G50" s="3" t="s">
        <v>6786</v>
      </c>
      <c r="H50" s="3" t="s">
        <v>1098</v>
      </c>
      <c r="I50" s="7" t="s">
        <v>2813</v>
      </c>
      <c r="J50" s="3"/>
      <c r="K50" s="3"/>
    </row>
    <row r="51" spans="2:11" ht="15">
      <c r="B51" s="3" t="s">
        <v>1916</v>
      </c>
      <c r="C51" s="3" t="s">
        <v>10569</v>
      </c>
      <c r="D51" s="3" t="s">
        <v>2192</v>
      </c>
      <c r="E51" s="7"/>
      <c r="F51" s="3" t="s">
        <v>6788</v>
      </c>
      <c r="G51" s="3" t="s">
        <v>6789</v>
      </c>
      <c r="H51" s="3" t="s">
        <v>1098</v>
      </c>
      <c r="I51" s="7" t="s">
        <v>2813</v>
      </c>
      <c r="J51" s="3"/>
      <c r="K51" s="3"/>
    </row>
    <row r="52" spans="2:11" ht="15">
      <c r="B52" s="3" t="s">
        <v>1424</v>
      </c>
      <c r="C52" s="3" t="s">
        <v>10570</v>
      </c>
      <c r="D52" s="3" t="s">
        <v>2192</v>
      </c>
      <c r="E52" s="7"/>
      <c r="F52" s="3" t="s">
        <v>6792</v>
      </c>
      <c r="G52" s="3" t="s">
        <v>6793</v>
      </c>
      <c r="H52" s="3" t="s">
        <v>1098</v>
      </c>
      <c r="I52" s="7" t="s">
        <v>2813</v>
      </c>
      <c r="J52" s="3"/>
      <c r="K52" s="3"/>
    </row>
    <row r="53" spans="2:11" ht="15">
      <c r="B53" s="3" t="s">
        <v>1428</v>
      </c>
      <c r="C53" s="3" t="s">
        <v>10571</v>
      </c>
      <c r="D53" s="3" t="s">
        <v>2192</v>
      </c>
      <c r="E53" s="7"/>
      <c r="F53" s="3" t="s">
        <v>6796</v>
      </c>
      <c r="G53" s="3" t="s">
        <v>6797</v>
      </c>
      <c r="H53" s="3" t="s">
        <v>1098</v>
      </c>
      <c r="I53" s="7" t="s">
        <v>2813</v>
      </c>
      <c r="J53" s="3"/>
      <c r="K53" s="3"/>
    </row>
    <row r="54" spans="2:11" ht="15">
      <c r="B54" s="3" t="s">
        <v>1420</v>
      </c>
      <c r="C54" s="3" t="s">
        <v>10572</v>
      </c>
      <c r="D54" s="3" t="s">
        <v>2192</v>
      </c>
      <c r="E54" s="7"/>
      <c r="F54" s="3" t="s">
        <v>6799</v>
      </c>
      <c r="G54" s="3" t="s">
        <v>6800</v>
      </c>
      <c r="H54" s="3" t="s">
        <v>1098</v>
      </c>
      <c r="I54" s="7" t="s">
        <v>2813</v>
      </c>
      <c r="J54" s="3"/>
      <c r="K54" s="3"/>
    </row>
    <row r="55" spans="2:11" ht="15">
      <c r="B55" s="3" t="s">
        <v>1571</v>
      </c>
      <c r="C55" s="3" t="s">
        <v>10573</v>
      </c>
      <c r="D55" s="3" t="s">
        <v>2192</v>
      </c>
      <c r="E55" s="7"/>
      <c r="F55" s="3" t="s">
        <v>6802</v>
      </c>
      <c r="G55" s="3" t="s">
        <v>6803</v>
      </c>
      <c r="H55" s="3" t="s">
        <v>1098</v>
      </c>
      <c r="I55" s="7" t="s">
        <v>2813</v>
      </c>
      <c r="J55" s="3"/>
      <c r="K55" s="3"/>
    </row>
    <row r="56" spans="2:11" ht="15">
      <c r="B56" s="3" t="s">
        <v>1765</v>
      </c>
      <c r="C56" s="3" t="s">
        <v>10574</v>
      </c>
      <c r="D56" s="3" t="s">
        <v>2192</v>
      </c>
      <c r="E56" s="7"/>
      <c r="F56" s="3" t="s">
        <v>6805</v>
      </c>
      <c r="G56" s="3" t="s">
        <v>6806</v>
      </c>
      <c r="H56" s="3" t="s">
        <v>1098</v>
      </c>
      <c r="I56" s="7" t="s">
        <v>2813</v>
      </c>
      <c r="J56" s="3"/>
      <c r="K56" s="3"/>
    </row>
    <row r="57" spans="2:11" ht="15">
      <c r="B57" s="3" t="s">
        <v>1920</v>
      </c>
      <c r="C57" s="3" t="s">
        <v>10575</v>
      </c>
      <c r="D57" s="3" t="s">
        <v>2192</v>
      </c>
      <c r="E57" s="7"/>
      <c r="F57" s="3" t="s">
        <v>6808</v>
      </c>
      <c r="G57" s="3" t="s">
        <v>6809</v>
      </c>
      <c r="H57" s="3" t="s">
        <v>1098</v>
      </c>
      <c r="I57" s="7" t="s">
        <v>2813</v>
      </c>
      <c r="J57" s="3"/>
      <c r="K57" s="3"/>
    </row>
    <row r="58" spans="2:11" ht="15">
      <c r="B58" s="3" t="s">
        <v>1924</v>
      </c>
      <c r="C58" s="3" t="s">
        <v>10576</v>
      </c>
      <c r="D58" s="3" t="s">
        <v>2192</v>
      </c>
      <c r="E58" s="7"/>
      <c r="F58" s="3" t="s">
        <v>6811</v>
      </c>
      <c r="G58" s="3" t="s">
        <v>6812</v>
      </c>
      <c r="H58" s="3" t="s">
        <v>1098</v>
      </c>
      <c r="I58" s="7" t="s">
        <v>2813</v>
      </c>
      <c r="J58" s="3"/>
      <c r="K58" s="3"/>
    </row>
    <row r="59" spans="2:11" ht="15">
      <c r="B59" s="3" t="s">
        <v>1928</v>
      </c>
      <c r="C59" s="3" t="s">
        <v>10577</v>
      </c>
      <c r="D59" s="3" t="s">
        <v>2192</v>
      </c>
      <c r="E59" s="7"/>
      <c r="F59" s="3" t="s">
        <v>6814</v>
      </c>
      <c r="G59" s="3" t="s">
        <v>6815</v>
      </c>
      <c r="H59" s="3" t="s">
        <v>1098</v>
      </c>
      <c r="I59" s="7" t="s">
        <v>2813</v>
      </c>
      <c r="J59" s="3"/>
      <c r="K59" s="3"/>
    </row>
    <row r="60" spans="2:11" ht="15">
      <c r="B60" s="3" t="s">
        <v>1931</v>
      </c>
      <c r="C60" s="3" t="s">
        <v>10578</v>
      </c>
      <c r="D60" s="3" t="s">
        <v>2192</v>
      </c>
      <c r="E60" s="7"/>
      <c r="F60" s="3" t="s">
        <v>6817</v>
      </c>
      <c r="G60" s="3" t="s">
        <v>6818</v>
      </c>
      <c r="H60" s="3" t="s">
        <v>1098</v>
      </c>
      <c r="I60" s="7" t="s">
        <v>2813</v>
      </c>
      <c r="J60" s="3"/>
      <c r="K60" s="3"/>
    </row>
    <row r="61" spans="2:11" ht="15">
      <c r="B61" s="3" t="s">
        <v>1934</v>
      </c>
      <c r="C61" s="3" t="s">
        <v>10579</v>
      </c>
      <c r="D61" s="3" t="s">
        <v>2192</v>
      </c>
      <c r="E61" s="7"/>
      <c r="F61" s="3" t="s">
        <v>6820</v>
      </c>
      <c r="G61" s="3" t="s">
        <v>6821</v>
      </c>
      <c r="H61" s="3" t="s">
        <v>1098</v>
      </c>
      <c r="I61" s="7" t="s">
        <v>2813</v>
      </c>
      <c r="J61" s="3"/>
      <c r="K61" s="3"/>
    </row>
    <row r="62" spans="2:11" ht="15">
      <c r="B62" s="3" t="s">
        <v>1938</v>
      </c>
      <c r="C62" s="3" t="s">
        <v>10580</v>
      </c>
      <c r="D62" s="3" t="s">
        <v>2192</v>
      </c>
      <c r="E62" s="7"/>
      <c r="F62" s="3" t="s">
        <v>6823</v>
      </c>
      <c r="G62" s="3" t="s">
        <v>6824</v>
      </c>
      <c r="H62" s="3" t="s">
        <v>1098</v>
      </c>
      <c r="I62" s="7" t="s">
        <v>2813</v>
      </c>
      <c r="J62" s="3"/>
      <c r="K62" s="3"/>
    </row>
    <row r="63" spans="2:11" ht="15">
      <c r="B63" s="3" t="s">
        <v>1942</v>
      </c>
      <c r="C63" s="3" t="s">
        <v>10581</v>
      </c>
      <c r="D63" s="3" t="s">
        <v>2192</v>
      </c>
      <c r="E63" s="7"/>
      <c r="F63" s="3" t="s">
        <v>6826</v>
      </c>
      <c r="G63" s="3" t="s">
        <v>6827</v>
      </c>
      <c r="H63" s="3" t="s">
        <v>1098</v>
      </c>
      <c r="I63" s="7" t="s">
        <v>2813</v>
      </c>
      <c r="J63" s="3"/>
      <c r="K63" s="3"/>
    </row>
    <row r="64" spans="2:11" ht="15">
      <c r="B64" s="3" t="s">
        <v>1495</v>
      </c>
      <c r="C64" s="3" t="s">
        <v>10582</v>
      </c>
      <c r="D64" s="3" t="s">
        <v>2192</v>
      </c>
      <c r="E64" s="7"/>
      <c r="F64" s="3" t="s">
        <v>6829</v>
      </c>
      <c r="G64" s="3" t="s">
        <v>6830</v>
      </c>
      <c r="H64" s="3" t="s">
        <v>1098</v>
      </c>
      <c r="I64" s="7" t="s">
        <v>2813</v>
      </c>
      <c r="J64" s="3"/>
      <c r="K64" s="3"/>
    </row>
    <row r="65" spans="2:11" ht="15">
      <c r="B65" s="3" t="s">
        <v>1481</v>
      </c>
      <c r="C65" s="3" t="s">
        <v>10583</v>
      </c>
      <c r="D65" s="3" t="s">
        <v>2192</v>
      </c>
      <c r="E65" s="7"/>
      <c r="F65" s="3" t="s">
        <v>6832</v>
      </c>
      <c r="G65" s="3" t="s">
        <v>6833</v>
      </c>
      <c r="H65" s="3" t="s">
        <v>1098</v>
      </c>
      <c r="I65" s="7" t="s">
        <v>2813</v>
      </c>
      <c r="J65" s="3"/>
      <c r="K65" s="3"/>
    </row>
    <row r="66" spans="2:11" ht="15">
      <c r="B66" s="3" t="s">
        <v>1347</v>
      </c>
      <c r="C66" s="3" t="s">
        <v>10584</v>
      </c>
      <c r="D66" s="3" t="s">
        <v>2192</v>
      </c>
      <c r="E66" s="7"/>
      <c r="F66" s="3" t="s">
        <v>6835</v>
      </c>
      <c r="G66" s="3" t="s">
        <v>6836</v>
      </c>
      <c r="H66" s="3" t="s">
        <v>1098</v>
      </c>
      <c r="I66" s="7" t="s">
        <v>2813</v>
      </c>
      <c r="J66" s="3"/>
      <c r="K66" s="3"/>
    </row>
    <row r="67" spans="2:11" ht="15">
      <c r="B67" s="3" t="s">
        <v>1375</v>
      </c>
      <c r="C67" s="3" t="s">
        <v>10585</v>
      </c>
      <c r="D67" s="3" t="s">
        <v>2192</v>
      </c>
      <c r="E67" s="7"/>
      <c r="F67" s="3" t="s">
        <v>6838</v>
      </c>
      <c r="G67" s="3" t="s">
        <v>6839</v>
      </c>
      <c r="H67" s="3" t="s">
        <v>1098</v>
      </c>
      <c r="I67" s="7" t="s">
        <v>2813</v>
      </c>
      <c r="J67" s="3"/>
      <c r="K67" s="3"/>
    </row>
    <row r="68" spans="2:11" ht="15">
      <c r="B68" s="3" t="s">
        <v>1252</v>
      </c>
      <c r="C68" s="3" t="s">
        <v>10586</v>
      </c>
      <c r="D68" s="3" t="s">
        <v>2192</v>
      </c>
      <c r="E68" s="7"/>
      <c r="F68" s="3" t="s">
        <v>6841</v>
      </c>
      <c r="G68" s="3" t="s">
        <v>6842</v>
      </c>
      <c r="H68" s="3" t="s">
        <v>1098</v>
      </c>
      <c r="I68" s="7" t="s">
        <v>2813</v>
      </c>
      <c r="J68" s="3"/>
      <c r="K68" s="3"/>
    </row>
    <row r="69" spans="2:11" ht="15">
      <c r="B69" s="3" t="s">
        <v>1182</v>
      </c>
      <c r="C69" s="3" t="s">
        <v>10587</v>
      </c>
      <c r="D69" s="3" t="s">
        <v>2192</v>
      </c>
      <c r="E69" s="7"/>
      <c r="F69" s="3" t="s">
        <v>6844</v>
      </c>
      <c r="G69" s="3" t="s">
        <v>6845</v>
      </c>
      <c r="H69" s="3" t="s">
        <v>1098</v>
      </c>
      <c r="I69" s="7" t="s">
        <v>2813</v>
      </c>
      <c r="J69" s="3"/>
      <c r="K69" s="3"/>
    </row>
    <row r="70" spans="2:11" ht="15">
      <c r="B70" s="3" t="s">
        <v>1592</v>
      </c>
      <c r="C70" s="3" t="s">
        <v>10588</v>
      </c>
      <c r="D70" s="3" t="s">
        <v>2192</v>
      </c>
      <c r="E70" s="7"/>
      <c r="F70" s="3" t="s">
        <v>6847</v>
      </c>
      <c r="G70" s="3" t="s">
        <v>6848</v>
      </c>
      <c r="H70" s="3" t="s">
        <v>1098</v>
      </c>
      <c r="I70" s="7" t="s">
        <v>2813</v>
      </c>
      <c r="J70" s="3"/>
      <c r="K70" s="3"/>
    </row>
    <row r="71" spans="2:11" ht="15">
      <c r="B71" s="3" t="s">
        <v>1476</v>
      </c>
      <c r="C71" s="3" t="s">
        <v>10589</v>
      </c>
      <c r="D71" s="3" t="s">
        <v>2192</v>
      </c>
      <c r="E71" s="7"/>
      <c r="F71" s="3" t="s">
        <v>6850</v>
      </c>
      <c r="G71" s="3" t="s">
        <v>6851</v>
      </c>
      <c r="H71" s="3" t="s">
        <v>1098</v>
      </c>
      <c r="I71" s="7" t="s">
        <v>2813</v>
      </c>
      <c r="J71" s="3"/>
      <c r="K71" s="3"/>
    </row>
    <row r="72" spans="2:11" ht="15">
      <c r="B72" s="3" t="s">
        <v>1362</v>
      </c>
      <c r="C72" s="3" t="s">
        <v>10590</v>
      </c>
      <c r="D72" s="3" t="s">
        <v>2192</v>
      </c>
      <c r="E72" s="7"/>
      <c r="F72" s="3" t="s">
        <v>6853</v>
      </c>
      <c r="G72" s="3" t="s">
        <v>6854</v>
      </c>
      <c r="H72" s="3" t="s">
        <v>6854</v>
      </c>
      <c r="I72" s="7" t="s">
        <v>2813</v>
      </c>
      <c r="J72" s="3"/>
      <c r="K72" s="3"/>
    </row>
    <row r="73" spans="2:11" ht="15">
      <c r="B73" s="3" t="s">
        <v>1467</v>
      </c>
      <c r="C73" s="3" t="s">
        <v>10591</v>
      </c>
      <c r="D73" s="3" t="s">
        <v>2192</v>
      </c>
      <c r="E73" s="7"/>
      <c r="F73" s="3" t="s">
        <v>6000</v>
      </c>
      <c r="G73" s="3" t="s">
        <v>3222</v>
      </c>
      <c r="H73" s="3" t="s">
        <v>1098</v>
      </c>
      <c r="I73" s="7"/>
      <c r="J73" s="3"/>
      <c r="K73" s="3"/>
    </row>
    <row r="74" spans="2:11" ht="15">
      <c r="B74" s="3" t="s">
        <v>1126</v>
      </c>
      <c r="C74" s="3" t="s">
        <v>10592</v>
      </c>
      <c r="D74" s="3" t="s">
        <v>1573</v>
      </c>
      <c r="E74" s="7"/>
      <c r="F74" s="3" t="s">
        <v>1615</v>
      </c>
      <c r="G74" s="3" t="s">
        <v>1616</v>
      </c>
      <c r="H74" s="3" t="s">
        <v>1617</v>
      </c>
      <c r="I74" s="7" t="s">
        <v>1618</v>
      </c>
      <c r="J74" s="3" t="s">
        <v>1043</v>
      </c>
      <c r="K74" s="3" t="s">
        <v>1043</v>
      </c>
    </row>
    <row r="75" spans="2:11" ht="15">
      <c r="B75" s="3" t="s">
        <v>1352</v>
      </c>
      <c r="C75" s="3" t="s">
        <v>10593</v>
      </c>
      <c r="D75" s="3" t="s">
        <v>1038</v>
      </c>
      <c r="E75" s="7"/>
      <c r="F75" s="3" t="s">
        <v>6272</v>
      </c>
      <c r="G75" s="3" t="s">
        <v>6273</v>
      </c>
      <c r="H75" s="3" t="s">
        <v>1098</v>
      </c>
      <c r="I75" s="7" t="s">
        <v>1049</v>
      </c>
      <c r="J75" s="3"/>
      <c r="K75" s="3"/>
    </row>
    <row r="76" spans="2:11" ht="15">
      <c r="B76" s="3" t="s">
        <v>1437</v>
      </c>
      <c r="C76" s="3" t="s">
        <v>10594</v>
      </c>
      <c r="D76" s="3" t="s">
        <v>1066</v>
      </c>
      <c r="E76" s="7"/>
      <c r="F76" s="3" t="s">
        <v>10595</v>
      </c>
      <c r="G76" s="3" t="s">
        <v>10596</v>
      </c>
      <c r="H76" s="3" t="s">
        <v>1098</v>
      </c>
      <c r="I76" s="7" t="s">
        <v>3776</v>
      </c>
      <c r="J76" s="3"/>
      <c r="K76" s="3"/>
    </row>
    <row r="77" spans="2:11" ht="15">
      <c r="B77" s="3" t="s">
        <v>1443</v>
      </c>
      <c r="C77" s="3" t="s">
        <v>10597</v>
      </c>
      <c r="D77" s="3" t="s">
        <v>1038</v>
      </c>
      <c r="E77" s="7"/>
      <c r="F77" s="3" t="s">
        <v>6348</v>
      </c>
      <c r="G77" s="3" t="s">
        <v>6349</v>
      </c>
      <c r="H77" s="3" t="s">
        <v>1098</v>
      </c>
      <c r="I77" s="7" t="s">
        <v>1049</v>
      </c>
      <c r="J77" s="3"/>
      <c r="K77" s="3"/>
    </row>
    <row r="78" spans="2:11" ht="15">
      <c r="B78" s="3" t="s">
        <v>1064</v>
      </c>
      <c r="C78" s="3" t="s">
        <v>10598</v>
      </c>
      <c r="D78" s="3" t="s">
        <v>2192</v>
      </c>
      <c r="E78" s="7"/>
      <c r="F78" s="3" t="s">
        <v>7300</v>
      </c>
      <c r="G78" s="3" t="s">
        <v>7301</v>
      </c>
      <c r="H78" s="3" t="s">
        <v>7301</v>
      </c>
      <c r="I78" s="7"/>
      <c r="J78" s="3"/>
      <c r="K78" s="3"/>
    </row>
    <row r="79" spans="2:11" ht="15">
      <c r="B79" s="3" t="s">
        <v>1071</v>
      </c>
      <c r="C79" s="3" t="s">
        <v>10599</v>
      </c>
      <c r="D79" s="3" t="s">
        <v>2192</v>
      </c>
      <c r="E79" s="7"/>
      <c r="F79" s="3" t="s">
        <v>7303</v>
      </c>
      <c r="G79" s="3" t="s">
        <v>7304</v>
      </c>
      <c r="H79" s="3" t="s">
        <v>7304</v>
      </c>
      <c r="I79" s="7"/>
      <c r="J79" s="3"/>
      <c r="K79" s="3"/>
    </row>
    <row r="80" spans="2:11" ht="15">
      <c r="B80" s="3" t="s">
        <v>1082</v>
      </c>
      <c r="C80" s="3" t="s">
        <v>10600</v>
      </c>
      <c r="D80" s="3" t="s">
        <v>2192</v>
      </c>
      <c r="E80" s="7"/>
      <c r="F80" s="3" t="s">
        <v>7306</v>
      </c>
      <c r="G80" s="3" t="s">
        <v>7307</v>
      </c>
      <c r="H80" s="3" t="s">
        <v>7307</v>
      </c>
      <c r="I80" s="7"/>
      <c r="J80" s="3"/>
      <c r="K80" s="3"/>
    </row>
    <row r="81" spans="2:11" ht="15">
      <c r="B81" s="3" t="s">
        <v>1088</v>
      </c>
      <c r="C81" s="3" t="s">
        <v>10601</v>
      </c>
      <c r="D81" s="3" t="s">
        <v>2192</v>
      </c>
      <c r="E81" s="7"/>
      <c r="F81" s="3" t="s">
        <v>7309</v>
      </c>
      <c r="G81" s="3" t="s">
        <v>7310</v>
      </c>
      <c r="H81" s="3" t="s">
        <v>7310</v>
      </c>
      <c r="I81" s="7"/>
      <c r="J81" s="3"/>
      <c r="K81" s="3"/>
    </row>
    <row r="82" spans="2:11" ht="15">
      <c r="B82" s="3" t="s">
        <v>1741</v>
      </c>
      <c r="C82" s="3" t="s">
        <v>10602</v>
      </c>
      <c r="D82" s="3" t="s">
        <v>2192</v>
      </c>
      <c r="E82" s="7"/>
      <c r="F82" s="3" t="s">
        <v>7312</v>
      </c>
      <c r="G82" s="3" t="s">
        <v>7313</v>
      </c>
      <c r="H82" s="3" t="s">
        <v>7313</v>
      </c>
      <c r="I82" s="7"/>
      <c r="J82" s="3"/>
      <c r="K82" s="3"/>
    </row>
    <row r="83" spans="2:11" ht="15">
      <c r="B83" s="3" t="s">
        <v>1755</v>
      </c>
      <c r="C83" s="3" t="s">
        <v>10603</v>
      </c>
      <c r="D83" s="3" t="s">
        <v>1066</v>
      </c>
      <c r="E83" s="7" t="s">
        <v>6984</v>
      </c>
      <c r="F83" s="3" t="s">
        <v>6985</v>
      </c>
      <c r="G83" s="3" t="s">
        <v>6300</v>
      </c>
      <c r="H83" s="3" t="s">
        <v>10604</v>
      </c>
      <c r="I83" s="7"/>
      <c r="J83" s="3"/>
      <c r="K83" s="3"/>
    </row>
    <row r="84" spans="2:11" ht="15">
      <c r="B84" s="3" t="s">
        <v>1711</v>
      </c>
      <c r="C84" s="3" t="s">
        <v>10605</v>
      </c>
      <c r="D84" s="3" t="s">
        <v>1038</v>
      </c>
      <c r="E84" s="7"/>
      <c r="F84" s="3" t="s">
        <v>6987</v>
      </c>
      <c r="G84" s="3" t="s">
        <v>6988</v>
      </c>
      <c r="H84" s="3" t="s">
        <v>10606</v>
      </c>
      <c r="I84" s="7"/>
      <c r="J84" s="3"/>
      <c r="K84" s="3"/>
    </row>
    <row r="85" spans="2:11" ht="15">
      <c r="B85" s="3" t="s">
        <v>1110</v>
      </c>
      <c r="C85" s="3" t="s">
        <v>10607</v>
      </c>
      <c r="D85" s="3" t="s">
        <v>1038</v>
      </c>
      <c r="E85" s="7"/>
      <c r="F85" s="3" t="s">
        <v>6990</v>
      </c>
      <c r="G85" s="3" t="s">
        <v>6991</v>
      </c>
      <c r="H85" s="3" t="s">
        <v>10608</v>
      </c>
      <c r="I85" s="7"/>
      <c r="J85" s="3"/>
      <c r="K85" s="3"/>
    </row>
    <row r="86" spans="2:11" ht="15">
      <c r="B86" s="3" t="s">
        <v>1597</v>
      </c>
      <c r="C86" s="3" t="s">
        <v>10609</v>
      </c>
      <c r="D86" s="3" t="s">
        <v>1038</v>
      </c>
      <c r="E86" s="7"/>
      <c r="F86" s="3" t="s">
        <v>7201</v>
      </c>
      <c r="G86" s="3" t="s">
        <v>7202</v>
      </c>
      <c r="H86" s="3" t="s">
        <v>7202</v>
      </c>
      <c r="I86" s="7" t="s">
        <v>1049</v>
      </c>
      <c r="J86" s="3"/>
      <c r="K86" s="3"/>
    </row>
    <row r="87" spans="2:11" ht="15">
      <c r="B87" s="3" t="s">
        <v>1335</v>
      </c>
      <c r="C87" s="3" t="s">
        <v>10610</v>
      </c>
      <c r="D87" s="3" t="s">
        <v>1038</v>
      </c>
      <c r="E87" s="7"/>
      <c r="F87" s="3" t="s">
        <v>7047</v>
      </c>
      <c r="G87" s="3" t="s">
        <v>7048</v>
      </c>
      <c r="H87" s="3" t="s">
        <v>10611</v>
      </c>
      <c r="I87" s="7" t="s">
        <v>1042</v>
      </c>
      <c r="J87" s="3"/>
      <c r="K87" s="3"/>
    </row>
    <row r="88" spans="2:11" ht="15">
      <c r="B88" s="3" t="s">
        <v>1367</v>
      </c>
      <c r="C88" s="3" t="s">
        <v>10612</v>
      </c>
      <c r="D88" s="3" t="s">
        <v>1038</v>
      </c>
      <c r="E88" s="7"/>
      <c r="F88" s="3" t="s">
        <v>7050</v>
      </c>
      <c r="G88" s="3" t="s">
        <v>10613</v>
      </c>
      <c r="H88" s="3" t="s">
        <v>10613</v>
      </c>
      <c r="I88" s="7" t="s">
        <v>1042</v>
      </c>
      <c r="J88" s="3"/>
      <c r="K88" s="3"/>
    </row>
    <row r="89" spans="2:11" ht="15">
      <c r="B89" s="3" t="s">
        <v>1630</v>
      </c>
      <c r="C89" s="3" t="s">
        <v>10614</v>
      </c>
      <c r="D89" s="3" t="s">
        <v>1038</v>
      </c>
      <c r="E89" s="7"/>
      <c r="F89" s="3" t="s">
        <v>7053</v>
      </c>
      <c r="G89" s="3" t="s">
        <v>10615</v>
      </c>
      <c r="H89" s="3" t="s">
        <v>10615</v>
      </c>
      <c r="I89" s="7" t="s">
        <v>1042</v>
      </c>
      <c r="J89" s="3"/>
      <c r="K89" s="3"/>
    </row>
    <row r="90" spans="2:11" ht="15">
      <c r="B90" s="3" t="s">
        <v>1296</v>
      </c>
      <c r="C90" s="3" t="s">
        <v>10616</v>
      </c>
      <c r="D90" s="3" t="s">
        <v>1038</v>
      </c>
      <c r="E90" s="7"/>
      <c r="F90" s="3" t="s">
        <v>7454</v>
      </c>
      <c r="G90" s="3" t="s">
        <v>7455</v>
      </c>
      <c r="H90" s="3" t="s">
        <v>7455</v>
      </c>
      <c r="I90" s="7" t="s">
        <v>1099</v>
      </c>
      <c r="J90" s="3"/>
      <c r="K90" s="3"/>
    </row>
    <row r="91" spans="2:11" ht="15">
      <c r="B91" s="3" t="s">
        <v>1291</v>
      </c>
      <c r="C91" s="3" t="s">
        <v>10617</v>
      </c>
      <c r="D91" s="3" t="s">
        <v>1038</v>
      </c>
      <c r="E91" s="7"/>
      <c r="F91" s="3" t="s">
        <v>7457</v>
      </c>
      <c r="G91" s="3" t="s">
        <v>7458</v>
      </c>
      <c r="H91" s="3" t="s">
        <v>7458</v>
      </c>
      <c r="I91" s="7" t="s">
        <v>1099</v>
      </c>
      <c r="J91" s="3"/>
      <c r="K91" s="3"/>
    </row>
    <row r="92" spans="2:11" ht="15">
      <c r="B92" s="3" t="s">
        <v>1432</v>
      </c>
      <c r="C92" s="3" t="s">
        <v>10618</v>
      </c>
      <c r="D92" s="3" t="s">
        <v>1038</v>
      </c>
      <c r="E92" s="7"/>
      <c r="F92" s="3" t="s">
        <v>7460</v>
      </c>
      <c r="G92" s="3" t="s">
        <v>7461</v>
      </c>
      <c r="H92" s="3" t="s">
        <v>7461</v>
      </c>
      <c r="I92" s="7" t="s">
        <v>1099</v>
      </c>
      <c r="J92" s="3"/>
      <c r="K92" s="3"/>
    </row>
    <row r="93" spans="2:11" ht="15">
      <c r="B93" s="3" t="s">
        <v>1059</v>
      </c>
      <c r="C93" s="3" t="s">
        <v>10619</v>
      </c>
      <c r="D93" s="3" t="s">
        <v>1038</v>
      </c>
      <c r="E93" s="7"/>
      <c r="F93" s="3" t="s">
        <v>1673</v>
      </c>
      <c r="G93" s="3" t="s">
        <v>1674</v>
      </c>
      <c r="H93" s="3" t="s">
        <v>2359</v>
      </c>
      <c r="I93" s="7"/>
      <c r="J93" s="3"/>
      <c r="K93" s="3"/>
    </row>
    <row r="94" spans="2:11" ht="15">
      <c r="B94" s="3" t="s">
        <v>1077</v>
      </c>
      <c r="C94" s="3" t="s">
        <v>10620</v>
      </c>
      <c r="D94" s="3" t="s">
        <v>2192</v>
      </c>
      <c r="E94" s="7"/>
      <c r="F94" s="3" t="s">
        <v>7466</v>
      </c>
      <c r="G94" s="3" t="s">
        <v>7467</v>
      </c>
      <c r="H94" s="3" t="s">
        <v>7467</v>
      </c>
      <c r="I94" s="7"/>
      <c r="J94" s="3"/>
      <c r="K94" s="3"/>
    </row>
    <row r="95" spans="2:11" ht="15">
      <c r="B95" s="3" t="s">
        <v>1116</v>
      </c>
      <c r="C95" s="3" t="s">
        <v>10621</v>
      </c>
      <c r="D95" s="3" t="s">
        <v>2192</v>
      </c>
      <c r="E95" s="7"/>
      <c r="F95" s="3" t="s">
        <v>7469</v>
      </c>
      <c r="G95" s="3" t="s">
        <v>7470</v>
      </c>
      <c r="H95" s="3" t="s">
        <v>7470</v>
      </c>
      <c r="I95" s="7"/>
      <c r="J95" s="3"/>
      <c r="K95" s="3"/>
    </row>
    <row r="96" spans="2:11" ht="15">
      <c r="B96" s="3" t="s">
        <v>1121</v>
      </c>
      <c r="C96" s="3" t="s">
        <v>10622</v>
      </c>
      <c r="D96" s="3" t="s">
        <v>2192</v>
      </c>
      <c r="E96" s="7"/>
      <c r="F96" s="3" t="s">
        <v>7472</v>
      </c>
      <c r="G96" s="3" t="s">
        <v>7473</v>
      </c>
      <c r="H96" s="3" t="s">
        <v>7473</v>
      </c>
      <c r="I96" s="7"/>
      <c r="J96" s="3"/>
      <c r="K96" s="3"/>
    </row>
    <row r="97" spans="2:11" ht="15">
      <c r="B97" s="3" t="s">
        <v>1603</v>
      </c>
      <c r="C97" s="3" t="s">
        <v>10623</v>
      </c>
      <c r="D97" s="3" t="s">
        <v>2192</v>
      </c>
      <c r="E97" s="7"/>
      <c r="F97" s="3" t="s">
        <v>7475</v>
      </c>
      <c r="G97" s="3" t="s">
        <v>7476</v>
      </c>
      <c r="H97" s="3" t="s">
        <v>7476</v>
      </c>
      <c r="I97" s="7"/>
      <c r="J97" s="3"/>
      <c r="K97" s="3"/>
    </row>
    <row r="98" spans="2:11" ht="15">
      <c r="B98" s="3" t="s">
        <v>1608</v>
      </c>
      <c r="C98" s="3" t="s">
        <v>10624</v>
      </c>
      <c r="D98" s="3" t="s">
        <v>2192</v>
      </c>
      <c r="E98" s="7"/>
      <c r="F98" s="3" t="s">
        <v>7478</v>
      </c>
      <c r="G98" s="3" t="s">
        <v>7479</v>
      </c>
      <c r="H98" s="3" t="s">
        <v>7479</v>
      </c>
      <c r="I98" s="7"/>
      <c r="J98" s="3"/>
      <c r="K98" s="3"/>
    </row>
    <row r="99" spans="2:11" ht="15">
      <c r="B99" s="3" t="s">
        <v>1703</v>
      </c>
      <c r="C99" s="3" t="s">
        <v>10625</v>
      </c>
      <c r="D99" s="3" t="s">
        <v>2192</v>
      </c>
      <c r="E99" s="7"/>
      <c r="F99" s="3" t="s">
        <v>7481</v>
      </c>
      <c r="G99" s="3" t="s">
        <v>7482</v>
      </c>
      <c r="H99" s="3" t="s">
        <v>7482</v>
      </c>
      <c r="I99" s="7"/>
      <c r="J99" s="3"/>
      <c r="K99" s="3"/>
    </row>
    <row r="100" spans="2:11" ht="15">
      <c r="B100" s="3" t="s">
        <v>1707</v>
      </c>
      <c r="C100" s="3" t="s">
        <v>10626</v>
      </c>
      <c r="D100" s="3" t="s">
        <v>2192</v>
      </c>
      <c r="E100" s="7"/>
      <c r="F100" s="3" t="s">
        <v>7484</v>
      </c>
      <c r="G100" s="3" t="s">
        <v>7485</v>
      </c>
      <c r="H100" s="3" t="s">
        <v>7485</v>
      </c>
      <c r="I100" s="7"/>
      <c r="J100" s="3"/>
      <c r="K100" s="3"/>
    </row>
    <row r="101" spans="2:11" ht="15">
      <c r="B101" s="3" t="s">
        <v>1093</v>
      </c>
      <c r="C101" s="3" t="s">
        <v>10627</v>
      </c>
      <c r="D101" s="3" t="s">
        <v>2192</v>
      </c>
      <c r="E101" s="7"/>
      <c r="F101" s="3" t="s">
        <v>7487</v>
      </c>
      <c r="G101" s="3" t="s">
        <v>7488</v>
      </c>
      <c r="H101" s="3" t="s">
        <v>7488</v>
      </c>
      <c r="I101" s="7"/>
      <c r="J101" s="3"/>
      <c r="K101" s="3"/>
    </row>
    <row r="102" spans="2:11" ht="15">
      <c r="B102" s="3" t="s">
        <v>1685</v>
      </c>
      <c r="C102" s="3" t="s">
        <v>10628</v>
      </c>
      <c r="D102" s="3" t="s">
        <v>2192</v>
      </c>
      <c r="E102" s="7"/>
      <c r="F102" s="3" t="s">
        <v>7490</v>
      </c>
      <c r="G102" s="3" t="s">
        <v>7491</v>
      </c>
      <c r="H102" s="3" t="s">
        <v>7491</v>
      </c>
      <c r="I102" s="7"/>
      <c r="J102" s="3"/>
      <c r="K102" s="3"/>
    </row>
    <row r="103" spans="2:11" ht="15">
      <c r="B103" s="3" t="s">
        <v>1136</v>
      </c>
      <c r="C103" s="3" t="s">
        <v>10629</v>
      </c>
      <c r="D103" s="3" t="s">
        <v>2192</v>
      </c>
      <c r="E103" s="7"/>
      <c r="F103" s="3" t="s">
        <v>7493</v>
      </c>
      <c r="G103" s="3" t="s">
        <v>7494</v>
      </c>
      <c r="H103" s="3" t="s">
        <v>7494</v>
      </c>
      <c r="I103" s="7"/>
      <c r="J103" s="3"/>
      <c r="K103" s="3"/>
    </row>
    <row r="104" spans="2:11" ht="15">
      <c r="B104" s="3" t="s">
        <v>1694</v>
      </c>
      <c r="C104" s="3" t="s">
        <v>10630</v>
      </c>
      <c r="D104" s="3" t="s">
        <v>2192</v>
      </c>
      <c r="E104" s="7"/>
      <c r="F104" s="3" t="s">
        <v>7496</v>
      </c>
      <c r="G104" s="3" t="s">
        <v>7497</v>
      </c>
      <c r="H104" s="3" t="s">
        <v>7497</v>
      </c>
      <c r="I104" s="7"/>
      <c r="J104" s="3"/>
      <c r="K104" s="3"/>
    </row>
    <row r="105" spans="2:11" ht="15">
      <c r="B105" s="3" t="s">
        <v>1463</v>
      </c>
      <c r="C105" s="3" t="s">
        <v>10631</v>
      </c>
      <c r="D105" s="3" t="s">
        <v>2192</v>
      </c>
      <c r="E105" s="7"/>
      <c r="F105" s="3" t="s">
        <v>7499</v>
      </c>
      <c r="G105" s="3" t="s">
        <v>7500</v>
      </c>
      <c r="H105" s="3" t="s">
        <v>7500</v>
      </c>
      <c r="I105" s="7"/>
      <c r="J105" s="3"/>
      <c r="K105" s="3"/>
    </row>
    <row r="106" spans="2:11" ht="15">
      <c r="B106" s="3" t="s">
        <v>1205</v>
      </c>
      <c r="C106" s="3" t="s">
        <v>10632</v>
      </c>
      <c r="D106" s="3" t="s">
        <v>2192</v>
      </c>
      <c r="E106" s="7"/>
      <c r="F106" s="3" t="s">
        <v>7502</v>
      </c>
      <c r="G106" s="3" t="s">
        <v>7503</v>
      </c>
      <c r="H106" s="3" t="s">
        <v>7503</v>
      </c>
      <c r="I106" s="7"/>
      <c r="J106" s="3"/>
      <c r="K106" s="3"/>
    </row>
    <row r="107" spans="2:11" ht="15">
      <c r="B107" s="8" t="s">
        <v>1150</v>
      </c>
      <c r="C107" s="8" t="s">
        <v>10633</v>
      </c>
      <c r="D107" s="8" t="s">
        <v>2192</v>
      </c>
      <c r="E107" s="9"/>
      <c r="F107" s="8" t="s">
        <v>6938</v>
      </c>
      <c r="G107" s="8" t="s">
        <v>10634</v>
      </c>
      <c r="H107" s="8" t="s">
        <v>10634</v>
      </c>
      <c r="I107" s="9"/>
      <c r="J107" s="8"/>
      <c r="K107" s="8"/>
    </row>
    <row r="108" spans="2:11" ht="15">
      <c r="B108" s="10" t="s">
        <v>1582</v>
      </c>
      <c r="C108" s="10" t="s">
        <v>10635</v>
      </c>
      <c r="D108" s="10" t="s">
        <v>1874</v>
      </c>
      <c r="E108" s="11" t="s">
        <v>1095</v>
      </c>
      <c r="F108" s="10" t="s">
        <v>7505</v>
      </c>
      <c r="G108" s="10" t="s">
        <v>6859</v>
      </c>
      <c r="H108" s="10" t="s">
        <v>1098</v>
      </c>
      <c r="I108" s="11" t="s">
        <v>1049</v>
      </c>
      <c r="J108" s="10"/>
      <c r="K108" s="10"/>
    </row>
    <row r="109" spans="2:11" ht="15">
      <c r="B109" s="10" t="s">
        <v>1890</v>
      </c>
      <c r="C109" s="10" t="s">
        <v>10636</v>
      </c>
      <c r="D109" s="10" t="s">
        <v>1874</v>
      </c>
      <c r="E109" s="11" t="s">
        <v>1095</v>
      </c>
      <c r="F109" s="10" t="s">
        <v>7507</v>
      </c>
      <c r="G109" s="10" t="s">
        <v>6862</v>
      </c>
      <c r="H109" s="10" t="s">
        <v>1098</v>
      </c>
      <c r="I109" s="11" t="s">
        <v>1049</v>
      </c>
      <c r="J109" s="10"/>
      <c r="K109" s="10"/>
    </row>
    <row r="110" spans="2:11" ht="15">
      <c r="B110" s="10" t="s">
        <v>1895</v>
      </c>
      <c r="C110" s="10" t="s">
        <v>10637</v>
      </c>
      <c r="D110" s="10" t="s">
        <v>1874</v>
      </c>
      <c r="E110" s="11" t="s">
        <v>1095</v>
      </c>
      <c r="F110" s="10" t="s">
        <v>7509</v>
      </c>
      <c r="G110" s="10" t="s">
        <v>6865</v>
      </c>
      <c r="H110" s="10" t="s">
        <v>1098</v>
      </c>
      <c r="I110" s="11" t="s">
        <v>1049</v>
      </c>
      <c r="J110" s="10"/>
      <c r="K110" s="10"/>
    </row>
    <row r="111" spans="2:11" ht="15">
      <c r="B111" s="10" t="s">
        <v>1899</v>
      </c>
      <c r="C111" s="10" t="s">
        <v>10638</v>
      </c>
      <c r="D111" s="10" t="s">
        <v>1874</v>
      </c>
      <c r="E111" s="11" t="s">
        <v>1095</v>
      </c>
      <c r="F111" s="10" t="s">
        <v>7511</v>
      </c>
      <c r="G111" s="10" t="s">
        <v>6868</v>
      </c>
      <c r="H111" s="10" t="s">
        <v>6869</v>
      </c>
      <c r="I111" s="11" t="s">
        <v>1049</v>
      </c>
      <c r="J111" s="10"/>
      <c r="K111" s="10"/>
    </row>
    <row r="112" spans="2:11" ht="15">
      <c r="B112" s="10" t="s">
        <v>1146</v>
      </c>
      <c r="C112" s="10" t="s">
        <v>10639</v>
      </c>
      <c r="D112" s="10" t="s">
        <v>1874</v>
      </c>
      <c r="E112" s="11" t="s">
        <v>1095</v>
      </c>
      <c r="F112" s="10" t="s">
        <v>7513</v>
      </c>
      <c r="G112" s="10" t="s">
        <v>6872</v>
      </c>
      <c r="H112" s="10" t="s">
        <v>6873</v>
      </c>
      <c r="I112" s="11" t="s">
        <v>1049</v>
      </c>
      <c r="J112" s="10"/>
      <c r="K112" s="10"/>
    </row>
    <row r="113" spans="2:11" ht="15">
      <c r="B113" s="10" t="s">
        <v>1909</v>
      </c>
      <c r="C113" s="10" t="s">
        <v>10640</v>
      </c>
      <c r="D113" s="10" t="s">
        <v>1874</v>
      </c>
      <c r="E113" s="11" t="s">
        <v>1095</v>
      </c>
      <c r="F113" s="10" t="s">
        <v>7515</v>
      </c>
      <c r="G113" s="10" t="s">
        <v>6876</v>
      </c>
      <c r="H113" s="10" t="s">
        <v>1098</v>
      </c>
      <c r="I113" s="11" t="s">
        <v>1049</v>
      </c>
      <c r="J113" s="10"/>
      <c r="K113" s="10"/>
    </row>
    <row r="114" spans="2:11" ht="15">
      <c r="B114" s="10" t="s">
        <v>1912</v>
      </c>
      <c r="C114" s="10" t="s">
        <v>10641</v>
      </c>
      <c r="D114" s="10" t="s">
        <v>1874</v>
      </c>
      <c r="E114" s="11" t="s">
        <v>1095</v>
      </c>
      <c r="F114" s="10" t="s">
        <v>7517</v>
      </c>
      <c r="G114" s="10" t="s">
        <v>6879</v>
      </c>
      <c r="H114" s="10" t="s">
        <v>1098</v>
      </c>
      <c r="I114" s="11" t="s">
        <v>1049</v>
      </c>
      <c r="J114" s="10"/>
      <c r="K114" s="10"/>
    </row>
    <row r="115" spans="2:11" ht="15">
      <c r="B115" s="10" t="s">
        <v>1319</v>
      </c>
      <c r="C115" s="10" t="s">
        <v>10642</v>
      </c>
      <c r="D115" s="10" t="s">
        <v>1874</v>
      </c>
      <c r="E115" s="11" t="s">
        <v>1095</v>
      </c>
      <c r="F115" s="10" t="s">
        <v>7519</v>
      </c>
      <c r="G115" s="10" t="s">
        <v>6882</v>
      </c>
      <c r="H115" s="10" t="s">
        <v>1098</v>
      </c>
      <c r="I115" s="11" t="s">
        <v>1049</v>
      </c>
      <c r="J115" s="10"/>
      <c r="K115" s="10"/>
    </row>
    <row r="116" spans="2:11" ht="15">
      <c r="B116" s="10" t="s">
        <v>1472</v>
      </c>
      <c r="C116" s="10" t="s">
        <v>10643</v>
      </c>
      <c r="D116" s="10" t="s">
        <v>1874</v>
      </c>
      <c r="E116" s="11" t="s">
        <v>1095</v>
      </c>
      <c r="F116" s="10" t="s">
        <v>7521</v>
      </c>
      <c r="G116" s="10" t="s">
        <v>6885</v>
      </c>
      <c r="H116" s="10" t="s">
        <v>6886</v>
      </c>
      <c r="I116" s="11" t="s">
        <v>1049</v>
      </c>
      <c r="J116" s="10"/>
      <c r="K116" s="10"/>
    </row>
    <row r="117" spans="2:11" ht="15">
      <c r="B117" s="10" t="s">
        <v>1567</v>
      </c>
      <c r="C117" s="10" t="s">
        <v>10644</v>
      </c>
      <c r="D117" s="10" t="s">
        <v>1874</v>
      </c>
      <c r="E117" s="11" t="s">
        <v>1095</v>
      </c>
      <c r="F117" s="10" t="s">
        <v>7523</v>
      </c>
      <c r="G117" s="10" t="s">
        <v>6889</v>
      </c>
      <c r="H117" s="10" t="s">
        <v>6890</v>
      </c>
      <c r="I117" s="11" t="s">
        <v>1049</v>
      </c>
      <c r="J117" s="10"/>
      <c r="K117" s="10"/>
    </row>
    <row r="118" spans="2:11" ht="15">
      <c r="B118" s="10" t="s">
        <v>1681</v>
      </c>
      <c r="C118" s="10" t="s">
        <v>10645</v>
      </c>
      <c r="D118" s="10" t="s">
        <v>1874</v>
      </c>
      <c r="E118" s="11" t="s">
        <v>1095</v>
      </c>
      <c r="F118" s="10" t="s">
        <v>7525</v>
      </c>
      <c r="G118" s="10" t="s">
        <v>6893</v>
      </c>
      <c r="H118" s="10" t="s">
        <v>1098</v>
      </c>
      <c r="I118" s="11" t="s">
        <v>1049</v>
      </c>
      <c r="J118" s="10"/>
      <c r="K118" s="10"/>
    </row>
    <row r="119" spans="2:11" ht="15">
      <c r="B119" s="10" t="s">
        <v>1392</v>
      </c>
      <c r="C119" s="10" t="s">
        <v>10646</v>
      </c>
      <c r="D119" s="10" t="s">
        <v>1874</v>
      </c>
      <c r="E119" s="11" t="s">
        <v>1095</v>
      </c>
      <c r="F119" s="10" t="s">
        <v>7527</v>
      </c>
      <c r="G119" s="10" t="s">
        <v>6896</v>
      </c>
      <c r="H119" s="10" t="s">
        <v>1098</v>
      </c>
      <c r="I119" s="11" t="s">
        <v>1049</v>
      </c>
      <c r="J119" s="10"/>
      <c r="K119" s="10"/>
    </row>
    <row r="120" spans="2:11" ht="15">
      <c r="B120" s="10" t="s">
        <v>1380</v>
      </c>
      <c r="C120" s="10" t="s">
        <v>10647</v>
      </c>
      <c r="D120" s="10" t="s">
        <v>1874</v>
      </c>
      <c r="E120" s="11" t="s">
        <v>1095</v>
      </c>
      <c r="F120" s="10" t="s">
        <v>7529</v>
      </c>
      <c r="G120" s="10" t="s">
        <v>6899</v>
      </c>
      <c r="H120" s="10" t="s">
        <v>1098</v>
      </c>
      <c r="I120" s="11" t="s">
        <v>1049</v>
      </c>
      <c r="J120" s="10"/>
      <c r="K120" s="10"/>
    </row>
    <row r="121" spans="2:11" ht="15">
      <c r="B121" s="10" t="s">
        <v>1388</v>
      </c>
      <c r="C121" s="10" t="s">
        <v>10648</v>
      </c>
      <c r="D121" s="10" t="s">
        <v>1874</v>
      </c>
      <c r="E121" s="11" t="s">
        <v>1095</v>
      </c>
      <c r="F121" s="10" t="s">
        <v>7531</v>
      </c>
      <c r="G121" s="10" t="s">
        <v>6902</v>
      </c>
      <c r="H121" s="10" t="s">
        <v>1098</v>
      </c>
      <c r="I121" s="11" t="s">
        <v>1049</v>
      </c>
      <c r="J121" s="10"/>
      <c r="K121" s="10"/>
    </row>
    <row r="122" spans="2:11" ht="15">
      <c r="B122" s="10" t="s">
        <v>1384</v>
      </c>
      <c r="C122" s="10" t="s">
        <v>10649</v>
      </c>
      <c r="D122" s="10" t="s">
        <v>1874</v>
      </c>
      <c r="E122" s="11" t="s">
        <v>1095</v>
      </c>
      <c r="F122" s="10" t="s">
        <v>7533</v>
      </c>
      <c r="G122" s="10" t="s">
        <v>6905</v>
      </c>
      <c r="H122" s="10" t="s">
        <v>1098</v>
      </c>
      <c r="I122" s="11" t="s">
        <v>1049</v>
      </c>
      <c r="J122" s="10"/>
      <c r="K122" s="10"/>
    </row>
    <row r="123" spans="2:11" ht="15">
      <c r="B123" s="10" t="s">
        <v>1448</v>
      </c>
      <c r="C123" s="10" t="s">
        <v>10650</v>
      </c>
      <c r="D123" s="10" t="s">
        <v>1874</v>
      </c>
      <c r="E123" s="11" t="s">
        <v>1095</v>
      </c>
      <c r="F123" s="10" t="s">
        <v>7535</v>
      </c>
      <c r="G123" s="10" t="s">
        <v>6908</v>
      </c>
      <c r="H123" s="10" t="s">
        <v>1098</v>
      </c>
      <c r="I123" s="11" t="s">
        <v>1049</v>
      </c>
      <c r="J123" s="10"/>
      <c r="K123" s="10"/>
    </row>
    <row r="124" spans="2:11" ht="15">
      <c r="B124" s="10" t="s">
        <v>1223</v>
      </c>
      <c r="C124" s="10" t="s">
        <v>10651</v>
      </c>
      <c r="D124" s="10" t="s">
        <v>1874</v>
      </c>
      <c r="E124" s="11" t="s">
        <v>1095</v>
      </c>
      <c r="F124" s="10" t="s">
        <v>7537</v>
      </c>
      <c r="G124" s="10" t="s">
        <v>6911</v>
      </c>
      <c r="H124" s="10" t="s">
        <v>6912</v>
      </c>
      <c r="I124" s="11" t="s">
        <v>1049</v>
      </c>
      <c r="J124" s="10"/>
      <c r="K124" s="10"/>
    </row>
    <row r="125" spans="2:11" ht="15">
      <c r="B125" s="10" t="s">
        <v>1219</v>
      </c>
      <c r="C125" s="10" t="s">
        <v>10652</v>
      </c>
      <c r="D125" s="10" t="s">
        <v>1874</v>
      </c>
      <c r="E125" s="11" t="s">
        <v>1095</v>
      </c>
      <c r="F125" s="10" t="s">
        <v>7539</v>
      </c>
      <c r="G125" s="10" t="s">
        <v>6915</v>
      </c>
      <c r="H125" s="10" t="s">
        <v>1098</v>
      </c>
      <c r="I125" s="11" t="s">
        <v>1049</v>
      </c>
      <c r="J125" s="10"/>
      <c r="K125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K26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10653</v>
      </c>
      <c r="D4" s="4" t="s">
        <v>1019</v>
      </c>
      <c r="E4" s="3" t="s">
        <v>253</v>
      </c>
    </row>
    <row r="5" spans="1:11" ht="16">
      <c r="B5" s="4" t="s">
        <v>1020</v>
      </c>
      <c r="C5" s="13" t="s">
        <v>256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254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10654</v>
      </c>
      <c r="D9" s="3" t="s">
        <v>1038</v>
      </c>
      <c r="E9" s="7"/>
      <c r="F9" s="3" t="s">
        <v>10655</v>
      </c>
      <c r="G9" s="3" t="s">
        <v>10656</v>
      </c>
      <c r="H9" s="3" t="s">
        <v>10657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10658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1055</v>
      </c>
      <c r="C11" s="3" t="s">
        <v>10659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1050</v>
      </c>
      <c r="C12" s="3" t="s">
        <v>10660</v>
      </c>
      <c r="D12" s="3" t="s">
        <v>1038</v>
      </c>
      <c r="E12" s="7"/>
      <c r="F12" s="3" t="s">
        <v>4879</v>
      </c>
      <c r="G12" s="3" t="s">
        <v>4880</v>
      </c>
      <c r="H12" s="3" t="s">
        <v>5104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10661</v>
      </c>
      <c r="D13" s="3" t="s">
        <v>1038</v>
      </c>
      <c r="E13" s="7"/>
      <c r="F13" s="3" t="s">
        <v>4897</v>
      </c>
      <c r="G13" s="3" t="s">
        <v>10662</v>
      </c>
      <c r="H13" s="3" t="s">
        <v>4899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10663</v>
      </c>
      <c r="D14" s="3" t="s">
        <v>1038</v>
      </c>
      <c r="E14" s="7"/>
      <c r="F14" s="3" t="s">
        <v>5254</v>
      </c>
      <c r="G14" s="3" t="s">
        <v>10664</v>
      </c>
      <c r="H14" s="3" t="s">
        <v>10665</v>
      </c>
      <c r="I14" s="7" t="s">
        <v>1049</v>
      </c>
      <c r="J14" s="3"/>
      <c r="K14" s="3"/>
    </row>
    <row r="15" spans="1:11" ht="15">
      <c r="B15" s="3" t="s">
        <v>1872</v>
      </c>
      <c r="C15" s="3" t="s">
        <v>10666</v>
      </c>
      <c r="D15" s="3" t="s">
        <v>1038</v>
      </c>
      <c r="E15" s="7"/>
      <c r="F15" s="3" t="s">
        <v>4889</v>
      </c>
      <c r="G15" s="3" t="s">
        <v>5035</v>
      </c>
      <c r="H15" s="3" t="s">
        <v>5035</v>
      </c>
      <c r="I15" s="7" t="s">
        <v>1076</v>
      </c>
      <c r="J15" s="3"/>
      <c r="K15" s="3"/>
    </row>
    <row r="16" spans="1:11" ht="15">
      <c r="B16" s="3" t="s">
        <v>1890</v>
      </c>
      <c r="C16" s="3" t="s">
        <v>10667</v>
      </c>
      <c r="D16" s="3" t="s">
        <v>1038</v>
      </c>
      <c r="E16" s="7"/>
      <c r="F16" s="3" t="s">
        <v>4893</v>
      </c>
      <c r="G16" s="3" t="s">
        <v>4894</v>
      </c>
      <c r="H16" s="3" t="s">
        <v>10668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1588</v>
      </c>
      <c r="C17" s="3" t="s">
        <v>10669</v>
      </c>
      <c r="D17" s="3" t="s">
        <v>1573</v>
      </c>
      <c r="E17" s="7"/>
      <c r="F17" s="3" t="s">
        <v>10670</v>
      </c>
      <c r="G17" s="3" t="s">
        <v>5734</v>
      </c>
      <c r="H17" s="3" t="s">
        <v>1098</v>
      </c>
      <c r="I17" s="7" t="s">
        <v>1576</v>
      </c>
      <c r="J17" s="3" t="s">
        <v>1043</v>
      </c>
      <c r="K17" s="3" t="s">
        <v>1043</v>
      </c>
    </row>
    <row r="18" spans="2:11" ht="15">
      <c r="B18" s="3" t="s">
        <v>1899</v>
      </c>
      <c r="C18" s="3" t="s">
        <v>10671</v>
      </c>
      <c r="D18" s="3" t="s">
        <v>1573</v>
      </c>
      <c r="E18" s="7"/>
      <c r="F18" s="3" t="s">
        <v>10672</v>
      </c>
      <c r="G18" s="3" t="s">
        <v>5737</v>
      </c>
      <c r="H18" s="3" t="s">
        <v>1098</v>
      </c>
      <c r="I18" s="7" t="s">
        <v>1576</v>
      </c>
      <c r="J18" s="3" t="s">
        <v>1043</v>
      </c>
      <c r="K18" s="3" t="s">
        <v>1043</v>
      </c>
    </row>
    <row r="19" spans="2:11" ht="15">
      <c r="B19" s="3" t="s">
        <v>1882</v>
      </c>
      <c r="C19" s="3" t="s">
        <v>10673</v>
      </c>
      <c r="D19" s="3" t="s">
        <v>1038</v>
      </c>
      <c r="E19" s="7"/>
      <c r="F19" s="3" t="s">
        <v>5109</v>
      </c>
      <c r="G19" s="3" t="s">
        <v>5110</v>
      </c>
      <c r="H19" s="3" t="s">
        <v>5111</v>
      </c>
      <c r="I19" s="7" t="s">
        <v>2079</v>
      </c>
      <c r="J19" s="3"/>
      <c r="K19" s="3"/>
    </row>
    <row r="20" spans="2:11" ht="15">
      <c r="B20" s="3" t="s">
        <v>1624</v>
      </c>
      <c r="C20" s="3" t="s">
        <v>10674</v>
      </c>
      <c r="D20" s="3" t="s">
        <v>1038</v>
      </c>
      <c r="E20" s="7"/>
      <c r="F20" s="3" t="s">
        <v>10675</v>
      </c>
      <c r="G20" s="3" t="s">
        <v>10676</v>
      </c>
      <c r="H20" s="3" t="s">
        <v>10677</v>
      </c>
      <c r="I20" s="7" t="s">
        <v>2079</v>
      </c>
      <c r="J20" s="3"/>
      <c r="K20" s="3"/>
    </row>
    <row r="21" spans="2:11" ht="15">
      <c r="B21" s="3" t="s">
        <v>1552</v>
      </c>
      <c r="C21" s="3" t="s">
        <v>10678</v>
      </c>
      <c r="D21" s="3" t="s">
        <v>1038</v>
      </c>
      <c r="E21" s="7"/>
      <c r="F21" s="3" t="s">
        <v>10679</v>
      </c>
      <c r="G21" s="3" t="s">
        <v>10680</v>
      </c>
      <c r="H21" s="3" t="s">
        <v>10680</v>
      </c>
      <c r="I21" s="7" t="s">
        <v>1076</v>
      </c>
      <c r="J21" s="3"/>
      <c r="K21" s="3"/>
    </row>
    <row r="22" spans="2:11" ht="15">
      <c r="B22" s="3" t="s">
        <v>1522</v>
      </c>
      <c r="C22" s="3" t="s">
        <v>10681</v>
      </c>
      <c r="D22" s="3" t="s">
        <v>1038</v>
      </c>
      <c r="E22" s="7"/>
      <c r="F22" s="3" t="s">
        <v>10682</v>
      </c>
      <c r="G22" s="3" t="s">
        <v>10683</v>
      </c>
      <c r="H22" s="3" t="s">
        <v>10684</v>
      </c>
      <c r="I22" s="7" t="s">
        <v>1076</v>
      </c>
      <c r="J22" s="3"/>
      <c r="K22" s="3"/>
    </row>
    <row r="23" spans="2:11" ht="15">
      <c r="B23" s="3" t="s">
        <v>1902</v>
      </c>
      <c r="C23" s="3" t="s">
        <v>10685</v>
      </c>
      <c r="D23" s="3" t="s">
        <v>1038</v>
      </c>
      <c r="E23" s="7"/>
      <c r="F23" s="3" t="s">
        <v>10686</v>
      </c>
      <c r="G23" s="3" t="s">
        <v>10687</v>
      </c>
      <c r="H23" s="3" t="s">
        <v>1098</v>
      </c>
      <c r="I23" s="7" t="s">
        <v>1049</v>
      </c>
      <c r="J23" s="3"/>
      <c r="K23" s="3"/>
    </row>
    <row r="24" spans="2:11" ht="15">
      <c r="B24" s="3" t="s">
        <v>1146</v>
      </c>
      <c r="C24" s="3" t="s">
        <v>10688</v>
      </c>
      <c r="D24" s="3" t="s">
        <v>1038</v>
      </c>
      <c r="E24" s="7"/>
      <c r="F24" s="3" t="s">
        <v>10689</v>
      </c>
      <c r="G24" s="3" t="s">
        <v>10690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1906</v>
      </c>
      <c r="C25" s="3" t="s">
        <v>10691</v>
      </c>
      <c r="D25" s="3" t="s">
        <v>1842</v>
      </c>
      <c r="E25" s="7"/>
      <c r="F25" s="3" t="s">
        <v>10692</v>
      </c>
      <c r="G25" s="3" t="s">
        <v>10693</v>
      </c>
      <c r="H25" s="3" t="s">
        <v>5123</v>
      </c>
      <c r="I25" s="7" t="s">
        <v>1042</v>
      </c>
      <c r="J25" s="3"/>
      <c r="K25" s="3"/>
    </row>
    <row r="26" spans="2:11" ht="15">
      <c r="B26" s="3" t="s">
        <v>1301</v>
      </c>
      <c r="C26" s="3" t="s">
        <v>10694</v>
      </c>
      <c r="D26" s="3" t="s">
        <v>1038</v>
      </c>
      <c r="E26" s="7"/>
      <c r="F26" s="3" t="s">
        <v>10695</v>
      </c>
      <c r="G26" s="3" t="s">
        <v>10696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1912</v>
      </c>
      <c r="C27" s="3" t="s">
        <v>10697</v>
      </c>
      <c r="D27" s="3" t="s">
        <v>1038</v>
      </c>
      <c r="E27" s="7"/>
      <c r="F27" s="3" t="s">
        <v>10698</v>
      </c>
      <c r="G27" s="3" t="s">
        <v>10699</v>
      </c>
      <c r="H27" s="3" t="s">
        <v>1098</v>
      </c>
      <c r="I27" s="7" t="s">
        <v>1049</v>
      </c>
      <c r="J27" s="3"/>
      <c r="K27" s="3"/>
    </row>
    <row r="28" spans="2:11" ht="15">
      <c r="B28" s="3" t="s">
        <v>1140</v>
      </c>
      <c r="C28" s="3" t="s">
        <v>10700</v>
      </c>
      <c r="D28" s="3" t="s">
        <v>1038</v>
      </c>
      <c r="E28" s="7"/>
      <c r="F28" s="3" t="s">
        <v>10701</v>
      </c>
      <c r="G28" s="3" t="s">
        <v>10702</v>
      </c>
      <c r="H28" s="3" t="s">
        <v>1098</v>
      </c>
      <c r="I28" s="7" t="s">
        <v>1049</v>
      </c>
      <c r="J28" s="3"/>
      <c r="K28" s="3"/>
    </row>
    <row r="29" spans="2:11" ht="15">
      <c r="B29" s="3" t="s">
        <v>1169</v>
      </c>
      <c r="C29" s="3" t="s">
        <v>10703</v>
      </c>
      <c r="D29" s="3" t="s">
        <v>1038</v>
      </c>
      <c r="E29" s="7"/>
      <c r="F29" s="3" t="s">
        <v>10704</v>
      </c>
      <c r="G29" s="3" t="s">
        <v>10705</v>
      </c>
      <c r="H29" s="3" t="s">
        <v>1098</v>
      </c>
      <c r="I29" s="7" t="s">
        <v>1049</v>
      </c>
      <c r="J29" s="3"/>
      <c r="K29" s="3"/>
    </row>
    <row r="30" spans="2:11" ht="15">
      <c r="B30" s="3" t="s">
        <v>1319</v>
      </c>
      <c r="C30" s="3" t="s">
        <v>10706</v>
      </c>
      <c r="D30" s="3" t="s">
        <v>1038</v>
      </c>
      <c r="E30" s="7"/>
      <c r="F30" s="3" t="s">
        <v>10707</v>
      </c>
      <c r="G30" s="3" t="s">
        <v>10708</v>
      </c>
      <c r="H30" s="3" t="s">
        <v>1098</v>
      </c>
      <c r="I30" s="7" t="s">
        <v>1049</v>
      </c>
      <c r="J30" s="3"/>
      <c r="K30" s="3"/>
    </row>
    <row r="31" spans="2:11" ht="15">
      <c r="B31" s="3" t="s">
        <v>1472</v>
      </c>
      <c r="C31" s="3" t="s">
        <v>10709</v>
      </c>
      <c r="D31" s="3" t="s">
        <v>1038</v>
      </c>
      <c r="E31" s="7"/>
      <c r="F31" s="3" t="s">
        <v>10710</v>
      </c>
      <c r="G31" s="3" t="s">
        <v>10711</v>
      </c>
      <c r="H31" s="3" t="s">
        <v>1098</v>
      </c>
      <c r="I31" s="7" t="s">
        <v>1049</v>
      </c>
      <c r="J31" s="3"/>
      <c r="K31" s="3"/>
    </row>
    <row r="32" spans="2:11" ht="15">
      <c r="B32" s="3" t="s">
        <v>1681</v>
      </c>
      <c r="C32" s="3" t="s">
        <v>10712</v>
      </c>
      <c r="D32" s="3" t="s">
        <v>1038</v>
      </c>
      <c r="E32" s="7"/>
      <c r="F32" s="3" t="s">
        <v>10713</v>
      </c>
      <c r="G32" s="3" t="s">
        <v>10714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1392</v>
      </c>
      <c r="C33" s="3" t="s">
        <v>10715</v>
      </c>
      <c r="D33" s="3" t="s">
        <v>1038</v>
      </c>
      <c r="E33" s="7"/>
      <c r="F33" s="3" t="s">
        <v>10716</v>
      </c>
      <c r="G33" s="3" t="s">
        <v>10717</v>
      </c>
      <c r="H33" s="3" t="s">
        <v>1098</v>
      </c>
      <c r="I33" s="7" t="s">
        <v>1049</v>
      </c>
      <c r="J33" s="3"/>
      <c r="K33" s="3"/>
    </row>
    <row r="34" spans="2:11" ht="15">
      <c r="B34" s="3" t="s">
        <v>1380</v>
      </c>
      <c r="C34" s="3" t="s">
        <v>10718</v>
      </c>
      <c r="D34" s="3" t="s">
        <v>1038</v>
      </c>
      <c r="E34" s="7"/>
      <c r="F34" s="3" t="s">
        <v>10719</v>
      </c>
      <c r="G34" s="3" t="s">
        <v>10720</v>
      </c>
      <c r="H34" s="3" t="s">
        <v>1098</v>
      </c>
      <c r="I34" s="7" t="s">
        <v>1049</v>
      </c>
      <c r="J34" s="3"/>
      <c r="K34" s="3"/>
    </row>
    <row r="35" spans="2:11" ht="15">
      <c r="B35" s="3" t="s">
        <v>1388</v>
      </c>
      <c r="C35" s="3" t="s">
        <v>10721</v>
      </c>
      <c r="D35" s="3" t="s">
        <v>1038</v>
      </c>
      <c r="E35" s="7"/>
      <c r="F35" s="3" t="s">
        <v>10722</v>
      </c>
      <c r="G35" s="3" t="s">
        <v>10723</v>
      </c>
      <c r="H35" s="3" t="s">
        <v>1098</v>
      </c>
      <c r="I35" s="7" t="s">
        <v>1049</v>
      </c>
      <c r="J35" s="3"/>
      <c r="K35" s="3"/>
    </row>
    <row r="36" spans="2:11" ht="15">
      <c r="B36" s="3" t="s">
        <v>1384</v>
      </c>
      <c r="C36" s="3" t="s">
        <v>10724</v>
      </c>
      <c r="D36" s="3" t="s">
        <v>1038</v>
      </c>
      <c r="E36" s="7"/>
      <c r="F36" s="3" t="s">
        <v>10725</v>
      </c>
      <c r="G36" s="3" t="s">
        <v>10726</v>
      </c>
      <c r="H36" s="3" t="s">
        <v>1098</v>
      </c>
      <c r="I36" s="7" t="s">
        <v>1049</v>
      </c>
      <c r="J36" s="3"/>
      <c r="K36" s="3"/>
    </row>
    <row r="37" spans="2:11" ht="15">
      <c r="B37" s="3" t="s">
        <v>1223</v>
      </c>
      <c r="C37" s="3" t="s">
        <v>10727</v>
      </c>
      <c r="D37" s="3" t="s">
        <v>1038</v>
      </c>
      <c r="E37" s="7"/>
      <c r="F37" s="3" t="s">
        <v>5150</v>
      </c>
      <c r="G37" s="3" t="s">
        <v>5151</v>
      </c>
      <c r="H37" s="3" t="s">
        <v>1098</v>
      </c>
      <c r="I37" s="7" t="s">
        <v>1049</v>
      </c>
      <c r="J37" s="3"/>
      <c r="K37" s="3"/>
    </row>
    <row r="38" spans="2:11" ht="15">
      <c r="B38" s="3" t="s">
        <v>1215</v>
      </c>
      <c r="C38" s="3" t="s">
        <v>10728</v>
      </c>
      <c r="D38" s="3" t="s">
        <v>1038</v>
      </c>
      <c r="E38" s="7"/>
      <c r="F38" s="3" t="s">
        <v>5153</v>
      </c>
      <c r="G38" s="3" t="s">
        <v>5154</v>
      </c>
      <c r="H38" s="3" t="s">
        <v>1098</v>
      </c>
      <c r="I38" s="7" t="s">
        <v>1049</v>
      </c>
      <c r="J38" s="3"/>
      <c r="K38" s="3"/>
    </row>
    <row r="39" spans="2:11" ht="15">
      <c r="B39" s="3" t="s">
        <v>1219</v>
      </c>
      <c r="C39" s="3" t="s">
        <v>10729</v>
      </c>
      <c r="D39" s="3" t="s">
        <v>1038</v>
      </c>
      <c r="E39" s="7"/>
      <c r="F39" s="3" t="s">
        <v>5156</v>
      </c>
      <c r="G39" s="3" t="s">
        <v>5157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1227</v>
      </c>
      <c r="C40" s="3" t="s">
        <v>10730</v>
      </c>
      <c r="D40" s="3" t="s">
        <v>1038</v>
      </c>
      <c r="E40" s="7"/>
      <c r="F40" s="3" t="s">
        <v>5159</v>
      </c>
      <c r="G40" s="3" t="s">
        <v>5160</v>
      </c>
      <c r="H40" s="3" t="s">
        <v>1098</v>
      </c>
      <c r="I40" s="7" t="s">
        <v>1049</v>
      </c>
      <c r="J40" s="3"/>
      <c r="K40" s="3"/>
    </row>
    <row r="41" spans="2:11" ht="15">
      <c r="B41" s="3" t="s">
        <v>1191</v>
      </c>
      <c r="C41" s="3" t="s">
        <v>10731</v>
      </c>
      <c r="D41" s="3" t="s">
        <v>1038</v>
      </c>
      <c r="E41" s="7"/>
      <c r="F41" s="3" t="s">
        <v>5162</v>
      </c>
      <c r="G41" s="3" t="s">
        <v>5163</v>
      </c>
      <c r="H41" s="3" t="s">
        <v>1098</v>
      </c>
      <c r="I41" s="7" t="s">
        <v>1049</v>
      </c>
      <c r="J41" s="3"/>
      <c r="K41" s="3"/>
    </row>
    <row r="42" spans="2:11" ht="15">
      <c r="B42" s="3" t="s">
        <v>1195</v>
      </c>
      <c r="C42" s="3" t="s">
        <v>10732</v>
      </c>
      <c r="D42" s="3" t="s">
        <v>1038</v>
      </c>
      <c r="E42" s="7"/>
      <c r="F42" s="3" t="s">
        <v>5165</v>
      </c>
      <c r="G42" s="3" t="s">
        <v>5166</v>
      </c>
      <c r="H42" s="3" t="s">
        <v>1098</v>
      </c>
      <c r="I42" s="7" t="s">
        <v>1049</v>
      </c>
      <c r="J42" s="3"/>
      <c r="K42" s="3"/>
    </row>
    <row r="43" spans="2:11" ht="15">
      <c r="B43" s="3" t="s">
        <v>1187</v>
      </c>
      <c r="C43" s="3" t="s">
        <v>10733</v>
      </c>
      <c r="D43" s="3" t="s">
        <v>1038</v>
      </c>
      <c r="E43" s="7"/>
      <c r="F43" s="3" t="s">
        <v>5168</v>
      </c>
      <c r="G43" s="3" t="s">
        <v>5169</v>
      </c>
      <c r="H43" s="3" t="s">
        <v>1098</v>
      </c>
      <c r="I43" s="7" t="s">
        <v>1049</v>
      </c>
      <c r="J43" s="3"/>
      <c r="K43" s="3"/>
    </row>
    <row r="44" spans="2:11" ht="15">
      <c r="B44" s="3" t="s">
        <v>1924</v>
      </c>
      <c r="C44" s="3" t="s">
        <v>10734</v>
      </c>
      <c r="D44" s="3" t="s">
        <v>1038</v>
      </c>
      <c r="E44" s="7"/>
      <c r="F44" s="3" t="s">
        <v>10735</v>
      </c>
      <c r="G44" s="3" t="s">
        <v>10736</v>
      </c>
      <c r="H44" s="3" t="s">
        <v>1098</v>
      </c>
      <c r="I44" s="7" t="s">
        <v>1049</v>
      </c>
      <c r="J44" s="3"/>
      <c r="K44" s="3"/>
    </row>
    <row r="45" spans="2:11" ht="15">
      <c r="B45" s="3" t="s">
        <v>1928</v>
      </c>
      <c r="C45" s="3" t="s">
        <v>10737</v>
      </c>
      <c r="D45" s="3" t="s">
        <v>1842</v>
      </c>
      <c r="E45" s="7"/>
      <c r="F45" s="3" t="s">
        <v>10738</v>
      </c>
      <c r="G45" s="3" t="s">
        <v>10739</v>
      </c>
      <c r="H45" s="3" t="s">
        <v>10740</v>
      </c>
      <c r="I45" s="7" t="s">
        <v>1042</v>
      </c>
      <c r="J45" s="3"/>
      <c r="K45" s="3"/>
    </row>
    <row r="46" spans="2:11" ht="15">
      <c r="B46" s="3" t="s">
        <v>1931</v>
      </c>
      <c r="C46" s="3" t="s">
        <v>10741</v>
      </c>
      <c r="D46" s="3" t="s">
        <v>1842</v>
      </c>
      <c r="E46" s="7"/>
      <c r="F46" s="3" t="s">
        <v>10742</v>
      </c>
      <c r="G46" s="3" t="s">
        <v>10743</v>
      </c>
      <c r="H46" s="3" t="s">
        <v>10744</v>
      </c>
      <c r="I46" s="7" t="s">
        <v>1042</v>
      </c>
      <c r="J46" s="3"/>
      <c r="K46" s="3"/>
    </row>
    <row r="47" spans="2:11" ht="15">
      <c r="B47" s="3" t="s">
        <v>1934</v>
      </c>
      <c r="C47" s="3" t="s">
        <v>10745</v>
      </c>
      <c r="D47" s="3" t="s">
        <v>1842</v>
      </c>
      <c r="E47" s="7"/>
      <c r="F47" s="3" t="s">
        <v>10746</v>
      </c>
      <c r="G47" s="3" t="s">
        <v>10747</v>
      </c>
      <c r="H47" s="3" t="s">
        <v>10748</v>
      </c>
      <c r="I47" s="7" t="s">
        <v>1042</v>
      </c>
      <c r="J47" s="3"/>
      <c r="K47" s="3"/>
    </row>
    <row r="48" spans="2:11" ht="15">
      <c r="B48" s="3" t="s">
        <v>1938</v>
      </c>
      <c r="C48" s="3" t="s">
        <v>10749</v>
      </c>
      <c r="D48" s="3" t="s">
        <v>1842</v>
      </c>
      <c r="E48" s="7"/>
      <c r="F48" s="3" t="s">
        <v>10750</v>
      </c>
      <c r="G48" s="3" t="s">
        <v>10751</v>
      </c>
      <c r="H48" s="3" t="s">
        <v>10752</v>
      </c>
      <c r="I48" s="7" t="s">
        <v>1042</v>
      </c>
      <c r="J48" s="3"/>
      <c r="K48" s="3"/>
    </row>
    <row r="49" spans="2:11" ht="15">
      <c r="B49" s="3" t="s">
        <v>1942</v>
      </c>
      <c r="C49" s="3" t="s">
        <v>10753</v>
      </c>
      <c r="D49" s="3" t="s">
        <v>1842</v>
      </c>
      <c r="E49" s="7"/>
      <c r="F49" s="3" t="s">
        <v>10754</v>
      </c>
      <c r="G49" s="3" t="s">
        <v>10755</v>
      </c>
      <c r="H49" s="3" t="s">
        <v>10756</v>
      </c>
      <c r="I49" s="7" t="s">
        <v>1042</v>
      </c>
      <c r="J49" s="3"/>
      <c r="K49" s="3"/>
    </row>
    <row r="50" spans="2:11" ht="15">
      <c r="B50" s="3" t="s">
        <v>1495</v>
      </c>
      <c r="C50" s="3" t="s">
        <v>10757</v>
      </c>
      <c r="D50" s="3" t="s">
        <v>1842</v>
      </c>
      <c r="E50" s="7"/>
      <c r="F50" s="3" t="s">
        <v>10758</v>
      </c>
      <c r="G50" s="3" t="s">
        <v>10759</v>
      </c>
      <c r="H50" s="3" t="s">
        <v>10760</v>
      </c>
      <c r="I50" s="7" t="s">
        <v>1042</v>
      </c>
      <c r="J50" s="3"/>
      <c r="K50" s="3"/>
    </row>
    <row r="51" spans="2:11" ht="15">
      <c r="B51" s="3" t="s">
        <v>1481</v>
      </c>
      <c r="C51" s="3" t="s">
        <v>10761</v>
      </c>
      <c r="D51" s="3" t="s">
        <v>1573</v>
      </c>
      <c r="E51" s="7"/>
      <c r="F51" s="3" t="s">
        <v>10762</v>
      </c>
      <c r="G51" s="3" t="s">
        <v>10763</v>
      </c>
      <c r="H51" s="3" t="s">
        <v>1098</v>
      </c>
      <c r="I51" s="7" t="s">
        <v>1576</v>
      </c>
      <c r="J51" s="3"/>
      <c r="K51" s="3"/>
    </row>
    <row r="52" spans="2:11" ht="15">
      <c r="B52" s="3" t="s">
        <v>1347</v>
      </c>
      <c r="C52" s="3" t="s">
        <v>10764</v>
      </c>
      <c r="D52" s="3" t="s">
        <v>1573</v>
      </c>
      <c r="E52" s="7"/>
      <c r="F52" s="3" t="s">
        <v>10765</v>
      </c>
      <c r="G52" s="3" t="s">
        <v>10766</v>
      </c>
      <c r="H52" s="3" t="s">
        <v>1098</v>
      </c>
      <c r="I52" s="7" t="s">
        <v>1576</v>
      </c>
      <c r="J52" s="3"/>
      <c r="K52" s="3"/>
    </row>
    <row r="53" spans="2:11" ht="15">
      <c r="B53" s="3" t="s">
        <v>1375</v>
      </c>
      <c r="C53" s="3" t="s">
        <v>10767</v>
      </c>
      <c r="D53" s="3" t="s">
        <v>1573</v>
      </c>
      <c r="E53" s="7"/>
      <c r="F53" s="3" t="s">
        <v>10768</v>
      </c>
      <c r="G53" s="3" t="s">
        <v>10769</v>
      </c>
      <c r="H53" s="3" t="s">
        <v>1098</v>
      </c>
      <c r="I53" s="7" t="s">
        <v>1576</v>
      </c>
      <c r="J53" s="3"/>
      <c r="K53" s="3"/>
    </row>
    <row r="54" spans="2:11" ht="15">
      <c r="B54" s="3" t="s">
        <v>1252</v>
      </c>
      <c r="C54" s="3" t="s">
        <v>10770</v>
      </c>
      <c r="D54" s="3" t="s">
        <v>1573</v>
      </c>
      <c r="E54" s="7"/>
      <c r="F54" s="3" t="s">
        <v>10771</v>
      </c>
      <c r="G54" s="3" t="s">
        <v>10772</v>
      </c>
      <c r="H54" s="3" t="s">
        <v>1098</v>
      </c>
      <c r="I54" s="7" t="s">
        <v>1576</v>
      </c>
      <c r="J54" s="3"/>
      <c r="K54" s="3"/>
    </row>
    <row r="55" spans="2:11" ht="15">
      <c r="B55" s="3" t="s">
        <v>1182</v>
      </c>
      <c r="C55" s="3" t="s">
        <v>10773</v>
      </c>
      <c r="D55" s="3" t="s">
        <v>1573</v>
      </c>
      <c r="E55" s="7"/>
      <c r="F55" s="3" t="s">
        <v>10774</v>
      </c>
      <c r="G55" s="3" t="s">
        <v>10775</v>
      </c>
      <c r="H55" s="3" t="s">
        <v>1098</v>
      </c>
      <c r="I55" s="7" t="s">
        <v>1576</v>
      </c>
      <c r="J55" s="3"/>
      <c r="K55" s="3"/>
    </row>
    <row r="56" spans="2:11" ht="15">
      <c r="B56" s="3" t="s">
        <v>1592</v>
      </c>
      <c r="C56" s="3" t="s">
        <v>10776</v>
      </c>
      <c r="D56" s="3" t="s">
        <v>1573</v>
      </c>
      <c r="E56" s="7"/>
      <c r="F56" s="3" t="s">
        <v>10777</v>
      </c>
      <c r="G56" s="3" t="s">
        <v>10778</v>
      </c>
      <c r="H56" s="3" t="s">
        <v>1098</v>
      </c>
      <c r="I56" s="7" t="s">
        <v>1576</v>
      </c>
      <c r="J56" s="3"/>
      <c r="K56" s="3"/>
    </row>
    <row r="57" spans="2:11" ht="15">
      <c r="B57" s="3" t="s">
        <v>1476</v>
      </c>
      <c r="C57" s="3" t="s">
        <v>10779</v>
      </c>
      <c r="D57" s="3" t="s">
        <v>1038</v>
      </c>
      <c r="E57" s="7"/>
      <c r="F57" s="3" t="s">
        <v>10780</v>
      </c>
      <c r="G57" s="3" t="s">
        <v>10781</v>
      </c>
      <c r="H57" s="3" t="s">
        <v>10782</v>
      </c>
      <c r="I57" s="7" t="s">
        <v>2079</v>
      </c>
      <c r="J57" s="3"/>
      <c r="K57" s="3"/>
    </row>
    <row r="58" spans="2:11" ht="15">
      <c r="B58" s="3" t="s">
        <v>1676</v>
      </c>
      <c r="C58" s="3" t="s">
        <v>10783</v>
      </c>
      <c r="D58" s="3" t="s">
        <v>1038</v>
      </c>
      <c r="E58" s="7"/>
      <c r="F58" s="3" t="s">
        <v>10784</v>
      </c>
      <c r="G58" s="3" t="s">
        <v>10785</v>
      </c>
      <c r="H58" s="3" t="s">
        <v>10786</v>
      </c>
      <c r="I58" s="7" t="s">
        <v>1049</v>
      </c>
      <c r="J58" s="3"/>
      <c r="K58" s="3"/>
    </row>
    <row r="59" spans="2:11" ht="15">
      <c r="B59" s="3" t="s">
        <v>1362</v>
      </c>
      <c r="C59" s="3" t="s">
        <v>10787</v>
      </c>
      <c r="D59" s="3" t="s">
        <v>1038</v>
      </c>
      <c r="E59" s="7"/>
      <c r="F59" s="3" t="s">
        <v>10788</v>
      </c>
      <c r="G59" s="3" t="s">
        <v>10789</v>
      </c>
      <c r="H59" s="3" t="s">
        <v>1098</v>
      </c>
      <c r="I59" s="7" t="s">
        <v>1049</v>
      </c>
      <c r="J59" s="3"/>
      <c r="K59" s="3"/>
    </row>
    <row r="60" spans="2:11" ht="15">
      <c r="B60" s="3" t="s">
        <v>1725</v>
      </c>
      <c r="C60" s="3" t="s">
        <v>10790</v>
      </c>
      <c r="D60" s="3" t="s">
        <v>2192</v>
      </c>
      <c r="E60" s="7"/>
      <c r="F60" s="3" t="s">
        <v>10791</v>
      </c>
      <c r="G60" s="3" t="s">
        <v>10792</v>
      </c>
      <c r="H60" s="3" t="s">
        <v>10793</v>
      </c>
      <c r="I60" s="7" t="s">
        <v>1042</v>
      </c>
      <c r="J60" s="3"/>
      <c r="K60" s="3"/>
    </row>
    <row r="61" spans="2:11" ht="15">
      <c r="B61" s="3" t="s">
        <v>1173</v>
      </c>
      <c r="C61" s="3" t="s">
        <v>10794</v>
      </c>
      <c r="D61" s="3" t="s">
        <v>2192</v>
      </c>
      <c r="E61" s="7"/>
      <c r="F61" s="3" t="s">
        <v>10795</v>
      </c>
      <c r="G61" s="3" t="s">
        <v>10796</v>
      </c>
      <c r="H61" s="3" t="s">
        <v>10797</v>
      </c>
      <c r="I61" s="7" t="s">
        <v>1042</v>
      </c>
      <c r="J61" s="3"/>
      <c r="K61" s="3"/>
    </row>
    <row r="62" spans="2:11" ht="15">
      <c r="B62" s="3" t="s">
        <v>1452</v>
      </c>
      <c r="C62" s="3" t="s">
        <v>10798</v>
      </c>
      <c r="D62" s="3" t="s">
        <v>1038</v>
      </c>
      <c r="E62" s="7"/>
      <c r="F62" s="3" t="s">
        <v>10799</v>
      </c>
      <c r="G62" s="3" t="s">
        <v>10800</v>
      </c>
      <c r="H62" s="3" t="s">
        <v>10801</v>
      </c>
      <c r="I62" s="7" t="s">
        <v>1049</v>
      </c>
      <c r="J62" s="3"/>
      <c r="K62" s="3"/>
    </row>
    <row r="63" spans="2:11" ht="15">
      <c r="B63" s="3" t="s">
        <v>1131</v>
      </c>
      <c r="C63" s="3" t="s">
        <v>10802</v>
      </c>
      <c r="D63" s="3" t="s">
        <v>1842</v>
      </c>
      <c r="E63" s="7"/>
      <c r="F63" s="3" t="s">
        <v>10803</v>
      </c>
      <c r="G63" s="3" t="s">
        <v>10804</v>
      </c>
      <c r="H63" s="3" t="s">
        <v>10805</v>
      </c>
      <c r="I63" s="7" t="s">
        <v>1042</v>
      </c>
      <c r="J63" s="3"/>
      <c r="K63" s="3"/>
    </row>
    <row r="64" spans="2:11" ht="15">
      <c r="B64" s="3" t="s">
        <v>1671</v>
      </c>
      <c r="C64" s="3" t="s">
        <v>10806</v>
      </c>
      <c r="D64" s="3" t="s">
        <v>1842</v>
      </c>
      <c r="E64" s="7"/>
      <c r="F64" s="3" t="s">
        <v>10807</v>
      </c>
      <c r="G64" s="3" t="s">
        <v>10808</v>
      </c>
      <c r="H64" s="3" t="s">
        <v>10809</v>
      </c>
      <c r="I64" s="7" t="s">
        <v>1042</v>
      </c>
      <c r="J64" s="3"/>
      <c r="K64" s="3"/>
    </row>
    <row r="65" spans="2:11" ht="15">
      <c r="B65" s="3" t="s">
        <v>1275</v>
      </c>
      <c r="C65" s="3" t="s">
        <v>10810</v>
      </c>
      <c r="D65" s="3" t="s">
        <v>1842</v>
      </c>
      <c r="E65" s="7"/>
      <c r="F65" s="3" t="s">
        <v>10811</v>
      </c>
      <c r="G65" s="3" t="s">
        <v>10812</v>
      </c>
      <c r="H65" s="3" t="s">
        <v>10813</v>
      </c>
      <c r="I65" s="7" t="s">
        <v>1042</v>
      </c>
      <c r="J65" s="3"/>
      <c r="K65" s="3"/>
    </row>
    <row r="66" spans="2:11" ht="15">
      <c r="B66" s="3" t="s">
        <v>1644</v>
      </c>
      <c r="C66" s="3" t="s">
        <v>10814</v>
      </c>
      <c r="D66" s="3" t="s">
        <v>2192</v>
      </c>
      <c r="E66" s="7"/>
      <c r="F66" s="3" t="s">
        <v>10815</v>
      </c>
      <c r="G66" s="3" t="s">
        <v>10816</v>
      </c>
      <c r="H66" s="3" t="s">
        <v>10817</v>
      </c>
      <c r="I66" s="7" t="s">
        <v>2813</v>
      </c>
      <c r="J66" s="3"/>
      <c r="K66" s="3"/>
    </row>
    <row r="67" spans="2:11" ht="15">
      <c r="B67" s="3" t="s">
        <v>1285</v>
      </c>
      <c r="C67" s="3" t="s">
        <v>10818</v>
      </c>
      <c r="D67" s="3" t="s">
        <v>1038</v>
      </c>
      <c r="E67" s="7"/>
      <c r="F67" s="3" t="s">
        <v>10819</v>
      </c>
      <c r="G67" s="3" t="s">
        <v>10820</v>
      </c>
      <c r="H67" s="3" t="s">
        <v>10820</v>
      </c>
      <c r="I67" s="7" t="s">
        <v>1076</v>
      </c>
      <c r="J67" s="3"/>
      <c r="K67" s="3"/>
    </row>
    <row r="68" spans="2:11" ht="15">
      <c r="B68" s="3" t="s">
        <v>1508</v>
      </c>
      <c r="C68" s="3" t="s">
        <v>10821</v>
      </c>
      <c r="D68" s="3" t="s">
        <v>1038</v>
      </c>
      <c r="E68" s="7"/>
      <c r="F68" s="3" t="s">
        <v>10822</v>
      </c>
      <c r="G68" s="3" t="s">
        <v>10823</v>
      </c>
      <c r="H68" s="3" t="s">
        <v>10823</v>
      </c>
      <c r="I68" s="7" t="s">
        <v>1866</v>
      </c>
      <c r="J68" s="3"/>
      <c r="K68" s="3"/>
    </row>
    <row r="69" spans="2:11" ht="15">
      <c r="B69" s="3" t="s">
        <v>1210</v>
      </c>
      <c r="C69" s="3" t="s">
        <v>10824</v>
      </c>
      <c r="D69" s="3" t="s">
        <v>1573</v>
      </c>
      <c r="E69" s="7"/>
      <c r="F69" s="3" t="s">
        <v>10825</v>
      </c>
      <c r="G69" s="3" t="s">
        <v>10826</v>
      </c>
      <c r="H69" s="3" t="s">
        <v>10826</v>
      </c>
      <c r="I69" s="7" t="s">
        <v>1576</v>
      </c>
      <c r="J69" s="3"/>
      <c r="K69" s="3"/>
    </row>
    <row r="70" spans="2:11" ht="15">
      <c r="B70" s="3" t="s">
        <v>1467</v>
      </c>
      <c r="C70" s="3" t="s">
        <v>10827</v>
      </c>
      <c r="D70" s="3" t="s">
        <v>1573</v>
      </c>
      <c r="E70" s="7"/>
      <c r="F70" s="3" t="s">
        <v>10828</v>
      </c>
      <c r="G70" s="3" t="s">
        <v>10829</v>
      </c>
      <c r="H70" s="3" t="s">
        <v>10829</v>
      </c>
      <c r="I70" s="7" t="s">
        <v>1576</v>
      </c>
      <c r="J70" s="3"/>
      <c r="K70" s="3"/>
    </row>
    <row r="71" spans="2:11" ht="15">
      <c r="B71" s="3" t="s">
        <v>1352</v>
      </c>
      <c r="C71" s="3" t="s">
        <v>10830</v>
      </c>
      <c r="D71" s="3" t="s">
        <v>1038</v>
      </c>
      <c r="E71" s="7"/>
      <c r="F71" s="3" t="s">
        <v>10831</v>
      </c>
      <c r="G71" s="3" t="s">
        <v>10832</v>
      </c>
      <c r="H71" s="3" t="s">
        <v>10832</v>
      </c>
      <c r="I71" s="7" t="s">
        <v>1076</v>
      </c>
      <c r="J71" s="3"/>
      <c r="K71" s="3"/>
    </row>
    <row r="72" spans="2:11" ht="15">
      <c r="B72" s="3" t="s">
        <v>1443</v>
      </c>
      <c r="C72" s="3" t="s">
        <v>10833</v>
      </c>
      <c r="D72" s="3" t="s">
        <v>1038</v>
      </c>
      <c r="E72" s="7"/>
      <c r="F72" s="3" t="s">
        <v>10834</v>
      </c>
      <c r="G72" s="3" t="s">
        <v>10835</v>
      </c>
      <c r="H72" s="3" t="s">
        <v>10835</v>
      </c>
      <c r="I72" s="7" t="s">
        <v>1076</v>
      </c>
      <c r="J72" s="3"/>
      <c r="K72" s="3"/>
    </row>
    <row r="73" spans="2:11" ht="15">
      <c r="B73" s="3" t="s">
        <v>1064</v>
      </c>
      <c r="C73" s="3" t="s">
        <v>10836</v>
      </c>
      <c r="D73" s="3" t="s">
        <v>1038</v>
      </c>
      <c r="E73" s="7"/>
      <c r="F73" s="3" t="s">
        <v>10837</v>
      </c>
      <c r="G73" s="3" t="s">
        <v>10838</v>
      </c>
      <c r="H73" s="3" t="s">
        <v>10838</v>
      </c>
      <c r="I73" s="7" t="s">
        <v>1076</v>
      </c>
      <c r="J73" s="3"/>
      <c r="K73" s="3"/>
    </row>
    <row r="74" spans="2:11" ht="15">
      <c r="B74" s="3" t="s">
        <v>1071</v>
      </c>
      <c r="C74" s="3" t="s">
        <v>10839</v>
      </c>
      <c r="D74" s="3" t="s">
        <v>1573</v>
      </c>
      <c r="E74" s="7"/>
      <c r="F74" s="3" t="s">
        <v>1615</v>
      </c>
      <c r="G74" s="3" t="s">
        <v>1616</v>
      </c>
      <c r="H74" s="3" t="s">
        <v>1617</v>
      </c>
      <c r="I74" s="7" t="s">
        <v>1618</v>
      </c>
      <c r="J74" s="3" t="s">
        <v>1043</v>
      </c>
      <c r="K74" s="3" t="s">
        <v>1043</v>
      </c>
    </row>
    <row r="75" spans="2:11" ht="15">
      <c r="B75" s="3" t="s">
        <v>1082</v>
      </c>
      <c r="C75" s="3" t="s">
        <v>10840</v>
      </c>
      <c r="D75" s="3" t="s">
        <v>1066</v>
      </c>
      <c r="E75" s="7" t="s">
        <v>4962</v>
      </c>
      <c r="F75" s="3" t="s">
        <v>4963</v>
      </c>
      <c r="G75" s="3" t="s">
        <v>4964</v>
      </c>
      <c r="H75" s="3" t="s">
        <v>4965</v>
      </c>
      <c r="I75" s="7" t="s">
        <v>1042</v>
      </c>
      <c r="J75" s="3" t="s">
        <v>1043</v>
      </c>
      <c r="K75" s="3" t="s">
        <v>1043</v>
      </c>
    </row>
    <row r="76" spans="2:11" ht="15">
      <c r="B76" s="3" t="s">
        <v>1088</v>
      </c>
      <c r="C76" s="3" t="s">
        <v>10841</v>
      </c>
      <c r="D76" s="3" t="s">
        <v>1038</v>
      </c>
      <c r="E76" s="7"/>
      <c r="F76" s="3" t="s">
        <v>4967</v>
      </c>
      <c r="G76" s="3" t="s">
        <v>4968</v>
      </c>
      <c r="H76" s="3" t="s">
        <v>10842</v>
      </c>
      <c r="I76" s="7" t="s">
        <v>1076</v>
      </c>
      <c r="J76" s="3"/>
      <c r="K76" s="3"/>
    </row>
    <row r="77" spans="2:11" ht="15">
      <c r="B77" s="3" t="s">
        <v>1741</v>
      </c>
      <c r="C77" s="3" t="s">
        <v>10843</v>
      </c>
      <c r="D77" s="3" t="s">
        <v>1038</v>
      </c>
      <c r="E77" s="7"/>
      <c r="F77" s="3" t="s">
        <v>10844</v>
      </c>
      <c r="G77" s="3" t="s">
        <v>10845</v>
      </c>
      <c r="H77" s="3" t="s">
        <v>10846</v>
      </c>
      <c r="I77" s="7" t="s">
        <v>1049</v>
      </c>
      <c r="J77" s="3"/>
      <c r="K77" s="3"/>
    </row>
    <row r="78" spans="2:11" ht="15">
      <c r="B78" s="3" t="s">
        <v>1755</v>
      </c>
      <c r="C78" s="3" t="s">
        <v>10847</v>
      </c>
      <c r="D78" s="3" t="s">
        <v>1038</v>
      </c>
      <c r="E78" s="7"/>
      <c r="F78" s="3" t="s">
        <v>10848</v>
      </c>
      <c r="G78" s="3" t="s">
        <v>10849</v>
      </c>
      <c r="H78" s="3"/>
      <c r="I78" s="7" t="s">
        <v>1049</v>
      </c>
      <c r="J78" s="3"/>
      <c r="K78" s="3"/>
    </row>
    <row r="79" spans="2:11" ht="15">
      <c r="B79" s="3" t="s">
        <v>1711</v>
      </c>
      <c r="C79" s="3" t="s">
        <v>10850</v>
      </c>
      <c r="D79" s="3" t="s">
        <v>1038</v>
      </c>
      <c r="E79" s="7"/>
      <c r="F79" s="3" t="s">
        <v>6650</v>
      </c>
      <c r="G79" s="3" t="s">
        <v>6651</v>
      </c>
      <c r="H79" s="3"/>
      <c r="I79" s="7" t="s">
        <v>1076</v>
      </c>
      <c r="J79" s="3"/>
      <c r="K79" s="3"/>
    </row>
    <row r="80" spans="2:11" ht="15">
      <c r="B80" s="3" t="s">
        <v>1110</v>
      </c>
      <c r="C80" s="3" t="s">
        <v>10851</v>
      </c>
      <c r="D80" s="3" t="s">
        <v>1038</v>
      </c>
      <c r="E80" s="7"/>
      <c r="F80" s="3" t="s">
        <v>6659</v>
      </c>
      <c r="G80" s="3" t="s">
        <v>6660</v>
      </c>
      <c r="H80" s="3"/>
      <c r="I80" s="7" t="s">
        <v>2079</v>
      </c>
      <c r="J80" s="3"/>
      <c r="K80" s="3"/>
    </row>
    <row r="81" spans="2:11" ht="15">
      <c r="B81" s="3" t="s">
        <v>1597</v>
      </c>
      <c r="C81" s="3" t="s">
        <v>10852</v>
      </c>
      <c r="D81" s="3" t="s">
        <v>1038</v>
      </c>
      <c r="E81" s="7"/>
      <c r="F81" s="3" t="s">
        <v>6662</v>
      </c>
      <c r="G81" s="3" t="s">
        <v>6663</v>
      </c>
      <c r="H81" s="3"/>
      <c r="I81" s="7" t="s">
        <v>1076</v>
      </c>
      <c r="J81" s="3"/>
      <c r="K81" s="3"/>
    </row>
    <row r="82" spans="2:11" ht="15">
      <c r="B82" s="3" t="s">
        <v>1335</v>
      </c>
      <c r="C82" s="3" t="s">
        <v>10853</v>
      </c>
      <c r="D82" s="3" t="s">
        <v>1038</v>
      </c>
      <c r="E82" s="7"/>
      <c r="F82" s="3" t="s">
        <v>6665</v>
      </c>
      <c r="G82" s="3" t="s">
        <v>6666</v>
      </c>
      <c r="H82" s="3"/>
      <c r="I82" s="7" t="s">
        <v>2079</v>
      </c>
      <c r="J82" s="3"/>
      <c r="K82" s="3"/>
    </row>
    <row r="83" spans="2:11" ht="15">
      <c r="B83" s="3" t="s">
        <v>1367</v>
      </c>
      <c r="C83" s="3" t="s">
        <v>10854</v>
      </c>
      <c r="D83" s="3" t="s">
        <v>1038</v>
      </c>
      <c r="E83" s="7"/>
      <c r="F83" s="3" t="s">
        <v>10855</v>
      </c>
      <c r="G83" s="3" t="s">
        <v>10856</v>
      </c>
      <c r="H83" s="3" t="s">
        <v>10857</v>
      </c>
      <c r="I83" s="7" t="s">
        <v>1049</v>
      </c>
      <c r="J83" s="3"/>
      <c r="K83" s="3"/>
    </row>
    <row r="84" spans="2:11" ht="15">
      <c r="B84" s="3" t="s">
        <v>1630</v>
      </c>
      <c r="C84" s="3" t="s">
        <v>10858</v>
      </c>
      <c r="D84" s="3" t="s">
        <v>1038</v>
      </c>
      <c r="E84" s="7"/>
      <c r="F84" s="3" t="s">
        <v>10859</v>
      </c>
      <c r="G84" s="3" t="s">
        <v>10860</v>
      </c>
      <c r="H84" s="3"/>
      <c r="I84" s="7" t="s">
        <v>1049</v>
      </c>
      <c r="J84" s="3"/>
      <c r="K84" s="3"/>
    </row>
    <row r="85" spans="2:11" ht="15">
      <c r="B85" s="3" t="s">
        <v>1296</v>
      </c>
      <c r="C85" s="3" t="s">
        <v>10861</v>
      </c>
      <c r="D85" s="3" t="s">
        <v>1038</v>
      </c>
      <c r="E85" s="7"/>
      <c r="F85" s="3" t="s">
        <v>10862</v>
      </c>
      <c r="G85" s="3" t="s">
        <v>5750</v>
      </c>
      <c r="H85" s="3" t="s">
        <v>10863</v>
      </c>
      <c r="I85" s="7" t="s">
        <v>1049</v>
      </c>
      <c r="J85" s="3"/>
      <c r="K85" s="3"/>
    </row>
    <row r="86" spans="2:11" ht="15">
      <c r="B86" s="3" t="s">
        <v>1291</v>
      </c>
      <c r="C86" s="3" t="s">
        <v>10864</v>
      </c>
      <c r="D86" s="3" t="s">
        <v>1038</v>
      </c>
      <c r="E86" s="7"/>
      <c r="F86" s="3" t="s">
        <v>10865</v>
      </c>
      <c r="G86" s="3" t="s">
        <v>5753</v>
      </c>
      <c r="H86" s="3"/>
      <c r="I86" s="7" t="s">
        <v>1049</v>
      </c>
      <c r="J86" s="3"/>
      <c r="K86" s="3"/>
    </row>
    <row r="87" spans="2:11" ht="15">
      <c r="B87" s="3" t="s">
        <v>1432</v>
      </c>
      <c r="C87" s="3" t="s">
        <v>10866</v>
      </c>
      <c r="D87" s="3" t="s">
        <v>1038</v>
      </c>
      <c r="E87" s="7"/>
      <c r="F87" s="3" t="s">
        <v>5787</v>
      </c>
      <c r="G87" s="3" t="s">
        <v>5788</v>
      </c>
      <c r="H87" s="3"/>
      <c r="I87" s="7" t="s">
        <v>1049</v>
      </c>
      <c r="J87" s="3"/>
      <c r="K87" s="3"/>
    </row>
    <row r="88" spans="2:11" ht="15">
      <c r="B88" s="3" t="s">
        <v>1059</v>
      </c>
      <c r="C88" s="3" t="s">
        <v>10867</v>
      </c>
      <c r="D88" s="3" t="s">
        <v>1038</v>
      </c>
      <c r="E88" s="7"/>
      <c r="F88" s="3" t="s">
        <v>5790</v>
      </c>
      <c r="G88" s="3" t="s">
        <v>5791</v>
      </c>
      <c r="H88" s="3"/>
      <c r="I88" s="7" t="s">
        <v>1049</v>
      </c>
      <c r="J88" s="3"/>
      <c r="K88" s="3"/>
    </row>
    <row r="89" spans="2:11" ht="15">
      <c r="B89" s="3" t="s">
        <v>1077</v>
      </c>
      <c r="C89" s="3" t="s">
        <v>10868</v>
      </c>
      <c r="D89" s="3" t="s">
        <v>1066</v>
      </c>
      <c r="E89" s="7" t="s">
        <v>4970</v>
      </c>
      <c r="F89" s="3" t="s">
        <v>5777</v>
      </c>
      <c r="G89" s="3" t="s">
        <v>5778</v>
      </c>
      <c r="H89" s="3"/>
      <c r="I89" s="7" t="s">
        <v>1042</v>
      </c>
      <c r="J89" s="3"/>
      <c r="K89" s="3"/>
    </row>
    <row r="90" spans="2:11" ht="15">
      <c r="B90" s="3" t="s">
        <v>1116</v>
      </c>
      <c r="C90" s="3" t="s">
        <v>10869</v>
      </c>
      <c r="D90" s="3" t="s">
        <v>1038</v>
      </c>
      <c r="E90" s="7"/>
      <c r="F90" s="3" t="s">
        <v>5780</v>
      </c>
      <c r="G90" s="3" t="s">
        <v>5781</v>
      </c>
      <c r="H90" s="3"/>
      <c r="I90" s="7" t="s">
        <v>1076</v>
      </c>
      <c r="J90" s="3"/>
      <c r="K90" s="3"/>
    </row>
    <row r="91" spans="2:11" ht="15">
      <c r="B91" s="3" t="s">
        <v>1121</v>
      </c>
      <c r="C91" s="3" t="s">
        <v>10870</v>
      </c>
      <c r="D91" s="3" t="s">
        <v>1066</v>
      </c>
      <c r="E91" s="7" t="s">
        <v>1095</v>
      </c>
      <c r="F91" s="3" t="s">
        <v>10871</v>
      </c>
      <c r="G91" s="3" t="s">
        <v>10872</v>
      </c>
      <c r="H91" s="3" t="s">
        <v>10872</v>
      </c>
      <c r="I91" s="7" t="s">
        <v>1042</v>
      </c>
      <c r="J91" s="3"/>
      <c r="K91" s="3"/>
    </row>
    <row r="92" spans="2:11" ht="15">
      <c r="B92" s="3" t="s">
        <v>1603</v>
      </c>
      <c r="C92" s="3" t="s">
        <v>10873</v>
      </c>
      <c r="D92" s="3" t="s">
        <v>1066</v>
      </c>
      <c r="E92" s="7" t="s">
        <v>10874</v>
      </c>
      <c r="F92" s="3" t="s">
        <v>10875</v>
      </c>
      <c r="G92" s="3" t="s">
        <v>10876</v>
      </c>
      <c r="H92" s="3" t="s">
        <v>10877</v>
      </c>
      <c r="I92" s="7" t="s">
        <v>1042</v>
      </c>
      <c r="J92" s="3"/>
      <c r="K92" s="3"/>
    </row>
    <row r="93" spans="2:11" ht="15">
      <c r="B93" s="3" t="s">
        <v>1608</v>
      </c>
      <c r="C93" s="3" t="s">
        <v>10878</v>
      </c>
      <c r="D93" s="3" t="s">
        <v>1038</v>
      </c>
      <c r="E93" s="7"/>
      <c r="F93" s="3" t="s">
        <v>10879</v>
      </c>
      <c r="G93" s="3" t="s">
        <v>10880</v>
      </c>
      <c r="H93" s="3"/>
      <c r="I93" s="7" t="s">
        <v>1049</v>
      </c>
      <c r="J93" s="3"/>
      <c r="K93" s="3"/>
    </row>
    <row r="94" spans="2:11" ht="15">
      <c r="B94" s="3" t="s">
        <v>1703</v>
      </c>
      <c r="C94" s="3" t="s">
        <v>10881</v>
      </c>
      <c r="D94" s="3" t="s">
        <v>1066</v>
      </c>
      <c r="E94" s="7" t="s">
        <v>1095</v>
      </c>
      <c r="F94" s="3" t="s">
        <v>10882</v>
      </c>
      <c r="G94" s="3" t="s">
        <v>10883</v>
      </c>
      <c r="H94" s="3" t="s">
        <v>10884</v>
      </c>
      <c r="I94" s="7" t="s">
        <v>1042</v>
      </c>
      <c r="J94" s="3"/>
      <c r="K94" s="3"/>
    </row>
    <row r="95" spans="2:11" ht="15">
      <c r="B95" s="3" t="s">
        <v>1707</v>
      </c>
      <c r="C95" s="3" t="s">
        <v>10885</v>
      </c>
      <c r="D95" s="3" t="s">
        <v>1066</v>
      </c>
      <c r="E95" s="7" t="s">
        <v>1095</v>
      </c>
      <c r="F95" s="3" t="s">
        <v>10886</v>
      </c>
      <c r="G95" s="3" t="s">
        <v>10887</v>
      </c>
      <c r="H95" s="3" t="s">
        <v>10888</v>
      </c>
      <c r="I95" s="7" t="s">
        <v>1042</v>
      </c>
      <c r="J95" s="3"/>
      <c r="K95" s="3"/>
    </row>
    <row r="96" spans="2:11" ht="15">
      <c r="B96" s="3" t="s">
        <v>1093</v>
      </c>
      <c r="C96" s="3" t="s">
        <v>10889</v>
      </c>
      <c r="D96" s="3" t="s">
        <v>1066</v>
      </c>
      <c r="E96" s="7" t="s">
        <v>1095</v>
      </c>
      <c r="F96" s="3" t="s">
        <v>10890</v>
      </c>
      <c r="G96" s="3" t="s">
        <v>10891</v>
      </c>
      <c r="H96" s="3"/>
      <c r="I96" s="7" t="s">
        <v>1042</v>
      </c>
      <c r="J96" s="3"/>
      <c r="K96" s="3"/>
    </row>
    <row r="97" spans="2:11" ht="15">
      <c r="B97" s="3" t="s">
        <v>1685</v>
      </c>
      <c r="C97" s="3" t="s">
        <v>10892</v>
      </c>
      <c r="D97" s="3" t="s">
        <v>1066</v>
      </c>
      <c r="E97" s="7" t="s">
        <v>1095</v>
      </c>
      <c r="F97" s="3" t="s">
        <v>10893</v>
      </c>
      <c r="G97" s="3" t="s">
        <v>10894</v>
      </c>
      <c r="H97" s="3"/>
      <c r="I97" s="7" t="s">
        <v>1042</v>
      </c>
      <c r="J97" s="3"/>
      <c r="K97" s="3"/>
    </row>
    <row r="98" spans="2:11" ht="15">
      <c r="B98" s="3" t="s">
        <v>1136</v>
      </c>
      <c r="C98" s="3" t="s">
        <v>10895</v>
      </c>
      <c r="D98" s="3" t="s">
        <v>1066</v>
      </c>
      <c r="E98" s="7" t="s">
        <v>1095</v>
      </c>
      <c r="F98" s="3" t="s">
        <v>10896</v>
      </c>
      <c r="G98" s="3" t="s">
        <v>10897</v>
      </c>
      <c r="H98" s="3"/>
      <c r="I98" s="7" t="s">
        <v>1042</v>
      </c>
      <c r="J98" s="3"/>
      <c r="K98" s="3"/>
    </row>
    <row r="99" spans="2:11" ht="15">
      <c r="B99" s="3" t="s">
        <v>1694</v>
      </c>
      <c r="C99" s="3" t="s">
        <v>10898</v>
      </c>
      <c r="D99" s="3" t="s">
        <v>1066</v>
      </c>
      <c r="E99" s="7" t="s">
        <v>10899</v>
      </c>
      <c r="F99" s="3" t="s">
        <v>10900</v>
      </c>
      <c r="G99" s="3" t="s">
        <v>10901</v>
      </c>
      <c r="H99" s="3"/>
      <c r="I99" s="7" t="s">
        <v>1042</v>
      </c>
      <c r="J99" s="3"/>
      <c r="K99" s="3"/>
    </row>
    <row r="100" spans="2:11" ht="15">
      <c r="B100" s="3" t="s">
        <v>1463</v>
      </c>
      <c r="C100" s="3" t="s">
        <v>10902</v>
      </c>
      <c r="D100" s="3" t="s">
        <v>1038</v>
      </c>
      <c r="E100" s="7"/>
      <c r="F100" s="3" t="s">
        <v>10903</v>
      </c>
      <c r="G100" s="3" t="s">
        <v>10904</v>
      </c>
      <c r="H100" s="3"/>
      <c r="I100" s="7" t="s">
        <v>1049</v>
      </c>
      <c r="J100" s="3"/>
      <c r="K100" s="3"/>
    </row>
    <row r="101" spans="2:11" ht="15">
      <c r="B101" s="3" t="s">
        <v>1205</v>
      </c>
      <c r="C101" s="3" t="s">
        <v>10905</v>
      </c>
      <c r="D101" s="3" t="s">
        <v>1066</v>
      </c>
      <c r="E101" s="7" t="s">
        <v>10906</v>
      </c>
      <c r="F101" s="3" t="s">
        <v>10907</v>
      </c>
      <c r="G101" s="3" t="s">
        <v>10908</v>
      </c>
      <c r="H101" s="3" t="s">
        <v>10909</v>
      </c>
      <c r="I101" s="7" t="s">
        <v>1042</v>
      </c>
      <c r="J101" s="3"/>
      <c r="K101" s="3"/>
    </row>
    <row r="102" spans="2:11" ht="15">
      <c r="B102" s="3" t="s">
        <v>1150</v>
      </c>
      <c r="C102" s="3" t="s">
        <v>10910</v>
      </c>
      <c r="D102" s="3" t="s">
        <v>1038</v>
      </c>
      <c r="E102" s="7"/>
      <c r="F102" s="3" t="s">
        <v>10911</v>
      </c>
      <c r="G102" s="3" t="s">
        <v>10912</v>
      </c>
      <c r="H102" s="3"/>
      <c r="I102" s="7" t="s">
        <v>2079</v>
      </c>
      <c r="J102" s="3"/>
      <c r="K102" s="3"/>
    </row>
    <row r="103" spans="2:11" ht="15">
      <c r="B103" s="3" t="s">
        <v>1153</v>
      </c>
      <c r="C103" s="3" t="s">
        <v>10913</v>
      </c>
      <c r="D103" s="3" t="s">
        <v>1066</v>
      </c>
      <c r="E103" s="7" t="s">
        <v>10914</v>
      </c>
      <c r="F103" s="3" t="s">
        <v>10915</v>
      </c>
      <c r="G103" s="3" t="s">
        <v>10916</v>
      </c>
      <c r="H103" s="3" t="s">
        <v>10917</v>
      </c>
      <c r="I103" s="7" t="s">
        <v>1042</v>
      </c>
      <c r="J103" s="3"/>
      <c r="K103" s="3"/>
    </row>
    <row r="104" spans="2:11" ht="15">
      <c r="B104" s="3" t="s">
        <v>1270</v>
      </c>
      <c r="C104" s="3" t="s">
        <v>10918</v>
      </c>
      <c r="D104" s="3" t="s">
        <v>1038</v>
      </c>
      <c r="E104" s="7"/>
      <c r="F104" s="3" t="s">
        <v>10919</v>
      </c>
      <c r="G104" s="3" t="s">
        <v>10920</v>
      </c>
      <c r="H104" s="3"/>
      <c r="I104" s="7" t="s">
        <v>2079</v>
      </c>
      <c r="J104" s="3"/>
      <c r="K104" s="3"/>
    </row>
    <row r="105" spans="2:11" ht="15">
      <c r="B105" s="3" t="s">
        <v>1640</v>
      </c>
      <c r="C105" s="3" t="s">
        <v>10921</v>
      </c>
      <c r="D105" s="3" t="s">
        <v>1066</v>
      </c>
      <c r="E105" s="7" t="s">
        <v>1095</v>
      </c>
      <c r="F105" s="3" t="s">
        <v>10922</v>
      </c>
      <c r="G105" s="3" t="s">
        <v>10923</v>
      </c>
      <c r="H105" s="3" t="s">
        <v>10924</v>
      </c>
      <c r="I105" s="7" t="s">
        <v>1042</v>
      </c>
      <c r="J105" s="3"/>
      <c r="K105" s="3"/>
    </row>
    <row r="106" spans="2:11" ht="15">
      <c r="B106" s="3" t="s">
        <v>1737</v>
      </c>
      <c r="C106" s="3" t="s">
        <v>10925</v>
      </c>
      <c r="D106" s="3" t="s">
        <v>1066</v>
      </c>
      <c r="E106" s="7" t="s">
        <v>1095</v>
      </c>
      <c r="F106" s="3" t="s">
        <v>10926</v>
      </c>
      <c r="G106" s="3" t="s">
        <v>10927</v>
      </c>
      <c r="H106" s="3" t="s">
        <v>10928</v>
      </c>
      <c r="I106" s="7" t="s">
        <v>1042</v>
      </c>
      <c r="J106" s="3"/>
      <c r="K106" s="3"/>
    </row>
    <row r="107" spans="2:11" ht="15">
      <c r="B107" s="3" t="s">
        <v>1339</v>
      </c>
      <c r="C107" s="3" t="s">
        <v>10929</v>
      </c>
      <c r="D107" s="3" t="s">
        <v>1066</v>
      </c>
      <c r="E107" s="7" t="s">
        <v>1095</v>
      </c>
      <c r="F107" s="3" t="s">
        <v>10930</v>
      </c>
      <c r="G107" s="3" t="s">
        <v>10931</v>
      </c>
      <c r="H107" s="3" t="s">
        <v>10932</v>
      </c>
      <c r="I107" s="7" t="s">
        <v>1042</v>
      </c>
      <c r="J107" s="3"/>
      <c r="K107" s="3"/>
    </row>
    <row r="108" spans="2:11" ht="15">
      <c r="B108" s="3" t="s">
        <v>1343</v>
      </c>
      <c r="C108" s="3" t="s">
        <v>10933</v>
      </c>
      <c r="D108" s="3" t="s">
        <v>1066</v>
      </c>
      <c r="E108" s="7" t="s">
        <v>10934</v>
      </c>
      <c r="F108" s="3" t="s">
        <v>10935</v>
      </c>
      <c r="G108" s="3" t="s">
        <v>10936</v>
      </c>
      <c r="H108" s="3" t="s">
        <v>10937</v>
      </c>
      <c r="I108" s="7" t="s">
        <v>1042</v>
      </c>
      <c r="J108" s="3"/>
      <c r="K108" s="3"/>
    </row>
    <row r="109" spans="2:11" ht="15">
      <c r="B109" s="3" t="s">
        <v>1500</v>
      </c>
      <c r="C109" s="3" t="s">
        <v>10938</v>
      </c>
      <c r="D109" s="3" t="s">
        <v>1038</v>
      </c>
      <c r="E109" s="7"/>
      <c r="F109" s="3" t="s">
        <v>10939</v>
      </c>
      <c r="G109" s="3" t="s">
        <v>10940</v>
      </c>
      <c r="H109" s="3"/>
      <c r="I109" s="7" t="s">
        <v>1076</v>
      </c>
      <c r="J109" s="3"/>
      <c r="K109" s="3"/>
    </row>
    <row r="110" spans="2:11" ht="15">
      <c r="B110" s="3" t="s">
        <v>1504</v>
      </c>
      <c r="C110" s="3" t="s">
        <v>10941</v>
      </c>
      <c r="D110" s="3" t="s">
        <v>1066</v>
      </c>
      <c r="E110" s="7" t="s">
        <v>10942</v>
      </c>
      <c r="F110" s="3" t="s">
        <v>10943</v>
      </c>
      <c r="G110" s="3" t="s">
        <v>10944</v>
      </c>
      <c r="H110" s="3" t="s">
        <v>10945</v>
      </c>
      <c r="I110" s="7" t="s">
        <v>1042</v>
      </c>
      <c r="J110" s="3"/>
      <c r="K110" s="3"/>
    </row>
    <row r="111" spans="2:11" ht="15">
      <c r="B111" s="3" t="s">
        <v>1663</v>
      </c>
      <c r="C111" s="3" t="s">
        <v>10946</v>
      </c>
      <c r="D111" s="3" t="s">
        <v>1038</v>
      </c>
      <c r="E111" s="7"/>
      <c r="F111" s="3" t="s">
        <v>10947</v>
      </c>
      <c r="G111" s="3" t="s">
        <v>10948</v>
      </c>
      <c r="H111" s="3"/>
      <c r="I111" s="7" t="s">
        <v>1076</v>
      </c>
      <c r="J111" s="3"/>
      <c r="K111" s="3"/>
    </row>
    <row r="112" spans="2:11" ht="15">
      <c r="B112" s="3" t="s">
        <v>1667</v>
      </c>
      <c r="C112" s="3" t="s">
        <v>10949</v>
      </c>
      <c r="D112" s="3" t="s">
        <v>1038</v>
      </c>
      <c r="E112" s="7"/>
      <c r="F112" s="3" t="s">
        <v>4997</v>
      </c>
      <c r="G112" s="3" t="s">
        <v>4998</v>
      </c>
      <c r="H112" s="3" t="s">
        <v>4999</v>
      </c>
      <c r="I112" s="7" t="s">
        <v>1049</v>
      </c>
      <c r="J112" s="3"/>
      <c r="K112" s="3"/>
    </row>
    <row r="113" spans="2:11" ht="15">
      <c r="B113" s="3" t="s">
        <v>1323</v>
      </c>
      <c r="C113" s="3" t="s">
        <v>10950</v>
      </c>
      <c r="D113" s="3" t="s">
        <v>1038</v>
      </c>
      <c r="E113" s="7"/>
      <c r="F113" s="3" t="s">
        <v>5783</v>
      </c>
      <c r="G113" s="3" t="s">
        <v>5784</v>
      </c>
      <c r="H113" s="3" t="s">
        <v>5785</v>
      </c>
      <c r="I113" s="7" t="s">
        <v>1049</v>
      </c>
      <c r="J113" s="3"/>
      <c r="K113" s="3"/>
    </row>
    <row r="114" spans="2:11" ht="15">
      <c r="B114" s="3" t="s">
        <v>1721</v>
      </c>
      <c r="C114" s="3" t="s">
        <v>10951</v>
      </c>
      <c r="D114" s="3" t="s">
        <v>1038</v>
      </c>
      <c r="E114" s="7"/>
      <c r="F114" s="3" t="s">
        <v>10952</v>
      </c>
      <c r="G114" s="3" t="s">
        <v>10953</v>
      </c>
      <c r="H114" s="3" t="s">
        <v>10954</v>
      </c>
      <c r="I114" s="7" t="s">
        <v>1049</v>
      </c>
      <c r="J114" s="3"/>
      <c r="K114" s="3"/>
    </row>
    <row r="115" spans="2:11" ht="15">
      <c r="B115" s="3" t="s">
        <v>1372</v>
      </c>
      <c r="C115" s="3" t="s">
        <v>10955</v>
      </c>
      <c r="D115" s="3" t="s">
        <v>1038</v>
      </c>
      <c r="E115" s="7"/>
      <c r="F115" s="3" t="s">
        <v>10956</v>
      </c>
      <c r="G115" s="3" t="s">
        <v>10957</v>
      </c>
      <c r="H115" s="3" t="s">
        <v>10958</v>
      </c>
      <c r="I115" s="7" t="s">
        <v>1049</v>
      </c>
      <c r="J115" s="3"/>
      <c r="K115" s="3"/>
    </row>
    <row r="116" spans="2:11" ht="15">
      <c r="B116" s="3" t="s">
        <v>1311</v>
      </c>
      <c r="C116" s="3" t="s">
        <v>10959</v>
      </c>
      <c r="D116" s="3" t="s">
        <v>1038</v>
      </c>
      <c r="E116" s="7"/>
      <c r="F116" s="3" t="s">
        <v>10960</v>
      </c>
      <c r="G116" s="3" t="s">
        <v>10961</v>
      </c>
      <c r="H116" s="3" t="s">
        <v>10962</v>
      </c>
      <c r="I116" s="7" t="s">
        <v>1049</v>
      </c>
      <c r="J116" s="3"/>
      <c r="K116" s="3"/>
    </row>
    <row r="117" spans="2:11" ht="15">
      <c r="B117" s="3" t="s">
        <v>1315</v>
      </c>
      <c r="C117" s="3" t="s">
        <v>10963</v>
      </c>
      <c r="D117" s="3" t="s">
        <v>1038</v>
      </c>
      <c r="E117" s="7"/>
      <c r="F117" s="3" t="s">
        <v>10964</v>
      </c>
      <c r="G117" s="3" t="s">
        <v>10965</v>
      </c>
      <c r="H117" s="3" t="s">
        <v>10966</v>
      </c>
      <c r="I117" s="7" t="s">
        <v>1049</v>
      </c>
      <c r="J117" s="3"/>
      <c r="K117" s="3"/>
    </row>
    <row r="118" spans="2:11" ht="15">
      <c r="B118" s="3" t="s">
        <v>1327</v>
      </c>
      <c r="C118" s="3" t="s">
        <v>10967</v>
      </c>
      <c r="D118" s="3" t="s">
        <v>1038</v>
      </c>
      <c r="E118" s="7"/>
      <c r="F118" s="3" t="s">
        <v>10968</v>
      </c>
      <c r="G118" s="3" t="s">
        <v>10969</v>
      </c>
      <c r="H118" s="3" t="s">
        <v>10970</v>
      </c>
      <c r="I118" s="7" t="s">
        <v>1049</v>
      </c>
      <c r="J118" s="3"/>
      <c r="K118" s="3"/>
    </row>
    <row r="119" spans="2:11" ht="15">
      <c r="B119" s="3" t="s">
        <v>1331</v>
      </c>
      <c r="C119" s="3" t="s">
        <v>10971</v>
      </c>
      <c r="D119" s="3" t="s">
        <v>1038</v>
      </c>
      <c r="E119" s="7"/>
      <c r="F119" s="3" t="s">
        <v>10972</v>
      </c>
      <c r="G119" s="3" t="s">
        <v>10973</v>
      </c>
      <c r="H119" s="3" t="s">
        <v>10974</v>
      </c>
      <c r="I119" s="7" t="s">
        <v>1049</v>
      </c>
      <c r="J119" s="3"/>
      <c r="K119" s="3"/>
    </row>
    <row r="120" spans="2:11" ht="15">
      <c r="B120" s="3" t="s">
        <v>1157</v>
      </c>
      <c r="C120" s="3" t="s">
        <v>10975</v>
      </c>
      <c r="D120" s="3" t="s">
        <v>1038</v>
      </c>
      <c r="E120" s="7"/>
      <c r="F120" s="3" t="s">
        <v>5259</v>
      </c>
      <c r="G120" s="3" t="s">
        <v>5260</v>
      </c>
      <c r="H120" s="3" t="s">
        <v>6646</v>
      </c>
      <c r="I120" s="7" t="s">
        <v>1054</v>
      </c>
      <c r="J120" s="3"/>
      <c r="K120" s="3"/>
    </row>
    <row r="121" spans="2:11" ht="15">
      <c r="B121" s="3" t="s">
        <v>1760</v>
      </c>
      <c r="C121" s="3" t="s">
        <v>10976</v>
      </c>
      <c r="D121" s="3" t="s">
        <v>1038</v>
      </c>
      <c r="E121" s="7"/>
      <c r="F121" s="3" t="s">
        <v>5262</v>
      </c>
      <c r="G121" s="3" t="s">
        <v>5263</v>
      </c>
      <c r="H121" s="3" t="s">
        <v>6648</v>
      </c>
      <c r="I121" s="7" t="s">
        <v>1049</v>
      </c>
      <c r="J121" s="3"/>
      <c r="K121" s="3"/>
    </row>
    <row r="122" spans="2:11" ht="15">
      <c r="B122" s="3" t="s">
        <v>1750</v>
      </c>
      <c r="C122" s="3" t="s">
        <v>10977</v>
      </c>
      <c r="D122" s="3" t="s">
        <v>1573</v>
      </c>
      <c r="E122" s="7"/>
      <c r="F122" s="3" t="s">
        <v>10978</v>
      </c>
      <c r="G122" s="3" t="s">
        <v>10979</v>
      </c>
      <c r="H122" s="3" t="s">
        <v>10980</v>
      </c>
      <c r="I122" s="7" t="s">
        <v>1576</v>
      </c>
      <c r="J122" s="3"/>
      <c r="K122" s="3"/>
    </row>
    <row r="123" spans="2:11" ht="15">
      <c r="B123" s="3" t="s">
        <v>1357</v>
      </c>
      <c r="C123" s="3" t="s">
        <v>10981</v>
      </c>
      <c r="D123" s="3" t="s">
        <v>1573</v>
      </c>
      <c r="E123" s="7"/>
      <c r="F123" s="3" t="s">
        <v>10982</v>
      </c>
      <c r="G123" s="3" t="s">
        <v>10983</v>
      </c>
      <c r="H123" s="3" t="s">
        <v>10984</v>
      </c>
      <c r="I123" s="7" t="s">
        <v>1576</v>
      </c>
      <c r="J123" s="3"/>
      <c r="K123" s="3"/>
    </row>
    <row r="124" spans="2:11" ht="15">
      <c r="B124" s="3" t="s">
        <v>1746</v>
      </c>
      <c r="C124" s="3" t="s">
        <v>10985</v>
      </c>
      <c r="D124" s="3" t="s">
        <v>1573</v>
      </c>
      <c r="E124" s="7"/>
      <c r="F124" s="3" t="s">
        <v>10986</v>
      </c>
      <c r="G124" s="3" t="s">
        <v>10987</v>
      </c>
      <c r="H124" s="3" t="s">
        <v>1098</v>
      </c>
      <c r="I124" s="7" t="s">
        <v>1576</v>
      </c>
      <c r="J124" s="3"/>
      <c r="K124" s="3"/>
    </row>
    <row r="125" spans="2:11" ht="15">
      <c r="B125" s="3" t="s">
        <v>1649</v>
      </c>
      <c r="C125" s="3" t="s">
        <v>10988</v>
      </c>
      <c r="D125" s="3" t="s">
        <v>1573</v>
      </c>
      <c r="E125" s="7"/>
      <c r="F125" s="3" t="s">
        <v>10989</v>
      </c>
      <c r="G125" s="3" t="s">
        <v>10990</v>
      </c>
      <c r="H125" s="3" t="s">
        <v>1098</v>
      </c>
      <c r="I125" s="7" t="s">
        <v>1576</v>
      </c>
      <c r="J125" s="3"/>
      <c r="K125" s="3"/>
    </row>
    <row r="126" spans="2:11" ht="15">
      <c r="B126" s="3" t="s">
        <v>1199</v>
      </c>
      <c r="C126" s="3" t="s">
        <v>10991</v>
      </c>
      <c r="D126" s="3" t="s">
        <v>1573</v>
      </c>
      <c r="E126" s="7"/>
      <c r="F126" s="3" t="s">
        <v>10992</v>
      </c>
      <c r="G126" s="3" t="s">
        <v>10993</v>
      </c>
      <c r="H126" s="3" t="s">
        <v>1098</v>
      </c>
      <c r="I126" s="7" t="s">
        <v>1576</v>
      </c>
      <c r="J126" s="3"/>
      <c r="K126" s="3"/>
    </row>
    <row r="127" spans="2:11" ht="15">
      <c r="B127" s="3" t="s">
        <v>1457</v>
      </c>
      <c r="C127" s="3" t="s">
        <v>10994</v>
      </c>
      <c r="D127" s="3" t="s">
        <v>1573</v>
      </c>
      <c r="E127" s="7"/>
      <c r="F127" s="3" t="s">
        <v>10995</v>
      </c>
      <c r="G127" s="3" t="s">
        <v>10996</v>
      </c>
      <c r="H127" s="3"/>
      <c r="I127" s="7" t="s">
        <v>1576</v>
      </c>
      <c r="J127" s="3"/>
      <c r="K127" s="3"/>
    </row>
    <row r="128" spans="2:11" ht="15">
      <c r="B128" s="3" t="s">
        <v>1716</v>
      </c>
      <c r="C128" s="3" t="s">
        <v>10997</v>
      </c>
      <c r="D128" s="3" t="s">
        <v>1573</v>
      </c>
      <c r="E128" s="7"/>
      <c r="F128" s="3" t="s">
        <v>10998</v>
      </c>
      <c r="G128" s="3" t="s">
        <v>10999</v>
      </c>
      <c r="H128" s="3"/>
      <c r="I128" s="7" t="s">
        <v>1576</v>
      </c>
      <c r="J128" s="3"/>
      <c r="K128" s="3"/>
    </row>
    <row r="129" spans="2:11" ht="15">
      <c r="B129" s="3" t="s">
        <v>1698</v>
      </c>
      <c r="C129" s="3" t="s">
        <v>11000</v>
      </c>
      <c r="D129" s="3" t="s">
        <v>1573</v>
      </c>
      <c r="E129" s="7"/>
      <c r="F129" s="3" t="s">
        <v>11001</v>
      </c>
      <c r="G129" s="3" t="s">
        <v>11002</v>
      </c>
      <c r="H129" s="3" t="s">
        <v>11003</v>
      </c>
      <c r="I129" s="7" t="s">
        <v>1576</v>
      </c>
      <c r="J129" s="3"/>
      <c r="K129" s="3"/>
    </row>
    <row r="130" spans="2:11" ht="15">
      <c r="B130" s="3" t="s">
        <v>1577</v>
      </c>
      <c r="C130" s="3" t="s">
        <v>11004</v>
      </c>
      <c r="D130" s="3" t="s">
        <v>1573</v>
      </c>
      <c r="E130" s="7"/>
      <c r="F130" s="3" t="s">
        <v>11005</v>
      </c>
      <c r="G130" s="3" t="s">
        <v>11006</v>
      </c>
      <c r="H130" s="3" t="s">
        <v>1098</v>
      </c>
      <c r="I130" s="7" t="s">
        <v>1576</v>
      </c>
      <c r="J130" s="3"/>
      <c r="K130" s="3"/>
    </row>
    <row r="131" spans="2:11" ht="15">
      <c r="B131" s="3" t="s">
        <v>1513</v>
      </c>
      <c r="C131" s="3" t="s">
        <v>11007</v>
      </c>
      <c r="D131" s="3" t="s">
        <v>1573</v>
      </c>
      <c r="E131" s="7"/>
      <c r="F131" s="3" t="s">
        <v>11008</v>
      </c>
      <c r="G131" s="3" t="s">
        <v>11009</v>
      </c>
      <c r="H131" s="3" t="s">
        <v>1098</v>
      </c>
      <c r="I131" s="7" t="s">
        <v>1576</v>
      </c>
      <c r="J131" s="3"/>
      <c r="K131" s="3"/>
    </row>
    <row r="132" spans="2:11" ht="15">
      <c r="B132" s="3" t="s">
        <v>1690</v>
      </c>
      <c r="C132" s="3" t="s">
        <v>11010</v>
      </c>
      <c r="D132" s="3" t="s">
        <v>1038</v>
      </c>
      <c r="E132" s="7" t="s">
        <v>5037</v>
      </c>
      <c r="F132" s="3" t="s">
        <v>5811</v>
      </c>
      <c r="G132" s="3" t="s">
        <v>11011</v>
      </c>
      <c r="H132" s="3" t="s">
        <v>11011</v>
      </c>
      <c r="I132" s="7" t="s">
        <v>1049</v>
      </c>
      <c r="J132" s="3"/>
      <c r="K132" s="3"/>
    </row>
    <row r="133" spans="2:11" ht="15">
      <c r="B133" s="3" t="s">
        <v>1100</v>
      </c>
      <c r="C133" s="3" t="s">
        <v>11012</v>
      </c>
      <c r="D133" s="3" t="s">
        <v>1066</v>
      </c>
      <c r="E133" s="7" t="s">
        <v>1095</v>
      </c>
      <c r="F133" s="3" t="s">
        <v>11013</v>
      </c>
      <c r="G133" s="3" t="s">
        <v>11014</v>
      </c>
      <c r="H133" s="3" t="s">
        <v>1098</v>
      </c>
      <c r="I133" s="7" t="s">
        <v>1099</v>
      </c>
      <c r="J133" s="3"/>
      <c r="K133" s="3"/>
    </row>
    <row r="134" spans="2:11" ht="15">
      <c r="B134" s="3" t="s">
        <v>1557</v>
      </c>
      <c r="C134" s="3" t="s">
        <v>11015</v>
      </c>
      <c r="D134" s="3" t="s">
        <v>1038</v>
      </c>
      <c r="E134" s="7"/>
      <c r="F134" s="3" t="s">
        <v>11016</v>
      </c>
      <c r="G134" s="3" t="s">
        <v>11017</v>
      </c>
      <c r="H134" s="3" t="s">
        <v>1098</v>
      </c>
      <c r="I134" s="7" t="s">
        <v>1049</v>
      </c>
      <c r="J134" s="3"/>
      <c r="K134" s="3"/>
    </row>
    <row r="135" spans="2:11" ht="15">
      <c r="B135" s="3" t="s">
        <v>1542</v>
      </c>
      <c r="C135" s="3" t="s">
        <v>11018</v>
      </c>
      <c r="D135" s="3" t="s">
        <v>1038</v>
      </c>
      <c r="E135" s="7"/>
      <c r="F135" s="3" t="s">
        <v>11019</v>
      </c>
      <c r="G135" s="3" t="s">
        <v>11020</v>
      </c>
      <c r="H135" s="3" t="s">
        <v>1098</v>
      </c>
      <c r="I135" s="7" t="s">
        <v>1042</v>
      </c>
      <c r="J135" s="3"/>
      <c r="K135" s="3"/>
    </row>
    <row r="136" spans="2:11" ht="15">
      <c r="B136" s="3" t="s">
        <v>1527</v>
      </c>
      <c r="C136" s="3" t="s">
        <v>11021</v>
      </c>
      <c r="D136" s="3" t="s">
        <v>1038</v>
      </c>
      <c r="E136" s="7"/>
      <c r="F136" s="3" t="s">
        <v>11022</v>
      </c>
      <c r="G136" s="3" t="s">
        <v>11023</v>
      </c>
      <c r="H136" s="3" t="s">
        <v>1098</v>
      </c>
      <c r="I136" s="7" t="s">
        <v>1076</v>
      </c>
      <c r="J136" s="3"/>
      <c r="K136" s="3"/>
    </row>
    <row r="137" spans="2:11" ht="15">
      <c r="B137" s="3" t="s">
        <v>1105</v>
      </c>
      <c r="C137" s="3" t="s">
        <v>11024</v>
      </c>
      <c r="D137" s="3" t="s">
        <v>1066</v>
      </c>
      <c r="E137" s="7" t="s">
        <v>1095</v>
      </c>
      <c r="F137" s="3" t="s">
        <v>11025</v>
      </c>
      <c r="G137" s="3" t="s">
        <v>11026</v>
      </c>
      <c r="H137" s="3" t="s">
        <v>1098</v>
      </c>
      <c r="I137" s="7" t="s">
        <v>1099</v>
      </c>
      <c r="J137" s="3"/>
      <c r="K137" s="3"/>
    </row>
    <row r="138" spans="2:11" ht="15">
      <c r="B138" s="3" t="s">
        <v>1562</v>
      </c>
      <c r="C138" s="3" t="s">
        <v>11027</v>
      </c>
      <c r="D138" s="3" t="s">
        <v>1066</v>
      </c>
      <c r="E138" s="7" t="s">
        <v>1095</v>
      </c>
      <c r="F138" s="3" t="s">
        <v>11028</v>
      </c>
      <c r="G138" s="3" t="s">
        <v>11029</v>
      </c>
      <c r="H138" s="3" t="s">
        <v>1098</v>
      </c>
      <c r="I138" s="7" t="s">
        <v>1099</v>
      </c>
      <c r="J138" s="3"/>
      <c r="K138" s="3"/>
    </row>
    <row r="139" spans="2:11" ht="15">
      <c r="B139" s="3" t="s">
        <v>1547</v>
      </c>
      <c r="C139" s="3" t="s">
        <v>11030</v>
      </c>
      <c r="D139" s="3" t="s">
        <v>1038</v>
      </c>
      <c r="E139" s="7"/>
      <c r="F139" s="3" t="s">
        <v>11031</v>
      </c>
      <c r="G139" s="3" t="s">
        <v>11032</v>
      </c>
      <c r="H139" s="3" t="s">
        <v>1098</v>
      </c>
      <c r="I139" s="7" t="s">
        <v>1099</v>
      </c>
      <c r="J139" s="3"/>
      <c r="K139" s="3"/>
    </row>
    <row r="140" spans="2:11" ht="15">
      <c r="B140" s="3" t="s">
        <v>1532</v>
      </c>
      <c r="C140" s="3" t="s">
        <v>11033</v>
      </c>
      <c r="D140" s="3" t="s">
        <v>1038</v>
      </c>
      <c r="E140" s="7"/>
      <c r="F140" s="3" t="s">
        <v>11034</v>
      </c>
      <c r="G140" s="3" t="s">
        <v>11035</v>
      </c>
      <c r="H140" s="3" t="s">
        <v>1098</v>
      </c>
      <c r="I140" s="7" t="s">
        <v>1049</v>
      </c>
      <c r="J140" s="3"/>
      <c r="K140" s="3"/>
    </row>
    <row r="141" spans="2:11" ht="15">
      <c r="B141" s="3" t="s">
        <v>1730</v>
      </c>
      <c r="C141" s="3" t="s">
        <v>11036</v>
      </c>
      <c r="D141" s="3" t="s">
        <v>1066</v>
      </c>
      <c r="E141" s="7" t="s">
        <v>1095</v>
      </c>
      <c r="F141" s="3" t="s">
        <v>11037</v>
      </c>
      <c r="G141" s="3" t="s">
        <v>11038</v>
      </c>
      <c r="H141" s="3" t="s">
        <v>1098</v>
      </c>
      <c r="I141" s="7" t="s">
        <v>1099</v>
      </c>
      <c r="J141" s="3"/>
      <c r="K141" s="3"/>
    </row>
    <row r="142" spans="2:11" ht="15">
      <c r="B142" s="3" t="s">
        <v>1734</v>
      </c>
      <c r="C142" s="3" t="s">
        <v>11039</v>
      </c>
      <c r="D142" s="3" t="s">
        <v>1066</v>
      </c>
      <c r="E142" s="7" t="s">
        <v>1095</v>
      </c>
      <c r="F142" s="3" t="s">
        <v>11040</v>
      </c>
      <c r="G142" s="3" t="s">
        <v>11041</v>
      </c>
      <c r="H142" s="3" t="s">
        <v>1098</v>
      </c>
      <c r="I142" s="7" t="s">
        <v>1099</v>
      </c>
      <c r="J142" s="3"/>
      <c r="K142" s="3"/>
    </row>
    <row r="143" spans="2:11" ht="15">
      <c r="B143" s="3" t="s">
        <v>1305</v>
      </c>
      <c r="C143" s="3" t="s">
        <v>11042</v>
      </c>
      <c r="D143" s="3" t="s">
        <v>1038</v>
      </c>
      <c r="E143" s="7"/>
      <c r="F143" s="3" t="s">
        <v>11043</v>
      </c>
      <c r="G143" s="3" t="s">
        <v>11044</v>
      </c>
      <c r="H143" s="3" t="s">
        <v>1098</v>
      </c>
      <c r="I143" s="7" t="s">
        <v>1076</v>
      </c>
      <c r="J143" s="3"/>
      <c r="K143" s="3"/>
    </row>
    <row r="144" spans="2:11" ht="15">
      <c r="B144" s="3" t="s">
        <v>1308</v>
      </c>
      <c r="C144" s="3" t="s">
        <v>11045</v>
      </c>
      <c r="D144" s="3" t="s">
        <v>1038</v>
      </c>
      <c r="E144" s="7"/>
      <c r="F144" s="3" t="s">
        <v>11046</v>
      </c>
      <c r="G144" s="3" t="s">
        <v>11047</v>
      </c>
      <c r="H144" s="3" t="s">
        <v>1098</v>
      </c>
      <c r="I144" s="7" t="s">
        <v>1076</v>
      </c>
      <c r="J144" s="3"/>
      <c r="K144" s="3"/>
    </row>
    <row r="145" spans="2:11" ht="15">
      <c r="B145" s="3" t="s">
        <v>1396</v>
      </c>
      <c r="C145" s="3" t="s">
        <v>11048</v>
      </c>
      <c r="D145" s="3" t="s">
        <v>1038</v>
      </c>
      <c r="E145" s="7"/>
      <c r="F145" s="3" t="s">
        <v>11049</v>
      </c>
      <c r="G145" s="3" t="s">
        <v>11050</v>
      </c>
      <c r="H145" s="3" t="s">
        <v>1098</v>
      </c>
      <c r="I145" s="7" t="s">
        <v>1076</v>
      </c>
      <c r="J145" s="3"/>
      <c r="K145" s="3"/>
    </row>
    <row r="146" spans="2:11" ht="15">
      <c r="B146" s="3" t="s">
        <v>1399</v>
      </c>
      <c r="C146" s="3" t="s">
        <v>11051</v>
      </c>
      <c r="D146" s="3" t="s">
        <v>1038</v>
      </c>
      <c r="E146" s="7"/>
      <c r="F146" s="3" t="s">
        <v>11052</v>
      </c>
      <c r="G146" s="3" t="s">
        <v>11053</v>
      </c>
      <c r="H146" s="3" t="s">
        <v>1098</v>
      </c>
      <c r="I146" s="7" t="s">
        <v>1076</v>
      </c>
      <c r="J146" s="3"/>
      <c r="K146" s="3"/>
    </row>
    <row r="147" spans="2:11" ht="15">
      <c r="B147" s="3" t="s">
        <v>1402</v>
      </c>
      <c r="C147" s="3" t="s">
        <v>11054</v>
      </c>
      <c r="D147" s="3" t="s">
        <v>1066</v>
      </c>
      <c r="E147" s="7" t="s">
        <v>1095</v>
      </c>
      <c r="F147" s="3" t="s">
        <v>11055</v>
      </c>
      <c r="G147" s="3" t="s">
        <v>11056</v>
      </c>
      <c r="H147" s="3" t="s">
        <v>1098</v>
      </c>
      <c r="I147" s="7" t="s">
        <v>1099</v>
      </c>
      <c r="J147" s="3"/>
      <c r="K147" s="3"/>
    </row>
    <row r="148" spans="2:11" ht="15">
      <c r="B148" s="3" t="s">
        <v>1406</v>
      </c>
      <c r="C148" s="3" t="s">
        <v>11057</v>
      </c>
      <c r="D148" s="3" t="s">
        <v>1066</v>
      </c>
      <c r="E148" s="7" t="s">
        <v>1095</v>
      </c>
      <c r="F148" s="3" t="s">
        <v>11058</v>
      </c>
      <c r="G148" s="3" t="s">
        <v>11059</v>
      </c>
      <c r="H148" s="3" t="s">
        <v>1098</v>
      </c>
      <c r="I148" s="7" t="s">
        <v>1099</v>
      </c>
      <c r="J148" s="3"/>
      <c r="K148" s="3"/>
    </row>
    <row r="149" spans="2:11" ht="15">
      <c r="B149" s="3" t="s">
        <v>1409</v>
      </c>
      <c r="C149" s="3" t="s">
        <v>11060</v>
      </c>
      <c r="D149" s="3" t="s">
        <v>1066</v>
      </c>
      <c r="E149" s="7" t="s">
        <v>1095</v>
      </c>
      <c r="F149" s="3" t="s">
        <v>11061</v>
      </c>
      <c r="G149" s="3" t="s">
        <v>11062</v>
      </c>
      <c r="H149" s="3" t="s">
        <v>1098</v>
      </c>
      <c r="I149" s="7" t="s">
        <v>1099</v>
      </c>
      <c r="J149" s="3"/>
      <c r="K149" s="3"/>
    </row>
    <row r="150" spans="2:11" ht="15">
      <c r="B150" s="3" t="s">
        <v>1413</v>
      </c>
      <c r="C150" s="3" t="s">
        <v>11063</v>
      </c>
      <c r="D150" s="3" t="s">
        <v>1038</v>
      </c>
      <c r="E150" s="7"/>
      <c r="F150" s="3" t="s">
        <v>11064</v>
      </c>
      <c r="G150" s="3" t="s">
        <v>11065</v>
      </c>
      <c r="H150" s="3" t="s">
        <v>1098</v>
      </c>
      <c r="I150" s="7" t="s">
        <v>1076</v>
      </c>
      <c r="J150" s="3"/>
      <c r="K150" s="3"/>
    </row>
    <row r="151" spans="2:11" ht="15">
      <c r="B151" s="3" t="s">
        <v>1231</v>
      </c>
      <c r="C151" s="3" t="s">
        <v>11066</v>
      </c>
      <c r="D151" s="3" t="s">
        <v>1038</v>
      </c>
      <c r="E151" s="7"/>
      <c r="F151" s="3" t="s">
        <v>11067</v>
      </c>
      <c r="G151" s="3" t="s">
        <v>11068</v>
      </c>
      <c r="H151" s="3" t="s">
        <v>1098</v>
      </c>
      <c r="I151" s="7" t="s">
        <v>1076</v>
      </c>
      <c r="J151" s="3"/>
      <c r="K151" s="3"/>
    </row>
    <row r="152" spans="2:11" ht="15">
      <c r="B152" s="3" t="s">
        <v>1235</v>
      </c>
      <c r="C152" s="3" t="s">
        <v>11069</v>
      </c>
      <c r="D152" s="3" t="s">
        <v>1066</v>
      </c>
      <c r="E152" s="7" t="s">
        <v>1095</v>
      </c>
      <c r="F152" s="3" t="s">
        <v>11070</v>
      </c>
      <c r="G152" s="3" t="s">
        <v>11071</v>
      </c>
      <c r="H152" s="3" t="s">
        <v>1098</v>
      </c>
      <c r="I152" s="7" t="s">
        <v>1099</v>
      </c>
      <c r="J152" s="3"/>
      <c r="K152" s="3"/>
    </row>
    <row r="153" spans="2:11" ht="15">
      <c r="B153" s="3" t="s">
        <v>1238</v>
      </c>
      <c r="C153" s="3" t="s">
        <v>11072</v>
      </c>
      <c r="D153" s="3" t="s">
        <v>1038</v>
      </c>
      <c r="E153" s="7"/>
      <c r="F153" s="3" t="s">
        <v>11073</v>
      </c>
      <c r="G153" s="3" t="s">
        <v>11074</v>
      </c>
      <c r="H153" s="3" t="s">
        <v>1098</v>
      </c>
      <c r="I153" s="7" t="s">
        <v>1076</v>
      </c>
      <c r="J153" s="3"/>
      <c r="K153" s="3"/>
    </row>
    <row r="154" spans="2:11" ht="15">
      <c r="B154" s="3" t="s">
        <v>1242</v>
      </c>
      <c r="C154" s="3" t="s">
        <v>11075</v>
      </c>
      <c r="D154" s="3" t="s">
        <v>1066</v>
      </c>
      <c r="E154" s="7" t="s">
        <v>1095</v>
      </c>
      <c r="F154" s="3" t="s">
        <v>11076</v>
      </c>
      <c r="G154" s="3" t="s">
        <v>11077</v>
      </c>
      <c r="H154" s="3" t="s">
        <v>1098</v>
      </c>
      <c r="I154" s="7" t="s">
        <v>1099</v>
      </c>
      <c r="J154" s="3"/>
      <c r="K154" s="3"/>
    </row>
    <row r="155" spans="2:11" ht="15">
      <c r="B155" s="3" t="s">
        <v>1245</v>
      </c>
      <c r="C155" s="3" t="s">
        <v>11078</v>
      </c>
      <c r="D155" s="3" t="s">
        <v>1573</v>
      </c>
      <c r="E155" s="7"/>
      <c r="F155" s="3" t="s">
        <v>11079</v>
      </c>
      <c r="G155" s="3" t="s">
        <v>11080</v>
      </c>
      <c r="H155" s="3" t="s">
        <v>1098</v>
      </c>
      <c r="I155" s="7" t="s">
        <v>1099</v>
      </c>
      <c r="J155" s="3"/>
      <c r="K155" s="3"/>
    </row>
    <row r="156" spans="2:11" ht="15">
      <c r="B156" s="3" t="s">
        <v>1249</v>
      </c>
      <c r="C156" s="3" t="s">
        <v>11081</v>
      </c>
      <c r="D156" s="3" t="s">
        <v>1038</v>
      </c>
      <c r="E156" s="7"/>
      <c r="F156" s="3" t="s">
        <v>11082</v>
      </c>
      <c r="G156" s="3" t="s">
        <v>11083</v>
      </c>
      <c r="H156" s="3" t="s">
        <v>1098</v>
      </c>
      <c r="I156" s="7" t="s">
        <v>1076</v>
      </c>
      <c r="J156" s="3"/>
      <c r="K156" s="3"/>
    </row>
    <row r="157" spans="2:11" ht="15">
      <c r="B157" s="3" t="s">
        <v>1280</v>
      </c>
      <c r="C157" s="3" t="s">
        <v>11084</v>
      </c>
      <c r="D157" s="3" t="s">
        <v>1573</v>
      </c>
      <c r="E157" s="7"/>
      <c r="F157" s="3" t="s">
        <v>11085</v>
      </c>
      <c r="G157" s="3" t="s">
        <v>11086</v>
      </c>
      <c r="H157" s="3" t="s">
        <v>1098</v>
      </c>
      <c r="I157" s="7" t="s">
        <v>1099</v>
      </c>
      <c r="J157" s="3"/>
      <c r="K157" s="3"/>
    </row>
    <row r="158" spans="2:11" ht="15">
      <c r="B158" s="3" t="s">
        <v>1178</v>
      </c>
      <c r="C158" s="3" t="s">
        <v>11087</v>
      </c>
      <c r="D158" s="3" t="s">
        <v>1038</v>
      </c>
      <c r="E158" s="7"/>
      <c r="F158" s="3" t="s">
        <v>11088</v>
      </c>
      <c r="G158" s="3" t="s">
        <v>11089</v>
      </c>
      <c r="H158" s="3" t="s">
        <v>1098</v>
      </c>
      <c r="I158" s="7" t="s">
        <v>1076</v>
      </c>
      <c r="J158" s="3"/>
      <c r="K158" s="3"/>
    </row>
    <row r="159" spans="2:11" ht="15">
      <c r="B159" s="3" t="s">
        <v>1486</v>
      </c>
      <c r="C159" s="3" t="s">
        <v>11090</v>
      </c>
      <c r="D159" s="3" t="s">
        <v>1066</v>
      </c>
      <c r="E159" s="7" t="s">
        <v>1095</v>
      </c>
      <c r="F159" s="3" t="s">
        <v>11091</v>
      </c>
      <c r="G159" s="3" t="s">
        <v>11092</v>
      </c>
      <c r="H159" s="3" t="s">
        <v>1098</v>
      </c>
      <c r="I159" s="7" t="s">
        <v>1099</v>
      </c>
      <c r="J159" s="3"/>
      <c r="K159" s="3"/>
    </row>
    <row r="160" spans="2:11" ht="15">
      <c r="B160" s="3" t="s">
        <v>1490</v>
      </c>
      <c r="C160" s="3" t="s">
        <v>11093</v>
      </c>
      <c r="D160" s="3" t="s">
        <v>1038</v>
      </c>
      <c r="E160" s="7"/>
      <c r="F160" s="3" t="s">
        <v>11094</v>
      </c>
      <c r="G160" s="3" t="s">
        <v>11095</v>
      </c>
      <c r="H160" s="3" t="s">
        <v>1098</v>
      </c>
      <c r="I160" s="7" t="s">
        <v>1076</v>
      </c>
      <c r="J160" s="3"/>
      <c r="K160" s="3"/>
    </row>
    <row r="161" spans="2:11" ht="15">
      <c r="B161" s="3" t="s">
        <v>1654</v>
      </c>
      <c r="C161" s="3" t="s">
        <v>11096</v>
      </c>
      <c r="D161" s="3" t="s">
        <v>1038</v>
      </c>
      <c r="E161" s="7"/>
      <c r="F161" s="3" t="s">
        <v>11097</v>
      </c>
      <c r="G161" s="3" t="s">
        <v>11098</v>
      </c>
      <c r="H161" s="3" t="s">
        <v>1098</v>
      </c>
      <c r="I161" s="7" t="s">
        <v>1076</v>
      </c>
      <c r="J161" s="3"/>
      <c r="K161" s="3"/>
    </row>
    <row r="162" spans="2:11" ht="15">
      <c r="B162" s="3" t="s">
        <v>1257</v>
      </c>
      <c r="C162" s="3" t="s">
        <v>11099</v>
      </c>
      <c r="D162" s="3" t="s">
        <v>1038</v>
      </c>
      <c r="E162" s="7"/>
      <c r="F162" s="3" t="s">
        <v>11100</v>
      </c>
      <c r="G162" s="3" t="s">
        <v>11101</v>
      </c>
      <c r="H162" s="3" t="s">
        <v>1098</v>
      </c>
      <c r="I162" s="7" t="s">
        <v>1049</v>
      </c>
      <c r="J162" s="3"/>
      <c r="K162" s="3"/>
    </row>
    <row r="163" spans="2:11" ht="15">
      <c r="B163" s="3" t="s">
        <v>1266</v>
      </c>
      <c r="C163" s="3" t="s">
        <v>11102</v>
      </c>
      <c r="D163" s="3" t="s">
        <v>1038</v>
      </c>
      <c r="E163" s="7"/>
      <c r="F163" s="3" t="s">
        <v>11103</v>
      </c>
      <c r="G163" s="3" t="s">
        <v>11104</v>
      </c>
      <c r="H163" s="3" t="s">
        <v>1098</v>
      </c>
      <c r="I163" s="7" t="s">
        <v>1049</v>
      </c>
      <c r="J163" s="3"/>
      <c r="K163" s="3"/>
    </row>
    <row r="164" spans="2:11" ht="15">
      <c r="B164" s="3" t="s">
        <v>1262</v>
      </c>
      <c r="C164" s="3" t="s">
        <v>11105</v>
      </c>
      <c r="D164" s="3" t="s">
        <v>1038</v>
      </c>
      <c r="E164" s="7"/>
      <c r="F164" s="3" t="s">
        <v>11106</v>
      </c>
      <c r="G164" s="3" t="s">
        <v>11107</v>
      </c>
      <c r="H164" s="3" t="s">
        <v>1098</v>
      </c>
      <c r="I164" s="7" t="s">
        <v>1076</v>
      </c>
      <c r="J164" s="3"/>
      <c r="K164" s="3"/>
    </row>
    <row r="165" spans="2:11" ht="15">
      <c r="B165" s="3" t="s">
        <v>1769</v>
      </c>
      <c r="C165" s="3" t="s">
        <v>11108</v>
      </c>
      <c r="D165" s="3" t="s">
        <v>1573</v>
      </c>
      <c r="E165" s="7"/>
      <c r="F165" s="3" t="s">
        <v>11109</v>
      </c>
      <c r="G165" s="3" t="s">
        <v>11110</v>
      </c>
      <c r="H165" s="3" t="s">
        <v>1098</v>
      </c>
      <c r="I165" s="7" t="s">
        <v>1099</v>
      </c>
      <c r="J165" s="3"/>
      <c r="K165" s="3"/>
    </row>
    <row r="166" spans="2:11" ht="15">
      <c r="B166" s="3" t="s">
        <v>1773</v>
      </c>
      <c r="C166" s="3" t="s">
        <v>11111</v>
      </c>
      <c r="D166" s="3" t="s">
        <v>1066</v>
      </c>
      <c r="E166" s="7" t="s">
        <v>1095</v>
      </c>
      <c r="F166" s="3" t="s">
        <v>11112</v>
      </c>
      <c r="G166" s="3" t="s">
        <v>11113</v>
      </c>
      <c r="H166" s="3" t="s">
        <v>1098</v>
      </c>
      <c r="I166" s="7" t="s">
        <v>1099</v>
      </c>
      <c r="J166" s="3"/>
      <c r="K166" s="3"/>
    </row>
    <row r="167" spans="2:11" ht="15">
      <c r="B167" s="3" t="s">
        <v>1777</v>
      </c>
      <c r="C167" s="3" t="s">
        <v>11114</v>
      </c>
      <c r="D167" s="3" t="s">
        <v>1573</v>
      </c>
      <c r="E167" s="7"/>
      <c r="F167" s="3" t="s">
        <v>11115</v>
      </c>
      <c r="G167" s="3" t="s">
        <v>11116</v>
      </c>
      <c r="H167" s="3" t="s">
        <v>1098</v>
      </c>
      <c r="I167" s="7" t="s">
        <v>1099</v>
      </c>
      <c r="J167" s="3"/>
      <c r="K167" s="3"/>
    </row>
    <row r="168" spans="2:11" ht="15">
      <c r="B168" s="3" t="s">
        <v>1781</v>
      </c>
      <c r="C168" s="3" t="s">
        <v>11117</v>
      </c>
      <c r="D168" s="3" t="s">
        <v>1038</v>
      </c>
      <c r="E168" s="7"/>
      <c r="F168" s="3" t="s">
        <v>11118</v>
      </c>
      <c r="G168" s="3" t="s">
        <v>11119</v>
      </c>
      <c r="H168" s="3" t="s">
        <v>1098</v>
      </c>
      <c r="I168" s="7" t="s">
        <v>6527</v>
      </c>
      <c r="J168" s="3"/>
      <c r="K168" s="3"/>
    </row>
    <row r="169" spans="2:11" ht="15">
      <c r="B169" s="3" t="s">
        <v>1784</v>
      </c>
      <c r="C169" s="3" t="s">
        <v>11120</v>
      </c>
      <c r="D169" s="3" t="s">
        <v>1038</v>
      </c>
      <c r="E169" s="7"/>
      <c r="F169" s="3" t="s">
        <v>11121</v>
      </c>
      <c r="G169" s="3" t="s">
        <v>11122</v>
      </c>
      <c r="H169" s="3" t="s">
        <v>1098</v>
      </c>
      <c r="I169" s="7" t="s">
        <v>1049</v>
      </c>
      <c r="J169" s="3"/>
      <c r="K169" s="3"/>
    </row>
    <row r="170" spans="2:11" ht="15">
      <c r="B170" s="3" t="s">
        <v>1788</v>
      </c>
      <c r="C170" s="3" t="s">
        <v>11123</v>
      </c>
      <c r="D170" s="3" t="s">
        <v>1038</v>
      </c>
      <c r="E170" s="7"/>
      <c r="F170" s="3" t="s">
        <v>11124</v>
      </c>
      <c r="G170" s="3" t="s">
        <v>11125</v>
      </c>
      <c r="H170" s="3" t="s">
        <v>1098</v>
      </c>
      <c r="I170" s="7" t="s">
        <v>1049</v>
      </c>
      <c r="J170" s="3"/>
      <c r="K170" s="3"/>
    </row>
    <row r="171" spans="2:11" ht="15">
      <c r="B171" s="3" t="s">
        <v>1792</v>
      </c>
      <c r="C171" s="3" t="s">
        <v>11126</v>
      </c>
      <c r="D171" s="3" t="s">
        <v>1038</v>
      </c>
      <c r="E171" s="7"/>
      <c r="F171" s="3" t="s">
        <v>11127</v>
      </c>
      <c r="G171" s="3" t="s">
        <v>11128</v>
      </c>
      <c r="H171" s="3" t="s">
        <v>1098</v>
      </c>
      <c r="I171" s="7" t="s">
        <v>1049</v>
      </c>
      <c r="J171" s="3"/>
      <c r="K171" s="3"/>
    </row>
    <row r="172" spans="2:11" ht="15">
      <c r="B172" s="3" t="s">
        <v>1796</v>
      </c>
      <c r="C172" s="3" t="s">
        <v>11129</v>
      </c>
      <c r="D172" s="3" t="s">
        <v>1573</v>
      </c>
      <c r="E172" s="7"/>
      <c r="F172" s="3" t="s">
        <v>11130</v>
      </c>
      <c r="G172" s="3" t="s">
        <v>11131</v>
      </c>
      <c r="H172" s="3" t="s">
        <v>1098</v>
      </c>
      <c r="I172" s="7" t="s">
        <v>1099</v>
      </c>
      <c r="J172" s="3"/>
      <c r="K172" s="3"/>
    </row>
    <row r="173" spans="2:11" ht="15">
      <c r="B173" s="3" t="s">
        <v>1800</v>
      </c>
      <c r="C173" s="3" t="s">
        <v>11132</v>
      </c>
      <c r="D173" s="3" t="s">
        <v>1038</v>
      </c>
      <c r="E173" s="7"/>
      <c r="F173" s="3" t="s">
        <v>11133</v>
      </c>
      <c r="G173" s="3" t="s">
        <v>11134</v>
      </c>
      <c r="H173" s="3" t="s">
        <v>1098</v>
      </c>
      <c r="I173" s="7" t="s">
        <v>6527</v>
      </c>
      <c r="J173" s="3"/>
      <c r="K173" s="3"/>
    </row>
    <row r="174" spans="2:11" ht="15">
      <c r="B174" s="3" t="s">
        <v>1804</v>
      </c>
      <c r="C174" s="3" t="s">
        <v>11135</v>
      </c>
      <c r="D174" s="3" t="s">
        <v>1038</v>
      </c>
      <c r="E174" s="7"/>
      <c r="F174" s="3" t="s">
        <v>11136</v>
      </c>
      <c r="G174" s="3" t="s">
        <v>11137</v>
      </c>
      <c r="H174" s="3" t="s">
        <v>1098</v>
      </c>
      <c r="I174" s="7" t="s">
        <v>6527</v>
      </c>
      <c r="J174" s="3"/>
      <c r="K174" s="3"/>
    </row>
    <row r="175" spans="2:11" ht="15">
      <c r="B175" s="3" t="s">
        <v>1808</v>
      </c>
      <c r="C175" s="3" t="s">
        <v>11138</v>
      </c>
      <c r="D175" s="3" t="s">
        <v>1066</v>
      </c>
      <c r="E175" s="7" t="s">
        <v>1095</v>
      </c>
      <c r="F175" s="3" t="s">
        <v>11139</v>
      </c>
      <c r="G175" s="3" t="s">
        <v>11140</v>
      </c>
      <c r="H175" s="3" t="s">
        <v>1098</v>
      </c>
      <c r="I175" s="7" t="s">
        <v>1099</v>
      </c>
      <c r="J175" s="3"/>
      <c r="K175" s="3"/>
    </row>
    <row r="176" spans="2:11" ht="15">
      <c r="B176" s="3" t="s">
        <v>1812</v>
      </c>
      <c r="C176" s="3" t="s">
        <v>11141</v>
      </c>
      <c r="D176" s="3" t="s">
        <v>1038</v>
      </c>
      <c r="E176" s="7"/>
      <c r="F176" s="3" t="s">
        <v>11142</v>
      </c>
      <c r="G176" s="3" t="s">
        <v>11143</v>
      </c>
      <c r="H176" s="3" t="s">
        <v>1098</v>
      </c>
      <c r="I176" s="7" t="s">
        <v>6527</v>
      </c>
      <c r="J176" s="3"/>
      <c r="K176" s="3"/>
    </row>
    <row r="177" spans="2:11" ht="15">
      <c r="B177" s="3" t="s">
        <v>1816</v>
      </c>
      <c r="C177" s="3" t="s">
        <v>11144</v>
      </c>
      <c r="D177" s="3" t="s">
        <v>1038</v>
      </c>
      <c r="E177" s="7"/>
      <c r="F177" s="3" t="s">
        <v>11145</v>
      </c>
      <c r="G177" s="3" t="s">
        <v>11146</v>
      </c>
      <c r="H177" s="3" t="s">
        <v>1098</v>
      </c>
      <c r="I177" s="7" t="s">
        <v>6527</v>
      </c>
      <c r="J177" s="3"/>
      <c r="K177" s="3"/>
    </row>
    <row r="178" spans="2:11" ht="15">
      <c r="B178" s="3" t="s">
        <v>1820</v>
      </c>
      <c r="C178" s="3" t="s">
        <v>11147</v>
      </c>
      <c r="D178" s="3" t="s">
        <v>1038</v>
      </c>
      <c r="E178" s="7"/>
      <c r="F178" s="3" t="s">
        <v>11148</v>
      </c>
      <c r="G178" s="3" t="s">
        <v>11149</v>
      </c>
      <c r="H178" s="3" t="s">
        <v>1098</v>
      </c>
      <c r="I178" s="7" t="s">
        <v>6527</v>
      </c>
      <c r="J178" s="3"/>
      <c r="K178" s="3"/>
    </row>
    <row r="179" spans="2:11" ht="15">
      <c r="B179" s="3" t="s">
        <v>1824</v>
      </c>
      <c r="C179" s="3" t="s">
        <v>11150</v>
      </c>
      <c r="D179" s="3" t="s">
        <v>1038</v>
      </c>
      <c r="E179" s="7"/>
      <c r="F179" s="3" t="s">
        <v>11151</v>
      </c>
      <c r="G179" s="3" t="s">
        <v>11152</v>
      </c>
      <c r="H179" s="3" t="s">
        <v>1098</v>
      </c>
      <c r="I179" s="7" t="s">
        <v>6527</v>
      </c>
      <c r="J179" s="3"/>
      <c r="K179" s="3"/>
    </row>
    <row r="180" spans="2:11" ht="15">
      <c r="B180" s="3" t="s">
        <v>1828</v>
      </c>
      <c r="C180" s="3" t="s">
        <v>11153</v>
      </c>
      <c r="D180" s="3" t="s">
        <v>1038</v>
      </c>
      <c r="E180" s="7"/>
      <c r="F180" s="3" t="s">
        <v>11154</v>
      </c>
      <c r="G180" s="3" t="s">
        <v>11155</v>
      </c>
      <c r="H180" s="3" t="s">
        <v>1098</v>
      </c>
      <c r="I180" s="7" t="s">
        <v>6527</v>
      </c>
      <c r="J180" s="3"/>
      <c r="K180" s="3"/>
    </row>
    <row r="181" spans="2:11" ht="15">
      <c r="B181" s="3" t="s">
        <v>1832</v>
      </c>
      <c r="C181" s="3" t="s">
        <v>11156</v>
      </c>
      <c r="D181" s="3" t="s">
        <v>1038</v>
      </c>
      <c r="E181" s="7"/>
      <c r="F181" s="3" t="s">
        <v>11157</v>
      </c>
      <c r="G181" s="3" t="s">
        <v>11158</v>
      </c>
      <c r="H181" s="3" t="s">
        <v>1098</v>
      </c>
      <c r="I181" s="7" t="s">
        <v>1049</v>
      </c>
      <c r="J181" s="3"/>
      <c r="K181" s="3"/>
    </row>
    <row r="182" spans="2:11" ht="15">
      <c r="B182" s="3" t="s">
        <v>1836</v>
      </c>
      <c r="C182" s="3" t="s">
        <v>11159</v>
      </c>
      <c r="D182" s="3" t="s">
        <v>1573</v>
      </c>
      <c r="E182" s="7"/>
      <c r="F182" s="3" t="s">
        <v>11160</v>
      </c>
      <c r="G182" s="3" t="s">
        <v>11161</v>
      </c>
      <c r="H182" s="3" t="s">
        <v>1098</v>
      </c>
      <c r="I182" s="7" t="s">
        <v>1099</v>
      </c>
      <c r="J182" s="3"/>
      <c r="K182" s="3"/>
    </row>
    <row r="183" spans="2:11" ht="15">
      <c r="B183" s="3" t="s">
        <v>1840</v>
      </c>
      <c r="C183" s="3" t="s">
        <v>11162</v>
      </c>
      <c r="D183" s="3" t="s">
        <v>1573</v>
      </c>
      <c r="E183" s="7"/>
      <c r="F183" s="3" t="s">
        <v>11163</v>
      </c>
      <c r="G183" s="3" t="s">
        <v>11164</v>
      </c>
      <c r="H183" s="3" t="s">
        <v>1098</v>
      </c>
      <c r="I183" s="7" t="s">
        <v>1054</v>
      </c>
      <c r="J183" s="3"/>
      <c r="K183" s="3"/>
    </row>
    <row r="184" spans="2:11" ht="15">
      <c r="B184" s="3" t="s">
        <v>1846</v>
      </c>
      <c r="C184" s="3" t="s">
        <v>11165</v>
      </c>
      <c r="D184" s="3" t="s">
        <v>1066</v>
      </c>
      <c r="E184" s="7" t="s">
        <v>4970</v>
      </c>
      <c r="F184" s="3" t="s">
        <v>11166</v>
      </c>
      <c r="G184" s="3" t="s">
        <v>11167</v>
      </c>
      <c r="H184" s="3" t="s">
        <v>1098</v>
      </c>
      <c r="I184" s="7" t="s">
        <v>1042</v>
      </c>
      <c r="J184" s="3"/>
      <c r="K184" s="3"/>
    </row>
    <row r="185" spans="2:11" ht="15">
      <c r="B185" s="3" t="s">
        <v>1851</v>
      </c>
      <c r="C185" s="3" t="s">
        <v>11168</v>
      </c>
      <c r="D185" s="3" t="s">
        <v>1038</v>
      </c>
      <c r="E185" s="7"/>
      <c r="F185" s="3" t="s">
        <v>11169</v>
      </c>
      <c r="G185" s="3" t="s">
        <v>11170</v>
      </c>
      <c r="H185" s="3" t="s">
        <v>1098</v>
      </c>
      <c r="I185" s="7" t="s">
        <v>1054</v>
      </c>
      <c r="J185" s="3"/>
      <c r="K185" s="3"/>
    </row>
    <row r="186" spans="2:11" ht="15">
      <c r="B186" s="3" t="s">
        <v>1856</v>
      </c>
      <c r="C186" s="3" t="s">
        <v>11171</v>
      </c>
      <c r="D186" s="3" t="s">
        <v>1038</v>
      </c>
      <c r="E186" s="7"/>
      <c r="F186" s="3" t="s">
        <v>11172</v>
      </c>
      <c r="G186" s="3" t="s">
        <v>11173</v>
      </c>
      <c r="H186" s="3" t="s">
        <v>1098</v>
      </c>
      <c r="I186" s="7" t="s">
        <v>1076</v>
      </c>
      <c r="J186" s="3"/>
      <c r="K186" s="3"/>
    </row>
    <row r="187" spans="2:11" ht="15">
      <c r="B187" s="3" t="s">
        <v>1861</v>
      </c>
      <c r="C187" s="3" t="s">
        <v>11174</v>
      </c>
      <c r="D187" s="3" t="s">
        <v>1066</v>
      </c>
      <c r="E187" s="7" t="s">
        <v>4970</v>
      </c>
      <c r="F187" s="3" t="s">
        <v>11175</v>
      </c>
      <c r="G187" s="3" t="s">
        <v>11176</v>
      </c>
      <c r="H187" s="3" t="s">
        <v>1098</v>
      </c>
      <c r="I187" s="7" t="s">
        <v>1042</v>
      </c>
      <c r="J187" s="3"/>
      <c r="K187" s="3"/>
    </row>
    <row r="188" spans="2:11" ht="15">
      <c r="B188" s="3" t="s">
        <v>1867</v>
      </c>
      <c r="C188" s="3" t="s">
        <v>11177</v>
      </c>
      <c r="D188" s="3" t="s">
        <v>1038</v>
      </c>
      <c r="E188" s="7"/>
      <c r="F188" s="3" t="s">
        <v>11178</v>
      </c>
      <c r="G188" s="3" t="s">
        <v>11179</v>
      </c>
      <c r="H188" s="3" t="s">
        <v>1098</v>
      </c>
      <c r="I188" s="7" t="s">
        <v>1054</v>
      </c>
      <c r="J188" s="3"/>
      <c r="K188" s="3"/>
    </row>
    <row r="189" spans="2:11" ht="15">
      <c r="B189" s="3" t="s">
        <v>6136</v>
      </c>
      <c r="C189" s="3" t="s">
        <v>11180</v>
      </c>
      <c r="D189" s="3" t="s">
        <v>1038</v>
      </c>
      <c r="E189" s="7"/>
      <c r="F189" s="3" t="s">
        <v>11181</v>
      </c>
      <c r="G189" s="3" t="s">
        <v>11182</v>
      </c>
      <c r="H189" s="3" t="s">
        <v>1098</v>
      </c>
      <c r="I189" s="7" t="s">
        <v>1076</v>
      </c>
      <c r="J189" s="3"/>
      <c r="K189" s="3"/>
    </row>
    <row r="190" spans="2:11" ht="15">
      <c r="B190" s="3" t="s">
        <v>6138</v>
      </c>
      <c r="C190" s="3" t="s">
        <v>11183</v>
      </c>
      <c r="D190" s="3" t="s">
        <v>1038</v>
      </c>
      <c r="E190" s="7"/>
      <c r="F190" s="3" t="s">
        <v>11184</v>
      </c>
      <c r="G190" s="3" t="s">
        <v>11185</v>
      </c>
      <c r="H190" s="3" t="s">
        <v>1098</v>
      </c>
      <c r="I190" s="7" t="s">
        <v>1049</v>
      </c>
      <c r="J190" s="3"/>
      <c r="K190" s="3"/>
    </row>
    <row r="191" spans="2:11" ht="15">
      <c r="B191" s="3" t="s">
        <v>6140</v>
      </c>
      <c r="C191" s="3" t="s">
        <v>11186</v>
      </c>
      <c r="D191" s="3" t="s">
        <v>1066</v>
      </c>
      <c r="E191" s="7"/>
      <c r="F191" s="3" t="s">
        <v>11187</v>
      </c>
      <c r="G191" s="3" t="s">
        <v>11188</v>
      </c>
      <c r="H191" s="3" t="s">
        <v>1098</v>
      </c>
      <c r="I191" s="7" t="s">
        <v>1099</v>
      </c>
      <c r="J191" s="3"/>
      <c r="K191" s="3"/>
    </row>
    <row r="192" spans="2:11" ht="15">
      <c r="B192" s="3" t="s">
        <v>6142</v>
      </c>
      <c r="C192" s="3" t="s">
        <v>11189</v>
      </c>
      <c r="D192" s="3" t="s">
        <v>1066</v>
      </c>
      <c r="E192" s="7"/>
      <c r="F192" s="3" t="s">
        <v>11190</v>
      </c>
      <c r="G192" s="3" t="s">
        <v>11191</v>
      </c>
      <c r="H192" s="3" t="s">
        <v>1098</v>
      </c>
      <c r="I192" s="7" t="s">
        <v>1099</v>
      </c>
      <c r="J192" s="3"/>
      <c r="K192" s="3"/>
    </row>
    <row r="193" spans="2:11" ht="15">
      <c r="B193" s="3" t="s">
        <v>6144</v>
      </c>
      <c r="C193" s="3" t="s">
        <v>11192</v>
      </c>
      <c r="D193" s="3" t="s">
        <v>1066</v>
      </c>
      <c r="E193" s="7"/>
      <c r="F193" s="3" t="s">
        <v>11193</v>
      </c>
      <c r="G193" s="3" t="s">
        <v>11194</v>
      </c>
      <c r="H193" s="3" t="s">
        <v>1098</v>
      </c>
      <c r="I193" s="7" t="s">
        <v>1099</v>
      </c>
      <c r="J193" s="3"/>
      <c r="K193" s="3"/>
    </row>
    <row r="194" spans="2:11" ht="15">
      <c r="B194" s="3" t="s">
        <v>6146</v>
      </c>
      <c r="C194" s="3" t="s">
        <v>11195</v>
      </c>
      <c r="D194" s="3" t="s">
        <v>1066</v>
      </c>
      <c r="E194" s="7"/>
      <c r="F194" s="3" t="s">
        <v>11196</v>
      </c>
      <c r="G194" s="3" t="s">
        <v>11197</v>
      </c>
      <c r="H194" s="3" t="s">
        <v>1098</v>
      </c>
      <c r="I194" s="7" t="s">
        <v>1099</v>
      </c>
      <c r="J194" s="3"/>
      <c r="K194" s="3"/>
    </row>
    <row r="195" spans="2:11" ht="15">
      <c r="B195" s="3" t="s">
        <v>6148</v>
      </c>
      <c r="C195" s="3" t="s">
        <v>11198</v>
      </c>
      <c r="D195" s="3" t="s">
        <v>1066</v>
      </c>
      <c r="E195" s="7"/>
      <c r="F195" s="3" t="s">
        <v>11199</v>
      </c>
      <c r="G195" s="3" t="s">
        <v>11200</v>
      </c>
      <c r="H195" s="3" t="s">
        <v>1098</v>
      </c>
      <c r="I195" s="7" t="s">
        <v>1099</v>
      </c>
      <c r="J195" s="3"/>
      <c r="K195" s="3"/>
    </row>
    <row r="196" spans="2:11" ht="15">
      <c r="B196" s="3" t="s">
        <v>6150</v>
      </c>
      <c r="C196" s="3" t="s">
        <v>11201</v>
      </c>
      <c r="D196" s="3" t="s">
        <v>1066</v>
      </c>
      <c r="E196" s="7"/>
      <c r="F196" s="3" t="s">
        <v>11202</v>
      </c>
      <c r="G196" s="3" t="s">
        <v>11203</v>
      </c>
      <c r="H196" s="3" t="s">
        <v>1098</v>
      </c>
      <c r="I196" s="7" t="s">
        <v>1099</v>
      </c>
      <c r="J196" s="3"/>
      <c r="K196" s="3"/>
    </row>
    <row r="197" spans="2:11" ht="15">
      <c r="B197" s="3" t="s">
        <v>6152</v>
      </c>
      <c r="C197" s="3" t="s">
        <v>11204</v>
      </c>
      <c r="D197" s="3" t="s">
        <v>1066</v>
      </c>
      <c r="E197" s="7"/>
      <c r="F197" s="3" t="s">
        <v>11205</v>
      </c>
      <c r="G197" s="3" t="s">
        <v>11206</v>
      </c>
      <c r="H197" s="3" t="s">
        <v>1098</v>
      </c>
      <c r="I197" s="7" t="s">
        <v>1099</v>
      </c>
      <c r="J197" s="3"/>
      <c r="K197" s="3"/>
    </row>
    <row r="198" spans="2:11" ht="15">
      <c r="B198" s="3" t="s">
        <v>6154</v>
      </c>
      <c r="C198" s="3" t="s">
        <v>11207</v>
      </c>
      <c r="D198" s="3" t="s">
        <v>1066</v>
      </c>
      <c r="E198" s="7"/>
      <c r="F198" s="3" t="s">
        <v>11208</v>
      </c>
      <c r="G198" s="3" t="s">
        <v>11209</v>
      </c>
      <c r="H198" s="3" t="s">
        <v>1098</v>
      </c>
      <c r="I198" s="7" t="s">
        <v>1099</v>
      </c>
      <c r="J198" s="3"/>
      <c r="K198" s="3"/>
    </row>
    <row r="199" spans="2:11" ht="15">
      <c r="B199" s="3" t="s">
        <v>6157</v>
      </c>
      <c r="C199" s="3" t="s">
        <v>11210</v>
      </c>
      <c r="D199" s="3" t="s">
        <v>1066</v>
      </c>
      <c r="E199" s="7"/>
      <c r="F199" s="3" t="s">
        <v>11211</v>
      </c>
      <c r="G199" s="3" t="s">
        <v>11212</v>
      </c>
      <c r="H199" s="3" t="s">
        <v>1098</v>
      </c>
      <c r="I199" s="7" t="s">
        <v>1099</v>
      </c>
      <c r="J199" s="3"/>
      <c r="K199" s="3"/>
    </row>
    <row r="200" spans="2:11" ht="15">
      <c r="B200" s="3" t="s">
        <v>6160</v>
      </c>
      <c r="C200" s="3" t="s">
        <v>11213</v>
      </c>
      <c r="D200" s="3" t="s">
        <v>1066</v>
      </c>
      <c r="E200" s="7"/>
      <c r="F200" s="3" t="s">
        <v>11214</v>
      </c>
      <c r="G200" s="3" t="s">
        <v>11215</v>
      </c>
      <c r="H200" s="3" t="s">
        <v>1098</v>
      </c>
      <c r="I200" s="7" t="s">
        <v>1099</v>
      </c>
      <c r="J200" s="3"/>
      <c r="K200" s="3"/>
    </row>
    <row r="201" spans="2:11" ht="15">
      <c r="B201" s="3" t="s">
        <v>6162</v>
      </c>
      <c r="C201" s="3" t="s">
        <v>11216</v>
      </c>
      <c r="D201" s="3" t="s">
        <v>1066</v>
      </c>
      <c r="E201" s="7"/>
      <c r="F201" s="3" t="s">
        <v>11217</v>
      </c>
      <c r="G201" s="3" t="s">
        <v>11218</v>
      </c>
      <c r="H201" s="3" t="s">
        <v>1098</v>
      </c>
      <c r="I201" s="7" t="s">
        <v>1099</v>
      </c>
      <c r="J201" s="3"/>
      <c r="K201" s="3"/>
    </row>
    <row r="202" spans="2:11" ht="15">
      <c r="B202" s="3" t="s">
        <v>6164</v>
      </c>
      <c r="C202" s="3" t="s">
        <v>11219</v>
      </c>
      <c r="D202" s="3" t="s">
        <v>1066</v>
      </c>
      <c r="E202" s="7"/>
      <c r="F202" s="3" t="s">
        <v>11220</v>
      </c>
      <c r="G202" s="3" t="s">
        <v>11221</v>
      </c>
      <c r="H202" s="3" t="s">
        <v>1098</v>
      </c>
      <c r="I202" s="7" t="s">
        <v>1099</v>
      </c>
      <c r="J202" s="3"/>
      <c r="K202" s="3"/>
    </row>
    <row r="203" spans="2:11" ht="15">
      <c r="B203" s="3" t="s">
        <v>6167</v>
      </c>
      <c r="C203" s="3" t="s">
        <v>11222</v>
      </c>
      <c r="D203" s="3" t="s">
        <v>1066</v>
      </c>
      <c r="E203" s="7"/>
      <c r="F203" s="3" t="s">
        <v>11223</v>
      </c>
      <c r="G203" s="3" t="s">
        <v>11224</v>
      </c>
      <c r="H203" s="3" t="s">
        <v>1098</v>
      </c>
      <c r="I203" s="7" t="s">
        <v>1099</v>
      </c>
      <c r="J203" s="3"/>
      <c r="K203" s="3"/>
    </row>
    <row r="204" spans="2:11" ht="15">
      <c r="B204" s="3" t="s">
        <v>6170</v>
      </c>
      <c r="C204" s="3" t="s">
        <v>11225</v>
      </c>
      <c r="D204" s="3" t="s">
        <v>1066</v>
      </c>
      <c r="E204" s="7"/>
      <c r="F204" s="3" t="s">
        <v>11226</v>
      </c>
      <c r="G204" s="3" t="s">
        <v>11227</v>
      </c>
      <c r="H204" s="3" t="s">
        <v>1098</v>
      </c>
      <c r="I204" s="7" t="s">
        <v>1099</v>
      </c>
      <c r="J204" s="3"/>
      <c r="K204" s="3"/>
    </row>
    <row r="205" spans="2:11" ht="15">
      <c r="B205" s="3" t="s">
        <v>6174</v>
      </c>
      <c r="C205" s="3" t="s">
        <v>11228</v>
      </c>
      <c r="D205" s="3" t="s">
        <v>1066</v>
      </c>
      <c r="E205" s="7"/>
      <c r="F205" s="3" t="s">
        <v>11229</v>
      </c>
      <c r="G205" s="3" t="s">
        <v>11230</v>
      </c>
      <c r="H205" s="3" t="s">
        <v>1098</v>
      </c>
      <c r="I205" s="7" t="s">
        <v>1099</v>
      </c>
      <c r="J205" s="3"/>
      <c r="K205" s="3"/>
    </row>
    <row r="206" spans="2:11" ht="15">
      <c r="B206" s="3" t="s">
        <v>6178</v>
      </c>
      <c r="C206" s="3" t="s">
        <v>11231</v>
      </c>
      <c r="D206" s="3" t="s">
        <v>1066</v>
      </c>
      <c r="E206" s="7"/>
      <c r="F206" s="3" t="s">
        <v>11232</v>
      </c>
      <c r="G206" s="3" t="s">
        <v>11233</v>
      </c>
      <c r="H206" s="3" t="s">
        <v>1098</v>
      </c>
      <c r="I206" s="7" t="s">
        <v>1099</v>
      </c>
      <c r="J206" s="3"/>
      <c r="K206" s="3"/>
    </row>
    <row r="207" spans="2:11" ht="15">
      <c r="B207" s="3" t="s">
        <v>6180</v>
      </c>
      <c r="C207" s="3" t="s">
        <v>11234</v>
      </c>
      <c r="D207" s="3" t="s">
        <v>1066</v>
      </c>
      <c r="E207" s="7"/>
      <c r="F207" s="3" t="s">
        <v>11235</v>
      </c>
      <c r="G207" s="3" t="s">
        <v>11236</v>
      </c>
      <c r="H207" s="3" t="s">
        <v>1098</v>
      </c>
      <c r="I207" s="7" t="s">
        <v>1099</v>
      </c>
      <c r="J207" s="3"/>
      <c r="K207" s="3"/>
    </row>
    <row r="208" spans="2:11" ht="15">
      <c r="B208" s="3" t="s">
        <v>6182</v>
      </c>
      <c r="C208" s="3" t="s">
        <v>11237</v>
      </c>
      <c r="D208" s="3" t="s">
        <v>1066</v>
      </c>
      <c r="E208" s="7"/>
      <c r="F208" s="3" t="s">
        <v>11238</v>
      </c>
      <c r="G208" s="3" t="s">
        <v>11239</v>
      </c>
      <c r="H208" s="3" t="s">
        <v>1098</v>
      </c>
      <c r="I208" s="7" t="s">
        <v>1099</v>
      </c>
      <c r="J208" s="3"/>
      <c r="K208" s="3"/>
    </row>
    <row r="209" spans="2:11" ht="15">
      <c r="B209" s="3" t="s">
        <v>6186</v>
      </c>
      <c r="C209" s="3" t="s">
        <v>11240</v>
      </c>
      <c r="D209" s="3" t="s">
        <v>1066</v>
      </c>
      <c r="E209" s="7"/>
      <c r="F209" s="3" t="s">
        <v>11241</v>
      </c>
      <c r="G209" s="3" t="s">
        <v>11242</v>
      </c>
      <c r="H209" s="3" t="s">
        <v>1098</v>
      </c>
      <c r="I209" s="7" t="s">
        <v>1099</v>
      </c>
      <c r="J209" s="3"/>
      <c r="K209" s="3"/>
    </row>
    <row r="210" spans="2:11" ht="15">
      <c r="B210" s="3" t="s">
        <v>6190</v>
      </c>
      <c r="C210" s="3" t="s">
        <v>11243</v>
      </c>
      <c r="D210" s="3" t="s">
        <v>1066</v>
      </c>
      <c r="E210" s="7"/>
      <c r="F210" s="3" t="s">
        <v>11244</v>
      </c>
      <c r="G210" s="3" t="s">
        <v>11245</v>
      </c>
      <c r="H210" s="3" t="s">
        <v>1098</v>
      </c>
      <c r="I210" s="7" t="s">
        <v>1099</v>
      </c>
      <c r="J210" s="3"/>
      <c r="K210" s="3"/>
    </row>
    <row r="211" spans="2:11" ht="15">
      <c r="B211" s="3" t="s">
        <v>6192</v>
      </c>
      <c r="C211" s="3" t="s">
        <v>11246</v>
      </c>
      <c r="D211" s="3" t="s">
        <v>1066</v>
      </c>
      <c r="E211" s="7"/>
      <c r="F211" s="3" t="s">
        <v>11247</v>
      </c>
      <c r="G211" s="3" t="s">
        <v>11248</v>
      </c>
      <c r="H211" s="3" t="s">
        <v>1098</v>
      </c>
      <c r="I211" s="7" t="s">
        <v>1099</v>
      </c>
      <c r="J211" s="3"/>
      <c r="K211" s="3"/>
    </row>
    <row r="212" spans="2:11" ht="15">
      <c r="B212" s="3" t="s">
        <v>6194</v>
      </c>
      <c r="C212" s="3" t="s">
        <v>11249</v>
      </c>
      <c r="D212" s="3" t="s">
        <v>1066</v>
      </c>
      <c r="E212" s="7" t="s">
        <v>1095</v>
      </c>
      <c r="F212" s="3" t="s">
        <v>11250</v>
      </c>
      <c r="G212" s="3" t="s">
        <v>11251</v>
      </c>
      <c r="H212" s="3" t="s">
        <v>11252</v>
      </c>
      <c r="I212" s="7"/>
      <c r="J212" s="3"/>
      <c r="K212" s="3"/>
    </row>
    <row r="213" spans="2:11" ht="15">
      <c r="B213" s="3" t="s">
        <v>6199</v>
      </c>
      <c r="C213" s="3" t="s">
        <v>11253</v>
      </c>
      <c r="D213" s="3" t="s">
        <v>1066</v>
      </c>
      <c r="E213" s="7" t="s">
        <v>5755</v>
      </c>
      <c r="F213" s="3" t="s">
        <v>5756</v>
      </c>
      <c r="G213" s="3" t="s">
        <v>5757</v>
      </c>
      <c r="H213" s="3" t="s">
        <v>1098</v>
      </c>
      <c r="I213" s="7" t="s">
        <v>1042</v>
      </c>
      <c r="J213" s="3"/>
      <c r="K213" s="3"/>
    </row>
    <row r="214" spans="2:11" ht="15">
      <c r="B214" s="3" t="s">
        <v>6203</v>
      </c>
      <c r="C214" s="3" t="s">
        <v>11254</v>
      </c>
      <c r="D214" s="3" t="s">
        <v>1038</v>
      </c>
      <c r="E214" s="7"/>
      <c r="F214" s="3" t="s">
        <v>5759</v>
      </c>
      <c r="G214" s="3" t="s">
        <v>5760</v>
      </c>
      <c r="H214" s="3" t="s">
        <v>1098</v>
      </c>
      <c r="I214" s="7" t="s">
        <v>1076</v>
      </c>
      <c r="J214" s="3"/>
      <c r="K214" s="3"/>
    </row>
    <row r="215" spans="2:11" ht="15">
      <c r="B215" s="3" t="s">
        <v>6208</v>
      </c>
      <c r="C215" s="3" t="s">
        <v>11255</v>
      </c>
      <c r="D215" s="3" t="s">
        <v>1038</v>
      </c>
      <c r="E215" s="7"/>
      <c r="F215" s="3" t="s">
        <v>5762</v>
      </c>
      <c r="G215" s="3" t="s">
        <v>5763</v>
      </c>
      <c r="H215" s="3" t="s">
        <v>1098</v>
      </c>
      <c r="I215" s="7" t="s">
        <v>1049</v>
      </c>
      <c r="J215" s="3"/>
      <c r="K215" s="3"/>
    </row>
    <row r="216" spans="2:11" ht="15">
      <c r="B216" s="3" t="s">
        <v>6212</v>
      </c>
      <c r="C216" s="3" t="s">
        <v>11256</v>
      </c>
      <c r="D216" s="3" t="s">
        <v>1066</v>
      </c>
      <c r="E216" s="7" t="s">
        <v>5766</v>
      </c>
      <c r="F216" s="3" t="s">
        <v>5767</v>
      </c>
      <c r="G216" s="3" t="s">
        <v>5768</v>
      </c>
      <c r="H216" s="3" t="s">
        <v>1098</v>
      </c>
      <c r="I216" s="7" t="s">
        <v>1042</v>
      </c>
      <c r="J216" s="3"/>
      <c r="K216" s="3"/>
    </row>
    <row r="217" spans="2:11" ht="15">
      <c r="B217" s="3" t="s">
        <v>6216</v>
      </c>
      <c r="C217" s="3" t="s">
        <v>11257</v>
      </c>
      <c r="D217" s="3" t="s">
        <v>1038</v>
      </c>
      <c r="E217" s="7"/>
      <c r="F217" s="3" t="s">
        <v>5770</v>
      </c>
      <c r="G217" s="3" t="s">
        <v>5771</v>
      </c>
      <c r="H217" s="3" t="s">
        <v>1098</v>
      </c>
      <c r="I217" s="7" t="s">
        <v>1076</v>
      </c>
      <c r="J217" s="3"/>
      <c r="K217" s="3"/>
    </row>
    <row r="218" spans="2:11" ht="15">
      <c r="B218" s="3" t="s">
        <v>6220</v>
      </c>
      <c r="C218" s="3" t="s">
        <v>11258</v>
      </c>
      <c r="D218" s="3" t="s">
        <v>1038</v>
      </c>
      <c r="E218" s="7"/>
      <c r="F218" s="3" t="s">
        <v>5773</v>
      </c>
      <c r="G218" s="3" t="s">
        <v>5774</v>
      </c>
      <c r="H218" s="3" t="s">
        <v>5775</v>
      </c>
      <c r="I218" s="7" t="s">
        <v>1076</v>
      </c>
      <c r="J218" s="3"/>
      <c r="K218" s="3"/>
    </row>
    <row r="219" spans="2:11" ht="15">
      <c r="B219" s="3" t="s">
        <v>6224</v>
      </c>
      <c r="C219" s="3" t="s">
        <v>11259</v>
      </c>
      <c r="D219" s="3" t="s">
        <v>1066</v>
      </c>
      <c r="E219" s="7"/>
      <c r="F219" s="3" t="s">
        <v>11260</v>
      </c>
      <c r="G219" s="3" t="s">
        <v>11261</v>
      </c>
      <c r="H219" s="3" t="s">
        <v>1098</v>
      </c>
      <c r="I219" s="7" t="s">
        <v>3776</v>
      </c>
      <c r="J219" s="3"/>
      <c r="K219" s="3"/>
    </row>
    <row r="220" spans="2:11" ht="15">
      <c r="B220" s="3" t="s">
        <v>6228</v>
      </c>
      <c r="C220" s="3" t="s">
        <v>11262</v>
      </c>
      <c r="D220" s="3" t="s">
        <v>1066</v>
      </c>
      <c r="E220" s="7"/>
      <c r="F220" s="3" t="s">
        <v>11263</v>
      </c>
      <c r="G220" s="3" t="s">
        <v>11264</v>
      </c>
      <c r="H220" s="3" t="s">
        <v>1098</v>
      </c>
      <c r="I220" s="7" t="s">
        <v>3776</v>
      </c>
      <c r="J220" s="3"/>
      <c r="K220" s="3"/>
    </row>
    <row r="221" spans="2:11" ht="15">
      <c r="B221" s="3" t="s">
        <v>6232</v>
      </c>
      <c r="C221" s="3" t="s">
        <v>11265</v>
      </c>
      <c r="D221" s="3" t="s">
        <v>1066</v>
      </c>
      <c r="E221" s="7"/>
      <c r="F221" s="3" t="s">
        <v>11266</v>
      </c>
      <c r="G221" s="3" t="s">
        <v>11267</v>
      </c>
      <c r="H221" s="3" t="s">
        <v>1098</v>
      </c>
      <c r="I221" s="7" t="s">
        <v>3776</v>
      </c>
      <c r="J221" s="3"/>
      <c r="K221" s="3"/>
    </row>
    <row r="222" spans="2:11" ht="15">
      <c r="B222" s="3" t="s">
        <v>6236</v>
      </c>
      <c r="C222" s="3" t="s">
        <v>11268</v>
      </c>
      <c r="D222" s="3" t="s">
        <v>1038</v>
      </c>
      <c r="E222" s="7"/>
      <c r="F222" s="3" t="s">
        <v>1673</v>
      </c>
      <c r="G222" s="3" t="s">
        <v>1674</v>
      </c>
      <c r="H222" s="3" t="s">
        <v>2359</v>
      </c>
      <c r="I222" s="7"/>
      <c r="J222" s="3"/>
      <c r="K222" s="3"/>
    </row>
    <row r="223" spans="2:11" ht="15">
      <c r="B223" s="3" t="s">
        <v>6242</v>
      </c>
      <c r="C223" s="3" t="s">
        <v>11269</v>
      </c>
      <c r="D223" s="3" t="s">
        <v>1038</v>
      </c>
      <c r="E223" s="7"/>
      <c r="F223" s="3" t="s">
        <v>11270</v>
      </c>
      <c r="G223" s="3" t="s">
        <v>11271</v>
      </c>
      <c r="H223" s="3" t="s">
        <v>11271</v>
      </c>
      <c r="I223" s="7" t="s">
        <v>1049</v>
      </c>
      <c r="J223" s="3"/>
      <c r="K223" s="3"/>
    </row>
    <row r="224" spans="2:11" ht="15">
      <c r="B224" s="3" t="s">
        <v>6246</v>
      </c>
      <c r="C224" s="3" t="s">
        <v>11272</v>
      </c>
      <c r="D224" s="3" t="s">
        <v>1038</v>
      </c>
      <c r="E224" s="7"/>
      <c r="F224" s="3" t="s">
        <v>11273</v>
      </c>
      <c r="G224" s="3" t="s">
        <v>11274</v>
      </c>
      <c r="H224" s="3" t="s">
        <v>11274</v>
      </c>
      <c r="I224" s="7" t="s">
        <v>1049</v>
      </c>
      <c r="J224" s="3"/>
      <c r="K224" s="3"/>
    </row>
    <row r="225" spans="2:11" ht="15">
      <c r="B225" s="3" t="s">
        <v>6250</v>
      </c>
      <c r="C225" s="3" t="s">
        <v>11275</v>
      </c>
      <c r="D225" s="3" t="s">
        <v>1038</v>
      </c>
      <c r="E225" s="7"/>
      <c r="F225" s="3" t="s">
        <v>11276</v>
      </c>
      <c r="G225" s="3" t="s">
        <v>11277</v>
      </c>
      <c r="H225" s="3" t="s">
        <v>11277</v>
      </c>
      <c r="I225" s="7" t="s">
        <v>1049</v>
      </c>
      <c r="J225" s="3"/>
      <c r="K225" s="3"/>
    </row>
    <row r="226" spans="2:11" ht="15">
      <c r="B226" s="3" t="s">
        <v>6254</v>
      </c>
      <c r="C226" s="3" t="s">
        <v>11278</v>
      </c>
      <c r="D226" s="3" t="s">
        <v>1038</v>
      </c>
      <c r="E226" s="7"/>
      <c r="F226" s="3" t="s">
        <v>11279</v>
      </c>
      <c r="G226" s="3" t="s">
        <v>11280</v>
      </c>
      <c r="H226" s="3" t="s">
        <v>11280</v>
      </c>
      <c r="I226" s="7" t="s">
        <v>1049</v>
      </c>
      <c r="J226" s="3"/>
      <c r="K226" s="3"/>
    </row>
    <row r="227" spans="2:11" ht="15">
      <c r="B227" s="3" t="s">
        <v>6258</v>
      </c>
      <c r="C227" s="3" t="s">
        <v>11281</v>
      </c>
      <c r="D227" s="3" t="s">
        <v>1573</v>
      </c>
      <c r="E227" s="7"/>
      <c r="F227" s="3" t="s">
        <v>11282</v>
      </c>
      <c r="G227" s="3" t="s">
        <v>11283</v>
      </c>
      <c r="H227" s="3" t="s">
        <v>11283</v>
      </c>
      <c r="I227" s="7" t="s">
        <v>1049</v>
      </c>
      <c r="J227" s="3"/>
      <c r="K227" s="3"/>
    </row>
    <row r="228" spans="2:11" ht="15">
      <c r="B228" s="3" t="s">
        <v>6262</v>
      </c>
      <c r="C228" s="3" t="s">
        <v>11284</v>
      </c>
      <c r="D228" s="3" t="s">
        <v>1038</v>
      </c>
      <c r="E228" s="7"/>
      <c r="F228" s="3" t="s">
        <v>11285</v>
      </c>
      <c r="G228" s="3" t="s">
        <v>11286</v>
      </c>
      <c r="H228" s="3" t="s">
        <v>11286</v>
      </c>
      <c r="I228" s="7" t="s">
        <v>1049</v>
      </c>
      <c r="J228" s="3"/>
      <c r="K228" s="3"/>
    </row>
    <row r="229" spans="2:11" ht="15">
      <c r="B229" s="3" t="s">
        <v>6266</v>
      </c>
      <c r="C229" s="3" t="s">
        <v>11287</v>
      </c>
      <c r="D229" s="3" t="s">
        <v>1038</v>
      </c>
      <c r="E229" s="7"/>
      <c r="F229" s="3" t="s">
        <v>11288</v>
      </c>
      <c r="G229" s="3" t="s">
        <v>11289</v>
      </c>
      <c r="H229" s="3" t="s">
        <v>11289</v>
      </c>
      <c r="I229" s="7" t="s">
        <v>1049</v>
      </c>
      <c r="J229" s="3"/>
      <c r="K229" s="3"/>
    </row>
    <row r="230" spans="2:11" ht="15">
      <c r="B230" s="3" t="s">
        <v>6270</v>
      </c>
      <c r="C230" s="3" t="s">
        <v>11290</v>
      </c>
      <c r="D230" s="3" t="s">
        <v>1038</v>
      </c>
      <c r="E230" s="7"/>
      <c r="F230" s="3" t="s">
        <v>11291</v>
      </c>
      <c r="G230" s="3" t="s">
        <v>11292</v>
      </c>
      <c r="H230" s="3" t="s">
        <v>11292</v>
      </c>
      <c r="I230" s="7" t="s">
        <v>1049</v>
      </c>
      <c r="J230" s="3"/>
      <c r="K230" s="3"/>
    </row>
    <row r="231" spans="2:11" ht="15">
      <c r="B231" s="3" t="s">
        <v>6275</v>
      </c>
      <c r="C231" s="3" t="s">
        <v>11293</v>
      </c>
      <c r="D231" s="3" t="s">
        <v>1038</v>
      </c>
      <c r="E231" s="7"/>
      <c r="F231" s="3" t="s">
        <v>11294</v>
      </c>
      <c r="G231" s="3" t="s">
        <v>11295</v>
      </c>
      <c r="H231" s="3" t="s">
        <v>11295</v>
      </c>
      <c r="I231" s="7" t="s">
        <v>1049</v>
      </c>
      <c r="J231" s="3"/>
      <c r="K231" s="3"/>
    </row>
    <row r="232" spans="2:11" ht="15">
      <c r="B232" s="3" t="s">
        <v>6278</v>
      </c>
      <c r="C232" s="3" t="s">
        <v>11296</v>
      </c>
      <c r="D232" s="3" t="s">
        <v>1038</v>
      </c>
      <c r="E232" s="7"/>
      <c r="F232" s="3" t="s">
        <v>11297</v>
      </c>
      <c r="G232" s="3" t="s">
        <v>11298</v>
      </c>
      <c r="H232" s="3" t="s">
        <v>11298</v>
      </c>
      <c r="I232" s="7" t="s">
        <v>1049</v>
      </c>
      <c r="J232" s="3"/>
      <c r="K232" s="3"/>
    </row>
    <row r="233" spans="2:11" ht="15">
      <c r="B233" s="3" t="s">
        <v>6281</v>
      </c>
      <c r="C233" s="3" t="s">
        <v>11299</v>
      </c>
      <c r="D233" s="3" t="s">
        <v>1038</v>
      </c>
      <c r="E233" s="7"/>
      <c r="F233" s="3" t="s">
        <v>11300</v>
      </c>
      <c r="G233" s="3" t="s">
        <v>11301</v>
      </c>
      <c r="H233" s="3" t="s">
        <v>11301</v>
      </c>
      <c r="I233" s="7" t="s">
        <v>1049</v>
      </c>
      <c r="J233" s="3"/>
      <c r="K233" s="3"/>
    </row>
    <row r="234" spans="2:11" ht="15">
      <c r="B234" s="3" t="s">
        <v>6285</v>
      </c>
      <c r="C234" s="3" t="s">
        <v>11302</v>
      </c>
      <c r="D234" s="3" t="s">
        <v>1573</v>
      </c>
      <c r="E234" s="7"/>
      <c r="F234" s="3" t="s">
        <v>11303</v>
      </c>
      <c r="G234" s="3" t="s">
        <v>11304</v>
      </c>
      <c r="H234" s="3" t="s">
        <v>11304</v>
      </c>
      <c r="I234" s="7" t="s">
        <v>1049</v>
      </c>
      <c r="J234" s="3"/>
      <c r="K234" s="3"/>
    </row>
    <row r="235" spans="2:11" ht="15">
      <c r="B235" s="3" t="s">
        <v>6289</v>
      </c>
      <c r="C235" s="3" t="s">
        <v>11305</v>
      </c>
      <c r="D235" s="3" t="s">
        <v>1038</v>
      </c>
      <c r="E235" s="7"/>
      <c r="F235" s="3" t="s">
        <v>11306</v>
      </c>
      <c r="G235" s="3" t="s">
        <v>11307</v>
      </c>
      <c r="H235" s="3" t="s">
        <v>11307</v>
      </c>
      <c r="I235" s="7" t="s">
        <v>1049</v>
      </c>
      <c r="J235" s="3"/>
      <c r="K235" s="3"/>
    </row>
    <row r="236" spans="2:11" ht="15">
      <c r="B236" s="3" t="s">
        <v>6293</v>
      </c>
      <c r="C236" s="3" t="s">
        <v>11308</v>
      </c>
      <c r="D236" s="3" t="s">
        <v>1038</v>
      </c>
      <c r="E236" s="7"/>
      <c r="F236" s="3" t="s">
        <v>11309</v>
      </c>
      <c r="G236" s="3" t="s">
        <v>11310</v>
      </c>
      <c r="H236" s="3" t="s">
        <v>11310</v>
      </c>
      <c r="I236" s="7" t="s">
        <v>1049</v>
      </c>
      <c r="J236" s="3"/>
      <c r="K236" s="3"/>
    </row>
    <row r="237" spans="2:11" ht="15">
      <c r="B237" s="3" t="s">
        <v>6048</v>
      </c>
      <c r="C237" s="3" t="s">
        <v>11311</v>
      </c>
      <c r="D237" s="3" t="s">
        <v>1038</v>
      </c>
      <c r="E237" s="7"/>
      <c r="F237" s="3" t="s">
        <v>11312</v>
      </c>
      <c r="G237" s="3" t="s">
        <v>11313</v>
      </c>
      <c r="H237" s="3" t="s">
        <v>11313</v>
      </c>
      <c r="I237" s="7" t="s">
        <v>1049</v>
      </c>
      <c r="J237" s="3"/>
      <c r="K237" s="3"/>
    </row>
    <row r="238" spans="2:11" ht="15">
      <c r="B238" s="3" t="s">
        <v>6058</v>
      </c>
      <c r="C238" s="3" t="s">
        <v>11314</v>
      </c>
      <c r="D238" s="3" t="s">
        <v>1038</v>
      </c>
      <c r="E238" s="7"/>
      <c r="F238" s="3" t="s">
        <v>11315</v>
      </c>
      <c r="G238" s="3" t="s">
        <v>11316</v>
      </c>
      <c r="H238" s="3" t="s">
        <v>11316</v>
      </c>
      <c r="I238" s="7" t="s">
        <v>1049</v>
      </c>
      <c r="J238" s="3"/>
      <c r="K238" s="3"/>
    </row>
    <row r="239" spans="2:11" ht="15">
      <c r="B239" s="10" t="s">
        <v>1161</v>
      </c>
      <c r="C239" s="10" t="s">
        <v>11317</v>
      </c>
      <c r="D239" s="10" t="s">
        <v>1038</v>
      </c>
      <c r="E239" s="11"/>
      <c r="F239" s="10" t="s">
        <v>11318</v>
      </c>
      <c r="G239" s="10" t="s">
        <v>10846</v>
      </c>
      <c r="H239" s="10" t="s">
        <v>10846</v>
      </c>
      <c r="I239" s="11" t="s">
        <v>1049</v>
      </c>
      <c r="J239" s="10"/>
      <c r="K239" s="10"/>
    </row>
    <row r="240" spans="2:11" ht="15">
      <c r="B240" s="10" t="s">
        <v>1582</v>
      </c>
      <c r="C240" s="10" t="s">
        <v>11319</v>
      </c>
      <c r="D240" s="10" t="s">
        <v>1038</v>
      </c>
      <c r="E240" s="11"/>
      <c r="F240" s="10" t="s">
        <v>4885</v>
      </c>
      <c r="G240" s="10" t="s">
        <v>4886</v>
      </c>
      <c r="H240" s="10" t="s">
        <v>4887</v>
      </c>
      <c r="I240" s="11" t="s">
        <v>2079</v>
      </c>
      <c r="J240" s="10"/>
      <c r="K240" s="10"/>
    </row>
    <row r="241" spans="2:11" ht="15">
      <c r="B241" s="10" t="s">
        <v>1886</v>
      </c>
      <c r="C241" s="10" t="s">
        <v>11320</v>
      </c>
      <c r="D241" s="10" t="s">
        <v>1038</v>
      </c>
      <c r="E241" s="11"/>
      <c r="F241" s="10" t="s">
        <v>11321</v>
      </c>
      <c r="G241" s="10" t="s">
        <v>11322</v>
      </c>
      <c r="H241" s="10" t="s">
        <v>11323</v>
      </c>
      <c r="I241" s="11" t="s">
        <v>2079</v>
      </c>
      <c r="J241" s="10"/>
      <c r="K241" s="10"/>
    </row>
    <row r="242" spans="2:11" ht="15">
      <c r="B242" s="10" t="s">
        <v>1619</v>
      </c>
      <c r="C242" s="10" t="s">
        <v>11324</v>
      </c>
      <c r="D242" s="10" t="s">
        <v>1874</v>
      </c>
      <c r="E242" s="11" t="s">
        <v>4962</v>
      </c>
      <c r="F242" s="10" t="s">
        <v>5087</v>
      </c>
      <c r="G242" s="10" t="s">
        <v>5088</v>
      </c>
      <c r="H242" s="10" t="s">
        <v>4965</v>
      </c>
      <c r="I242" s="11" t="s">
        <v>1049</v>
      </c>
      <c r="J242" s="10"/>
      <c r="K242" s="10"/>
    </row>
    <row r="243" spans="2:11" ht="15">
      <c r="B243" s="10" t="s">
        <v>1895</v>
      </c>
      <c r="C243" s="10" t="s">
        <v>11325</v>
      </c>
      <c r="D243" s="10" t="s">
        <v>1038</v>
      </c>
      <c r="E243" s="11"/>
      <c r="F243" s="10" t="s">
        <v>11326</v>
      </c>
      <c r="G243" s="10" t="s">
        <v>11327</v>
      </c>
      <c r="H243" s="10" t="s">
        <v>11328</v>
      </c>
      <c r="I243" s="11" t="s">
        <v>1049</v>
      </c>
      <c r="J243" s="10"/>
      <c r="K243" s="10"/>
    </row>
    <row r="244" spans="2:11" ht="15">
      <c r="B244" s="10" t="s">
        <v>1909</v>
      </c>
      <c r="C244" s="10" t="s">
        <v>11329</v>
      </c>
      <c r="D244" s="10" t="s">
        <v>1038</v>
      </c>
      <c r="E244" s="11"/>
      <c r="F244" s="10" t="s">
        <v>11330</v>
      </c>
      <c r="G244" s="10" t="s">
        <v>5818</v>
      </c>
      <c r="H244" s="10" t="s">
        <v>1098</v>
      </c>
      <c r="I244" s="11" t="s">
        <v>1049</v>
      </c>
      <c r="J244" s="10"/>
      <c r="K244" s="10"/>
    </row>
    <row r="245" spans="2:11" ht="15">
      <c r="B245" s="10" t="s">
        <v>1567</v>
      </c>
      <c r="C245" s="10" t="s">
        <v>11331</v>
      </c>
      <c r="D245" s="10" t="s">
        <v>1038</v>
      </c>
      <c r="E245" s="11"/>
      <c r="F245" s="10" t="s">
        <v>11332</v>
      </c>
      <c r="G245" s="10" t="s">
        <v>5836</v>
      </c>
      <c r="H245" s="10" t="s">
        <v>1098</v>
      </c>
      <c r="I245" s="11" t="s">
        <v>1049</v>
      </c>
      <c r="J245" s="10"/>
      <c r="K245" s="10"/>
    </row>
    <row r="246" spans="2:11" ht="15">
      <c r="B246" s="10" t="s">
        <v>1448</v>
      </c>
      <c r="C246" s="10" t="s">
        <v>11333</v>
      </c>
      <c r="D246" s="10" t="s">
        <v>1874</v>
      </c>
      <c r="E246" s="11" t="s">
        <v>4970</v>
      </c>
      <c r="F246" s="10" t="s">
        <v>11334</v>
      </c>
      <c r="G246" s="10" t="s">
        <v>5833</v>
      </c>
      <c r="H246" s="10" t="s">
        <v>1098</v>
      </c>
      <c r="I246" s="11" t="s">
        <v>1049</v>
      </c>
      <c r="J246" s="10"/>
      <c r="K246" s="10"/>
    </row>
    <row r="247" spans="2:11" ht="15">
      <c r="B247" s="10" t="s">
        <v>1416</v>
      </c>
      <c r="C247" s="10" t="s">
        <v>11335</v>
      </c>
      <c r="D247" s="10" t="s">
        <v>1874</v>
      </c>
      <c r="E247" s="11" t="s">
        <v>1095</v>
      </c>
      <c r="F247" s="10" t="s">
        <v>11336</v>
      </c>
      <c r="G247" s="10" t="s">
        <v>11337</v>
      </c>
      <c r="H247" s="10" t="s">
        <v>10872</v>
      </c>
      <c r="I247" s="11" t="s">
        <v>1049</v>
      </c>
      <c r="J247" s="10"/>
      <c r="K247" s="10"/>
    </row>
    <row r="248" spans="2:11" ht="15">
      <c r="B248" s="10" t="s">
        <v>1916</v>
      </c>
      <c r="C248" s="10" t="s">
        <v>11338</v>
      </c>
      <c r="D248" s="10" t="s">
        <v>1874</v>
      </c>
      <c r="E248" s="11" t="s">
        <v>10874</v>
      </c>
      <c r="F248" s="10" t="s">
        <v>11339</v>
      </c>
      <c r="G248" s="10" t="s">
        <v>11340</v>
      </c>
      <c r="H248" s="10" t="s">
        <v>10877</v>
      </c>
      <c r="I248" s="11" t="s">
        <v>1049</v>
      </c>
      <c r="J248" s="10"/>
      <c r="K248" s="10"/>
    </row>
    <row r="249" spans="2:11" ht="15">
      <c r="B249" s="10" t="s">
        <v>1424</v>
      </c>
      <c r="C249" s="10" t="s">
        <v>11341</v>
      </c>
      <c r="D249" s="10" t="s">
        <v>1874</v>
      </c>
      <c r="E249" s="11" t="s">
        <v>1095</v>
      </c>
      <c r="F249" s="10" t="s">
        <v>11342</v>
      </c>
      <c r="G249" s="10" t="s">
        <v>11343</v>
      </c>
      <c r="H249" s="10" t="s">
        <v>10884</v>
      </c>
      <c r="I249" s="11" t="s">
        <v>1049</v>
      </c>
      <c r="J249" s="10"/>
      <c r="K249" s="10"/>
    </row>
    <row r="250" spans="2:11" ht="15">
      <c r="B250" s="10" t="s">
        <v>1428</v>
      </c>
      <c r="C250" s="10" t="s">
        <v>11344</v>
      </c>
      <c r="D250" s="10" t="s">
        <v>1874</v>
      </c>
      <c r="E250" s="11" t="s">
        <v>1095</v>
      </c>
      <c r="F250" s="10" t="s">
        <v>11345</v>
      </c>
      <c r="G250" s="10" t="s">
        <v>11346</v>
      </c>
      <c r="H250" s="10" t="s">
        <v>10888</v>
      </c>
      <c r="I250" s="11" t="s">
        <v>1049</v>
      </c>
      <c r="J250" s="10"/>
      <c r="K250" s="10"/>
    </row>
    <row r="251" spans="2:11" ht="15">
      <c r="B251" s="10" t="s">
        <v>1420</v>
      </c>
      <c r="C251" s="10" t="s">
        <v>11347</v>
      </c>
      <c r="D251" s="10" t="s">
        <v>1874</v>
      </c>
      <c r="E251" s="11" t="s">
        <v>1095</v>
      </c>
      <c r="F251" s="10" t="s">
        <v>11348</v>
      </c>
      <c r="G251" s="10" t="s">
        <v>9933</v>
      </c>
      <c r="H251" s="10" t="s">
        <v>1098</v>
      </c>
      <c r="I251" s="11" t="s">
        <v>1049</v>
      </c>
      <c r="J251" s="10"/>
      <c r="K251" s="10"/>
    </row>
    <row r="252" spans="2:11" ht="15">
      <c r="B252" s="10" t="s">
        <v>1571</v>
      </c>
      <c r="C252" s="10" t="s">
        <v>11349</v>
      </c>
      <c r="D252" s="10" t="s">
        <v>1874</v>
      </c>
      <c r="E252" s="11" t="s">
        <v>1095</v>
      </c>
      <c r="F252" s="10" t="s">
        <v>11350</v>
      </c>
      <c r="G252" s="10" t="s">
        <v>11351</v>
      </c>
      <c r="H252" s="10" t="s">
        <v>1098</v>
      </c>
      <c r="I252" s="11" t="s">
        <v>1049</v>
      </c>
      <c r="J252" s="10"/>
      <c r="K252" s="10"/>
    </row>
    <row r="253" spans="2:11" ht="15">
      <c r="B253" s="10" t="s">
        <v>1765</v>
      </c>
      <c r="C253" s="10" t="s">
        <v>11352</v>
      </c>
      <c r="D253" s="10" t="s">
        <v>1874</v>
      </c>
      <c r="E253" s="11" t="s">
        <v>1095</v>
      </c>
      <c r="F253" s="10" t="s">
        <v>11353</v>
      </c>
      <c r="G253" s="10" t="s">
        <v>11354</v>
      </c>
      <c r="H253" s="10" t="s">
        <v>1098</v>
      </c>
      <c r="I253" s="11" t="s">
        <v>1049</v>
      </c>
      <c r="J253" s="10"/>
      <c r="K253" s="10"/>
    </row>
    <row r="254" spans="2:11" ht="15">
      <c r="B254" s="10" t="s">
        <v>1920</v>
      </c>
      <c r="C254" s="10" t="s">
        <v>11355</v>
      </c>
      <c r="D254" s="10" t="s">
        <v>1874</v>
      </c>
      <c r="E254" s="11" t="s">
        <v>10899</v>
      </c>
      <c r="F254" s="10" t="s">
        <v>11356</v>
      </c>
      <c r="G254" s="10" t="s">
        <v>11357</v>
      </c>
      <c r="H254" s="10" t="s">
        <v>11358</v>
      </c>
      <c r="I254" s="11" t="s">
        <v>1049</v>
      </c>
      <c r="J254" s="10"/>
      <c r="K254" s="10"/>
    </row>
    <row r="255" spans="2:11" ht="15">
      <c r="B255" s="10" t="s">
        <v>1126</v>
      </c>
      <c r="C255" s="10" t="s">
        <v>11359</v>
      </c>
      <c r="D255" s="10" t="s">
        <v>1874</v>
      </c>
      <c r="E255" s="11" t="s">
        <v>10906</v>
      </c>
      <c r="F255" s="10" t="s">
        <v>11360</v>
      </c>
      <c r="G255" s="10" t="s">
        <v>11361</v>
      </c>
      <c r="H255" s="10" t="s">
        <v>10909</v>
      </c>
      <c r="I255" s="11" t="s">
        <v>1049</v>
      </c>
      <c r="J255" s="10"/>
      <c r="K255" s="10"/>
    </row>
    <row r="256" spans="2:11" ht="15">
      <c r="B256" s="10" t="s">
        <v>1613</v>
      </c>
      <c r="C256" s="10" t="s">
        <v>11362</v>
      </c>
      <c r="D256" s="10" t="s">
        <v>1874</v>
      </c>
      <c r="E256" s="11" t="s">
        <v>10914</v>
      </c>
      <c r="F256" s="10" t="s">
        <v>11363</v>
      </c>
      <c r="G256" s="10" t="s">
        <v>11364</v>
      </c>
      <c r="H256" s="10" t="s">
        <v>10917</v>
      </c>
      <c r="I256" s="11" t="s">
        <v>1049</v>
      </c>
      <c r="J256" s="10"/>
      <c r="K256" s="10"/>
    </row>
    <row r="257" spans="2:11" ht="15">
      <c r="B257" s="10" t="s">
        <v>1635</v>
      </c>
      <c r="C257" s="10" t="s">
        <v>11365</v>
      </c>
      <c r="D257" s="10" t="s">
        <v>1874</v>
      </c>
      <c r="E257" s="11" t="s">
        <v>1095</v>
      </c>
      <c r="F257" s="10" t="s">
        <v>11366</v>
      </c>
      <c r="G257" s="10" t="s">
        <v>11367</v>
      </c>
      <c r="H257" s="10" t="s">
        <v>10924</v>
      </c>
      <c r="I257" s="11" t="s">
        <v>1049</v>
      </c>
      <c r="J257" s="10"/>
      <c r="K257" s="10"/>
    </row>
    <row r="258" spans="2:11" ht="15">
      <c r="B258" s="10" t="s">
        <v>1658</v>
      </c>
      <c r="C258" s="10" t="s">
        <v>11368</v>
      </c>
      <c r="D258" s="10" t="s">
        <v>1874</v>
      </c>
      <c r="E258" s="11" t="s">
        <v>1095</v>
      </c>
      <c r="F258" s="10" t="s">
        <v>11369</v>
      </c>
      <c r="G258" s="10" t="s">
        <v>11370</v>
      </c>
      <c r="H258" s="10" t="s">
        <v>10928</v>
      </c>
      <c r="I258" s="11" t="s">
        <v>1049</v>
      </c>
      <c r="J258" s="10"/>
      <c r="K258" s="10"/>
    </row>
    <row r="259" spans="2:11" ht="15">
      <c r="B259" s="10" t="s">
        <v>1517</v>
      </c>
      <c r="C259" s="10" t="s">
        <v>11371</v>
      </c>
      <c r="D259" s="10" t="s">
        <v>1874</v>
      </c>
      <c r="E259" s="11" t="s">
        <v>1095</v>
      </c>
      <c r="F259" s="10" t="s">
        <v>11372</v>
      </c>
      <c r="G259" s="10" t="s">
        <v>11373</v>
      </c>
      <c r="H259" s="10" t="s">
        <v>10932</v>
      </c>
      <c r="I259" s="11" t="s">
        <v>1049</v>
      </c>
      <c r="J259" s="10"/>
      <c r="K259" s="10"/>
    </row>
    <row r="260" spans="2:11" ht="15">
      <c r="B260" s="10" t="s">
        <v>1537</v>
      </c>
      <c r="C260" s="10" t="s">
        <v>11374</v>
      </c>
      <c r="D260" s="10" t="s">
        <v>1874</v>
      </c>
      <c r="E260" s="11" t="s">
        <v>10934</v>
      </c>
      <c r="F260" s="10" t="s">
        <v>11375</v>
      </c>
      <c r="G260" s="10" t="s">
        <v>11376</v>
      </c>
      <c r="H260" s="10" t="s">
        <v>10937</v>
      </c>
      <c r="I260" s="11" t="s">
        <v>1049</v>
      </c>
      <c r="J260" s="10"/>
      <c r="K260" s="10"/>
    </row>
    <row r="261" spans="2:11" ht="15">
      <c r="B261" s="10" t="s">
        <v>1437</v>
      </c>
      <c r="C261" s="10" t="s">
        <v>11377</v>
      </c>
      <c r="D261" s="10" t="s">
        <v>1874</v>
      </c>
      <c r="E261" s="11" t="s">
        <v>10942</v>
      </c>
      <c r="F261" s="10" t="s">
        <v>11378</v>
      </c>
      <c r="G261" s="10" t="s">
        <v>11379</v>
      </c>
      <c r="H261" s="10" t="s">
        <v>10945</v>
      </c>
      <c r="I261" s="11" t="s">
        <v>1049</v>
      </c>
      <c r="J261" s="10"/>
      <c r="K261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11380</v>
      </c>
      <c r="D4" s="4" t="s">
        <v>1019</v>
      </c>
      <c r="E4" s="3" t="s">
        <v>257</v>
      </c>
    </row>
    <row r="5" spans="1:11" ht="16">
      <c r="B5" s="4" t="s">
        <v>1020</v>
      </c>
      <c r="C5" s="13" t="s">
        <v>260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258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11381</v>
      </c>
      <c r="D9" s="3" t="s">
        <v>1038</v>
      </c>
      <c r="E9" s="7"/>
      <c r="F9" s="3" t="s">
        <v>11382</v>
      </c>
      <c r="G9" s="3" t="s">
        <v>11383</v>
      </c>
      <c r="H9" s="3" t="s">
        <v>11384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11385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1146</v>
      </c>
      <c r="C11" s="3" t="s">
        <v>11386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1050</v>
      </c>
      <c r="C12" s="3" t="s">
        <v>11387</v>
      </c>
      <c r="D12" s="3" t="s">
        <v>1038</v>
      </c>
      <c r="E12" s="7"/>
      <c r="F12" s="3" t="s">
        <v>10655</v>
      </c>
      <c r="G12" s="3" t="s">
        <v>10656</v>
      </c>
      <c r="H12" s="3" t="s">
        <v>11388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11389</v>
      </c>
      <c r="D13" s="3" t="s">
        <v>1038</v>
      </c>
      <c r="E13" s="7"/>
      <c r="F13" s="3" t="s">
        <v>5254</v>
      </c>
      <c r="G13" s="3" t="s">
        <v>10664</v>
      </c>
      <c r="H13" s="3" t="s">
        <v>10665</v>
      </c>
      <c r="I13" s="7" t="s">
        <v>1049</v>
      </c>
      <c r="J13" s="3"/>
      <c r="K13" s="3"/>
    </row>
    <row r="14" spans="1:11" ht="15">
      <c r="B14" s="3" t="s">
        <v>1055</v>
      </c>
      <c r="C14" s="3" t="s">
        <v>11390</v>
      </c>
      <c r="D14" s="3" t="s">
        <v>1038</v>
      </c>
      <c r="E14" s="7"/>
      <c r="F14" s="3" t="s">
        <v>11391</v>
      </c>
      <c r="G14" s="3" t="s">
        <v>11392</v>
      </c>
      <c r="H14" s="3" t="s">
        <v>11393</v>
      </c>
      <c r="I14" s="7" t="s">
        <v>1049</v>
      </c>
      <c r="J14" s="3"/>
      <c r="K14" s="3"/>
    </row>
    <row r="15" spans="1:11" ht="15">
      <c r="B15" s="3" t="s">
        <v>1872</v>
      </c>
      <c r="C15" s="3" t="s">
        <v>11394</v>
      </c>
      <c r="D15" s="3" t="s">
        <v>2173</v>
      </c>
      <c r="E15" s="7"/>
      <c r="F15" s="3" t="s">
        <v>11395</v>
      </c>
      <c r="G15" s="3" t="s">
        <v>11396</v>
      </c>
      <c r="H15" s="3" t="s">
        <v>11397</v>
      </c>
      <c r="I15" s="7" t="s">
        <v>1207</v>
      </c>
      <c r="J15" s="3"/>
      <c r="K15" s="3"/>
    </row>
    <row r="16" spans="1:11" ht="15">
      <c r="B16" s="3" t="s">
        <v>1161</v>
      </c>
      <c r="C16" s="3" t="s">
        <v>11398</v>
      </c>
      <c r="D16" s="3" t="s">
        <v>1038</v>
      </c>
      <c r="E16" s="7"/>
      <c r="F16" s="3" t="s">
        <v>11399</v>
      </c>
      <c r="G16" s="3" t="s">
        <v>11400</v>
      </c>
      <c r="H16" s="3" t="s">
        <v>1098</v>
      </c>
      <c r="I16" s="7" t="s">
        <v>2079</v>
      </c>
      <c r="J16" s="3"/>
      <c r="K16" s="3"/>
    </row>
    <row r="17" spans="2:11" ht="15">
      <c r="B17" s="3" t="s">
        <v>1882</v>
      </c>
      <c r="C17" s="3" t="s">
        <v>11401</v>
      </c>
      <c r="D17" s="3" t="s">
        <v>1038</v>
      </c>
      <c r="E17" s="7"/>
      <c r="F17" s="3" t="s">
        <v>11402</v>
      </c>
      <c r="G17" s="3" t="s">
        <v>4180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11403</v>
      </c>
      <c r="D18" s="3" t="s">
        <v>1038</v>
      </c>
      <c r="E18" s="7"/>
      <c r="F18" s="3" t="s">
        <v>2703</v>
      </c>
      <c r="G18" s="3" t="s">
        <v>11404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11405</v>
      </c>
      <c r="D19" s="3" t="s">
        <v>1038</v>
      </c>
      <c r="E19" s="7"/>
      <c r="F19" s="3" t="s">
        <v>11406</v>
      </c>
      <c r="G19" s="3" t="s">
        <v>8930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11407</v>
      </c>
      <c r="D20" s="3" t="s">
        <v>2192</v>
      </c>
      <c r="E20" s="7"/>
      <c r="F20" s="3" t="s">
        <v>2840</v>
      </c>
      <c r="G20" s="3" t="s">
        <v>2841</v>
      </c>
      <c r="H20" s="3" t="s">
        <v>1098</v>
      </c>
      <c r="I20" s="7" t="s">
        <v>2813</v>
      </c>
      <c r="J20" s="3"/>
      <c r="K20" s="3"/>
    </row>
    <row r="21" spans="2:11" ht="15">
      <c r="B21" s="3" t="s">
        <v>1588</v>
      </c>
      <c r="C21" s="3" t="s">
        <v>11408</v>
      </c>
      <c r="D21" s="3" t="s">
        <v>1573</v>
      </c>
      <c r="E21" s="7"/>
      <c r="F21" s="3" t="s">
        <v>11409</v>
      </c>
      <c r="G21" s="3" t="s">
        <v>11410</v>
      </c>
      <c r="H21" s="3" t="s">
        <v>1098</v>
      </c>
      <c r="I21" s="7" t="s">
        <v>1576</v>
      </c>
      <c r="J21" s="3"/>
      <c r="K21" s="3"/>
    </row>
    <row r="22" spans="2:11" ht="15">
      <c r="B22" s="3" t="s">
        <v>1899</v>
      </c>
      <c r="C22" s="3" t="s">
        <v>11411</v>
      </c>
      <c r="D22" s="3" t="s">
        <v>1573</v>
      </c>
      <c r="E22" s="7"/>
      <c r="F22" s="3" t="s">
        <v>11412</v>
      </c>
      <c r="G22" s="3" t="s">
        <v>11413</v>
      </c>
      <c r="H22" s="3" t="s">
        <v>1098</v>
      </c>
      <c r="I22" s="7" t="s">
        <v>1576</v>
      </c>
      <c r="J22" s="3"/>
      <c r="K22" s="3"/>
    </row>
    <row r="23" spans="2:11" ht="15">
      <c r="B23" s="3" t="s">
        <v>1906</v>
      </c>
      <c r="C23" s="3" t="s">
        <v>11414</v>
      </c>
      <c r="D23" s="3" t="s">
        <v>1573</v>
      </c>
      <c r="E23" s="7"/>
      <c r="F23" s="3" t="s">
        <v>1615</v>
      </c>
      <c r="G23" s="3" t="s">
        <v>1616</v>
      </c>
      <c r="H23" s="3" t="s">
        <v>1617</v>
      </c>
      <c r="I23" s="7" t="s">
        <v>1618</v>
      </c>
      <c r="J23" s="3" t="s">
        <v>1043</v>
      </c>
      <c r="K23" s="3" t="s">
        <v>1043</v>
      </c>
    </row>
    <row r="24" spans="2:11" ht="15">
      <c r="B24" s="3" t="s">
        <v>1909</v>
      </c>
      <c r="C24" s="3" t="s">
        <v>11415</v>
      </c>
      <c r="D24" s="3" t="s">
        <v>1066</v>
      </c>
      <c r="E24" s="7" t="s">
        <v>11416</v>
      </c>
      <c r="F24" s="3" t="s">
        <v>11417</v>
      </c>
      <c r="G24" s="3" t="s">
        <v>11418</v>
      </c>
      <c r="H24" s="3" t="s">
        <v>11419</v>
      </c>
      <c r="I24" s="7" t="s">
        <v>1042</v>
      </c>
      <c r="J24" s="3"/>
      <c r="K24" s="3"/>
    </row>
    <row r="25" spans="2:11" ht="15">
      <c r="B25" s="3" t="s">
        <v>1301</v>
      </c>
      <c r="C25" s="3" t="s">
        <v>11420</v>
      </c>
      <c r="D25" s="3" t="s">
        <v>1038</v>
      </c>
      <c r="E25" s="7"/>
      <c r="F25" s="3" t="s">
        <v>11421</v>
      </c>
      <c r="G25" s="3" t="s">
        <v>11422</v>
      </c>
      <c r="H25" s="3"/>
      <c r="I25" s="7" t="s">
        <v>1076</v>
      </c>
      <c r="J25" s="3"/>
      <c r="K25" s="3"/>
    </row>
    <row r="26" spans="2:11" ht="15">
      <c r="B26" s="3" t="s">
        <v>1912</v>
      </c>
      <c r="C26" s="3" t="s">
        <v>11423</v>
      </c>
      <c r="D26" s="3" t="s">
        <v>1066</v>
      </c>
      <c r="E26" s="7" t="s">
        <v>3075</v>
      </c>
      <c r="F26" s="3" t="s">
        <v>2836</v>
      </c>
      <c r="G26" s="3" t="s">
        <v>9769</v>
      </c>
      <c r="H26" s="3"/>
      <c r="I26" s="7" t="s">
        <v>1042</v>
      </c>
      <c r="J26" s="3"/>
      <c r="K26" s="3"/>
    </row>
    <row r="27" spans="2:11" ht="15">
      <c r="B27" s="3" t="s">
        <v>1140</v>
      </c>
      <c r="C27" s="3" t="s">
        <v>11424</v>
      </c>
      <c r="D27" s="3" t="s">
        <v>1038</v>
      </c>
      <c r="E27" s="7"/>
      <c r="F27" s="3" t="s">
        <v>2830</v>
      </c>
      <c r="G27" s="3" t="s">
        <v>2831</v>
      </c>
      <c r="H27" s="3"/>
      <c r="I27" s="7" t="s">
        <v>1076</v>
      </c>
      <c r="J27" s="3"/>
      <c r="K27" s="3"/>
    </row>
    <row r="28" spans="2:11" ht="15">
      <c r="B28" s="3" t="s">
        <v>1169</v>
      </c>
      <c r="C28" s="3" t="s">
        <v>11425</v>
      </c>
      <c r="D28" s="3" t="s">
        <v>1066</v>
      </c>
      <c r="E28" s="7" t="s">
        <v>3078</v>
      </c>
      <c r="F28" s="3" t="s">
        <v>11426</v>
      </c>
      <c r="G28" s="3" t="s">
        <v>11427</v>
      </c>
      <c r="H28" s="3"/>
      <c r="I28" s="7" t="s">
        <v>1042</v>
      </c>
      <c r="J28" s="3"/>
      <c r="K28" s="3"/>
    </row>
    <row r="29" spans="2:11" ht="15">
      <c r="B29" s="3" t="s">
        <v>1319</v>
      </c>
      <c r="C29" s="3" t="s">
        <v>11428</v>
      </c>
      <c r="D29" s="3" t="s">
        <v>1038</v>
      </c>
      <c r="E29" s="7"/>
      <c r="F29" s="3" t="s">
        <v>11429</v>
      </c>
      <c r="G29" s="3" t="s">
        <v>11430</v>
      </c>
      <c r="H29" s="3"/>
      <c r="I29" s="7" t="s">
        <v>1076</v>
      </c>
      <c r="J29" s="3"/>
      <c r="K29" s="3"/>
    </row>
    <row r="30" spans="2:11" ht="15">
      <c r="B30" s="3" t="s">
        <v>1472</v>
      </c>
      <c r="C30" s="3" t="s">
        <v>11431</v>
      </c>
      <c r="D30" s="3" t="s">
        <v>1066</v>
      </c>
      <c r="E30" s="7" t="s">
        <v>1095</v>
      </c>
      <c r="F30" s="3" t="s">
        <v>11432</v>
      </c>
      <c r="G30" s="3" t="s">
        <v>11433</v>
      </c>
      <c r="H30" s="3"/>
      <c r="I30" s="7" t="s">
        <v>1042</v>
      </c>
      <c r="J30" s="3"/>
      <c r="K30" s="3"/>
    </row>
    <row r="31" spans="2:11" ht="15">
      <c r="B31" s="3" t="s">
        <v>1567</v>
      </c>
      <c r="C31" s="3" t="s">
        <v>11434</v>
      </c>
      <c r="D31" s="3" t="s">
        <v>1038</v>
      </c>
      <c r="E31" s="7"/>
      <c r="F31" s="3" t="s">
        <v>11435</v>
      </c>
      <c r="G31" s="3" t="s">
        <v>11436</v>
      </c>
      <c r="H31" s="3" t="s">
        <v>11437</v>
      </c>
      <c r="I31" s="7" t="s">
        <v>1049</v>
      </c>
      <c r="J31" s="3"/>
      <c r="K31" s="3"/>
    </row>
    <row r="32" spans="2:11" ht="15">
      <c r="B32" s="3" t="s">
        <v>1681</v>
      </c>
      <c r="C32" s="3" t="s">
        <v>11438</v>
      </c>
      <c r="D32" s="3" t="s">
        <v>1038</v>
      </c>
      <c r="E32" s="7"/>
      <c r="F32" s="3" t="s">
        <v>2833</v>
      </c>
      <c r="G32" s="3" t="s">
        <v>2834</v>
      </c>
      <c r="H32" s="3" t="s">
        <v>9767</v>
      </c>
      <c r="I32" s="7" t="s">
        <v>1049</v>
      </c>
      <c r="J32" s="3"/>
      <c r="K32" s="3"/>
    </row>
    <row r="33" spans="2:11" ht="15">
      <c r="B33" s="3" t="s">
        <v>1392</v>
      </c>
      <c r="C33" s="3" t="s">
        <v>11439</v>
      </c>
      <c r="D33" s="3" t="s">
        <v>1038</v>
      </c>
      <c r="E33" s="7"/>
      <c r="F33" s="3" t="s">
        <v>11440</v>
      </c>
      <c r="G33" s="3" t="s">
        <v>11441</v>
      </c>
      <c r="H33" s="3" t="s">
        <v>11442</v>
      </c>
      <c r="I33" s="7" t="s">
        <v>1049</v>
      </c>
      <c r="J33" s="3"/>
      <c r="K33" s="3"/>
    </row>
    <row r="34" spans="2:11" ht="15">
      <c r="B34" s="3" t="s">
        <v>1380</v>
      </c>
      <c r="C34" s="3" t="s">
        <v>11443</v>
      </c>
      <c r="D34" s="3" t="s">
        <v>1038</v>
      </c>
      <c r="E34" s="7"/>
      <c r="F34" s="3" t="s">
        <v>1673</v>
      </c>
      <c r="G34" s="3" t="s">
        <v>1674</v>
      </c>
      <c r="H34" s="3" t="s">
        <v>2359</v>
      </c>
      <c r="I34" s="7"/>
      <c r="J34" s="3"/>
      <c r="K34" s="3"/>
    </row>
    <row r="35" spans="2:11" ht="15">
      <c r="B35" s="10" t="s">
        <v>1877</v>
      </c>
      <c r="C35" s="10" t="s">
        <v>11444</v>
      </c>
      <c r="D35" s="10" t="s">
        <v>1874</v>
      </c>
      <c r="E35" s="11" t="s">
        <v>11416</v>
      </c>
      <c r="F35" s="10" t="s">
        <v>11445</v>
      </c>
      <c r="G35" s="10" t="s">
        <v>11446</v>
      </c>
      <c r="H35" s="10" t="s">
        <v>11419</v>
      </c>
      <c r="I35" s="11" t="s">
        <v>1049</v>
      </c>
      <c r="J35" s="10"/>
      <c r="K35" s="10"/>
    </row>
    <row r="36" spans="2:11" ht="15">
      <c r="B36" s="10" t="s">
        <v>1619</v>
      </c>
      <c r="C36" s="10" t="s">
        <v>11447</v>
      </c>
      <c r="D36" s="10" t="s">
        <v>1874</v>
      </c>
      <c r="E36" s="11" t="s">
        <v>3075</v>
      </c>
      <c r="F36" s="10" t="s">
        <v>3076</v>
      </c>
      <c r="G36" s="10" t="s">
        <v>2837</v>
      </c>
      <c r="H36" s="10" t="s">
        <v>1098</v>
      </c>
      <c r="I36" s="11" t="s">
        <v>1049</v>
      </c>
      <c r="J36" s="10"/>
      <c r="K36" s="10"/>
    </row>
    <row r="37" spans="2:11" ht="15">
      <c r="B37" s="10" t="s">
        <v>1895</v>
      </c>
      <c r="C37" s="10" t="s">
        <v>11448</v>
      </c>
      <c r="D37" s="10" t="s">
        <v>1874</v>
      </c>
      <c r="E37" s="11" t="s">
        <v>3078</v>
      </c>
      <c r="F37" s="10" t="s">
        <v>3079</v>
      </c>
      <c r="G37" s="10" t="s">
        <v>8970</v>
      </c>
      <c r="H37" s="10" t="s">
        <v>1098</v>
      </c>
      <c r="I37" s="11" t="s">
        <v>1049</v>
      </c>
      <c r="J37" s="10"/>
      <c r="K37" s="10"/>
    </row>
    <row r="38" spans="2:11" ht="15">
      <c r="B38" s="10" t="s">
        <v>1902</v>
      </c>
      <c r="C38" s="10" t="s">
        <v>11449</v>
      </c>
      <c r="D38" s="10" t="s">
        <v>1874</v>
      </c>
      <c r="E38" s="11" t="s">
        <v>1095</v>
      </c>
      <c r="F38" s="10" t="s">
        <v>4575</v>
      </c>
      <c r="G38" s="10" t="s">
        <v>11450</v>
      </c>
      <c r="H38" s="10" t="s">
        <v>1098</v>
      </c>
      <c r="I38" s="11" t="s">
        <v>1049</v>
      </c>
      <c r="J38" s="10"/>
      <c r="K38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K3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11451</v>
      </c>
      <c r="D4" s="4" t="s">
        <v>1019</v>
      </c>
      <c r="E4" s="3" t="s">
        <v>261</v>
      </c>
    </row>
    <row r="5" spans="1:11" ht="16">
      <c r="B5" s="4" t="s">
        <v>1020</v>
      </c>
      <c r="C5" s="13" t="s">
        <v>264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262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11452</v>
      </c>
      <c r="D9" s="3" t="s">
        <v>1038</v>
      </c>
      <c r="E9" s="7"/>
      <c r="F9" s="3" t="s">
        <v>11453</v>
      </c>
      <c r="G9" s="3" t="s">
        <v>11454</v>
      </c>
      <c r="H9" s="3" t="s">
        <v>11455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11456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1140</v>
      </c>
      <c r="C11" s="3" t="s">
        <v>11457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1050</v>
      </c>
      <c r="C12" s="3" t="s">
        <v>11458</v>
      </c>
      <c r="D12" s="3" t="s">
        <v>1038</v>
      </c>
      <c r="E12" s="7"/>
      <c r="F12" s="3" t="s">
        <v>4163</v>
      </c>
      <c r="G12" s="3" t="s">
        <v>11459</v>
      </c>
      <c r="H12" s="3" t="s">
        <v>11460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1055</v>
      </c>
      <c r="C13" s="3" t="s">
        <v>11461</v>
      </c>
      <c r="D13" s="3" t="s">
        <v>1842</v>
      </c>
      <c r="E13" s="7"/>
      <c r="F13" s="3" t="s">
        <v>11462</v>
      </c>
      <c r="G13" s="3" t="s">
        <v>11463</v>
      </c>
      <c r="H13" s="3" t="s">
        <v>1098</v>
      </c>
      <c r="I13" s="7" t="s">
        <v>1042</v>
      </c>
      <c r="J13" s="3"/>
      <c r="K13" s="3"/>
    </row>
    <row r="14" spans="1:11" ht="15">
      <c r="B14" s="3" t="s">
        <v>1872</v>
      </c>
      <c r="C14" s="3" t="s">
        <v>11464</v>
      </c>
      <c r="D14" s="3" t="s">
        <v>1038</v>
      </c>
      <c r="E14" s="7"/>
      <c r="F14" s="3" t="s">
        <v>11465</v>
      </c>
      <c r="G14" s="3" t="s">
        <v>11466</v>
      </c>
      <c r="H14" s="3" t="s">
        <v>11467</v>
      </c>
      <c r="I14" s="7" t="s">
        <v>1049</v>
      </c>
      <c r="J14" s="3"/>
      <c r="K14" s="3"/>
    </row>
    <row r="15" spans="1:11" ht="15">
      <c r="B15" s="3" t="s">
        <v>1165</v>
      </c>
      <c r="C15" s="3" t="s">
        <v>11468</v>
      </c>
      <c r="D15" s="3" t="s">
        <v>1038</v>
      </c>
      <c r="E15" s="7"/>
      <c r="F15" s="3" t="s">
        <v>11469</v>
      </c>
      <c r="G15" s="3" t="s">
        <v>11470</v>
      </c>
      <c r="H15" s="3" t="s">
        <v>11471</v>
      </c>
      <c r="I15" s="7" t="s">
        <v>1049</v>
      </c>
      <c r="J15" s="3"/>
      <c r="K15" s="3"/>
    </row>
    <row r="16" spans="1:11" ht="15">
      <c r="B16" s="3" t="s">
        <v>1877</v>
      </c>
      <c r="C16" s="3" t="s">
        <v>11472</v>
      </c>
      <c r="D16" s="3" t="s">
        <v>1038</v>
      </c>
      <c r="E16" s="7"/>
      <c r="F16" s="3" t="s">
        <v>11473</v>
      </c>
      <c r="G16" s="3" t="s">
        <v>11474</v>
      </c>
      <c r="H16" s="3" t="s">
        <v>11475</v>
      </c>
      <c r="I16" s="7" t="s">
        <v>1049</v>
      </c>
      <c r="J16" s="3"/>
      <c r="K16" s="3"/>
    </row>
    <row r="17" spans="2:11" ht="15">
      <c r="B17" s="3" t="s">
        <v>1161</v>
      </c>
      <c r="C17" s="3" t="s">
        <v>11476</v>
      </c>
      <c r="D17" s="3" t="s">
        <v>1038</v>
      </c>
      <c r="E17" s="7"/>
      <c r="F17" s="3" t="s">
        <v>11477</v>
      </c>
      <c r="G17" s="3" t="s">
        <v>11478</v>
      </c>
      <c r="H17" s="3" t="s">
        <v>11478</v>
      </c>
      <c r="I17" s="7" t="s">
        <v>1076</v>
      </c>
      <c r="J17" s="3"/>
      <c r="K17" s="3"/>
    </row>
    <row r="18" spans="2:11" ht="15">
      <c r="B18" s="3" t="s">
        <v>1882</v>
      </c>
      <c r="C18" s="3" t="s">
        <v>11479</v>
      </c>
      <c r="D18" s="3" t="s">
        <v>1038</v>
      </c>
      <c r="E18" s="7"/>
      <c r="F18" s="3" t="s">
        <v>11480</v>
      </c>
      <c r="G18" s="3" t="s">
        <v>11481</v>
      </c>
      <c r="H18" s="3" t="s">
        <v>11482</v>
      </c>
      <c r="I18" s="7" t="s">
        <v>1099</v>
      </c>
      <c r="J18" s="3"/>
      <c r="K18" s="3"/>
    </row>
    <row r="19" spans="2:11" ht="15">
      <c r="B19" s="3" t="s">
        <v>1582</v>
      </c>
      <c r="C19" s="3" t="s">
        <v>11483</v>
      </c>
      <c r="D19" s="3" t="s">
        <v>1038</v>
      </c>
      <c r="E19" s="7"/>
      <c r="F19" s="3" t="s">
        <v>11484</v>
      </c>
      <c r="G19" s="3" t="s">
        <v>11485</v>
      </c>
      <c r="H19" s="3" t="s">
        <v>11486</v>
      </c>
      <c r="I19" s="7" t="s">
        <v>1099</v>
      </c>
      <c r="J19" s="3"/>
      <c r="K19" s="3"/>
    </row>
    <row r="20" spans="2:11" ht="15">
      <c r="B20" s="3" t="s">
        <v>1886</v>
      </c>
      <c r="C20" s="3" t="s">
        <v>11487</v>
      </c>
      <c r="D20" s="3" t="s">
        <v>1038</v>
      </c>
      <c r="E20" s="7"/>
      <c r="F20" s="3" t="s">
        <v>11488</v>
      </c>
      <c r="G20" s="3" t="s">
        <v>11489</v>
      </c>
      <c r="H20" s="3" t="s">
        <v>11490</v>
      </c>
      <c r="I20" s="7" t="s">
        <v>1076</v>
      </c>
      <c r="J20" s="3"/>
      <c r="K20" s="3"/>
    </row>
    <row r="21" spans="2:11" ht="15">
      <c r="B21" s="3" t="s">
        <v>1890</v>
      </c>
      <c r="C21" s="3" t="s">
        <v>11491</v>
      </c>
      <c r="D21" s="3" t="s">
        <v>1038</v>
      </c>
      <c r="E21" s="7"/>
      <c r="F21" s="3" t="s">
        <v>11492</v>
      </c>
      <c r="G21" s="3" t="s">
        <v>11493</v>
      </c>
      <c r="H21" s="3" t="s">
        <v>11493</v>
      </c>
      <c r="I21" s="7" t="s">
        <v>1076</v>
      </c>
      <c r="J21" s="3"/>
      <c r="K21" s="3"/>
    </row>
    <row r="22" spans="2:11" ht="15">
      <c r="B22" s="3" t="s">
        <v>1619</v>
      </c>
      <c r="C22" s="3" t="s">
        <v>11494</v>
      </c>
      <c r="D22" s="3" t="s">
        <v>1038</v>
      </c>
      <c r="E22" s="7"/>
      <c r="F22" s="3" t="s">
        <v>11495</v>
      </c>
      <c r="G22" s="3" t="s">
        <v>11496</v>
      </c>
      <c r="H22" s="3" t="s">
        <v>11496</v>
      </c>
      <c r="I22" s="7" t="s">
        <v>1076</v>
      </c>
      <c r="J22" s="3"/>
      <c r="K22" s="3"/>
    </row>
    <row r="23" spans="2:11" ht="15">
      <c r="B23" s="3" t="s">
        <v>1895</v>
      </c>
      <c r="C23" s="3" t="s">
        <v>11497</v>
      </c>
      <c r="D23" s="3" t="s">
        <v>1038</v>
      </c>
      <c r="E23" s="7"/>
      <c r="F23" s="3" t="s">
        <v>11498</v>
      </c>
      <c r="G23" s="3" t="s">
        <v>4187</v>
      </c>
      <c r="H23" s="3" t="s">
        <v>4187</v>
      </c>
      <c r="I23" s="7" t="s">
        <v>1049</v>
      </c>
      <c r="J23" s="3"/>
      <c r="K23" s="3"/>
    </row>
    <row r="24" spans="2:11" ht="15">
      <c r="B24" s="3" t="s">
        <v>1588</v>
      </c>
      <c r="C24" s="3" t="s">
        <v>11499</v>
      </c>
      <c r="D24" s="3" t="s">
        <v>1038</v>
      </c>
      <c r="E24" s="7"/>
      <c r="F24" s="3" t="s">
        <v>11500</v>
      </c>
      <c r="G24" s="3" t="s">
        <v>11501</v>
      </c>
      <c r="H24" s="3" t="s">
        <v>11502</v>
      </c>
      <c r="I24" s="7" t="s">
        <v>1049</v>
      </c>
      <c r="J24" s="3"/>
      <c r="K24" s="3"/>
    </row>
    <row r="25" spans="2:11" ht="15">
      <c r="B25" s="3" t="s">
        <v>1899</v>
      </c>
      <c r="C25" s="3" t="s">
        <v>11503</v>
      </c>
      <c r="D25" s="3" t="s">
        <v>1038</v>
      </c>
      <c r="E25" s="7"/>
      <c r="F25" s="3" t="s">
        <v>11504</v>
      </c>
      <c r="G25" s="3" t="s">
        <v>11505</v>
      </c>
      <c r="H25" s="3" t="s">
        <v>1098</v>
      </c>
      <c r="I25" s="7" t="s">
        <v>1049</v>
      </c>
      <c r="J25" s="3"/>
      <c r="K25" s="3"/>
    </row>
    <row r="26" spans="2:11" ht="15">
      <c r="B26" s="3" t="s">
        <v>1902</v>
      </c>
      <c r="C26" s="3" t="s">
        <v>11506</v>
      </c>
      <c r="D26" s="3" t="s">
        <v>1038</v>
      </c>
      <c r="E26" s="7"/>
      <c r="F26" s="3" t="s">
        <v>11507</v>
      </c>
      <c r="G26" s="3" t="s">
        <v>8227</v>
      </c>
      <c r="H26" s="3" t="s">
        <v>1098</v>
      </c>
      <c r="I26" s="7" t="s">
        <v>1099</v>
      </c>
      <c r="J26" s="3"/>
      <c r="K26" s="3"/>
    </row>
    <row r="27" spans="2:11" ht="15">
      <c r="B27" s="3" t="s">
        <v>1146</v>
      </c>
      <c r="C27" s="3" t="s">
        <v>11508</v>
      </c>
      <c r="D27" s="3" t="s">
        <v>1038</v>
      </c>
      <c r="E27" s="7"/>
      <c r="F27" s="3" t="s">
        <v>11509</v>
      </c>
      <c r="G27" s="3" t="s">
        <v>11510</v>
      </c>
      <c r="H27" s="3" t="s">
        <v>1098</v>
      </c>
      <c r="I27" s="7" t="s">
        <v>1076</v>
      </c>
      <c r="J27" s="3"/>
      <c r="K27" s="3"/>
    </row>
    <row r="28" spans="2:11" ht="15">
      <c r="B28" s="3" t="s">
        <v>1906</v>
      </c>
      <c r="C28" s="3" t="s">
        <v>11511</v>
      </c>
      <c r="D28" s="3" t="s">
        <v>1038</v>
      </c>
      <c r="E28" s="7"/>
      <c r="F28" s="3" t="s">
        <v>11512</v>
      </c>
      <c r="G28" s="3" t="s">
        <v>11513</v>
      </c>
      <c r="H28" s="3" t="s">
        <v>1098</v>
      </c>
      <c r="I28" s="7" t="s">
        <v>1076</v>
      </c>
      <c r="J28" s="3"/>
      <c r="K28" s="3"/>
    </row>
    <row r="29" spans="2:11" ht="15">
      <c r="B29" s="3" t="s">
        <v>1912</v>
      </c>
      <c r="C29" s="3" t="s">
        <v>11514</v>
      </c>
      <c r="D29" s="3" t="s">
        <v>1038</v>
      </c>
      <c r="E29" s="7"/>
      <c r="F29" s="3" t="s">
        <v>11515</v>
      </c>
      <c r="G29" s="3" t="s">
        <v>1032</v>
      </c>
      <c r="H29" s="3" t="s">
        <v>1098</v>
      </c>
      <c r="I29" s="7" t="s">
        <v>1076</v>
      </c>
      <c r="J29" s="3"/>
      <c r="K29" s="3"/>
    </row>
    <row r="30" spans="2:11" ht="15">
      <c r="B30" s="3" t="s">
        <v>1169</v>
      </c>
      <c r="C30" s="3" t="s">
        <v>11516</v>
      </c>
      <c r="D30" s="3" t="s">
        <v>1038</v>
      </c>
      <c r="E30" s="7"/>
      <c r="F30" s="3" t="s">
        <v>11517</v>
      </c>
      <c r="G30" s="3" t="s">
        <v>11518</v>
      </c>
      <c r="H30" s="3" t="s">
        <v>11518</v>
      </c>
      <c r="I30" s="7" t="s">
        <v>1049</v>
      </c>
      <c r="J30" s="3"/>
      <c r="K30" s="3"/>
    </row>
    <row r="31" spans="2:11" ht="15">
      <c r="B31" s="3" t="s">
        <v>1319</v>
      </c>
      <c r="C31" s="3" t="s">
        <v>11519</v>
      </c>
      <c r="D31" s="3" t="s">
        <v>1038</v>
      </c>
      <c r="E31" s="7"/>
      <c r="F31" s="3" t="s">
        <v>11520</v>
      </c>
      <c r="G31" s="3" t="s">
        <v>11521</v>
      </c>
      <c r="H31" s="3" t="s">
        <v>11521</v>
      </c>
      <c r="I31" s="7" t="s">
        <v>1049</v>
      </c>
      <c r="J31" s="3"/>
      <c r="K31" s="3"/>
    </row>
    <row r="32" spans="2:11" ht="15">
      <c r="B32" s="3" t="s">
        <v>1472</v>
      </c>
      <c r="C32" s="3" t="s">
        <v>11522</v>
      </c>
      <c r="D32" s="3" t="s">
        <v>1573</v>
      </c>
      <c r="E32" s="7"/>
      <c r="F32" s="3" t="s">
        <v>1615</v>
      </c>
      <c r="G32" s="3" t="s">
        <v>1616</v>
      </c>
      <c r="H32" s="3" t="s">
        <v>1617</v>
      </c>
      <c r="I32" s="7" t="s">
        <v>1618</v>
      </c>
      <c r="J32" s="3" t="s">
        <v>1043</v>
      </c>
      <c r="K32" s="3" t="s">
        <v>1043</v>
      </c>
    </row>
    <row r="33" spans="2:11" ht="15">
      <c r="B33" s="3" t="s">
        <v>1567</v>
      </c>
      <c r="C33" s="3" t="s">
        <v>11523</v>
      </c>
      <c r="D33" s="3" t="s">
        <v>1066</v>
      </c>
      <c r="E33" s="7" t="s">
        <v>1095</v>
      </c>
      <c r="F33" s="3" t="s">
        <v>11524</v>
      </c>
      <c r="G33" s="3" t="s">
        <v>11525</v>
      </c>
      <c r="H33" s="3" t="s">
        <v>11526</v>
      </c>
      <c r="I33" s="7" t="s">
        <v>1042</v>
      </c>
      <c r="J33" s="3"/>
      <c r="K33" s="3"/>
    </row>
    <row r="34" spans="2:11" ht="15">
      <c r="B34" s="3" t="s">
        <v>1681</v>
      </c>
      <c r="C34" s="3" t="s">
        <v>11527</v>
      </c>
      <c r="D34" s="3" t="s">
        <v>1066</v>
      </c>
      <c r="E34" s="7" t="s">
        <v>1095</v>
      </c>
      <c r="F34" s="3" t="s">
        <v>11528</v>
      </c>
      <c r="G34" s="3" t="s">
        <v>4656</v>
      </c>
      <c r="H34" s="3" t="s">
        <v>4656</v>
      </c>
      <c r="I34" s="7" t="s">
        <v>1042</v>
      </c>
      <c r="J34" s="3"/>
      <c r="K34" s="3"/>
    </row>
    <row r="35" spans="2:11" ht="15">
      <c r="B35" s="3" t="s">
        <v>1392</v>
      </c>
      <c r="C35" s="3" t="s">
        <v>11529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  <row r="36" spans="2:11" ht="15">
      <c r="B36" s="10" t="s">
        <v>1909</v>
      </c>
      <c r="C36" s="10" t="s">
        <v>11530</v>
      </c>
      <c r="D36" s="10" t="s">
        <v>1874</v>
      </c>
      <c r="E36" s="11" t="s">
        <v>1095</v>
      </c>
      <c r="F36" s="10" t="s">
        <v>11531</v>
      </c>
      <c r="G36" s="10" t="s">
        <v>11532</v>
      </c>
      <c r="H36" s="10" t="s">
        <v>11526</v>
      </c>
      <c r="I36" s="11" t="s">
        <v>1049</v>
      </c>
      <c r="J36" s="10"/>
      <c r="K36" s="10"/>
    </row>
    <row r="37" spans="2:11" ht="15">
      <c r="B37" s="10" t="s">
        <v>1301</v>
      </c>
      <c r="C37" s="10" t="s">
        <v>11533</v>
      </c>
      <c r="D37" s="10" t="s">
        <v>1874</v>
      </c>
      <c r="E37" s="11" t="s">
        <v>1095</v>
      </c>
      <c r="F37" s="10" t="s">
        <v>11534</v>
      </c>
      <c r="G37" s="10" t="s">
        <v>11535</v>
      </c>
      <c r="H37" s="10" t="s">
        <v>4656</v>
      </c>
      <c r="I37" s="11" t="s">
        <v>1049</v>
      </c>
      <c r="J37" s="10"/>
      <c r="K37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11536</v>
      </c>
      <c r="D4" s="4" t="s">
        <v>1019</v>
      </c>
      <c r="E4" s="3" t="s">
        <v>265</v>
      </c>
    </row>
    <row r="5" spans="1:11" ht="16">
      <c r="B5" s="4" t="s">
        <v>1020</v>
      </c>
      <c r="C5" s="13" t="s">
        <v>268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266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11537</v>
      </c>
      <c r="D9" s="3" t="s">
        <v>1038</v>
      </c>
      <c r="E9" s="7"/>
      <c r="F9" s="3" t="s">
        <v>11538</v>
      </c>
      <c r="G9" s="3" t="s">
        <v>11539</v>
      </c>
      <c r="H9" s="3" t="s">
        <v>11540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11541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11542</v>
      </c>
      <c r="D11" s="3" t="s">
        <v>1038</v>
      </c>
      <c r="E11" s="7"/>
      <c r="F11" s="3" t="s">
        <v>5273</v>
      </c>
      <c r="G11" s="3" t="s">
        <v>5274</v>
      </c>
      <c r="H11" s="3" t="s">
        <v>11543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11544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11545</v>
      </c>
      <c r="D13" s="3" t="s">
        <v>1038</v>
      </c>
      <c r="E13" s="7"/>
      <c r="F13" s="3" t="s">
        <v>4897</v>
      </c>
      <c r="G13" s="3" t="s">
        <v>4898</v>
      </c>
      <c r="H13" s="3" t="s">
        <v>5280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11546</v>
      </c>
      <c r="D14" s="3" t="s">
        <v>1038</v>
      </c>
      <c r="E14" s="7"/>
      <c r="F14" s="3" t="s">
        <v>11547</v>
      </c>
      <c r="G14" s="3" t="s">
        <v>11548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11549</v>
      </c>
      <c r="D15" s="3" t="s">
        <v>1038</v>
      </c>
      <c r="E15" s="7"/>
      <c r="F15" s="3" t="s">
        <v>11550</v>
      </c>
      <c r="G15" s="3" t="s">
        <v>11551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11552</v>
      </c>
      <c r="D16" s="3" t="s">
        <v>1573</v>
      </c>
      <c r="E16" s="7"/>
      <c r="F16" s="3" t="s">
        <v>11553</v>
      </c>
      <c r="G16" s="3" t="s">
        <v>11554</v>
      </c>
      <c r="H16" s="3" t="s">
        <v>1098</v>
      </c>
      <c r="I16" s="7" t="s">
        <v>1576</v>
      </c>
      <c r="J16" s="3"/>
      <c r="K16" s="3"/>
    </row>
    <row r="17" spans="2:11" ht="15">
      <c r="B17" s="3" t="s">
        <v>1882</v>
      </c>
      <c r="C17" s="3" t="s">
        <v>11555</v>
      </c>
      <c r="D17" s="3" t="s">
        <v>1038</v>
      </c>
      <c r="E17" s="7"/>
      <c r="F17" s="3" t="s">
        <v>11556</v>
      </c>
      <c r="G17" s="3" t="s">
        <v>11557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11558</v>
      </c>
      <c r="D18" s="3" t="s">
        <v>1573</v>
      </c>
      <c r="E18" s="7"/>
      <c r="F18" s="3" t="s">
        <v>11559</v>
      </c>
      <c r="G18" s="3" t="s">
        <v>11560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1886</v>
      </c>
      <c r="C19" s="3" t="s">
        <v>11561</v>
      </c>
      <c r="D19" s="3" t="s">
        <v>1038</v>
      </c>
      <c r="E19" s="7"/>
      <c r="F19" s="3" t="s">
        <v>11562</v>
      </c>
      <c r="G19" s="3" t="s">
        <v>11563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11564</v>
      </c>
      <c r="D20" s="3" t="s">
        <v>1573</v>
      </c>
      <c r="E20" s="7"/>
      <c r="F20" s="3" t="s">
        <v>11565</v>
      </c>
      <c r="G20" s="3" t="s">
        <v>11566</v>
      </c>
      <c r="H20" s="3" t="s">
        <v>1098</v>
      </c>
      <c r="I20" s="7" t="s">
        <v>1576</v>
      </c>
      <c r="J20" s="3"/>
      <c r="K20" s="3"/>
    </row>
    <row r="21" spans="2:11" ht="15">
      <c r="B21" s="3" t="s">
        <v>1619</v>
      </c>
      <c r="C21" s="3" t="s">
        <v>11567</v>
      </c>
      <c r="D21" s="3" t="s">
        <v>1038</v>
      </c>
      <c r="E21" s="7"/>
      <c r="F21" s="3" t="s">
        <v>5295</v>
      </c>
      <c r="G21" s="3" t="s">
        <v>5296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11568</v>
      </c>
      <c r="D22" s="3" t="s">
        <v>2192</v>
      </c>
      <c r="E22" s="7"/>
      <c r="F22" s="3" t="s">
        <v>11569</v>
      </c>
      <c r="G22" s="3" t="s">
        <v>10759</v>
      </c>
      <c r="H22" s="3" t="s">
        <v>1098</v>
      </c>
      <c r="I22" s="7" t="s">
        <v>2813</v>
      </c>
      <c r="J22" s="3"/>
      <c r="K22" s="3"/>
    </row>
    <row r="23" spans="2:11" ht="15">
      <c r="B23" s="3" t="s">
        <v>1588</v>
      </c>
      <c r="C23" s="3" t="s">
        <v>11570</v>
      </c>
      <c r="D23" s="3" t="s">
        <v>1038</v>
      </c>
      <c r="E23" s="7"/>
      <c r="F23" s="3" t="s">
        <v>11571</v>
      </c>
      <c r="G23" s="3" t="s">
        <v>1923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11572</v>
      </c>
      <c r="D24" s="3" t="s">
        <v>1038</v>
      </c>
      <c r="E24" s="7"/>
      <c r="F24" s="3" t="s">
        <v>11573</v>
      </c>
      <c r="G24" s="3" t="s">
        <v>1927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11574</v>
      </c>
      <c r="D25" s="3" t="s">
        <v>1038</v>
      </c>
      <c r="E25" s="7"/>
      <c r="F25" s="3" t="s">
        <v>11575</v>
      </c>
      <c r="G25" s="3" t="s">
        <v>11576</v>
      </c>
      <c r="H25" s="3" t="s">
        <v>1098</v>
      </c>
      <c r="I25" s="7" t="s">
        <v>2079</v>
      </c>
      <c r="J25" s="3"/>
      <c r="K25" s="3"/>
    </row>
    <row r="26" spans="2:11" ht="15">
      <c r="B26" s="3" t="s">
        <v>1906</v>
      </c>
      <c r="C26" s="3" t="s">
        <v>11577</v>
      </c>
      <c r="D26" s="3" t="s">
        <v>1573</v>
      </c>
      <c r="E26" s="7"/>
      <c r="F26" s="3" t="s">
        <v>1615</v>
      </c>
      <c r="G26" s="3" t="s">
        <v>1616</v>
      </c>
      <c r="H26" s="3" t="s">
        <v>1617</v>
      </c>
      <c r="I26" s="7" t="s">
        <v>1618</v>
      </c>
      <c r="J26" s="3" t="s">
        <v>1043</v>
      </c>
      <c r="K26" s="3" t="s">
        <v>1043</v>
      </c>
    </row>
    <row r="27" spans="2:11" ht="15">
      <c r="B27" s="3" t="s">
        <v>1909</v>
      </c>
      <c r="C27" s="3" t="s">
        <v>11578</v>
      </c>
      <c r="D27" s="3" t="s">
        <v>1066</v>
      </c>
      <c r="E27" s="7" t="s">
        <v>4993</v>
      </c>
      <c r="F27" s="3" t="s">
        <v>4994</v>
      </c>
      <c r="G27" s="3" t="s">
        <v>11579</v>
      </c>
      <c r="H27" s="3" t="s">
        <v>5360</v>
      </c>
      <c r="I27" s="7" t="s">
        <v>1042</v>
      </c>
      <c r="J27" s="3"/>
      <c r="K27" s="3"/>
    </row>
    <row r="28" spans="2:11" ht="15">
      <c r="B28" s="3" t="s">
        <v>1301</v>
      </c>
      <c r="C28" s="3" t="s">
        <v>11580</v>
      </c>
      <c r="D28" s="3" t="s">
        <v>1038</v>
      </c>
      <c r="E28" s="7"/>
      <c r="F28" s="3" t="s">
        <v>5013</v>
      </c>
      <c r="G28" s="3" t="s">
        <v>5014</v>
      </c>
      <c r="H28" s="3"/>
      <c r="I28" s="7" t="s">
        <v>1049</v>
      </c>
      <c r="J28" s="3"/>
      <c r="K28" s="3"/>
    </row>
    <row r="29" spans="2:11" ht="15">
      <c r="B29" s="3" t="s">
        <v>1912</v>
      </c>
      <c r="C29" s="3" t="s">
        <v>11581</v>
      </c>
      <c r="D29" s="3" t="s">
        <v>1038</v>
      </c>
      <c r="E29" s="7"/>
      <c r="F29" s="3" t="s">
        <v>5011</v>
      </c>
      <c r="G29" s="3" t="s">
        <v>3241</v>
      </c>
      <c r="H29" s="3" t="s">
        <v>3242</v>
      </c>
      <c r="I29" s="7" t="s">
        <v>1049</v>
      </c>
      <c r="J29" s="3"/>
      <c r="K29" s="3"/>
    </row>
    <row r="30" spans="2:11" ht="15">
      <c r="B30" s="3" t="s">
        <v>1140</v>
      </c>
      <c r="C30" s="3" t="s">
        <v>11582</v>
      </c>
      <c r="D30" s="3" t="s">
        <v>1038</v>
      </c>
      <c r="E30" s="7"/>
      <c r="F30" s="3" t="s">
        <v>11583</v>
      </c>
      <c r="G30" s="3" t="s">
        <v>11584</v>
      </c>
      <c r="H30" s="3" t="s">
        <v>11585</v>
      </c>
      <c r="I30" s="7"/>
      <c r="J30" s="3"/>
      <c r="K30" s="3"/>
    </row>
    <row r="31" spans="2:11" ht="15">
      <c r="B31" s="3" t="s">
        <v>1169</v>
      </c>
      <c r="C31" s="3" t="s">
        <v>11586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  <row r="32" spans="2:11" ht="15">
      <c r="B32" s="10" t="s">
        <v>1902</v>
      </c>
      <c r="C32" s="10" t="s">
        <v>11587</v>
      </c>
      <c r="D32" s="10" t="s">
        <v>1874</v>
      </c>
      <c r="E32" s="11" t="s">
        <v>4993</v>
      </c>
      <c r="F32" s="10" t="s">
        <v>5616</v>
      </c>
      <c r="G32" s="10" t="s">
        <v>3246</v>
      </c>
      <c r="H32" s="10" t="s">
        <v>5360</v>
      </c>
      <c r="I32" s="11" t="s">
        <v>1049</v>
      </c>
      <c r="J32" s="10"/>
      <c r="K32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K2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11588</v>
      </c>
      <c r="D4" s="4" t="s">
        <v>1019</v>
      </c>
      <c r="E4" s="3" t="s">
        <v>269</v>
      </c>
    </row>
    <row r="5" spans="1:11" ht="16">
      <c r="B5" s="4" t="s">
        <v>1020</v>
      </c>
      <c r="C5" s="13" t="s">
        <v>272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270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11589</v>
      </c>
      <c r="D9" s="3" t="s">
        <v>1038</v>
      </c>
      <c r="E9" s="7"/>
      <c r="F9" s="3" t="s">
        <v>11590</v>
      </c>
      <c r="G9" s="3" t="s">
        <v>11591</v>
      </c>
      <c r="H9" s="3" t="s">
        <v>11592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11593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11594</v>
      </c>
      <c r="D11" s="3" t="s">
        <v>1038</v>
      </c>
      <c r="E11" s="7"/>
      <c r="F11" s="3" t="s">
        <v>5273</v>
      </c>
      <c r="G11" s="3" t="s">
        <v>5274</v>
      </c>
      <c r="H11" s="3" t="s">
        <v>11543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11595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11596</v>
      </c>
      <c r="D13" s="3" t="s">
        <v>1573</v>
      </c>
      <c r="E13" s="7"/>
      <c r="F13" s="3" t="s">
        <v>3882</v>
      </c>
      <c r="G13" s="3" t="s">
        <v>3883</v>
      </c>
      <c r="H13" s="3" t="s">
        <v>3884</v>
      </c>
      <c r="I13" s="7" t="s">
        <v>1576</v>
      </c>
      <c r="J13" s="3"/>
      <c r="K13" s="3"/>
    </row>
    <row r="14" spans="1:11" ht="15">
      <c r="B14" s="3" t="s">
        <v>1877</v>
      </c>
      <c r="C14" s="3" t="s">
        <v>11597</v>
      </c>
      <c r="D14" s="3" t="s">
        <v>1038</v>
      </c>
      <c r="E14" s="7"/>
      <c r="F14" s="3" t="s">
        <v>3886</v>
      </c>
      <c r="G14" s="3" t="s">
        <v>3887</v>
      </c>
      <c r="H14" s="3" t="s">
        <v>3888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11598</v>
      </c>
      <c r="D15" s="3" t="s">
        <v>1038</v>
      </c>
      <c r="E15" s="7"/>
      <c r="F15" s="3" t="s">
        <v>3894</v>
      </c>
      <c r="G15" s="3" t="s">
        <v>1032</v>
      </c>
      <c r="H15" s="3" t="s">
        <v>1098</v>
      </c>
      <c r="I15" s="7" t="s">
        <v>2079</v>
      </c>
      <c r="J15" s="3"/>
      <c r="K15" s="3"/>
    </row>
    <row r="16" spans="1:11" ht="15">
      <c r="B16" s="3" t="s">
        <v>1882</v>
      </c>
      <c r="C16" s="3" t="s">
        <v>11599</v>
      </c>
      <c r="D16" s="3" t="s">
        <v>1573</v>
      </c>
      <c r="E16" s="7"/>
      <c r="F16" s="3" t="s">
        <v>1615</v>
      </c>
      <c r="G16" s="3" t="s">
        <v>1616</v>
      </c>
      <c r="H16" s="3" t="s">
        <v>1617</v>
      </c>
      <c r="I16" s="7" t="s">
        <v>1618</v>
      </c>
      <c r="J16" s="3" t="s">
        <v>1043</v>
      </c>
      <c r="K16" s="3" t="s">
        <v>1043</v>
      </c>
    </row>
    <row r="17" spans="2:11" ht="15">
      <c r="B17" s="3" t="s">
        <v>1582</v>
      </c>
      <c r="C17" s="3" t="s">
        <v>11600</v>
      </c>
      <c r="D17" s="3" t="s">
        <v>1066</v>
      </c>
      <c r="E17" s="7" t="s">
        <v>11601</v>
      </c>
      <c r="F17" s="3" t="s">
        <v>11602</v>
      </c>
      <c r="G17" s="3" t="s">
        <v>11603</v>
      </c>
      <c r="H17" s="3" t="s">
        <v>11604</v>
      </c>
      <c r="I17" s="7" t="s">
        <v>1042</v>
      </c>
      <c r="J17" s="3"/>
      <c r="K17" s="3"/>
    </row>
    <row r="18" spans="2:11" ht="15">
      <c r="B18" s="3" t="s">
        <v>1886</v>
      </c>
      <c r="C18" s="3" t="s">
        <v>11605</v>
      </c>
      <c r="D18" s="3" t="s">
        <v>1038</v>
      </c>
      <c r="E18" s="7"/>
      <c r="F18" s="3" t="s">
        <v>11606</v>
      </c>
      <c r="G18" s="3" t="s">
        <v>11607</v>
      </c>
      <c r="H18" s="3"/>
      <c r="I18" s="7" t="s">
        <v>1076</v>
      </c>
      <c r="J18" s="3"/>
      <c r="K18" s="3"/>
    </row>
    <row r="19" spans="2:11" ht="15">
      <c r="B19" s="3" t="s">
        <v>1895</v>
      </c>
      <c r="C19" s="3" t="s">
        <v>11608</v>
      </c>
      <c r="D19" s="3" t="s">
        <v>1038</v>
      </c>
      <c r="E19" s="7"/>
      <c r="F19" s="3" t="s">
        <v>11609</v>
      </c>
      <c r="G19" s="3" t="s">
        <v>11610</v>
      </c>
      <c r="H19" s="3" t="s">
        <v>11611</v>
      </c>
      <c r="I19" s="7" t="s">
        <v>1049</v>
      </c>
      <c r="J19" s="3"/>
      <c r="K19" s="3"/>
    </row>
    <row r="20" spans="2:11" ht="15">
      <c r="B20" s="3" t="s">
        <v>1890</v>
      </c>
      <c r="C20" s="3" t="s">
        <v>11612</v>
      </c>
      <c r="D20" s="3" t="s">
        <v>1038</v>
      </c>
      <c r="E20" s="7"/>
      <c r="F20" s="3" t="s">
        <v>11613</v>
      </c>
      <c r="G20" s="3" t="s">
        <v>3891</v>
      </c>
      <c r="H20" s="3" t="s">
        <v>11614</v>
      </c>
      <c r="I20" s="7" t="s">
        <v>1049</v>
      </c>
      <c r="J20" s="3"/>
      <c r="K20" s="3"/>
    </row>
    <row r="21" spans="2:11" ht="15">
      <c r="B21" s="3" t="s">
        <v>1619</v>
      </c>
      <c r="C21" s="3" t="s">
        <v>11615</v>
      </c>
      <c r="D21" s="3" t="s">
        <v>1038</v>
      </c>
      <c r="E21" s="7"/>
      <c r="F21" s="3" t="s">
        <v>11616</v>
      </c>
      <c r="G21" s="3" t="s">
        <v>11617</v>
      </c>
      <c r="H21" s="3"/>
      <c r="I21" s="7" t="s">
        <v>1049</v>
      </c>
      <c r="J21" s="3"/>
      <c r="K21" s="3"/>
    </row>
    <row r="22" spans="2:11" ht="15">
      <c r="B22" s="3" t="s">
        <v>1588</v>
      </c>
      <c r="C22" s="3" t="s">
        <v>11618</v>
      </c>
      <c r="D22" s="3" t="s">
        <v>1038</v>
      </c>
      <c r="E22" s="7"/>
      <c r="F22" s="3" t="s">
        <v>1673</v>
      </c>
      <c r="G22" s="3" t="s">
        <v>1674</v>
      </c>
      <c r="H22" s="3" t="s">
        <v>2359</v>
      </c>
      <c r="I22" s="7"/>
      <c r="J22" s="3"/>
      <c r="K22" s="3"/>
    </row>
    <row r="23" spans="2:11" ht="15">
      <c r="B23" s="10" t="s">
        <v>1872</v>
      </c>
      <c r="C23" s="10" t="s">
        <v>11619</v>
      </c>
      <c r="D23" s="10" t="s">
        <v>1874</v>
      </c>
      <c r="E23" s="11" t="s">
        <v>11601</v>
      </c>
      <c r="F23" s="10" t="s">
        <v>11620</v>
      </c>
      <c r="G23" s="10" t="s">
        <v>11621</v>
      </c>
      <c r="H23" s="10" t="s">
        <v>11604</v>
      </c>
      <c r="I23" s="11" t="s">
        <v>1049</v>
      </c>
      <c r="J23" s="10"/>
      <c r="K23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11622</v>
      </c>
      <c r="D4" s="4" t="s">
        <v>1019</v>
      </c>
      <c r="E4" s="3" t="s">
        <v>273</v>
      </c>
    </row>
    <row r="5" spans="1:11" ht="16">
      <c r="B5" s="4" t="s">
        <v>1020</v>
      </c>
      <c r="C5" s="13" t="s">
        <v>276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274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11623</v>
      </c>
      <c r="D9" s="3" t="s">
        <v>1038</v>
      </c>
      <c r="E9" s="7"/>
      <c r="F9" s="3" t="s">
        <v>11624</v>
      </c>
      <c r="G9" s="3" t="s">
        <v>11625</v>
      </c>
      <c r="H9" s="3" t="s">
        <v>11626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11627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11628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11629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11630</v>
      </c>
      <c r="D13" s="3" t="s">
        <v>1842</v>
      </c>
      <c r="E13" s="7"/>
      <c r="F13" s="3" t="s">
        <v>11631</v>
      </c>
      <c r="G13" s="3" t="s">
        <v>11632</v>
      </c>
      <c r="H13" s="3" t="s">
        <v>1098</v>
      </c>
      <c r="I13" s="7" t="s">
        <v>1042</v>
      </c>
      <c r="J13" s="3"/>
      <c r="K13" s="3"/>
    </row>
    <row r="14" spans="1:11" ht="15">
      <c r="B14" s="3" t="s">
        <v>1877</v>
      </c>
      <c r="C14" s="3" t="s">
        <v>11633</v>
      </c>
      <c r="D14" s="3" t="s">
        <v>1038</v>
      </c>
      <c r="E14" s="7"/>
      <c r="F14" s="3" t="s">
        <v>11634</v>
      </c>
      <c r="G14" s="3" t="s">
        <v>11635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11636</v>
      </c>
      <c r="D15" s="3" t="s">
        <v>1038</v>
      </c>
      <c r="E15" s="7"/>
      <c r="F15" s="3" t="s">
        <v>11637</v>
      </c>
      <c r="G15" s="3" t="s">
        <v>6770</v>
      </c>
      <c r="H15" s="3" t="s">
        <v>1098</v>
      </c>
      <c r="I15" s="7" t="s">
        <v>1076</v>
      </c>
      <c r="J15" s="3"/>
      <c r="K15" s="3"/>
    </row>
    <row r="16" spans="1:11" ht="15">
      <c r="B16" s="3" t="s">
        <v>1882</v>
      </c>
      <c r="C16" s="3" t="s">
        <v>11638</v>
      </c>
      <c r="D16" s="3" t="s">
        <v>1038</v>
      </c>
      <c r="E16" s="7"/>
      <c r="F16" s="3" t="s">
        <v>11639</v>
      </c>
      <c r="G16" s="3" t="s">
        <v>2077</v>
      </c>
      <c r="H16" s="3" t="s">
        <v>1098</v>
      </c>
      <c r="I16" s="7" t="s">
        <v>2079</v>
      </c>
      <c r="J16" s="3"/>
      <c r="K16" s="3"/>
    </row>
    <row r="17" spans="2:11" ht="15">
      <c r="B17" s="3" t="s">
        <v>1582</v>
      </c>
      <c r="C17" s="3" t="s">
        <v>11640</v>
      </c>
      <c r="D17" s="3" t="s">
        <v>1573</v>
      </c>
      <c r="E17" s="7"/>
      <c r="F17" s="3" t="s">
        <v>8233</v>
      </c>
      <c r="G17" s="3" t="s">
        <v>3747</v>
      </c>
      <c r="H17" s="3" t="s">
        <v>1098</v>
      </c>
      <c r="I17" s="7" t="s">
        <v>1576</v>
      </c>
      <c r="J17" s="3"/>
      <c r="K17" s="3"/>
    </row>
    <row r="18" spans="2:11" ht="15">
      <c r="B18" s="3" t="s">
        <v>1886</v>
      </c>
      <c r="C18" s="3" t="s">
        <v>11641</v>
      </c>
      <c r="D18" s="3" t="s">
        <v>1874</v>
      </c>
      <c r="E18" s="7" t="s">
        <v>11642</v>
      </c>
      <c r="F18" s="3" t="s">
        <v>11643</v>
      </c>
      <c r="G18" s="3" t="s">
        <v>11644</v>
      </c>
      <c r="H18" s="3" t="s">
        <v>11645</v>
      </c>
      <c r="I18" s="7" t="s">
        <v>1049</v>
      </c>
      <c r="J18" s="3"/>
      <c r="K18" s="3"/>
    </row>
    <row r="19" spans="2:11" ht="15">
      <c r="B19" s="3" t="s">
        <v>1890</v>
      </c>
      <c r="C19" s="3" t="s">
        <v>11646</v>
      </c>
      <c r="D19" s="3" t="s">
        <v>1038</v>
      </c>
      <c r="E19" s="7"/>
      <c r="F19" s="3" t="s">
        <v>11647</v>
      </c>
      <c r="G19" s="3" t="s">
        <v>11648</v>
      </c>
      <c r="H19" s="3" t="s">
        <v>1098</v>
      </c>
      <c r="I19" s="7" t="s">
        <v>2079</v>
      </c>
      <c r="J19" s="3"/>
      <c r="K19" s="3"/>
    </row>
    <row r="20" spans="2:11" ht="15">
      <c r="B20" s="3" t="s">
        <v>1619</v>
      </c>
      <c r="C20" s="3" t="s">
        <v>11649</v>
      </c>
      <c r="D20" s="3" t="s">
        <v>1573</v>
      </c>
      <c r="E20" s="7"/>
      <c r="F20" s="3" t="s">
        <v>1615</v>
      </c>
      <c r="G20" s="3" t="s">
        <v>1616</v>
      </c>
      <c r="H20" s="3" t="s">
        <v>1617</v>
      </c>
      <c r="I20" s="7" t="s">
        <v>1618</v>
      </c>
      <c r="J20" s="3" t="s">
        <v>1043</v>
      </c>
      <c r="K20" s="3" t="s">
        <v>1043</v>
      </c>
    </row>
    <row r="21" spans="2:11" ht="15">
      <c r="B21" s="3" t="s">
        <v>1895</v>
      </c>
      <c r="C21" s="3" t="s">
        <v>11650</v>
      </c>
      <c r="D21" s="3" t="s">
        <v>1066</v>
      </c>
      <c r="E21" s="7" t="s">
        <v>2107</v>
      </c>
      <c r="F21" s="3" t="s">
        <v>2112</v>
      </c>
      <c r="G21" s="3" t="s">
        <v>2109</v>
      </c>
      <c r="H21" s="3" t="s">
        <v>2113</v>
      </c>
      <c r="I21" s="7" t="s">
        <v>1042</v>
      </c>
      <c r="J21" s="3" t="s">
        <v>1043</v>
      </c>
      <c r="K21" s="3" t="s">
        <v>1043</v>
      </c>
    </row>
    <row r="22" spans="2:11" ht="15">
      <c r="B22" s="3" t="s">
        <v>1902</v>
      </c>
      <c r="C22" s="3" t="s">
        <v>11651</v>
      </c>
      <c r="D22" s="3" t="s">
        <v>1038</v>
      </c>
      <c r="E22" s="7"/>
      <c r="F22" s="3" t="s">
        <v>2115</v>
      </c>
      <c r="G22" s="3" t="s">
        <v>2116</v>
      </c>
      <c r="H22" s="3" t="s">
        <v>2117</v>
      </c>
      <c r="I22" s="7" t="s">
        <v>1049</v>
      </c>
      <c r="J22" s="3" t="s">
        <v>1043</v>
      </c>
      <c r="K22" s="3" t="s">
        <v>1043</v>
      </c>
    </row>
    <row r="23" spans="2:11" ht="15">
      <c r="B23" s="3" t="s">
        <v>1146</v>
      </c>
      <c r="C23" s="3" t="s">
        <v>11652</v>
      </c>
      <c r="D23" s="3" t="s">
        <v>1038</v>
      </c>
      <c r="E23" s="7"/>
      <c r="F23" s="3" t="s">
        <v>2119</v>
      </c>
      <c r="G23" s="3" t="s">
        <v>2120</v>
      </c>
      <c r="H23" s="3" t="s">
        <v>2121</v>
      </c>
      <c r="I23" s="7" t="s">
        <v>1049</v>
      </c>
      <c r="J23" s="3"/>
      <c r="K23" s="3"/>
    </row>
    <row r="24" spans="2:11" ht="15">
      <c r="B24" s="3" t="s">
        <v>1588</v>
      </c>
      <c r="C24" s="3" t="s">
        <v>11653</v>
      </c>
      <c r="D24" s="3" t="s">
        <v>1066</v>
      </c>
      <c r="E24" s="7" t="s">
        <v>11642</v>
      </c>
      <c r="F24" s="3" t="s">
        <v>11654</v>
      </c>
      <c r="G24" s="3" t="s">
        <v>11655</v>
      </c>
      <c r="H24" s="3" t="s">
        <v>11645</v>
      </c>
      <c r="I24" s="7" t="s">
        <v>1042</v>
      </c>
      <c r="J24" s="3"/>
      <c r="K24" s="3"/>
    </row>
    <row r="25" spans="2:11" ht="15">
      <c r="B25" s="3" t="s">
        <v>1899</v>
      </c>
      <c r="C25" s="3" t="s">
        <v>11656</v>
      </c>
      <c r="D25" s="3" t="s">
        <v>1038</v>
      </c>
      <c r="E25" s="7"/>
      <c r="F25" s="3" t="s">
        <v>11657</v>
      </c>
      <c r="G25" s="3" t="s">
        <v>11658</v>
      </c>
      <c r="H25" s="3"/>
      <c r="I25" s="7" t="s">
        <v>1076</v>
      </c>
      <c r="J25" s="3"/>
      <c r="K25" s="3"/>
    </row>
    <row r="26" spans="2:11" ht="15">
      <c r="B26" s="3" t="s">
        <v>1906</v>
      </c>
      <c r="C26" s="3" t="s">
        <v>11659</v>
      </c>
      <c r="D26" s="3" t="s">
        <v>1038</v>
      </c>
      <c r="E26" s="7"/>
      <c r="F26" s="3" t="s">
        <v>11660</v>
      </c>
      <c r="G26" s="3" t="s">
        <v>11661</v>
      </c>
      <c r="H26" s="3" t="s">
        <v>11662</v>
      </c>
      <c r="I26" s="7" t="s">
        <v>1049</v>
      </c>
      <c r="J26" s="3"/>
      <c r="K26" s="3"/>
    </row>
    <row r="27" spans="2:11" ht="15">
      <c r="B27" s="3" t="s">
        <v>1909</v>
      </c>
      <c r="C27" s="3" t="s">
        <v>11663</v>
      </c>
      <c r="D27" s="3" t="s">
        <v>1038</v>
      </c>
      <c r="E27" s="7"/>
      <c r="F27" s="3" t="s">
        <v>11124</v>
      </c>
      <c r="G27" s="3" t="s">
        <v>11664</v>
      </c>
      <c r="H27" s="3" t="s">
        <v>1098</v>
      </c>
      <c r="I27" s="7" t="s">
        <v>1099</v>
      </c>
      <c r="J27" s="3"/>
      <c r="K27" s="3"/>
    </row>
    <row r="28" spans="2:11" ht="15">
      <c r="B28" s="3" t="s">
        <v>1301</v>
      </c>
      <c r="C28" s="3" t="s">
        <v>11665</v>
      </c>
      <c r="D28" s="3" t="s">
        <v>1038</v>
      </c>
      <c r="E28" s="7"/>
      <c r="F28" s="3" t="s">
        <v>11127</v>
      </c>
      <c r="G28" s="3" t="s">
        <v>11666</v>
      </c>
      <c r="H28" s="3" t="s">
        <v>1098</v>
      </c>
      <c r="I28" s="7" t="s">
        <v>1099</v>
      </c>
      <c r="J28" s="3"/>
      <c r="K28" s="3"/>
    </row>
    <row r="29" spans="2:11" ht="15">
      <c r="B29" s="3" t="s">
        <v>1912</v>
      </c>
      <c r="C29" s="3" t="s">
        <v>11667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  <row r="30" spans="2:11" ht="15">
      <c r="B30" s="10" t="s">
        <v>1872</v>
      </c>
      <c r="C30" s="10" t="s">
        <v>11668</v>
      </c>
      <c r="D30" s="10" t="s">
        <v>1874</v>
      </c>
      <c r="E30" s="11" t="s">
        <v>2107</v>
      </c>
      <c r="F30" s="10" t="s">
        <v>2108</v>
      </c>
      <c r="G30" s="10" t="s">
        <v>2109</v>
      </c>
      <c r="H30" s="10" t="s">
        <v>2110</v>
      </c>
      <c r="I30" s="11" t="s">
        <v>1049</v>
      </c>
      <c r="J30" s="10"/>
      <c r="K30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11669</v>
      </c>
      <c r="D4" s="4" t="s">
        <v>1019</v>
      </c>
      <c r="E4" s="3" t="s">
        <v>277</v>
      </c>
    </row>
    <row r="5" spans="1:11" ht="16">
      <c r="B5" s="4" t="s">
        <v>1020</v>
      </c>
      <c r="C5" s="13" t="s">
        <v>280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278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11670</v>
      </c>
      <c r="D9" s="3" t="s">
        <v>1038</v>
      </c>
      <c r="E9" s="7"/>
      <c r="F9" s="3" t="s">
        <v>11671</v>
      </c>
      <c r="G9" s="3" t="s">
        <v>11672</v>
      </c>
      <c r="H9" s="3" t="s">
        <v>11673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11674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11675</v>
      </c>
      <c r="D11" s="3" t="s">
        <v>1038</v>
      </c>
      <c r="E11" s="7"/>
      <c r="F11" s="3" t="s">
        <v>8532</v>
      </c>
      <c r="G11" s="3" t="s">
        <v>8533</v>
      </c>
      <c r="H11" s="3" t="s">
        <v>8834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11676</v>
      </c>
      <c r="D12" s="3" t="s">
        <v>1573</v>
      </c>
      <c r="E12" s="7"/>
      <c r="F12" s="3" t="s">
        <v>5633</v>
      </c>
      <c r="G12" s="3" t="s">
        <v>5634</v>
      </c>
      <c r="H12" s="3" t="s">
        <v>5635</v>
      </c>
      <c r="I12" s="7" t="s">
        <v>1576</v>
      </c>
      <c r="J12" s="3"/>
      <c r="K12" s="3"/>
    </row>
    <row r="13" spans="1:11" ht="15">
      <c r="B13" s="3" t="s">
        <v>1165</v>
      </c>
      <c r="C13" s="3" t="s">
        <v>11677</v>
      </c>
      <c r="D13" s="3" t="s">
        <v>1038</v>
      </c>
      <c r="E13" s="7"/>
      <c r="F13" s="3" t="s">
        <v>5637</v>
      </c>
      <c r="G13" s="3" t="s">
        <v>5638</v>
      </c>
      <c r="H13" s="3" t="s">
        <v>5639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11678</v>
      </c>
      <c r="D14" s="3" t="s">
        <v>1038</v>
      </c>
      <c r="E14" s="7"/>
      <c r="F14" s="3" t="s">
        <v>5641</v>
      </c>
      <c r="G14" s="3" t="s">
        <v>5642</v>
      </c>
      <c r="H14" s="3" t="s">
        <v>5643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1161</v>
      </c>
      <c r="C15" s="3" t="s">
        <v>11679</v>
      </c>
      <c r="D15" s="3" t="s">
        <v>1038</v>
      </c>
      <c r="E15" s="7"/>
      <c r="F15" s="3" t="s">
        <v>5645</v>
      </c>
      <c r="G15" s="3" t="s">
        <v>5646</v>
      </c>
      <c r="H15" s="3" t="s">
        <v>5647</v>
      </c>
      <c r="I15" s="7" t="s">
        <v>3580</v>
      </c>
      <c r="J15" s="3"/>
      <c r="K15" s="3"/>
    </row>
    <row r="16" spans="1:11" ht="15">
      <c r="B16" s="3" t="s">
        <v>1890</v>
      </c>
      <c r="C16" s="3" t="s">
        <v>11680</v>
      </c>
      <c r="D16" s="3" t="s">
        <v>1842</v>
      </c>
      <c r="E16" s="7"/>
      <c r="F16" s="3" t="s">
        <v>5649</v>
      </c>
      <c r="G16" s="3" t="s">
        <v>5650</v>
      </c>
      <c r="H16" s="3" t="s">
        <v>1098</v>
      </c>
      <c r="I16" s="7" t="s">
        <v>1042</v>
      </c>
      <c r="J16" s="3"/>
      <c r="K16" s="3"/>
    </row>
    <row r="17" spans="2:11" ht="15">
      <c r="B17" s="3" t="s">
        <v>1619</v>
      </c>
      <c r="C17" s="3" t="s">
        <v>11681</v>
      </c>
      <c r="D17" s="3" t="s">
        <v>1842</v>
      </c>
      <c r="E17" s="7"/>
      <c r="F17" s="3" t="s">
        <v>5652</v>
      </c>
      <c r="G17" s="3" t="s">
        <v>5653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1588</v>
      </c>
      <c r="C18" s="3" t="s">
        <v>11682</v>
      </c>
      <c r="D18" s="3" t="s">
        <v>1573</v>
      </c>
      <c r="E18" s="7"/>
      <c r="F18" s="3" t="s">
        <v>5655</v>
      </c>
      <c r="G18" s="3" t="s">
        <v>5656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1899</v>
      </c>
      <c r="C19" s="3" t="s">
        <v>11683</v>
      </c>
      <c r="D19" s="3" t="s">
        <v>1573</v>
      </c>
      <c r="E19" s="7"/>
      <c r="F19" s="3" t="s">
        <v>5658</v>
      </c>
      <c r="G19" s="3" t="s">
        <v>5659</v>
      </c>
      <c r="H19" s="3" t="s">
        <v>1098</v>
      </c>
      <c r="I19" s="7" t="s">
        <v>1618</v>
      </c>
      <c r="J19" s="3"/>
      <c r="K19" s="3"/>
    </row>
    <row r="20" spans="2:11" ht="15">
      <c r="B20" s="3" t="s">
        <v>1146</v>
      </c>
      <c r="C20" s="3" t="s">
        <v>11684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1906</v>
      </c>
      <c r="C21" s="3" t="s">
        <v>11685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1909</v>
      </c>
      <c r="C22" s="3" t="s">
        <v>11686</v>
      </c>
      <c r="D22" s="3" t="s">
        <v>1066</v>
      </c>
      <c r="E22" s="7" t="s">
        <v>5663</v>
      </c>
      <c r="F22" s="3" t="s">
        <v>5664</v>
      </c>
      <c r="G22" s="3" t="s">
        <v>5665</v>
      </c>
      <c r="H22" s="3" t="s">
        <v>5666</v>
      </c>
      <c r="I22" s="7" t="s">
        <v>1042</v>
      </c>
      <c r="J22" s="3"/>
      <c r="K22" s="3"/>
    </row>
    <row r="23" spans="2:11" ht="15">
      <c r="B23" s="3" t="s">
        <v>1301</v>
      </c>
      <c r="C23" s="3" t="s">
        <v>11687</v>
      </c>
      <c r="D23" s="3" t="s">
        <v>1038</v>
      </c>
      <c r="E23" s="7"/>
      <c r="F23" s="3" t="s">
        <v>5668</v>
      </c>
      <c r="G23" s="3" t="s">
        <v>5669</v>
      </c>
      <c r="H23" s="3"/>
      <c r="I23" s="7" t="s">
        <v>1049</v>
      </c>
      <c r="J23" s="3"/>
      <c r="K23" s="3"/>
    </row>
    <row r="24" spans="2:11" ht="15">
      <c r="B24" s="3" t="s">
        <v>1388</v>
      </c>
      <c r="C24" s="3" t="s">
        <v>11688</v>
      </c>
      <c r="D24" s="3" t="s">
        <v>1038</v>
      </c>
      <c r="E24" s="7"/>
      <c r="F24" s="3" t="s">
        <v>5694</v>
      </c>
      <c r="G24" s="3" t="s">
        <v>6482</v>
      </c>
      <c r="H24" s="3" t="s">
        <v>6483</v>
      </c>
      <c r="I24" s="7" t="s">
        <v>1049</v>
      </c>
      <c r="J24" s="3"/>
      <c r="K24" s="3"/>
    </row>
    <row r="25" spans="2:11" ht="15">
      <c r="B25" s="3" t="s">
        <v>1912</v>
      </c>
      <c r="C25" s="3" t="s">
        <v>11689</v>
      </c>
      <c r="D25" s="3" t="s">
        <v>1066</v>
      </c>
      <c r="E25" s="7" t="s">
        <v>1095</v>
      </c>
      <c r="F25" s="3" t="s">
        <v>5671</v>
      </c>
      <c r="G25" s="3" t="s">
        <v>5672</v>
      </c>
      <c r="H25" s="3" t="s">
        <v>5673</v>
      </c>
      <c r="I25" s="7" t="s">
        <v>1042</v>
      </c>
      <c r="J25" s="3"/>
      <c r="K25" s="3"/>
    </row>
    <row r="26" spans="2:11" ht="15">
      <c r="B26" s="3" t="s">
        <v>1140</v>
      </c>
      <c r="C26" s="3" t="s">
        <v>11690</v>
      </c>
      <c r="D26" s="3" t="s">
        <v>1066</v>
      </c>
      <c r="E26" s="7" t="s">
        <v>1095</v>
      </c>
      <c r="F26" s="3" t="s">
        <v>5675</v>
      </c>
      <c r="G26" s="3" t="s">
        <v>5676</v>
      </c>
      <c r="H26" s="3"/>
      <c r="I26" s="7" t="s">
        <v>1042</v>
      </c>
      <c r="J26" s="3"/>
      <c r="K26" s="3"/>
    </row>
    <row r="27" spans="2:11" ht="15">
      <c r="B27" s="3" t="s">
        <v>1169</v>
      </c>
      <c r="C27" s="3" t="s">
        <v>11691</v>
      </c>
      <c r="D27" s="3" t="s">
        <v>1038</v>
      </c>
      <c r="E27" s="7"/>
      <c r="F27" s="3" t="s">
        <v>5678</v>
      </c>
      <c r="G27" s="3" t="s">
        <v>5679</v>
      </c>
      <c r="H27" s="3"/>
      <c r="I27" s="7" t="s">
        <v>1049</v>
      </c>
      <c r="J27" s="3"/>
      <c r="K27" s="3"/>
    </row>
    <row r="28" spans="2:11" ht="15">
      <c r="B28" s="3" t="s">
        <v>1319</v>
      </c>
      <c r="C28" s="3" t="s">
        <v>11692</v>
      </c>
      <c r="D28" s="3" t="s">
        <v>1038</v>
      </c>
      <c r="E28" s="7"/>
      <c r="F28" s="3" t="s">
        <v>5681</v>
      </c>
      <c r="G28" s="3" t="s">
        <v>5682</v>
      </c>
      <c r="H28" s="3"/>
      <c r="I28" s="7" t="s">
        <v>1049</v>
      </c>
      <c r="J28" s="3"/>
      <c r="K28" s="3"/>
    </row>
    <row r="29" spans="2:11" ht="15">
      <c r="B29" s="3" t="s">
        <v>1472</v>
      </c>
      <c r="C29" s="3" t="s">
        <v>11693</v>
      </c>
      <c r="D29" s="3" t="s">
        <v>1038</v>
      </c>
      <c r="E29" s="7"/>
      <c r="F29" s="3" t="s">
        <v>5684</v>
      </c>
      <c r="G29" s="3" t="s">
        <v>5685</v>
      </c>
      <c r="H29" s="3"/>
      <c r="I29" s="7" t="s">
        <v>1049</v>
      </c>
      <c r="J29" s="3"/>
      <c r="K29" s="3"/>
    </row>
    <row r="30" spans="2:11" ht="15">
      <c r="B30" s="3" t="s">
        <v>1567</v>
      </c>
      <c r="C30" s="3" t="s">
        <v>11694</v>
      </c>
      <c r="D30" s="3" t="s">
        <v>1038</v>
      </c>
      <c r="E30" s="7"/>
      <c r="F30" s="3" t="s">
        <v>5687</v>
      </c>
      <c r="G30" s="3" t="s">
        <v>5688</v>
      </c>
      <c r="H30" s="3"/>
      <c r="I30" s="7" t="s">
        <v>1049</v>
      </c>
      <c r="J30" s="3"/>
      <c r="K30" s="3"/>
    </row>
    <row r="31" spans="2:11" ht="15">
      <c r="B31" s="3" t="s">
        <v>1681</v>
      </c>
      <c r="C31" s="3" t="s">
        <v>11695</v>
      </c>
      <c r="D31" s="3" t="s">
        <v>1038</v>
      </c>
      <c r="E31" s="7"/>
      <c r="F31" s="3" t="s">
        <v>5690</v>
      </c>
      <c r="G31" s="3" t="s">
        <v>2273</v>
      </c>
      <c r="H31" s="3"/>
      <c r="I31" s="7" t="s">
        <v>1049</v>
      </c>
      <c r="J31" s="3"/>
      <c r="K31" s="3"/>
    </row>
    <row r="32" spans="2:11" ht="15">
      <c r="B32" s="3" t="s">
        <v>1392</v>
      </c>
      <c r="C32" s="3" t="s">
        <v>11696</v>
      </c>
      <c r="D32" s="3" t="s">
        <v>1038</v>
      </c>
      <c r="E32" s="7"/>
      <c r="F32" s="3" t="s">
        <v>5692</v>
      </c>
      <c r="G32" s="3" t="s">
        <v>2276</v>
      </c>
      <c r="H32" s="3"/>
      <c r="I32" s="7" t="s">
        <v>1049</v>
      </c>
      <c r="J32" s="3"/>
      <c r="K32" s="3"/>
    </row>
    <row r="33" spans="2:11" ht="15">
      <c r="B33" s="3" t="s">
        <v>1380</v>
      </c>
      <c r="C33" s="3" t="s">
        <v>11697</v>
      </c>
      <c r="D33" s="3" t="s">
        <v>1874</v>
      </c>
      <c r="E33" s="7" t="s">
        <v>1095</v>
      </c>
      <c r="F33" s="3" t="s">
        <v>5721</v>
      </c>
      <c r="G33" s="3" t="s">
        <v>5700</v>
      </c>
      <c r="H33" s="3" t="s">
        <v>5700</v>
      </c>
      <c r="I33" s="7" t="s">
        <v>1049</v>
      </c>
      <c r="J33" s="3" t="s">
        <v>1043</v>
      </c>
      <c r="K33" s="3" t="s">
        <v>1043</v>
      </c>
    </row>
    <row r="34" spans="2:11" ht="15">
      <c r="B34" s="3" t="s">
        <v>1384</v>
      </c>
      <c r="C34" s="3" t="s">
        <v>11698</v>
      </c>
      <c r="D34" s="3" t="s">
        <v>1066</v>
      </c>
      <c r="E34" s="7" t="s">
        <v>1095</v>
      </c>
      <c r="F34" s="3" t="s">
        <v>5699</v>
      </c>
      <c r="G34" s="3" t="s">
        <v>5700</v>
      </c>
      <c r="H34" s="3" t="s">
        <v>5700</v>
      </c>
      <c r="I34" s="7"/>
      <c r="J34" s="3"/>
      <c r="K34" s="3"/>
    </row>
    <row r="35" spans="2:11" ht="15">
      <c r="B35" s="3" t="s">
        <v>1448</v>
      </c>
      <c r="C35" s="3" t="s">
        <v>11699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  <row r="36" spans="2:11" ht="15">
      <c r="B36" s="10" t="s">
        <v>1872</v>
      </c>
      <c r="C36" s="10" t="s">
        <v>11700</v>
      </c>
      <c r="D36" s="10" t="s">
        <v>1874</v>
      </c>
      <c r="E36" s="11" t="s">
        <v>5663</v>
      </c>
      <c r="F36" s="10" t="s">
        <v>5702</v>
      </c>
      <c r="G36" s="10" t="s">
        <v>5703</v>
      </c>
      <c r="H36" s="10" t="s">
        <v>5666</v>
      </c>
      <c r="I36" s="11" t="s">
        <v>1049</v>
      </c>
      <c r="J36" s="10"/>
      <c r="K36" s="10"/>
    </row>
    <row r="37" spans="2:11" ht="15">
      <c r="B37" s="10" t="s">
        <v>1882</v>
      </c>
      <c r="C37" s="10" t="s">
        <v>11701</v>
      </c>
      <c r="D37" s="10" t="s">
        <v>1038</v>
      </c>
      <c r="E37" s="11"/>
      <c r="F37" s="10" t="s">
        <v>5705</v>
      </c>
      <c r="G37" s="10" t="s">
        <v>5706</v>
      </c>
      <c r="H37" s="10" t="s">
        <v>5707</v>
      </c>
      <c r="I37" s="11" t="s">
        <v>1049</v>
      </c>
      <c r="J37" s="10"/>
      <c r="K37" s="10"/>
    </row>
    <row r="38" spans="2:11" ht="15">
      <c r="B38" s="10" t="s">
        <v>1582</v>
      </c>
      <c r="C38" s="10" t="s">
        <v>11702</v>
      </c>
      <c r="D38" s="10" t="s">
        <v>1038</v>
      </c>
      <c r="E38" s="11"/>
      <c r="F38" s="10" t="s">
        <v>5709</v>
      </c>
      <c r="G38" s="10" t="s">
        <v>5710</v>
      </c>
      <c r="H38" s="10" t="s">
        <v>5711</v>
      </c>
      <c r="I38" s="11" t="s">
        <v>1049</v>
      </c>
      <c r="J38" s="10"/>
      <c r="K38" s="10"/>
    </row>
    <row r="39" spans="2:11" ht="15">
      <c r="B39" s="10" t="s">
        <v>1886</v>
      </c>
      <c r="C39" s="10" t="s">
        <v>11703</v>
      </c>
      <c r="D39" s="10" t="s">
        <v>1874</v>
      </c>
      <c r="E39" s="11" t="s">
        <v>1095</v>
      </c>
      <c r="F39" s="10" t="s">
        <v>5713</v>
      </c>
      <c r="G39" s="10" t="s">
        <v>5714</v>
      </c>
      <c r="H39" s="10" t="s">
        <v>5673</v>
      </c>
      <c r="I39" s="11" t="s">
        <v>1049</v>
      </c>
      <c r="J39" s="10"/>
      <c r="K39" s="10"/>
    </row>
    <row r="40" spans="2:11" ht="15">
      <c r="B40" s="10" t="s">
        <v>1895</v>
      </c>
      <c r="C40" s="10" t="s">
        <v>11704</v>
      </c>
      <c r="D40" s="10" t="s">
        <v>1038</v>
      </c>
      <c r="E40" s="11"/>
      <c r="F40" s="10" t="s">
        <v>5716</v>
      </c>
      <c r="G40" s="10" t="s">
        <v>2269</v>
      </c>
      <c r="H40" s="10" t="s">
        <v>1098</v>
      </c>
      <c r="I40" s="11" t="s">
        <v>1049</v>
      </c>
      <c r="J40" s="10"/>
      <c r="K40" s="10"/>
    </row>
    <row r="41" spans="2:11" ht="15">
      <c r="B41" s="10" t="s">
        <v>1902</v>
      </c>
      <c r="C41" s="10" t="s">
        <v>11705</v>
      </c>
      <c r="D41" s="10" t="s">
        <v>1874</v>
      </c>
      <c r="E41" s="11" t="s">
        <v>1095</v>
      </c>
      <c r="F41" s="10" t="s">
        <v>5718</v>
      </c>
      <c r="G41" s="10" t="s">
        <v>5719</v>
      </c>
      <c r="H41" s="10" t="s">
        <v>1098</v>
      </c>
      <c r="I41" s="11" t="s">
        <v>1049</v>
      </c>
      <c r="J41" s="10"/>
      <c r="K41" s="10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K4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11706</v>
      </c>
      <c r="D4" s="4" t="s">
        <v>1019</v>
      </c>
      <c r="E4" s="3" t="s">
        <v>281</v>
      </c>
    </row>
    <row r="5" spans="1:11" ht="16">
      <c r="B5" s="4" t="s">
        <v>1020</v>
      </c>
      <c r="C5" s="13" t="s">
        <v>284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282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11707</v>
      </c>
      <c r="D9" s="3" t="s">
        <v>1038</v>
      </c>
      <c r="E9" s="7"/>
      <c r="F9" s="3" t="s">
        <v>11708</v>
      </c>
      <c r="G9" s="3" t="s">
        <v>11709</v>
      </c>
      <c r="H9" s="3" t="s">
        <v>11710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11711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11712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11713</v>
      </c>
      <c r="D12" s="3" t="s">
        <v>1573</v>
      </c>
      <c r="E12" s="7"/>
      <c r="F12" s="3" t="s">
        <v>7867</v>
      </c>
      <c r="G12" s="3" t="s">
        <v>11714</v>
      </c>
      <c r="H12" s="3" t="s">
        <v>7869</v>
      </c>
      <c r="I12" s="7" t="s">
        <v>1576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11715</v>
      </c>
      <c r="D13" s="3" t="s">
        <v>1842</v>
      </c>
      <c r="E13" s="7"/>
      <c r="F13" s="3" t="s">
        <v>7871</v>
      </c>
      <c r="G13" s="3" t="s">
        <v>11716</v>
      </c>
      <c r="H13" s="3" t="s">
        <v>11717</v>
      </c>
      <c r="I13" s="7" t="s">
        <v>1042</v>
      </c>
      <c r="J13" s="3"/>
      <c r="K13" s="3"/>
    </row>
    <row r="14" spans="1:11" ht="15">
      <c r="B14" s="3" t="s">
        <v>1165</v>
      </c>
      <c r="C14" s="3" t="s">
        <v>11718</v>
      </c>
      <c r="D14" s="3" t="s">
        <v>1573</v>
      </c>
      <c r="E14" s="7"/>
      <c r="F14" s="3" t="s">
        <v>7875</v>
      </c>
      <c r="G14" s="3" t="s">
        <v>7876</v>
      </c>
      <c r="H14" s="3" t="s">
        <v>7877</v>
      </c>
      <c r="I14" s="7" t="s">
        <v>1576</v>
      </c>
      <c r="J14" s="3"/>
      <c r="K14" s="3"/>
    </row>
    <row r="15" spans="1:11" ht="15">
      <c r="B15" s="3" t="s">
        <v>1877</v>
      </c>
      <c r="C15" s="3" t="s">
        <v>11719</v>
      </c>
      <c r="D15" s="3" t="s">
        <v>1038</v>
      </c>
      <c r="E15" s="7"/>
      <c r="F15" s="3" t="s">
        <v>7981</v>
      </c>
      <c r="G15" s="3" t="s">
        <v>7958</v>
      </c>
      <c r="H15" s="3" t="s">
        <v>7955</v>
      </c>
      <c r="I15" s="7" t="s">
        <v>1049</v>
      </c>
      <c r="J15" s="3"/>
      <c r="K15" s="3"/>
    </row>
    <row r="16" spans="1:11" ht="15">
      <c r="B16" s="3" t="s">
        <v>1161</v>
      </c>
      <c r="C16" s="3" t="s">
        <v>11720</v>
      </c>
      <c r="D16" s="3" t="s">
        <v>1038</v>
      </c>
      <c r="E16" s="7"/>
      <c r="F16" s="3" t="s">
        <v>11721</v>
      </c>
      <c r="G16" s="3" t="s">
        <v>11722</v>
      </c>
      <c r="H16" s="3" t="s">
        <v>11723</v>
      </c>
      <c r="I16" s="7" t="s">
        <v>1076</v>
      </c>
      <c r="J16" s="3" t="s">
        <v>1043</v>
      </c>
      <c r="K16" s="3" t="s">
        <v>1043</v>
      </c>
    </row>
    <row r="17" spans="2:11" ht="15">
      <c r="B17" s="3" t="s">
        <v>1882</v>
      </c>
      <c r="C17" s="3" t="s">
        <v>11724</v>
      </c>
      <c r="D17" s="3" t="s">
        <v>1038</v>
      </c>
      <c r="E17" s="7"/>
      <c r="F17" s="3" t="s">
        <v>11725</v>
      </c>
      <c r="G17" s="3" t="s">
        <v>11726</v>
      </c>
      <c r="H17" s="3" t="s">
        <v>11727</v>
      </c>
      <c r="I17" s="7" t="s">
        <v>3292</v>
      </c>
      <c r="J17" s="3"/>
      <c r="K17" s="3"/>
    </row>
    <row r="18" spans="2:11" ht="15">
      <c r="B18" s="3" t="s">
        <v>1582</v>
      </c>
      <c r="C18" s="3" t="s">
        <v>11728</v>
      </c>
      <c r="D18" s="3" t="s">
        <v>1038</v>
      </c>
      <c r="E18" s="7"/>
      <c r="F18" s="3" t="s">
        <v>11729</v>
      </c>
      <c r="G18" s="3" t="s">
        <v>8918</v>
      </c>
      <c r="H18" s="3" t="s">
        <v>11730</v>
      </c>
      <c r="I18" s="7" t="s">
        <v>2079</v>
      </c>
      <c r="J18" s="3"/>
      <c r="K18" s="3"/>
    </row>
    <row r="19" spans="2:11" ht="15">
      <c r="B19" s="3" t="s">
        <v>1886</v>
      </c>
      <c r="C19" s="3" t="s">
        <v>11731</v>
      </c>
      <c r="D19" s="3" t="s">
        <v>1066</v>
      </c>
      <c r="E19" s="7" t="s">
        <v>11732</v>
      </c>
      <c r="F19" s="3" t="s">
        <v>11733</v>
      </c>
      <c r="G19" s="3" t="s">
        <v>11734</v>
      </c>
      <c r="H19" s="3" t="s">
        <v>11735</v>
      </c>
      <c r="I19" s="7" t="s">
        <v>1042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11736</v>
      </c>
      <c r="D20" s="3" t="s">
        <v>1038</v>
      </c>
      <c r="E20" s="7"/>
      <c r="F20" s="3" t="s">
        <v>11737</v>
      </c>
      <c r="G20" s="3" t="s">
        <v>11738</v>
      </c>
      <c r="H20" s="3" t="s">
        <v>11739</v>
      </c>
      <c r="I20" s="7" t="s">
        <v>1099</v>
      </c>
      <c r="J20" s="3"/>
      <c r="K20" s="3"/>
    </row>
    <row r="21" spans="2:11" ht="15">
      <c r="B21" s="3" t="s">
        <v>1619</v>
      </c>
      <c r="C21" s="3" t="s">
        <v>11740</v>
      </c>
      <c r="D21" s="3" t="s">
        <v>2192</v>
      </c>
      <c r="E21" s="7"/>
      <c r="F21" s="3" t="s">
        <v>11741</v>
      </c>
      <c r="G21" s="3" t="s">
        <v>11742</v>
      </c>
      <c r="H21" s="3" t="s">
        <v>11743</v>
      </c>
      <c r="I21" s="7" t="s">
        <v>1054</v>
      </c>
      <c r="J21" s="3"/>
      <c r="K21" s="3"/>
    </row>
    <row r="22" spans="2:11" ht="15">
      <c r="B22" s="3" t="s">
        <v>1895</v>
      </c>
      <c r="C22" s="3" t="s">
        <v>11744</v>
      </c>
      <c r="D22" s="3" t="s">
        <v>1038</v>
      </c>
      <c r="E22" s="7"/>
      <c r="F22" s="3" t="s">
        <v>11745</v>
      </c>
      <c r="G22" s="3" t="s">
        <v>11746</v>
      </c>
      <c r="H22" s="3" t="s">
        <v>11747</v>
      </c>
      <c r="I22" s="7" t="s">
        <v>2079</v>
      </c>
      <c r="J22" s="3"/>
      <c r="K22" s="3"/>
    </row>
    <row r="23" spans="2:11" ht="15">
      <c r="B23" s="3" t="s">
        <v>1588</v>
      </c>
      <c r="C23" s="3" t="s">
        <v>11748</v>
      </c>
      <c r="D23" s="3" t="s">
        <v>1038</v>
      </c>
      <c r="E23" s="7"/>
      <c r="F23" s="3" t="s">
        <v>11749</v>
      </c>
      <c r="G23" s="3" t="s">
        <v>11750</v>
      </c>
      <c r="H23" s="3" t="s">
        <v>1098</v>
      </c>
      <c r="I23" s="7" t="s">
        <v>1076</v>
      </c>
      <c r="J23" s="3" t="s">
        <v>1043</v>
      </c>
      <c r="K23" s="3" t="s">
        <v>1043</v>
      </c>
    </row>
    <row r="24" spans="2:11" ht="15">
      <c r="B24" s="3" t="s">
        <v>1899</v>
      </c>
      <c r="C24" s="3" t="s">
        <v>11751</v>
      </c>
      <c r="D24" s="3" t="s">
        <v>1038</v>
      </c>
      <c r="E24" s="7"/>
      <c r="F24" s="3" t="s">
        <v>1646</v>
      </c>
      <c r="G24" s="3" t="s">
        <v>1647</v>
      </c>
      <c r="H24" s="3" t="s">
        <v>1648</v>
      </c>
      <c r="I24" s="7" t="s">
        <v>1049</v>
      </c>
      <c r="J24" s="3"/>
      <c r="K24" s="3"/>
    </row>
    <row r="25" spans="2:11" ht="15">
      <c r="B25" s="3" t="s">
        <v>1902</v>
      </c>
      <c r="C25" s="3" t="s">
        <v>11752</v>
      </c>
      <c r="D25" s="3" t="s">
        <v>1573</v>
      </c>
      <c r="E25" s="7"/>
      <c r="F25" s="3" t="s">
        <v>1615</v>
      </c>
      <c r="G25" s="3" t="s">
        <v>1616</v>
      </c>
      <c r="H25" s="3" t="s">
        <v>1617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1146</v>
      </c>
      <c r="C26" s="3" t="s">
        <v>11753</v>
      </c>
      <c r="D26" s="3" t="s">
        <v>1066</v>
      </c>
      <c r="E26" s="7" t="s">
        <v>1095</v>
      </c>
      <c r="F26" s="3" t="s">
        <v>7780</v>
      </c>
      <c r="G26" s="3" t="s">
        <v>11754</v>
      </c>
      <c r="H26" s="3" t="s">
        <v>11755</v>
      </c>
      <c r="I26" s="7" t="s">
        <v>1042</v>
      </c>
      <c r="J26" s="3"/>
      <c r="K26" s="3"/>
    </row>
    <row r="27" spans="2:11" ht="15">
      <c r="B27" s="3" t="s">
        <v>1906</v>
      </c>
      <c r="C27" s="3" t="s">
        <v>11756</v>
      </c>
      <c r="D27" s="3" t="s">
        <v>1066</v>
      </c>
      <c r="E27" s="7" t="s">
        <v>1095</v>
      </c>
      <c r="F27" s="3" t="s">
        <v>7936</v>
      </c>
      <c r="G27" s="3" t="s">
        <v>7937</v>
      </c>
      <c r="H27" s="3" t="s">
        <v>11757</v>
      </c>
      <c r="I27" s="7" t="s">
        <v>1042</v>
      </c>
      <c r="J27" s="3" t="s">
        <v>1043</v>
      </c>
      <c r="K27" s="3" t="s">
        <v>1043</v>
      </c>
    </row>
    <row r="28" spans="2:11" ht="15">
      <c r="B28" s="3" t="s">
        <v>1909</v>
      </c>
      <c r="C28" s="3" t="s">
        <v>11758</v>
      </c>
      <c r="D28" s="3" t="s">
        <v>1038</v>
      </c>
      <c r="E28" s="7"/>
      <c r="F28" s="3" t="s">
        <v>7940</v>
      </c>
      <c r="G28" s="3" t="s">
        <v>7941</v>
      </c>
      <c r="H28" s="3" t="s">
        <v>11759</v>
      </c>
      <c r="I28" s="7" t="s">
        <v>1049</v>
      </c>
      <c r="J28" s="3"/>
      <c r="K28" s="3"/>
    </row>
    <row r="29" spans="2:11" ht="15">
      <c r="B29" s="3" t="s">
        <v>1301</v>
      </c>
      <c r="C29" s="3" t="s">
        <v>11760</v>
      </c>
      <c r="D29" s="3" t="s">
        <v>1066</v>
      </c>
      <c r="E29" s="7" t="s">
        <v>1095</v>
      </c>
      <c r="F29" s="3" t="s">
        <v>11761</v>
      </c>
      <c r="G29" s="3" t="s">
        <v>11762</v>
      </c>
      <c r="H29" s="3" t="s">
        <v>11763</v>
      </c>
      <c r="I29" s="7" t="s">
        <v>1042</v>
      </c>
      <c r="J29" s="3"/>
      <c r="K29" s="3"/>
    </row>
    <row r="30" spans="2:11" ht="15">
      <c r="B30" s="3" t="s">
        <v>1912</v>
      </c>
      <c r="C30" s="3" t="s">
        <v>11764</v>
      </c>
      <c r="D30" s="3" t="s">
        <v>1842</v>
      </c>
      <c r="E30" s="7"/>
      <c r="F30" s="3" t="s">
        <v>11765</v>
      </c>
      <c r="G30" s="3" t="s">
        <v>11766</v>
      </c>
      <c r="H30" s="3" t="s">
        <v>11767</v>
      </c>
      <c r="I30" s="7" t="s">
        <v>1042</v>
      </c>
      <c r="J30" s="3" t="s">
        <v>1043</v>
      </c>
      <c r="K30" s="3" t="s">
        <v>1043</v>
      </c>
    </row>
    <row r="31" spans="2:11" ht="15">
      <c r="B31" s="3" t="s">
        <v>1140</v>
      </c>
      <c r="C31" s="3" t="s">
        <v>11768</v>
      </c>
      <c r="D31" s="3" t="s">
        <v>1038</v>
      </c>
      <c r="E31" s="7"/>
      <c r="F31" s="3" t="s">
        <v>11769</v>
      </c>
      <c r="G31" s="3" t="s">
        <v>11770</v>
      </c>
      <c r="H31" s="3" t="s">
        <v>11771</v>
      </c>
      <c r="I31" s="7" t="s">
        <v>1049</v>
      </c>
      <c r="J31" s="3"/>
      <c r="K31" s="3"/>
    </row>
    <row r="32" spans="2:11" ht="15">
      <c r="B32" s="3" t="s">
        <v>1169</v>
      </c>
      <c r="C32" s="3" t="s">
        <v>11772</v>
      </c>
      <c r="D32" s="3" t="s">
        <v>1038</v>
      </c>
      <c r="E32" s="7"/>
      <c r="F32" s="3" t="s">
        <v>11773</v>
      </c>
      <c r="G32" s="3" t="s">
        <v>11774</v>
      </c>
      <c r="H32" s="3" t="s">
        <v>11775</v>
      </c>
      <c r="I32" s="7" t="s">
        <v>1049</v>
      </c>
      <c r="J32" s="3"/>
      <c r="K32" s="3"/>
    </row>
    <row r="33" spans="2:11" ht="15">
      <c r="B33" s="3" t="s">
        <v>1319</v>
      </c>
      <c r="C33" s="3" t="s">
        <v>11776</v>
      </c>
      <c r="D33" s="3" t="s">
        <v>1066</v>
      </c>
      <c r="E33" s="7" t="s">
        <v>1095</v>
      </c>
      <c r="F33" s="3" t="s">
        <v>7381</v>
      </c>
      <c r="G33" s="3" t="s">
        <v>11777</v>
      </c>
      <c r="H33" s="3" t="s">
        <v>11777</v>
      </c>
      <c r="I33" s="7"/>
      <c r="J33" s="3"/>
      <c r="K33" s="3"/>
    </row>
    <row r="34" spans="2:11" ht="15">
      <c r="B34" s="3" t="s">
        <v>1472</v>
      </c>
      <c r="C34" s="3" t="s">
        <v>11778</v>
      </c>
      <c r="D34" s="3" t="s">
        <v>1038</v>
      </c>
      <c r="E34" s="7"/>
      <c r="F34" s="3" t="s">
        <v>9737</v>
      </c>
      <c r="G34" s="3" t="s">
        <v>2087</v>
      </c>
      <c r="H34" s="3" t="s">
        <v>2087</v>
      </c>
      <c r="I34" s="7" t="s">
        <v>1049</v>
      </c>
      <c r="J34" s="3"/>
      <c r="K34" s="3"/>
    </row>
    <row r="35" spans="2:11" ht="15">
      <c r="B35" s="3" t="s">
        <v>1567</v>
      </c>
      <c r="C35" s="3" t="s">
        <v>11779</v>
      </c>
      <c r="D35" s="3" t="s">
        <v>1038</v>
      </c>
      <c r="E35" s="7"/>
      <c r="F35" s="3" t="s">
        <v>11780</v>
      </c>
      <c r="G35" s="3" t="s">
        <v>11781</v>
      </c>
      <c r="H35" s="3" t="s">
        <v>11781</v>
      </c>
      <c r="I35" s="7" t="s">
        <v>1049</v>
      </c>
      <c r="J35" s="3"/>
      <c r="K35" s="3"/>
    </row>
    <row r="36" spans="2:11" ht="15">
      <c r="B36" s="3" t="s">
        <v>1681</v>
      </c>
      <c r="C36" s="3" t="s">
        <v>11782</v>
      </c>
      <c r="D36" s="3" t="s">
        <v>1038</v>
      </c>
      <c r="E36" s="7"/>
      <c r="F36" s="3" t="s">
        <v>3294</v>
      </c>
      <c r="G36" s="3" t="s">
        <v>11783</v>
      </c>
      <c r="H36" s="3" t="s">
        <v>11783</v>
      </c>
      <c r="I36" s="7" t="s">
        <v>1049</v>
      </c>
      <c r="J36" s="3"/>
      <c r="K36" s="3"/>
    </row>
    <row r="37" spans="2:11" ht="15">
      <c r="B37" s="3" t="s">
        <v>1392</v>
      </c>
      <c r="C37" s="3" t="s">
        <v>11784</v>
      </c>
      <c r="D37" s="3" t="s">
        <v>1038</v>
      </c>
      <c r="E37" s="7"/>
      <c r="F37" s="3" t="s">
        <v>2703</v>
      </c>
      <c r="G37" s="3" t="s">
        <v>11785</v>
      </c>
      <c r="H37" s="3" t="s">
        <v>11785</v>
      </c>
      <c r="I37" s="7" t="s">
        <v>1049</v>
      </c>
      <c r="J37" s="3"/>
      <c r="K37" s="3"/>
    </row>
    <row r="38" spans="2:11" ht="15">
      <c r="B38" s="3" t="s">
        <v>1380</v>
      </c>
      <c r="C38" s="3" t="s">
        <v>11786</v>
      </c>
      <c r="D38" s="3" t="s">
        <v>1038</v>
      </c>
      <c r="E38" s="7"/>
      <c r="F38" s="3" t="s">
        <v>11787</v>
      </c>
      <c r="G38" s="3" t="s">
        <v>11788</v>
      </c>
      <c r="H38" s="3" t="s">
        <v>11788</v>
      </c>
      <c r="I38" s="7" t="s">
        <v>1054</v>
      </c>
      <c r="J38" s="3"/>
      <c r="K38" s="3"/>
    </row>
    <row r="39" spans="2:11" ht="15">
      <c r="B39" s="3" t="s">
        <v>1215</v>
      </c>
      <c r="C39" s="3" t="s">
        <v>11789</v>
      </c>
      <c r="D39" s="3" t="s">
        <v>1038</v>
      </c>
      <c r="E39" s="7"/>
      <c r="F39" s="3" t="s">
        <v>11790</v>
      </c>
      <c r="G39" s="3" t="s">
        <v>7954</v>
      </c>
      <c r="H39" s="3" t="s">
        <v>7955</v>
      </c>
      <c r="I39" s="7" t="s">
        <v>1049</v>
      </c>
      <c r="J39" s="3"/>
      <c r="K39" s="3"/>
    </row>
    <row r="40" spans="2:11" ht="15">
      <c r="B40" s="3" t="s">
        <v>1388</v>
      </c>
      <c r="C40" s="3" t="s">
        <v>11791</v>
      </c>
      <c r="D40" s="3" t="s">
        <v>1038</v>
      </c>
      <c r="E40" s="7"/>
      <c r="F40" s="3" t="s">
        <v>11792</v>
      </c>
      <c r="G40" s="3" t="s">
        <v>11793</v>
      </c>
      <c r="H40" s="3" t="s">
        <v>11794</v>
      </c>
      <c r="I40" s="7" t="s">
        <v>1054</v>
      </c>
      <c r="J40" s="3"/>
      <c r="K40" s="3"/>
    </row>
    <row r="41" spans="2:11" ht="15">
      <c r="B41" s="3" t="s">
        <v>1219</v>
      </c>
      <c r="C41" s="3" t="s">
        <v>11795</v>
      </c>
      <c r="D41" s="3" t="s">
        <v>1038</v>
      </c>
      <c r="E41" s="7"/>
      <c r="F41" s="3" t="s">
        <v>1673</v>
      </c>
      <c r="G41" s="3" t="s">
        <v>1674</v>
      </c>
      <c r="H41" s="3" t="s">
        <v>2359</v>
      </c>
      <c r="I41" s="7"/>
      <c r="J41" s="3"/>
      <c r="K41" s="3"/>
    </row>
    <row r="42" spans="2:11" ht="15">
      <c r="B42" s="3" t="s">
        <v>1384</v>
      </c>
      <c r="C42" s="3" t="s">
        <v>11796</v>
      </c>
      <c r="D42" s="3" t="s">
        <v>1038</v>
      </c>
      <c r="E42" s="7"/>
      <c r="F42" s="3" t="s">
        <v>11797</v>
      </c>
      <c r="G42" s="3" t="s">
        <v>11798</v>
      </c>
      <c r="H42" s="3" t="s">
        <v>11799</v>
      </c>
      <c r="I42" s="7" t="s">
        <v>1054</v>
      </c>
      <c r="J42" s="3"/>
      <c r="K42" s="3"/>
    </row>
    <row r="43" spans="2:11" ht="15">
      <c r="B43" s="3" t="s">
        <v>1448</v>
      </c>
      <c r="C43" s="3" t="s">
        <v>11800</v>
      </c>
      <c r="D43" s="3" t="s">
        <v>1573</v>
      </c>
      <c r="E43" s="7"/>
      <c r="F43" s="3" t="s">
        <v>11801</v>
      </c>
      <c r="G43" s="3" t="s">
        <v>9752</v>
      </c>
      <c r="H43" s="3" t="s">
        <v>9752</v>
      </c>
      <c r="I43" s="7"/>
      <c r="J43" s="3"/>
      <c r="K43" s="3"/>
    </row>
    <row r="44" spans="2:11" ht="15">
      <c r="B44" s="3" t="s">
        <v>1223</v>
      </c>
      <c r="C44" s="3" t="s">
        <v>11802</v>
      </c>
      <c r="D44" s="3" t="s">
        <v>1038</v>
      </c>
      <c r="E44" s="7"/>
      <c r="F44" s="3" t="s">
        <v>11803</v>
      </c>
      <c r="G44" s="3" t="s">
        <v>11804</v>
      </c>
      <c r="H44" s="3" t="s">
        <v>11804</v>
      </c>
      <c r="I44" s="7"/>
      <c r="J44" s="3"/>
      <c r="K4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K2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11805</v>
      </c>
      <c r="D4" s="4" t="s">
        <v>1019</v>
      </c>
      <c r="E4" s="3" t="s">
        <v>285</v>
      </c>
    </row>
    <row r="5" spans="1:11" ht="16">
      <c r="B5" s="4" t="s">
        <v>1020</v>
      </c>
      <c r="C5" s="13" t="s">
        <v>288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286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11806</v>
      </c>
      <c r="D9" s="3" t="s">
        <v>1038</v>
      </c>
      <c r="E9" s="7"/>
      <c r="F9" s="3" t="s">
        <v>11807</v>
      </c>
      <c r="G9" s="3" t="s">
        <v>11808</v>
      </c>
      <c r="H9" s="3" t="s">
        <v>11809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11810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11811</v>
      </c>
      <c r="D11" s="3" t="s">
        <v>1038</v>
      </c>
      <c r="E11" s="7"/>
      <c r="F11" s="3" t="s">
        <v>11708</v>
      </c>
      <c r="G11" s="3" t="s">
        <v>11709</v>
      </c>
      <c r="H11" s="3" t="s">
        <v>11812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11813</v>
      </c>
      <c r="D12" s="3" t="s">
        <v>1038</v>
      </c>
      <c r="E12" s="7"/>
      <c r="F12" s="3" t="s">
        <v>11814</v>
      </c>
      <c r="G12" s="3" t="s">
        <v>11722</v>
      </c>
      <c r="H12" s="3" t="s">
        <v>11815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11816</v>
      </c>
      <c r="D13" s="3" t="s">
        <v>1038</v>
      </c>
      <c r="E13" s="7"/>
      <c r="F13" s="3" t="s">
        <v>11817</v>
      </c>
      <c r="G13" s="3" t="s">
        <v>11726</v>
      </c>
      <c r="H13" s="3" t="s">
        <v>11818</v>
      </c>
      <c r="I13" s="7" t="s">
        <v>1076</v>
      </c>
      <c r="J13" s="3"/>
      <c r="K13" s="3"/>
    </row>
    <row r="14" spans="1:11" ht="15">
      <c r="B14" s="3" t="s">
        <v>1165</v>
      </c>
      <c r="C14" s="3" t="s">
        <v>11819</v>
      </c>
      <c r="D14" s="3" t="s">
        <v>1038</v>
      </c>
      <c r="E14" s="7"/>
      <c r="F14" s="3" t="s">
        <v>11820</v>
      </c>
      <c r="G14" s="3" t="s">
        <v>8918</v>
      </c>
      <c r="H14" s="3" t="s">
        <v>11821</v>
      </c>
      <c r="I14" s="7" t="s">
        <v>2079</v>
      </c>
      <c r="J14" s="3"/>
      <c r="K14" s="3"/>
    </row>
    <row r="15" spans="1:11" ht="15">
      <c r="B15" s="3" t="s">
        <v>1877</v>
      </c>
      <c r="C15" s="3" t="s">
        <v>11822</v>
      </c>
      <c r="D15" s="3" t="s">
        <v>1038</v>
      </c>
      <c r="E15" s="7"/>
      <c r="F15" s="3" t="s">
        <v>11823</v>
      </c>
      <c r="G15" s="3" t="s">
        <v>11738</v>
      </c>
      <c r="H15" s="3" t="s">
        <v>11824</v>
      </c>
      <c r="I15" s="7" t="s">
        <v>1099</v>
      </c>
      <c r="J15" s="3"/>
      <c r="K15" s="3"/>
    </row>
    <row r="16" spans="1:11" ht="15">
      <c r="B16" s="3" t="s">
        <v>1161</v>
      </c>
      <c r="C16" s="3" t="s">
        <v>11825</v>
      </c>
      <c r="D16" s="3" t="s">
        <v>2192</v>
      </c>
      <c r="E16" s="7"/>
      <c r="F16" s="3" t="s">
        <v>11826</v>
      </c>
      <c r="G16" s="3" t="s">
        <v>11742</v>
      </c>
      <c r="H16" s="3" t="s">
        <v>11827</v>
      </c>
      <c r="I16" s="7" t="s">
        <v>1054</v>
      </c>
      <c r="J16" s="3"/>
      <c r="K16" s="3"/>
    </row>
    <row r="17" spans="2:11" ht="15">
      <c r="B17" s="3" t="s">
        <v>1882</v>
      </c>
      <c r="C17" s="3" t="s">
        <v>11828</v>
      </c>
      <c r="D17" s="3" t="s">
        <v>1038</v>
      </c>
      <c r="E17" s="7"/>
      <c r="F17" s="3" t="s">
        <v>11829</v>
      </c>
      <c r="G17" s="3" t="s">
        <v>11746</v>
      </c>
      <c r="H17" s="3" t="s">
        <v>11830</v>
      </c>
      <c r="I17" s="7" t="s">
        <v>2079</v>
      </c>
      <c r="J17" s="3"/>
      <c r="K17" s="3"/>
    </row>
    <row r="18" spans="2:11" ht="15">
      <c r="B18" s="3" t="s">
        <v>1582</v>
      </c>
      <c r="C18" s="3" t="s">
        <v>11831</v>
      </c>
      <c r="D18" s="3" t="s">
        <v>1038</v>
      </c>
      <c r="E18" s="7"/>
      <c r="F18" s="3" t="s">
        <v>11832</v>
      </c>
      <c r="G18" s="3" t="s">
        <v>11750</v>
      </c>
      <c r="H18" s="3" t="s">
        <v>1098</v>
      </c>
      <c r="I18" s="7" t="s">
        <v>1866</v>
      </c>
      <c r="J18" s="3"/>
      <c r="K18" s="3"/>
    </row>
    <row r="19" spans="2:11" ht="15">
      <c r="B19" s="3" t="s">
        <v>1886</v>
      </c>
      <c r="C19" s="3" t="s">
        <v>11833</v>
      </c>
      <c r="D19" s="3" t="s">
        <v>1038</v>
      </c>
      <c r="E19" s="7"/>
      <c r="F19" s="3" t="s">
        <v>1646</v>
      </c>
      <c r="G19" s="3" t="s">
        <v>1647</v>
      </c>
      <c r="H19" s="3" t="s">
        <v>1648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11834</v>
      </c>
      <c r="D20" s="3" t="s">
        <v>1573</v>
      </c>
      <c r="E20" s="7"/>
      <c r="F20" s="3" t="s">
        <v>1615</v>
      </c>
      <c r="G20" s="3" t="s">
        <v>1616</v>
      </c>
      <c r="H20" s="3" t="s">
        <v>1617</v>
      </c>
      <c r="I20" s="7" t="s">
        <v>1618</v>
      </c>
      <c r="J20" s="3" t="s">
        <v>1043</v>
      </c>
      <c r="K20" s="3" t="s">
        <v>1043</v>
      </c>
    </row>
    <row r="21" spans="2:11" ht="15">
      <c r="B21" s="3" t="s">
        <v>1619</v>
      </c>
      <c r="C21" s="3" t="s">
        <v>11835</v>
      </c>
      <c r="D21" s="3" t="s">
        <v>1842</v>
      </c>
      <c r="E21" s="7"/>
      <c r="F21" s="3" t="s">
        <v>11836</v>
      </c>
      <c r="G21" s="3" t="s">
        <v>11766</v>
      </c>
      <c r="H21" s="3" t="s">
        <v>11767</v>
      </c>
      <c r="I21" s="7" t="s">
        <v>1042</v>
      </c>
      <c r="J21" s="3" t="s">
        <v>1043</v>
      </c>
      <c r="K21" s="3" t="s">
        <v>1043</v>
      </c>
    </row>
    <row r="22" spans="2:11" ht="15">
      <c r="B22" s="3" t="s">
        <v>1895</v>
      </c>
      <c r="C22" s="3" t="s">
        <v>11837</v>
      </c>
      <c r="D22" s="3" t="s">
        <v>1066</v>
      </c>
      <c r="E22" s="7" t="s">
        <v>1095</v>
      </c>
      <c r="F22" s="3" t="s">
        <v>7381</v>
      </c>
      <c r="G22" s="3" t="s">
        <v>11777</v>
      </c>
      <c r="H22" s="3" t="s">
        <v>11777</v>
      </c>
      <c r="I22" s="7"/>
      <c r="J22" s="3"/>
      <c r="K22" s="3"/>
    </row>
    <row r="23" spans="2:11" ht="15">
      <c r="B23" s="3" t="s">
        <v>1588</v>
      </c>
      <c r="C23" s="3" t="s">
        <v>11838</v>
      </c>
      <c r="D23" s="3" t="s">
        <v>1038</v>
      </c>
      <c r="E23" s="7"/>
      <c r="F23" s="3" t="s">
        <v>1673</v>
      </c>
      <c r="G23" s="3" t="s">
        <v>1674</v>
      </c>
      <c r="H23" s="3" t="s">
        <v>2359</v>
      </c>
      <c r="I23" s="7"/>
      <c r="J23" s="3"/>
      <c r="K2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K8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11839</v>
      </c>
      <c r="D4" s="4" t="s">
        <v>1019</v>
      </c>
      <c r="E4" s="3" t="s">
        <v>289</v>
      </c>
    </row>
    <row r="5" spans="1:11" ht="16">
      <c r="B5" s="4" t="s">
        <v>1020</v>
      </c>
      <c r="C5" s="13" t="s">
        <v>292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290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11840</v>
      </c>
      <c r="D9" s="3" t="s">
        <v>1038</v>
      </c>
      <c r="E9" s="7"/>
      <c r="F9" s="3" t="s">
        <v>11841</v>
      </c>
      <c r="G9" s="3" t="s">
        <v>11842</v>
      </c>
      <c r="H9" s="3" t="s">
        <v>11843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11844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11845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11846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11847</v>
      </c>
      <c r="D13" s="3" t="s">
        <v>1573</v>
      </c>
      <c r="E13" s="7"/>
      <c r="F13" s="3" t="s">
        <v>1615</v>
      </c>
      <c r="G13" s="3" t="s">
        <v>1616</v>
      </c>
      <c r="H13" s="3" t="s">
        <v>1617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11848</v>
      </c>
      <c r="D14" s="3" t="s">
        <v>1038</v>
      </c>
      <c r="E14" s="7"/>
      <c r="F14" s="3" t="s">
        <v>11849</v>
      </c>
      <c r="G14" s="3" t="s">
        <v>11850</v>
      </c>
      <c r="H14" s="3" t="s">
        <v>11851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11852</v>
      </c>
      <c r="D15" s="3" t="s">
        <v>1066</v>
      </c>
      <c r="E15" s="7" t="s">
        <v>2107</v>
      </c>
      <c r="F15" s="3" t="s">
        <v>11853</v>
      </c>
      <c r="G15" s="3" t="s">
        <v>11854</v>
      </c>
      <c r="H15" s="3" t="s">
        <v>11855</v>
      </c>
      <c r="I15" s="7" t="s">
        <v>1042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11856</v>
      </c>
      <c r="D16" s="3" t="s">
        <v>1066</v>
      </c>
      <c r="E16" s="7" t="s">
        <v>1095</v>
      </c>
      <c r="F16" s="3" t="s">
        <v>11857</v>
      </c>
      <c r="G16" s="3" t="s">
        <v>11858</v>
      </c>
      <c r="H16" s="3" t="s">
        <v>11859</v>
      </c>
      <c r="I16" s="7" t="s">
        <v>1042</v>
      </c>
      <c r="J16" s="3"/>
      <c r="K16" s="3"/>
    </row>
    <row r="17" spans="2:11" ht="15">
      <c r="B17" s="3" t="s">
        <v>1882</v>
      </c>
      <c r="C17" s="3" t="s">
        <v>11860</v>
      </c>
      <c r="D17" s="3" t="s">
        <v>1066</v>
      </c>
      <c r="E17" s="7" t="s">
        <v>1095</v>
      </c>
      <c r="F17" s="3" t="s">
        <v>11861</v>
      </c>
      <c r="G17" s="3" t="s">
        <v>11862</v>
      </c>
      <c r="H17" s="3" t="s">
        <v>11863</v>
      </c>
      <c r="I17" s="7" t="s">
        <v>1042</v>
      </c>
      <c r="J17" s="3"/>
      <c r="K17" s="3"/>
    </row>
    <row r="18" spans="2:11" ht="15">
      <c r="B18" s="3" t="s">
        <v>1582</v>
      </c>
      <c r="C18" s="3" t="s">
        <v>11864</v>
      </c>
      <c r="D18" s="3" t="s">
        <v>1573</v>
      </c>
      <c r="E18" s="7"/>
      <c r="F18" s="3" t="s">
        <v>11865</v>
      </c>
      <c r="G18" s="3" t="s">
        <v>11866</v>
      </c>
      <c r="H18" s="3" t="s">
        <v>11867</v>
      </c>
      <c r="I18" s="7" t="s">
        <v>1576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11868</v>
      </c>
      <c r="D19" s="3" t="s">
        <v>1573</v>
      </c>
      <c r="E19" s="7"/>
      <c r="F19" s="3" t="s">
        <v>11869</v>
      </c>
      <c r="G19" s="3" t="s">
        <v>11870</v>
      </c>
      <c r="H19" s="3" t="s">
        <v>11871</v>
      </c>
      <c r="I19" s="7" t="s">
        <v>1576</v>
      </c>
      <c r="J19" s="3"/>
      <c r="K19" s="3"/>
    </row>
    <row r="20" spans="2:11" ht="15">
      <c r="B20" s="3" t="s">
        <v>1890</v>
      </c>
      <c r="C20" s="3" t="s">
        <v>11872</v>
      </c>
      <c r="D20" s="3" t="s">
        <v>1038</v>
      </c>
      <c r="E20" s="7"/>
      <c r="F20" s="3" t="s">
        <v>11873</v>
      </c>
      <c r="G20" s="3" t="s">
        <v>11874</v>
      </c>
      <c r="H20" s="3" t="s">
        <v>11875</v>
      </c>
      <c r="I20" s="7" t="s">
        <v>1076</v>
      </c>
      <c r="J20" s="3"/>
      <c r="K20" s="3"/>
    </row>
    <row r="21" spans="2:11" ht="15">
      <c r="B21" s="3" t="s">
        <v>1619</v>
      </c>
      <c r="C21" s="3" t="s">
        <v>11876</v>
      </c>
      <c r="D21" s="3" t="s">
        <v>1038</v>
      </c>
      <c r="E21" s="7"/>
      <c r="F21" s="3" t="s">
        <v>11877</v>
      </c>
      <c r="G21" s="3" t="s">
        <v>3262</v>
      </c>
      <c r="H21" s="3" t="s">
        <v>11878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1895</v>
      </c>
      <c r="C22" s="3" t="s">
        <v>11879</v>
      </c>
      <c r="D22" s="3" t="s">
        <v>1038</v>
      </c>
      <c r="E22" s="7"/>
      <c r="F22" s="3" t="s">
        <v>11880</v>
      </c>
      <c r="G22" s="3" t="s">
        <v>3259</v>
      </c>
      <c r="H22" s="3" t="s">
        <v>11881</v>
      </c>
      <c r="I22" s="7" t="s">
        <v>1049</v>
      </c>
      <c r="J22" s="3"/>
      <c r="K22" s="3"/>
    </row>
    <row r="23" spans="2:11" ht="15">
      <c r="B23" s="3" t="s">
        <v>1588</v>
      </c>
      <c r="C23" s="3" t="s">
        <v>11882</v>
      </c>
      <c r="D23" s="3" t="s">
        <v>1038</v>
      </c>
      <c r="E23" s="7"/>
      <c r="F23" s="3" t="s">
        <v>11883</v>
      </c>
      <c r="G23" s="3" t="s">
        <v>11884</v>
      </c>
      <c r="H23" s="3" t="s">
        <v>11885</v>
      </c>
      <c r="I23" s="7" t="s">
        <v>1049</v>
      </c>
      <c r="J23" s="3"/>
      <c r="K23" s="3"/>
    </row>
    <row r="24" spans="2:11" ht="15">
      <c r="B24" s="3" t="s">
        <v>1899</v>
      </c>
      <c r="C24" s="3" t="s">
        <v>11886</v>
      </c>
      <c r="D24" s="3" t="s">
        <v>1038</v>
      </c>
      <c r="E24" s="7"/>
      <c r="F24" s="3" t="s">
        <v>11887</v>
      </c>
      <c r="G24" s="3" t="s">
        <v>11888</v>
      </c>
      <c r="H24" s="3" t="s">
        <v>11889</v>
      </c>
      <c r="I24" s="7" t="s">
        <v>1049</v>
      </c>
      <c r="J24" s="3"/>
      <c r="K24" s="3"/>
    </row>
    <row r="25" spans="2:11" ht="15">
      <c r="B25" s="3" t="s">
        <v>1902</v>
      </c>
      <c r="C25" s="3" t="s">
        <v>11890</v>
      </c>
      <c r="D25" s="3" t="s">
        <v>1573</v>
      </c>
      <c r="E25" s="7"/>
      <c r="F25" s="3" t="s">
        <v>11891</v>
      </c>
      <c r="G25" s="3" t="s">
        <v>11892</v>
      </c>
      <c r="H25" s="3"/>
      <c r="I25" s="7" t="s">
        <v>1576</v>
      </c>
      <c r="J25" s="3"/>
      <c r="K25" s="3"/>
    </row>
    <row r="26" spans="2:11" ht="15">
      <c r="B26" s="3" t="s">
        <v>1146</v>
      </c>
      <c r="C26" s="3" t="s">
        <v>11893</v>
      </c>
      <c r="D26" s="3" t="s">
        <v>1038</v>
      </c>
      <c r="E26" s="7"/>
      <c r="F26" s="3" t="s">
        <v>11894</v>
      </c>
      <c r="G26" s="3" t="s">
        <v>11895</v>
      </c>
      <c r="H26" s="3"/>
      <c r="I26" s="7" t="s">
        <v>1076</v>
      </c>
      <c r="J26" s="3"/>
      <c r="K26" s="3"/>
    </row>
    <row r="27" spans="2:11" ht="15">
      <c r="B27" s="3" t="s">
        <v>1906</v>
      </c>
      <c r="C27" s="3" t="s">
        <v>11896</v>
      </c>
      <c r="D27" s="3" t="s">
        <v>1038</v>
      </c>
      <c r="E27" s="7"/>
      <c r="F27" s="3" t="s">
        <v>2957</v>
      </c>
      <c r="G27" s="3" t="s">
        <v>11897</v>
      </c>
      <c r="H27" s="3" t="s">
        <v>11898</v>
      </c>
      <c r="I27" s="7" t="s">
        <v>1049</v>
      </c>
      <c r="J27" s="3" t="s">
        <v>1043</v>
      </c>
      <c r="K27" s="3" t="s">
        <v>1043</v>
      </c>
    </row>
    <row r="28" spans="2:11" ht="15">
      <c r="B28" s="3" t="s">
        <v>1909</v>
      </c>
      <c r="C28" s="3" t="s">
        <v>11899</v>
      </c>
      <c r="D28" s="3" t="s">
        <v>1038</v>
      </c>
      <c r="E28" s="7"/>
      <c r="F28" s="3" t="s">
        <v>2960</v>
      </c>
      <c r="G28" s="3" t="s">
        <v>11900</v>
      </c>
      <c r="H28" s="3" t="s">
        <v>11901</v>
      </c>
      <c r="I28" s="7" t="s">
        <v>1049</v>
      </c>
      <c r="J28" s="3"/>
      <c r="K28" s="3"/>
    </row>
    <row r="29" spans="2:11" ht="15">
      <c r="B29" s="3" t="s">
        <v>1301</v>
      </c>
      <c r="C29" s="3" t="s">
        <v>11902</v>
      </c>
      <c r="D29" s="3" t="s">
        <v>1573</v>
      </c>
      <c r="E29" s="7"/>
      <c r="F29" s="3" t="s">
        <v>11903</v>
      </c>
      <c r="G29" s="3" t="s">
        <v>11904</v>
      </c>
      <c r="H29" s="3"/>
      <c r="I29" s="7" t="s">
        <v>1076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11905</v>
      </c>
      <c r="D30" s="3" t="s">
        <v>1038</v>
      </c>
      <c r="E30" s="7"/>
      <c r="F30" s="3" t="s">
        <v>11906</v>
      </c>
      <c r="G30" s="3" t="s">
        <v>11907</v>
      </c>
      <c r="H30" s="3"/>
      <c r="I30" s="7" t="s">
        <v>1076</v>
      </c>
      <c r="J30" s="3"/>
      <c r="K30" s="3"/>
    </row>
    <row r="31" spans="2:11" ht="15">
      <c r="B31" s="3" t="s">
        <v>1140</v>
      </c>
      <c r="C31" s="3" t="s">
        <v>11908</v>
      </c>
      <c r="D31" s="3" t="s">
        <v>1573</v>
      </c>
      <c r="E31" s="7"/>
      <c r="F31" s="3" t="s">
        <v>11909</v>
      </c>
      <c r="G31" s="3" t="s">
        <v>11910</v>
      </c>
      <c r="H31" s="3" t="s">
        <v>11911</v>
      </c>
      <c r="I31" s="7" t="s">
        <v>1576</v>
      </c>
      <c r="J31" s="3"/>
      <c r="K31" s="3"/>
    </row>
    <row r="32" spans="2:11" ht="15">
      <c r="B32" s="3" t="s">
        <v>1169</v>
      </c>
      <c r="C32" s="3" t="s">
        <v>11912</v>
      </c>
      <c r="D32" s="3" t="s">
        <v>1066</v>
      </c>
      <c r="E32" s="7" t="s">
        <v>11913</v>
      </c>
      <c r="F32" s="3" t="s">
        <v>11914</v>
      </c>
      <c r="G32" s="3" t="s">
        <v>11915</v>
      </c>
      <c r="H32" s="3" t="s">
        <v>11916</v>
      </c>
      <c r="I32" s="7" t="s">
        <v>1042</v>
      </c>
      <c r="J32" s="3" t="s">
        <v>1043</v>
      </c>
      <c r="K32" s="3" t="s">
        <v>1043</v>
      </c>
    </row>
    <row r="33" spans="2:11" ht="15">
      <c r="B33" s="3" t="s">
        <v>1319</v>
      </c>
      <c r="C33" s="3" t="s">
        <v>11917</v>
      </c>
      <c r="D33" s="3" t="s">
        <v>1038</v>
      </c>
      <c r="E33" s="7"/>
      <c r="F33" s="3" t="s">
        <v>11918</v>
      </c>
      <c r="G33" s="3" t="s">
        <v>11919</v>
      </c>
      <c r="H33" s="3" t="s">
        <v>11920</v>
      </c>
      <c r="I33" s="7" t="s">
        <v>3580</v>
      </c>
      <c r="J33" s="3"/>
      <c r="K33" s="3"/>
    </row>
    <row r="34" spans="2:11" ht="15">
      <c r="B34" s="3" t="s">
        <v>1472</v>
      </c>
      <c r="C34" s="3" t="s">
        <v>11921</v>
      </c>
      <c r="D34" s="3" t="s">
        <v>1038</v>
      </c>
      <c r="E34" s="7"/>
      <c r="F34" s="3" t="s">
        <v>11922</v>
      </c>
      <c r="G34" s="3" t="s">
        <v>11923</v>
      </c>
      <c r="H34" s="3" t="s">
        <v>11924</v>
      </c>
      <c r="I34" s="7" t="s">
        <v>2079</v>
      </c>
      <c r="J34" s="3"/>
      <c r="K34" s="3"/>
    </row>
    <row r="35" spans="2:11" ht="15">
      <c r="B35" s="3" t="s">
        <v>1567</v>
      </c>
      <c r="C35" s="3" t="s">
        <v>11925</v>
      </c>
      <c r="D35" s="3" t="s">
        <v>1038</v>
      </c>
      <c r="E35" s="7"/>
      <c r="F35" s="3" t="s">
        <v>3184</v>
      </c>
      <c r="G35" s="3" t="s">
        <v>4913</v>
      </c>
      <c r="H35" s="3" t="s">
        <v>11926</v>
      </c>
      <c r="I35" s="7" t="s">
        <v>2079</v>
      </c>
      <c r="J35" s="3"/>
      <c r="K35" s="3"/>
    </row>
    <row r="36" spans="2:11" ht="15">
      <c r="B36" s="3" t="s">
        <v>1681</v>
      </c>
      <c r="C36" s="3" t="s">
        <v>11927</v>
      </c>
      <c r="D36" s="3" t="s">
        <v>1038</v>
      </c>
      <c r="E36" s="7"/>
      <c r="F36" s="3" t="s">
        <v>11928</v>
      </c>
      <c r="G36" s="3" t="s">
        <v>11929</v>
      </c>
      <c r="H36" s="3"/>
      <c r="I36" s="7" t="s">
        <v>1099</v>
      </c>
      <c r="J36" s="3"/>
      <c r="K36" s="3"/>
    </row>
    <row r="37" spans="2:11" ht="15">
      <c r="B37" s="3" t="s">
        <v>1392</v>
      </c>
      <c r="C37" s="3" t="s">
        <v>11930</v>
      </c>
      <c r="D37" s="3" t="s">
        <v>1573</v>
      </c>
      <c r="E37" s="7"/>
      <c r="F37" s="3" t="s">
        <v>11931</v>
      </c>
      <c r="G37" s="3" t="s">
        <v>5308</v>
      </c>
      <c r="H37" s="3"/>
      <c r="I37" s="7" t="s">
        <v>1576</v>
      </c>
      <c r="J37" s="3"/>
      <c r="K37" s="3"/>
    </row>
    <row r="38" spans="2:11" ht="15">
      <c r="B38" s="3" t="s">
        <v>1380</v>
      </c>
      <c r="C38" s="3" t="s">
        <v>11932</v>
      </c>
      <c r="D38" s="3" t="s">
        <v>1038</v>
      </c>
      <c r="E38" s="7"/>
      <c r="F38" s="3" t="s">
        <v>11933</v>
      </c>
      <c r="G38" s="3" t="s">
        <v>11934</v>
      </c>
      <c r="H38" s="3" t="s">
        <v>11935</v>
      </c>
      <c r="I38" s="7" t="s">
        <v>1049</v>
      </c>
      <c r="J38" s="3"/>
      <c r="K38" s="3"/>
    </row>
    <row r="39" spans="2:11" ht="15">
      <c r="B39" s="3" t="s">
        <v>1388</v>
      </c>
      <c r="C39" s="3" t="s">
        <v>11936</v>
      </c>
      <c r="D39" s="3" t="s">
        <v>1038</v>
      </c>
      <c r="E39" s="7"/>
      <c r="F39" s="3" t="s">
        <v>11937</v>
      </c>
      <c r="G39" s="3" t="s">
        <v>11938</v>
      </c>
      <c r="H39" s="3"/>
      <c r="I39" s="7" t="s">
        <v>2079</v>
      </c>
      <c r="J39" s="3"/>
      <c r="K39" s="3"/>
    </row>
    <row r="40" spans="2:11" ht="15">
      <c r="B40" s="3" t="s">
        <v>1384</v>
      </c>
      <c r="C40" s="3" t="s">
        <v>11939</v>
      </c>
      <c r="D40" s="3" t="s">
        <v>1038</v>
      </c>
      <c r="E40" s="7"/>
      <c r="F40" s="3" t="s">
        <v>11940</v>
      </c>
      <c r="G40" s="3" t="s">
        <v>11941</v>
      </c>
      <c r="H40" s="3"/>
      <c r="I40" s="7" t="s">
        <v>1049</v>
      </c>
      <c r="J40" s="3"/>
      <c r="K40" s="3"/>
    </row>
    <row r="41" spans="2:11" ht="15">
      <c r="B41" s="3" t="s">
        <v>1448</v>
      </c>
      <c r="C41" s="3" t="s">
        <v>11942</v>
      </c>
      <c r="D41" s="3" t="s">
        <v>1573</v>
      </c>
      <c r="E41" s="7"/>
      <c r="F41" s="3" t="s">
        <v>11943</v>
      </c>
      <c r="G41" s="3" t="s">
        <v>11944</v>
      </c>
      <c r="H41" s="3"/>
      <c r="I41" s="7" t="s">
        <v>1576</v>
      </c>
      <c r="J41" s="3"/>
      <c r="K41" s="3"/>
    </row>
    <row r="42" spans="2:11" ht="15">
      <c r="B42" s="3" t="s">
        <v>1223</v>
      </c>
      <c r="C42" s="3" t="s">
        <v>11945</v>
      </c>
      <c r="D42" s="3" t="s">
        <v>1066</v>
      </c>
      <c r="E42" s="7" t="s">
        <v>1095</v>
      </c>
      <c r="F42" s="3" t="s">
        <v>11946</v>
      </c>
      <c r="G42" s="3" t="s">
        <v>11947</v>
      </c>
      <c r="H42" s="3" t="s">
        <v>11948</v>
      </c>
      <c r="I42" s="7" t="s">
        <v>1042</v>
      </c>
      <c r="J42" s="3"/>
      <c r="K42" s="3"/>
    </row>
    <row r="43" spans="2:11" ht="15">
      <c r="B43" s="3" t="s">
        <v>1215</v>
      </c>
      <c r="C43" s="3" t="s">
        <v>11949</v>
      </c>
      <c r="D43" s="3" t="s">
        <v>1038</v>
      </c>
      <c r="E43" s="7"/>
      <c r="F43" s="3" t="s">
        <v>11950</v>
      </c>
      <c r="G43" s="3" t="s">
        <v>11951</v>
      </c>
      <c r="H43" s="3" t="s">
        <v>11952</v>
      </c>
      <c r="I43" s="7" t="s">
        <v>2079</v>
      </c>
      <c r="J43" s="3"/>
      <c r="K43" s="3"/>
    </row>
    <row r="44" spans="2:11" ht="15">
      <c r="B44" s="3" t="s">
        <v>1219</v>
      </c>
      <c r="C44" s="3" t="s">
        <v>11953</v>
      </c>
      <c r="D44" s="3" t="s">
        <v>1038</v>
      </c>
      <c r="E44" s="7"/>
      <c r="F44" s="3" t="s">
        <v>3348</v>
      </c>
      <c r="G44" s="3" t="s">
        <v>9341</v>
      </c>
      <c r="H44" s="3" t="s">
        <v>11954</v>
      </c>
      <c r="I44" s="7" t="s">
        <v>1076</v>
      </c>
      <c r="J44" s="3" t="s">
        <v>1043</v>
      </c>
      <c r="K44" s="3" t="s">
        <v>1043</v>
      </c>
    </row>
    <row r="45" spans="2:11" ht="15">
      <c r="B45" s="3" t="s">
        <v>1227</v>
      </c>
      <c r="C45" s="3" t="s">
        <v>11955</v>
      </c>
      <c r="D45" s="3" t="s">
        <v>1038</v>
      </c>
      <c r="E45" s="7"/>
      <c r="F45" s="3" t="s">
        <v>11956</v>
      </c>
      <c r="G45" s="3" t="s">
        <v>11957</v>
      </c>
      <c r="H45" s="3" t="s">
        <v>11958</v>
      </c>
      <c r="I45" s="7" t="s">
        <v>1049</v>
      </c>
      <c r="J45" s="3"/>
      <c r="K45" s="3"/>
    </row>
    <row r="46" spans="2:11" ht="15">
      <c r="B46" s="3" t="s">
        <v>1191</v>
      </c>
      <c r="C46" s="3" t="s">
        <v>11959</v>
      </c>
      <c r="D46" s="3" t="s">
        <v>1038</v>
      </c>
      <c r="E46" s="7"/>
      <c r="F46" s="3" t="s">
        <v>11960</v>
      </c>
      <c r="G46" s="3" t="s">
        <v>11961</v>
      </c>
      <c r="H46" s="3" t="s">
        <v>11962</v>
      </c>
      <c r="I46" s="7" t="s">
        <v>1049</v>
      </c>
      <c r="J46" s="3"/>
      <c r="K46" s="3"/>
    </row>
    <row r="47" spans="2:11" ht="15">
      <c r="B47" s="3" t="s">
        <v>1195</v>
      </c>
      <c r="C47" s="3" t="s">
        <v>11963</v>
      </c>
      <c r="D47" s="3" t="s">
        <v>1038</v>
      </c>
      <c r="E47" s="7"/>
      <c r="F47" s="3" t="s">
        <v>11964</v>
      </c>
      <c r="G47" s="3" t="s">
        <v>11965</v>
      </c>
      <c r="H47" s="3" t="s">
        <v>11966</v>
      </c>
      <c r="I47" s="7" t="s">
        <v>1049</v>
      </c>
      <c r="J47" s="3"/>
      <c r="K47" s="3"/>
    </row>
    <row r="48" spans="2:11" ht="15">
      <c r="B48" s="3" t="s">
        <v>1187</v>
      </c>
      <c r="C48" s="3" t="s">
        <v>11967</v>
      </c>
      <c r="D48" s="3" t="s">
        <v>1038</v>
      </c>
      <c r="E48" s="7"/>
      <c r="F48" s="3" t="s">
        <v>11968</v>
      </c>
      <c r="G48" s="3" t="s">
        <v>11969</v>
      </c>
      <c r="H48" s="3" t="s">
        <v>11970</v>
      </c>
      <c r="I48" s="7" t="s">
        <v>1049</v>
      </c>
      <c r="J48" s="3"/>
      <c r="K48" s="3"/>
    </row>
    <row r="49" spans="2:11" ht="15">
      <c r="B49" s="3" t="s">
        <v>1416</v>
      </c>
      <c r="C49" s="3" t="s">
        <v>11971</v>
      </c>
      <c r="D49" s="3" t="s">
        <v>1038</v>
      </c>
      <c r="E49" s="7"/>
      <c r="F49" s="3" t="s">
        <v>11972</v>
      </c>
      <c r="G49" s="3" t="s">
        <v>11973</v>
      </c>
      <c r="H49" s="3" t="s">
        <v>11974</v>
      </c>
      <c r="I49" s="7" t="s">
        <v>1049</v>
      </c>
      <c r="J49" s="3"/>
      <c r="K49" s="3"/>
    </row>
    <row r="50" spans="2:11" ht="15">
      <c r="B50" s="3" t="s">
        <v>1916</v>
      </c>
      <c r="C50" s="3" t="s">
        <v>11975</v>
      </c>
      <c r="D50" s="3" t="s">
        <v>1038</v>
      </c>
      <c r="E50" s="7"/>
      <c r="F50" s="3" t="s">
        <v>11976</v>
      </c>
      <c r="G50" s="3" t="s">
        <v>11977</v>
      </c>
      <c r="H50" s="3" t="s">
        <v>11978</v>
      </c>
      <c r="I50" s="7" t="s">
        <v>1049</v>
      </c>
      <c r="J50" s="3"/>
      <c r="K50" s="3"/>
    </row>
    <row r="51" spans="2:11" ht="15">
      <c r="B51" s="3" t="s">
        <v>1424</v>
      </c>
      <c r="C51" s="3" t="s">
        <v>11979</v>
      </c>
      <c r="D51" s="3" t="s">
        <v>1038</v>
      </c>
      <c r="E51" s="7"/>
      <c r="F51" s="3" t="s">
        <v>11980</v>
      </c>
      <c r="G51" s="3" t="s">
        <v>11981</v>
      </c>
      <c r="H51" s="3" t="s">
        <v>11982</v>
      </c>
      <c r="I51" s="7" t="s">
        <v>1049</v>
      </c>
      <c r="J51" s="3"/>
      <c r="K51" s="3"/>
    </row>
    <row r="52" spans="2:11" ht="15">
      <c r="B52" s="3" t="s">
        <v>1428</v>
      </c>
      <c r="C52" s="3" t="s">
        <v>11983</v>
      </c>
      <c r="D52" s="3" t="s">
        <v>1038</v>
      </c>
      <c r="E52" s="7"/>
      <c r="F52" s="3" t="s">
        <v>11984</v>
      </c>
      <c r="G52" s="3" t="s">
        <v>11985</v>
      </c>
      <c r="H52" s="3" t="s">
        <v>11986</v>
      </c>
      <c r="I52" s="7" t="s">
        <v>1049</v>
      </c>
      <c r="J52" s="3"/>
      <c r="K52" s="3"/>
    </row>
    <row r="53" spans="2:11" ht="15">
      <c r="B53" s="3" t="s">
        <v>1420</v>
      </c>
      <c r="C53" s="3" t="s">
        <v>11987</v>
      </c>
      <c r="D53" s="3" t="s">
        <v>1038</v>
      </c>
      <c r="E53" s="7"/>
      <c r="F53" s="3" t="s">
        <v>11988</v>
      </c>
      <c r="G53" s="3" t="s">
        <v>11989</v>
      </c>
      <c r="H53" s="3" t="s">
        <v>11990</v>
      </c>
      <c r="I53" s="7" t="s">
        <v>1049</v>
      </c>
      <c r="J53" s="3"/>
      <c r="K53" s="3"/>
    </row>
    <row r="54" spans="2:11" ht="15">
      <c r="B54" s="3" t="s">
        <v>1571</v>
      </c>
      <c r="C54" s="3" t="s">
        <v>11991</v>
      </c>
      <c r="D54" s="3" t="s">
        <v>1066</v>
      </c>
      <c r="E54" s="7" t="s">
        <v>1095</v>
      </c>
      <c r="F54" s="3" t="s">
        <v>2975</v>
      </c>
      <c r="G54" s="3" t="s">
        <v>11992</v>
      </c>
      <c r="H54" s="3" t="s">
        <v>11992</v>
      </c>
      <c r="I54" s="7" t="s">
        <v>1049</v>
      </c>
      <c r="J54" s="3"/>
      <c r="K54" s="3"/>
    </row>
    <row r="55" spans="2:11" ht="15">
      <c r="B55" s="3" t="s">
        <v>1126</v>
      </c>
      <c r="C55" s="3" t="s">
        <v>11993</v>
      </c>
      <c r="D55" s="3" t="s">
        <v>1573</v>
      </c>
      <c r="E55" s="7"/>
      <c r="F55" s="3" t="s">
        <v>11994</v>
      </c>
      <c r="G55" s="3" t="s">
        <v>9401</v>
      </c>
      <c r="H55" s="3" t="s">
        <v>9401</v>
      </c>
      <c r="I55" s="7" t="s">
        <v>3600</v>
      </c>
      <c r="J55" s="3"/>
      <c r="K55" s="3"/>
    </row>
    <row r="56" spans="2:11" ht="15">
      <c r="B56" s="3" t="s">
        <v>1765</v>
      </c>
      <c r="C56" s="3" t="s">
        <v>11995</v>
      </c>
      <c r="D56" s="3" t="s">
        <v>1038</v>
      </c>
      <c r="E56" s="7"/>
      <c r="F56" s="3" t="s">
        <v>11996</v>
      </c>
      <c r="G56" s="3" t="s">
        <v>11997</v>
      </c>
      <c r="H56" s="3" t="s">
        <v>1098</v>
      </c>
      <c r="I56" s="7" t="s">
        <v>1049</v>
      </c>
      <c r="J56" s="3"/>
      <c r="K56" s="3"/>
    </row>
    <row r="57" spans="2:11" ht="15">
      <c r="B57" s="3" t="s">
        <v>1725</v>
      </c>
      <c r="C57" s="3" t="s">
        <v>11998</v>
      </c>
      <c r="D57" s="3" t="s">
        <v>1038</v>
      </c>
      <c r="E57" s="7"/>
      <c r="F57" s="3" t="s">
        <v>11999</v>
      </c>
      <c r="G57" s="3" t="s">
        <v>12000</v>
      </c>
      <c r="H57" s="3" t="s">
        <v>12000</v>
      </c>
      <c r="I57" s="7" t="s">
        <v>3600</v>
      </c>
      <c r="J57" s="3"/>
      <c r="K57" s="3"/>
    </row>
    <row r="58" spans="2:11" ht="15">
      <c r="B58" s="3" t="s">
        <v>1920</v>
      </c>
      <c r="C58" s="3" t="s">
        <v>12001</v>
      </c>
      <c r="D58" s="3" t="s">
        <v>1038</v>
      </c>
      <c r="E58" s="7"/>
      <c r="F58" s="3" t="s">
        <v>12002</v>
      </c>
      <c r="G58" s="3" t="s">
        <v>12003</v>
      </c>
      <c r="H58" s="3" t="s">
        <v>1098</v>
      </c>
      <c r="I58" s="7" t="s">
        <v>1049</v>
      </c>
      <c r="J58" s="3"/>
      <c r="K58" s="3"/>
    </row>
    <row r="59" spans="2:11" ht="15">
      <c r="B59" s="3" t="s">
        <v>1173</v>
      </c>
      <c r="C59" s="3" t="s">
        <v>12004</v>
      </c>
      <c r="D59" s="3" t="s">
        <v>1038</v>
      </c>
      <c r="E59" s="7"/>
      <c r="F59" s="3" t="s">
        <v>12005</v>
      </c>
      <c r="G59" s="3" t="s">
        <v>12006</v>
      </c>
      <c r="H59" s="3" t="s">
        <v>12006</v>
      </c>
      <c r="I59" s="7" t="s">
        <v>3600</v>
      </c>
      <c r="J59" s="3"/>
      <c r="K59" s="3"/>
    </row>
    <row r="60" spans="2:11" ht="15">
      <c r="B60" s="3" t="s">
        <v>1452</v>
      </c>
      <c r="C60" s="3" t="s">
        <v>12007</v>
      </c>
      <c r="D60" s="3" t="s">
        <v>1573</v>
      </c>
      <c r="E60" s="7"/>
      <c r="F60" s="3" t="s">
        <v>4683</v>
      </c>
      <c r="G60" s="3" t="s">
        <v>7557</v>
      </c>
      <c r="H60" s="3" t="s">
        <v>12008</v>
      </c>
      <c r="I60" s="7"/>
      <c r="J60" s="3"/>
      <c r="K60" s="3"/>
    </row>
    <row r="61" spans="2:11" ht="15">
      <c r="B61" s="3" t="s">
        <v>1924</v>
      </c>
      <c r="C61" s="3" t="s">
        <v>12009</v>
      </c>
      <c r="D61" s="3" t="s">
        <v>1038</v>
      </c>
      <c r="E61" s="7"/>
      <c r="F61" s="3" t="s">
        <v>12010</v>
      </c>
      <c r="G61" s="3" t="s">
        <v>12011</v>
      </c>
      <c r="H61" s="3" t="s">
        <v>1098</v>
      </c>
      <c r="I61" s="7" t="s">
        <v>1049</v>
      </c>
      <c r="J61" s="3"/>
      <c r="K61" s="3"/>
    </row>
    <row r="62" spans="2:11" ht="15">
      <c r="B62" s="3" t="s">
        <v>1131</v>
      </c>
      <c r="C62" s="3" t="s">
        <v>12012</v>
      </c>
      <c r="D62" s="3" t="s">
        <v>1038</v>
      </c>
      <c r="E62" s="7"/>
      <c r="F62" s="3" t="s">
        <v>12013</v>
      </c>
      <c r="G62" s="3" t="s">
        <v>12014</v>
      </c>
      <c r="H62" s="3" t="s">
        <v>12015</v>
      </c>
      <c r="I62" s="7" t="s">
        <v>1054</v>
      </c>
      <c r="J62" s="3"/>
      <c r="K62" s="3"/>
    </row>
    <row r="63" spans="2:11" ht="15">
      <c r="B63" s="3" t="s">
        <v>1928</v>
      </c>
      <c r="C63" s="3" t="s">
        <v>12016</v>
      </c>
      <c r="D63" s="3" t="s">
        <v>1038</v>
      </c>
      <c r="E63" s="7"/>
      <c r="F63" s="3" t="s">
        <v>12017</v>
      </c>
      <c r="G63" s="3" t="s">
        <v>12018</v>
      </c>
      <c r="H63" s="3" t="s">
        <v>1098</v>
      </c>
      <c r="I63" s="7" t="s">
        <v>1049</v>
      </c>
      <c r="J63" s="3"/>
      <c r="K63" s="3"/>
    </row>
    <row r="64" spans="2:11" ht="15">
      <c r="B64" s="3" t="s">
        <v>1671</v>
      </c>
      <c r="C64" s="3" t="s">
        <v>12019</v>
      </c>
      <c r="D64" s="3" t="s">
        <v>1038</v>
      </c>
      <c r="E64" s="7"/>
      <c r="F64" s="3" t="s">
        <v>12020</v>
      </c>
      <c r="G64" s="3" t="s">
        <v>12021</v>
      </c>
      <c r="H64" s="3" t="s">
        <v>12022</v>
      </c>
      <c r="I64" s="7" t="s">
        <v>1054</v>
      </c>
      <c r="J64" s="3"/>
      <c r="K64" s="3"/>
    </row>
    <row r="65" spans="2:11" ht="15">
      <c r="B65" s="3" t="s">
        <v>1275</v>
      </c>
      <c r="C65" s="3" t="s">
        <v>12023</v>
      </c>
      <c r="D65" s="3" t="s">
        <v>1038</v>
      </c>
      <c r="E65" s="7"/>
      <c r="F65" s="3" t="s">
        <v>3017</v>
      </c>
      <c r="G65" s="3" t="s">
        <v>3018</v>
      </c>
      <c r="H65" s="3" t="s">
        <v>12024</v>
      </c>
      <c r="I65" s="7" t="s">
        <v>1054</v>
      </c>
      <c r="J65" s="3"/>
      <c r="K65" s="3"/>
    </row>
    <row r="66" spans="2:11" ht="15">
      <c r="B66" s="3" t="s">
        <v>1931</v>
      </c>
      <c r="C66" s="3" t="s">
        <v>12025</v>
      </c>
      <c r="D66" s="3" t="s">
        <v>1038</v>
      </c>
      <c r="E66" s="7"/>
      <c r="F66" s="3" t="s">
        <v>12026</v>
      </c>
      <c r="G66" s="3" t="s">
        <v>12027</v>
      </c>
      <c r="H66" s="3" t="s">
        <v>1098</v>
      </c>
      <c r="I66" s="7" t="s">
        <v>1049</v>
      </c>
      <c r="J66" s="3"/>
      <c r="K66" s="3"/>
    </row>
    <row r="67" spans="2:11" ht="15">
      <c r="B67" s="3" t="s">
        <v>1644</v>
      </c>
      <c r="C67" s="3" t="s">
        <v>12028</v>
      </c>
      <c r="D67" s="3" t="s">
        <v>1038</v>
      </c>
      <c r="E67" s="7"/>
      <c r="F67" s="3" t="s">
        <v>3020</v>
      </c>
      <c r="G67" s="3" t="s">
        <v>12029</v>
      </c>
      <c r="H67" s="3" t="s">
        <v>12030</v>
      </c>
      <c r="I67" s="7" t="s">
        <v>1054</v>
      </c>
      <c r="J67" s="3"/>
      <c r="K67" s="3"/>
    </row>
    <row r="68" spans="2:11" ht="15">
      <c r="B68" s="3" t="s">
        <v>1934</v>
      </c>
      <c r="C68" s="3" t="s">
        <v>12031</v>
      </c>
      <c r="D68" s="3" t="s">
        <v>1038</v>
      </c>
      <c r="E68" s="7"/>
      <c r="F68" s="3" t="s">
        <v>12032</v>
      </c>
      <c r="G68" s="3" t="s">
        <v>12033</v>
      </c>
      <c r="H68" s="3" t="s">
        <v>1098</v>
      </c>
      <c r="I68" s="7" t="s">
        <v>1049</v>
      </c>
      <c r="J68" s="3"/>
      <c r="K68" s="3"/>
    </row>
    <row r="69" spans="2:11" ht="15">
      <c r="B69" s="3" t="s">
        <v>1613</v>
      </c>
      <c r="C69" s="3" t="s">
        <v>12034</v>
      </c>
      <c r="D69" s="3" t="s">
        <v>1038</v>
      </c>
      <c r="E69" s="7"/>
      <c r="F69" s="3" t="s">
        <v>3046</v>
      </c>
      <c r="G69" s="3" t="s">
        <v>3047</v>
      </c>
      <c r="H69" s="3" t="s">
        <v>12035</v>
      </c>
      <c r="I69" s="7" t="s">
        <v>1054</v>
      </c>
      <c r="J69" s="3"/>
      <c r="K69" s="3"/>
    </row>
    <row r="70" spans="2:11" ht="15">
      <c r="B70" s="3" t="s">
        <v>1624</v>
      </c>
      <c r="C70" s="3" t="s">
        <v>12036</v>
      </c>
      <c r="D70" s="3" t="s">
        <v>1038</v>
      </c>
      <c r="E70" s="7"/>
      <c r="F70" s="3" t="s">
        <v>3049</v>
      </c>
      <c r="G70" s="3" t="s">
        <v>3050</v>
      </c>
      <c r="H70" s="3" t="s">
        <v>12037</v>
      </c>
      <c r="I70" s="7" t="s">
        <v>1054</v>
      </c>
      <c r="J70" s="3"/>
      <c r="K70" s="3"/>
    </row>
    <row r="71" spans="2:11" ht="15">
      <c r="B71" s="3" t="s">
        <v>1938</v>
      </c>
      <c r="C71" s="3" t="s">
        <v>12038</v>
      </c>
      <c r="D71" s="3" t="s">
        <v>1038</v>
      </c>
      <c r="E71" s="7"/>
      <c r="F71" s="3" t="s">
        <v>12039</v>
      </c>
      <c r="G71" s="3" t="s">
        <v>12040</v>
      </c>
      <c r="H71" s="3" t="s">
        <v>1098</v>
      </c>
      <c r="I71" s="7" t="s">
        <v>1049</v>
      </c>
      <c r="J71" s="3"/>
      <c r="K71" s="3"/>
    </row>
    <row r="72" spans="2:11" ht="15">
      <c r="B72" s="3" t="s">
        <v>1635</v>
      </c>
      <c r="C72" s="3" t="s">
        <v>12041</v>
      </c>
      <c r="D72" s="3" t="s">
        <v>1038</v>
      </c>
      <c r="E72" s="7"/>
      <c r="F72" s="3" t="s">
        <v>1673</v>
      </c>
      <c r="G72" s="3" t="s">
        <v>1674</v>
      </c>
      <c r="H72" s="3" t="s">
        <v>2359</v>
      </c>
      <c r="I72" s="7"/>
      <c r="J72" s="3"/>
      <c r="K72" s="3"/>
    </row>
    <row r="73" spans="2:11" ht="15">
      <c r="B73" s="3" t="s">
        <v>1942</v>
      </c>
      <c r="C73" s="3" t="s">
        <v>12042</v>
      </c>
      <c r="D73" s="3" t="s">
        <v>1038</v>
      </c>
      <c r="E73" s="7"/>
      <c r="F73" s="3" t="s">
        <v>12043</v>
      </c>
      <c r="G73" s="3" t="s">
        <v>12044</v>
      </c>
      <c r="H73" s="3" t="s">
        <v>1098</v>
      </c>
      <c r="I73" s="7" t="s">
        <v>1049</v>
      </c>
      <c r="J73" s="3"/>
      <c r="K73" s="3"/>
    </row>
    <row r="74" spans="2:11" ht="15">
      <c r="B74" s="3" t="s">
        <v>1495</v>
      </c>
      <c r="C74" s="3" t="s">
        <v>12045</v>
      </c>
      <c r="D74" s="3" t="s">
        <v>1038</v>
      </c>
      <c r="E74" s="7"/>
      <c r="F74" s="3" t="s">
        <v>12046</v>
      </c>
      <c r="G74" s="3" t="s">
        <v>12047</v>
      </c>
      <c r="H74" s="3" t="s">
        <v>1098</v>
      </c>
      <c r="I74" s="7" t="s">
        <v>1049</v>
      </c>
      <c r="J74" s="3"/>
      <c r="K74" s="3"/>
    </row>
    <row r="75" spans="2:11" ht="15">
      <c r="B75" s="3" t="s">
        <v>1481</v>
      </c>
      <c r="C75" s="3" t="s">
        <v>12048</v>
      </c>
      <c r="D75" s="3" t="s">
        <v>1038</v>
      </c>
      <c r="E75" s="7"/>
      <c r="F75" s="3" t="s">
        <v>12049</v>
      </c>
      <c r="G75" s="3" t="s">
        <v>12050</v>
      </c>
      <c r="H75" s="3" t="s">
        <v>1098</v>
      </c>
      <c r="I75" s="7" t="s">
        <v>1049</v>
      </c>
      <c r="J75" s="3"/>
      <c r="K75" s="3"/>
    </row>
    <row r="76" spans="2:11" ht="15">
      <c r="B76" s="3" t="s">
        <v>1347</v>
      </c>
      <c r="C76" s="3" t="s">
        <v>12051</v>
      </c>
      <c r="D76" s="3" t="s">
        <v>1038</v>
      </c>
      <c r="E76" s="7"/>
      <c r="F76" s="3" t="s">
        <v>12052</v>
      </c>
      <c r="G76" s="3" t="s">
        <v>12053</v>
      </c>
      <c r="H76" s="3" t="s">
        <v>1098</v>
      </c>
      <c r="I76" s="7" t="s">
        <v>1049</v>
      </c>
      <c r="J76" s="3"/>
      <c r="K76" s="3"/>
    </row>
    <row r="77" spans="2:11" ht="15">
      <c r="B77" s="3" t="s">
        <v>1375</v>
      </c>
      <c r="C77" s="3" t="s">
        <v>12054</v>
      </c>
      <c r="D77" s="3" t="s">
        <v>1038</v>
      </c>
      <c r="E77" s="7"/>
      <c r="F77" s="3" t="s">
        <v>12055</v>
      </c>
      <c r="G77" s="3" t="s">
        <v>12056</v>
      </c>
      <c r="H77" s="3" t="s">
        <v>1098</v>
      </c>
      <c r="I77" s="7" t="s">
        <v>1049</v>
      </c>
      <c r="J77" s="3"/>
      <c r="K77" s="3"/>
    </row>
    <row r="78" spans="2:11" ht="15">
      <c r="B78" s="3" t="s">
        <v>1252</v>
      </c>
      <c r="C78" s="3" t="s">
        <v>12057</v>
      </c>
      <c r="D78" s="3" t="s">
        <v>1038</v>
      </c>
      <c r="E78" s="7"/>
      <c r="F78" s="3" t="s">
        <v>12058</v>
      </c>
      <c r="G78" s="3" t="s">
        <v>12059</v>
      </c>
      <c r="H78" s="3" t="s">
        <v>1098</v>
      </c>
      <c r="I78" s="7" t="s">
        <v>1049</v>
      </c>
      <c r="J78" s="3"/>
      <c r="K78" s="3"/>
    </row>
    <row r="79" spans="2:11" ht="15">
      <c r="B79" s="3" t="s">
        <v>1182</v>
      </c>
      <c r="C79" s="3" t="s">
        <v>12060</v>
      </c>
      <c r="D79" s="3" t="s">
        <v>1038</v>
      </c>
      <c r="E79" s="7"/>
      <c r="F79" s="3" t="s">
        <v>12061</v>
      </c>
      <c r="G79" s="3" t="s">
        <v>12062</v>
      </c>
      <c r="H79" s="3" t="s">
        <v>1098</v>
      </c>
      <c r="I79" s="7" t="s">
        <v>1049</v>
      </c>
      <c r="J79" s="3"/>
      <c r="K79" s="3"/>
    </row>
    <row r="80" spans="2:11" ht="15">
      <c r="B80" s="3" t="s">
        <v>1592</v>
      </c>
      <c r="C80" s="3" t="s">
        <v>12063</v>
      </c>
      <c r="D80" s="3" t="s">
        <v>1038</v>
      </c>
      <c r="E80" s="7"/>
      <c r="F80" s="3" t="s">
        <v>12064</v>
      </c>
      <c r="G80" s="3" t="s">
        <v>12065</v>
      </c>
      <c r="H80" s="3" t="s">
        <v>1098</v>
      </c>
      <c r="I80" s="7" t="s">
        <v>1049</v>
      </c>
      <c r="J80" s="3"/>
      <c r="K80" s="3"/>
    </row>
    <row r="81" spans="2:11" ht="15">
      <c r="B81" s="3" t="s">
        <v>1476</v>
      </c>
      <c r="C81" s="3" t="s">
        <v>12066</v>
      </c>
      <c r="D81" s="3" t="s">
        <v>1038</v>
      </c>
      <c r="E81" s="7"/>
      <c r="F81" s="3" t="s">
        <v>12067</v>
      </c>
      <c r="G81" s="3" t="s">
        <v>12068</v>
      </c>
      <c r="H81" s="3" t="s">
        <v>1098</v>
      </c>
      <c r="I81" s="7" t="s">
        <v>1049</v>
      </c>
      <c r="J81" s="3"/>
      <c r="K81" s="3"/>
    </row>
    <row r="82" spans="2:11" ht="15">
      <c r="B82" s="3" t="s">
        <v>1676</v>
      </c>
      <c r="C82" s="3" t="s">
        <v>12069</v>
      </c>
      <c r="D82" s="3" t="s">
        <v>1038</v>
      </c>
      <c r="E82" s="7"/>
      <c r="F82" s="3" t="s">
        <v>12070</v>
      </c>
      <c r="G82" s="3" t="s">
        <v>12071</v>
      </c>
      <c r="H82" s="3" t="s">
        <v>1098</v>
      </c>
      <c r="I82" s="7" t="s">
        <v>1049</v>
      </c>
      <c r="J82" s="3"/>
      <c r="K82" s="3"/>
    </row>
    <row r="83" spans="2:11" ht="15">
      <c r="B83" s="3" t="s">
        <v>1362</v>
      </c>
      <c r="C83" s="3" t="s">
        <v>12072</v>
      </c>
      <c r="D83" s="3" t="s">
        <v>1038</v>
      </c>
      <c r="E83" s="7"/>
      <c r="F83" s="3" t="s">
        <v>12073</v>
      </c>
      <c r="G83" s="3" t="s">
        <v>12074</v>
      </c>
      <c r="H83" s="3" t="s">
        <v>1098</v>
      </c>
      <c r="I83" s="7" t="s">
        <v>1049</v>
      </c>
      <c r="J83" s="3"/>
      <c r="K8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K5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12075</v>
      </c>
      <c r="D4" s="4" t="s">
        <v>1019</v>
      </c>
      <c r="E4" s="3" t="s">
        <v>293</v>
      </c>
    </row>
    <row r="5" spans="1:11" ht="16">
      <c r="B5" s="4" t="s">
        <v>1020</v>
      </c>
      <c r="C5" s="13" t="s">
        <v>296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294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12076</v>
      </c>
      <c r="D9" s="3" t="s">
        <v>1038</v>
      </c>
      <c r="E9" s="7"/>
      <c r="F9" s="3" t="s">
        <v>12077</v>
      </c>
      <c r="G9" s="3" t="s">
        <v>12078</v>
      </c>
      <c r="H9" s="3" t="s">
        <v>12079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12080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12081</v>
      </c>
      <c r="D11" s="3" t="s">
        <v>1038</v>
      </c>
      <c r="E11" s="7"/>
      <c r="F11" s="3" t="s">
        <v>11841</v>
      </c>
      <c r="G11" s="3" t="s">
        <v>11842</v>
      </c>
      <c r="H11" s="3" t="s">
        <v>12082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12083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12084</v>
      </c>
      <c r="D13" s="3" t="s">
        <v>1573</v>
      </c>
      <c r="E13" s="7"/>
      <c r="F13" s="3" t="s">
        <v>1615</v>
      </c>
      <c r="G13" s="3" t="s">
        <v>1616</v>
      </c>
      <c r="H13" s="3" t="s">
        <v>1617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12085</v>
      </c>
      <c r="D14" s="3" t="s">
        <v>1038</v>
      </c>
      <c r="E14" s="7"/>
      <c r="F14" s="3" t="s">
        <v>12086</v>
      </c>
      <c r="G14" s="3" t="s">
        <v>12087</v>
      </c>
      <c r="H14" s="3" t="s">
        <v>12088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12089</v>
      </c>
      <c r="D15" s="3" t="s">
        <v>1066</v>
      </c>
      <c r="E15" s="7" t="s">
        <v>2107</v>
      </c>
      <c r="F15" s="3" t="s">
        <v>11853</v>
      </c>
      <c r="G15" s="3" t="s">
        <v>12090</v>
      </c>
      <c r="H15" s="3" t="s">
        <v>12091</v>
      </c>
      <c r="I15" s="7" t="s">
        <v>1042</v>
      </c>
      <c r="J15" s="3" t="s">
        <v>1043</v>
      </c>
      <c r="K15" s="3" t="s">
        <v>1043</v>
      </c>
    </row>
    <row r="16" spans="1:11" ht="15">
      <c r="B16" s="3" t="s">
        <v>1902</v>
      </c>
      <c r="C16" s="3" t="s">
        <v>12092</v>
      </c>
      <c r="D16" s="3" t="s">
        <v>1038</v>
      </c>
      <c r="E16" s="7"/>
      <c r="F16" s="3" t="s">
        <v>2957</v>
      </c>
      <c r="G16" s="3" t="s">
        <v>2958</v>
      </c>
      <c r="H16" s="3" t="s">
        <v>12093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1146</v>
      </c>
      <c r="C17" s="3" t="s">
        <v>12094</v>
      </c>
      <c r="D17" s="3" t="s">
        <v>1038</v>
      </c>
      <c r="E17" s="7"/>
      <c r="F17" s="3" t="s">
        <v>2960</v>
      </c>
      <c r="G17" s="3" t="s">
        <v>2961</v>
      </c>
      <c r="H17" s="3" t="s">
        <v>12095</v>
      </c>
      <c r="I17" s="7" t="s">
        <v>1049</v>
      </c>
      <c r="J17" s="3"/>
      <c r="K17" s="3"/>
    </row>
    <row r="18" spans="2:11" ht="15">
      <c r="B18" s="3" t="s">
        <v>1161</v>
      </c>
      <c r="C18" s="3" t="s">
        <v>12096</v>
      </c>
      <c r="D18" s="3" t="s">
        <v>1066</v>
      </c>
      <c r="E18" s="7" t="s">
        <v>1095</v>
      </c>
      <c r="F18" s="3" t="s">
        <v>11857</v>
      </c>
      <c r="G18" s="3" t="s">
        <v>11858</v>
      </c>
      <c r="H18" s="3" t="s">
        <v>11859</v>
      </c>
      <c r="I18" s="7" t="s">
        <v>1042</v>
      </c>
      <c r="J18" s="3"/>
      <c r="K18" s="3"/>
    </row>
    <row r="19" spans="2:11" ht="15">
      <c r="B19" s="3" t="s">
        <v>1882</v>
      </c>
      <c r="C19" s="3" t="s">
        <v>12097</v>
      </c>
      <c r="D19" s="3" t="s">
        <v>1066</v>
      </c>
      <c r="E19" s="7" t="s">
        <v>1095</v>
      </c>
      <c r="F19" s="3" t="s">
        <v>11861</v>
      </c>
      <c r="G19" s="3" t="s">
        <v>11862</v>
      </c>
      <c r="H19" s="3" t="s">
        <v>11863</v>
      </c>
      <c r="I19" s="7" t="s">
        <v>1042</v>
      </c>
      <c r="J19" s="3"/>
      <c r="K19" s="3"/>
    </row>
    <row r="20" spans="2:11" ht="15">
      <c r="B20" s="3" t="s">
        <v>1582</v>
      </c>
      <c r="C20" s="3" t="s">
        <v>12098</v>
      </c>
      <c r="D20" s="3" t="s">
        <v>1038</v>
      </c>
      <c r="E20" s="7"/>
      <c r="F20" s="3" t="s">
        <v>11873</v>
      </c>
      <c r="G20" s="3" t="s">
        <v>11874</v>
      </c>
      <c r="H20" s="3" t="s">
        <v>11875</v>
      </c>
      <c r="I20" s="7" t="s">
        <v>1076</v>
      </c>
      <c r="J20" s="3"/>
      <c r="K20" s="3"/>
    </row>
    <row r="21" spans="2:11" ht="15">
      <c r="B21" s="3" t="s">
        <v>1886</v>
      </c>
      <c r="C21" s="3" t="s">
        <v>12099</v>
      </c>
      <c r="D21" s="3" t="s">
        <v>1038</v>
      </c>
      <c r="E21" s="7"/>
      <c r="F21" s="3" t="s">
        <v>11877</v>
      </c>
      <c r="G21" s="3" t="s">
        <v>3262</v>
      </c>
      <c r="H21" s="3" t="s">
        <v>11878</v>
      </c>
      <c r="I21" s="7" t="s">
        <v>1049</v>
      </c>
      <c r="J21" s="3"/>
      <c r="K21" s="3"/>
    </row>
    <row r="22" spans="2:11" ht="15">
      <c r="B22" s="3" t="s">
        <v>1890</v>
      </c>
      <c r="C22" s="3" t="s">
        <v>12100</v>
      </c>
      <c r="D22" s="3" t="s">
        <v>1038</v>
      </c>
      <c r="E22" s="7"/>
      <c r="F22" s="3" t="s">
        <v>11880</v>
      </c>
      <c r="G22" s="3" t="s">
        <v>3259</v>
      </c>
      <c r="H22" s="3" t="s">
        <v>11881</v>
      </c>
      <c r="I22" s="7" t="s">
        <v>1049</v>
      </c>
      <c r="J22" s="3"/>
      <c r="K22" s="3"/>
    </row>
    <row r="23" spans="2:11" ht="15">
      <c r="B23" s="3" t="s">
        <v>1619</v>
      </c>
      <c r="C23" s="3" t="s">
        <v>12101</v>
      </c>
      <c r="D23" s="3" t="s">
        <v>1038</v>
      </c>
      <c r="E23" s="7"/>
      <c r="F23" s="3" t="s">
        <v>11883</v>
      </c>
      <c r="G23" s="3" t="s">
        <v>11884</v>
      </c>
      <c r="H23" s="3" t="s">
        <v>11885</v>
      </c>
      <c r="I23" s="7" t="s">
        <v>1049</v>
      </c>
      <c r="J23" s="3"/>
      <c r="K23" s="3"/>
    </row>
    <row r="24" spans="2:11" ht="15">
      <c r="B24" s="3" t="s">
        <v>1895</v>
      </c>
      <c r="C24" s="3" t="s">
        <v>12102</v>
      </c>
      <c r="D24" s="3" t="s">
        <v>1038</v>
      </c>
      <c r="E24" s="7"/>
      <c r="F24" s="3" t="s">
        <v>11887</v>
      </c>
      <c r="G24" s="3" t="s">
        <v>11888</v>
      </c>
      <c r="H24" s="3" t="s">
        <v>11889</v>
      </c>
      <c r="I24" s="7" t="s">
        <v>1049</v>
      </c>
      <c r="J24" s="3"/>
      <c r="K24" s="3"/>
    </row>
    <row r="25" spans="2:11" ht="15">
      <c r="B25" s="3" t="s">
        <v>1588</v>
      </c>
      <c r="C25" s="3" t="s">
        <v>12103</v>
      </c>
      <c r="D25" s="3" t="s">
        <v>1573</v>
      </c>
      <c r="E25" s="7"/>
      <c r="F25" s="3" t="s">
        <v>11891</v>
      </c>
      <c r="G25" s="3" t="s">
        <v>11892</v>
      </c>
      <c r="H25" s="3"/>
      <c r="I25" s="7" t="s">
        <v>1576</v>
      </c>
      <c r="J25" s="3"/>
      <c r="K25" s="3"/>
    </row>
    <row r="26" spans="2:11" ht="15">
      <c r="B26" s="3" t="s">
        <v>1899</v>
      </c>
      <c r="C26" s="3" t="s">
        <v>12104</v>
      </c>
      <c r="D26" s="3" t="s">
        <v>1038</v>
      </c>
      <c r="E26" s="7"/>
      <c r="F26" s="3" t="s">
        <v>11894</v>
      </c>
      <c r="G26" s="3" t="s">
        <v>11895</v>
      </c>
      <c r="H26" s="3"/>
      <c r="I26" s="7" t="s">
        <v>1076</v>
      </c>
      <c r="J26" s="3"/>
      <c r="K26" s="3"/>
    </row>
    <row r="27" spans="2:11" ht="15">
      <c r="B27" s="3" t="s">
        <v>1906</v>
      </c>
      <c r="C27" s="3" t="s">
        <v>12105</v>
      </c>
      <c r="D27" s="3" t="s">
        <v>1573</v>
      </c>
      <c r="E27" s="7"/>
      <c r="F27" s="3" t="s">
        <v>12106</v>
      </c>
      <c r="G27" s="3" t="s">
        <v>12107</v>
      </c>
      <c r="H27" s="3" t="s">
        <v>12108</v>
      </c>
      <c r="I27" s="7" t="s">
        <v>1576</v>
      </c>
      <c r="J27" s="3" t="s">
        <v>1043</v>
      </c>
      <c r="K27" s="3" t="s">
        <v>1043</v>
      </c>
    </row>
    <row r="28" spans="2:11" ht="15">
      <c r="B28" s="3" t="s">
        <v>1909</v>
      </c>
      <c r="C28" s="3" t="s">
        <v>12109</v>
      </c>
      <c r="D28" s="3" t="s">
        <v>1573</v>
      </c>
      <c r="E28" s="7"/>
      <c r="F28" s="3" t="s">
        <v>11909</v>
      </c>
      <c r="G28" s="3" t="s">
        <v>11910</v>
      </c>
      <c r="H28" s="3" t="s">
        <v>11911</v>
      </c>
      <c r="I28" s="7" t="s">
        <v>1576</v>
      </c>
      <c r="J28" s="3"/>
      <c r="K28" s="3"/>
    </row>
    <row r="29" spans="2:11" ht="15">
      <c r="B29" s="3" t="s">
        <v>1301</v>
      </c>
      <c r="C29" s="3" t="s">
        <v>12110</v>
      </c>
      <c r="D29" s="3" t="s">
        <v>1038</v>
      </c>
      <c r="E29" s="7"/>
      <c r="F29" s="3" t="s">
        <v>12111</v>
      </c>
      <c r="G29" s="3" t="s">
        <v>12112</v>
      </c>
      <c r="H29" s="3" t="s">
        <v>11907</v>
      </c>
      <c r="I29" s="7" t="s">
        <v>1076</v>
      </c>
      <c r="J29" s="3"/>
      <c r="K29" s="3"/>
    </row>
    <row r="30" spans="2:11" ht="15">
      <c r="B30" s="3" t="s">
        <v>1912</v>
      </c>
      <c r="C30" s="3" t="s">
        <v>12113</v>
      </c>
      <c r="D30" s="3" t="s">
        <v>1038</v>
      </c>
      <c r="E30" s="7"/>
      <c r="F30" s="3" t="s">
        <v>11918</v>
      </c>
      <c r="G30" s="3" t="s">
        <v>11919</v>
      </c>
      <c r="H30" s="3" t="s">
        <v>12114</v>
      </c>
      <c r="I30" s="7" t="s">
        <v>3580</v>
      </c>
      <c r="J30" s="3"/>
      <c r="K30" s="3"/>
    </row>
    <row r="31" spans="2:11" ht="15">
      <c r="B31" s="3" t="s">
        <v>1140</v>
      </c>
      <c r="C31" s="3" t="s">
        <v>12115</v>
      </c>
      <c r="D31" s="3" t="s">
        <v>1038</v>
      </c>
      <c r="E31" s="7"/>
      <c r="F31" s="3" t="s">
        <v>3184</v>
      </c>
      <c r="G31" s="3" t="s">
        <v>4913</v>
      </c>
      <c r="H31" s="3" t="s">
        <v>11926</v>
      </c>
      <c r="I31" s="7" t="s">
        <v>3580</v>
      </c>
      <c r="J31" s="3"/>
      <c r="K31" s="3"/>
    </row>
    <row r="32" spans="2:11" ht="15">
      <c r="B32" s="3" t="s">
        <v>1169</v>
      </c>
      <c r="C32" s="3" t="s">
        <v>12116</v>
      </c>
      <c r="D32" s="3" t="s">
        <v>1038</v>
      </c>
      <c r="E32" s="7"/>
      <c r="F32" s="3" t="s">
        <v>11950</v>
      </c>
      <c r="G32" s="3" t="s">
        <v>11951</v>
      </c>
      <c r="H32" s="3" t="s">
        <v>12117</v>
      </c>
      <c r="I32" s="7" t="s">
        <v>2079</v>
      </c>
      <c r="J32" s="3"/>
      <c r="K32" s="3"/>
    </row>
    <row r="33" spans="2:11" ht="15">
      <c r="B33" s="3" t="s">
        <v>1319</v>
      </c>
      <c r="C33" s="3" t="s">
        <v>12118</v>
      </c>
      <c r="D33" s="3" t="s">
        <v>1038</v>
      </c>
      <c r="E33" s="7"/>
      <c r="F33" s="3" t="s">
        <v>12119</v>
      </c>
      <c r="G33" s="3" t="s">
        <v>12120</v>
      </c>
      <c r="H33" s="3" t="s">
        <v>12121</v>
      </c>
      <c r="I33" s="7" t="s">
        <v>1076</v>
      </c>
      <c r="J33" s="3"/>
      <c r="K33" s="3"/>
    </row>
    <row r="34" spans="2:11" ht="15">
      <c r="B34" s="3" t="s">
        <v>1472</v>
      </c>
      <c r="C34" s="3" t="s">
        <v>12122</v>
      </c>
      <c r="D34" s="3" t="s">
        <v>1038</v>
      </c>
      <c r="E34" s="7"/>
      <c r="F34" s="3" t="s">
        <v>12123</v>
      </c>
      <c r="G34" s="3" t="s">
        <v>12124</v>
      </c>
      <c r="H34" s="3" t="s">
        <v>12124</v>
      </c>
      <c r="I34" s="7" t="s">
        <v>1049</v>
      </c>
      <c r="J34" s="3"/>
      <c r="K34" s="3"/>
    </row>
    <row r="35" spans="2:11" ht="15">
      <c r="B35" s="3" t="s">
        <v>1567</v>
      </c>
      <c r="C35" s="3" t="s">
        <v>12125</v>
      </c>
      <c r="D35" s="3" t="s">
        <v>1038</v>
      </c>
      <c r="E35" s="7"/>
      <c r="F35" s="3" t="s">
        <v>12126</v>
      </c>
      <c r="G35" s="3" t="s">
        <v>12127</v>
      </c>
      <c r="H35" s="3" t="s">
        <v>12127</v>
      </c>
      <c r="I35" s="7" t="s">
        <v>1049</v>
      </c>
      <c r="J35" s="3"/>
      <c r="K35" s="3"/>
    </row>
    <row r="36" spans="2:11" ht="15">
      <c r="B36" s="3" t="s">
        <v>1681</v>
      </c>
      <c r="C36" s="3" t="s">
        <v>12128</v>
      </c>
      <c r="D36" s="3" t="s">
        <v>1038</v>
      </c>
      <c r="E36" s="7"/>
      <c r="F36" s="3" t="s">
        <v>3348</v>
      </c>
      <c r="G36" s="3" t="s">
        <v>12129</v>
      </c>
      <c r="H36" s="3" t="s">
        <v>12130</v>
      </c>
      <c r="I36" s="7" t="s">
        <v>1076</v>
      </c>
      <c r="J36" s="3"/>
      <c r="K36" s="3"/>
    </row>
    <row r="37" spans="2:11" ht="15">
      <c r="B37" s="3" t="s">
        <v>1392</v>
      </c>
      <c r="C37" s="3" t="s">
        <v>12131</v>
      </c>
      <c r="D37" s="3" t="s">
        <v>1038</v>
      </c>
      <c r="E37" s="7"/>
      <c r="F37" s="3" t="s">
        <v>12132</v>
      </c>
      <c r="G37" s="3" t="s">
        <v>12133</v>
      </c>
      <c r="H37" s="3" t="s">
        <v>12134</v>
      </c>
      <c r="I37" s="7" t="s">
        <v>1049</v>
      </c>
      <c r="J37" s="3"/>
      <c r="K37" s="3"/>
    </row>
    <row r="38" spans="2:11" ht="15">
      <c r="B38" s="3" t="s">
        <v>1380</v>
      </c>
      <c r="C38" s="3" t="s">
        <v>12135</v>
      </c>
      <c r="D38" s="3" t="s">
        <v>1038</v>
      </c>
      <c r="E38" s="7"/>
      <c r="F38" s="3" t="s">
        <v>11976</v>
      </c>
      <c r="G38" s="3" t="s">
        <v>11977</v>
      </c>
      <c r="H38" s="3" t="s">
        <v>11978</v>
      </c>
      <c r="I38" s="7" t="s">
        <v>1049</v>
      </c>
      <c r="J38" s="3"/>
      <c r="K38" s="3"/>
    </row>
    <row r="39" spans="2:11" ht="15">
      <c r="B39" s="3" t="s">
        <v>1388</v>
      </c>
      <c r="C39" s="3" t="s">
        <v>12136</v>
      </c>
      <c r="D39" s="3" t="s">
        <v>1038</v>
      </c>
      <c r="E39" s="7"/>
      <c r="F39" s="3" t="s">
        <v>11980</v>
      </c>
      <c r="G39" s="3" t="s">
        <v>11981</v>
      </c>
      <c r="H39" s="3" t="s">
        <v>11982</v>
      </c>
      <c r="I39" s="7" t="s">
        <v>1049</v>
      </c>
      <c r="J39" s="3"/>
      <c r="K39" s="3"/>
    </row>
    <row r="40" spans="2:11" ht="15">
      <c r="B40" s="3" t="s">
        <v>1384</v>
      </c>
      <c r="C40" s="3" t="s">
        <v>12137</v>
      </c>
      <c r="D40" s="3" t="s">
        <v>1038</v>
      </c>
      <c r="E40" s="7"/>
      <c r="F40" s="3" t="s">
        <v>12138</v>
      </c>
      <c r="G40" s="3" t="s">
        <v>12139</v>
      </c>
      <c r="H40" s="3" t="s">
        <v>12140</v>
      </c>
      <c r="I40" s="7" t="s">
        <v>1049</v>
      </c>
      <c r="J40" s="3"/>
      <c r="K40" s="3"/>
    </row>
    <row r="41" spans="2:11" ht="15">
      <c r="B41" s="3" t="s">
        <v>1448</v>
      </c>
      <c r="C41" s="3" t="s">
        <v>12141</v>
      </c>
      <c r="D41" s="3" t="s">
        <v>1038</v>
      </c>
      <c r="E41" s="7"/>
      <c r="F41" s="3" t="s">
        <v>12142</v>
      </c>
      <c r="G41" s="3" t="s">
        <v>12143</v>
      </c>
      <c r="H41" s="3" t="s">
        <v>1098</v>
      </c>
      <c r="I41" s="7" t="s">
        <v>1866</v>
      </c>
      <c r="J41" s="3"/>
      <c r="K41" s="3"/>
    </row>
    <row r="42" spans="2:11" ht="15">
      <c r="B42" s="3" t="s">
        <v>1223</v>
      </c>
      <c r="C42" s="3" t="s">
        <v>12144</v>
      </c>
      <c r="D42" s="3" t="s">
        <v>1038</v>
      </c>
      <c r="E42" s="7"/>
      <c r="F42" s="3" t="s">
        <v>12145</v>
      </c>
      <c r="G42" s="3" t="s">
        <v>12146</v>
      </c>
      <c r="H42" s="3" t="s">
        <v>1098</v>
      </c>
      <c r="I42" s="7" t="s">
        <v>1866</v>
      </c>
      <c r="J42" s="3"/>
      <c r="K42" s="3"/>
    </row>
    <row r="43" spans="2:11" ht="15">
      <c r="B43" s="3" t="s">
        <v>1215</v>
      </c>
      <c r="C43" s="3" t="s">
        <v>12147</v>
      </c>
      <c r="D43" s="3" t="s">
        <v>1038</v>
      </c>
      <c r="E43" s="7"/>
      <c r="F43" s="3" t="s">
        <v>12148</v>
      </c>
      <c r="G43" s="3" t="s">
        <v>12149</v>
      </c>
      <c r="H43" s="3" t="s">
        <v>1098</v>
      </c>
      <c r="I43" s="7" t="s">
        <v>1866</v>
      </c>
      <c r="J43" s="3"/>
      <c r="K43" s="3"/>
    </row>
    <row r="44" spans="2:11" ht="15">
      <c r="B44" s="3" t="s">
        <v>1219</v>
      </c>
      <c r="C44" s="3" t="s">
        <v>12150</v>
      </c>
      <c r="D44" s="3" t="s">
        <v>1038</v>
      </c>
      <c r="E44" s="7"/>
      <c r="F44" s="3" t="s">
        <v>12151</v>
      </c>
      <c r="G44" s="3" t="s">
        <v>12152</v>
      </c>
      <c r="H44" s="3" t="s">
        <v>1098</v>
      </c>
      <c r="I44" s="7" t="s">
        <v>1866</v>
      </c>
      <c r="J44" s="3"/>
      <c r="K44" s="3"/>
    </row>
    <row r="45" spans="2:11" ht="15">
      <c r="B45" s="3" t="s">
        <v>1571</v>
      </c>
      <c r="C45" s="3" t="s">
        <v>12153</v>
      </c>
      <c r="D45" s="3" t="s">
        <v>1573</v>
      </c>
      <c r="E45" s="7"/>
      <c r="F45" s="3" t="s">
        <v>12154</v>
      </c>
      <c r="G45" s="3" t="s">
        <v>12155</v>
      </c>
      <c r="H45" s="3" t="s">
        <v>12155</v>
      </c>
      <c r="I45" s="7" t="s">
        <v>1576</v>
      </c>
      <c r="J45" s="3"/>
      <c r="K45" s="3"/>
    </row>
    <row r="46" spans="2:11" ht="15">
      <c r="B46" s="3" t="s">
        <v>1227</v>
      </c>
      <c r="C46" s="3" t="s">
        <v>12156</v>
      </c>
      <c r="D46" s="3" t="s">
        <v>1038</v>
      </c>
      <c r="E46" s="7"/>
      <c r="F46" s="3" t="s">
        <v>12157</v>
      </c>
      <c r="G46" s="3" t="s">
        <v>12158</v>
      </c>
      <c r="H46" s="3" t="s">
        <v>1098</v>
      </c>
      <c r="I46" s="7" t="s">
        <v>1866</v>
      </c>
      <c r="J46" s="3"/>
      <c r="K46" s="3"/>
    </row>
    <row r="47" spans="2:11" ht="15">
      <c r="B47" s="3" t="s">
        <v>1765</v>
      </c>
      <c r="C47" s="3" t="s">
        <v>12159</v>
      </c>
      <c r="D47" s="3" t="s">
        <v>1038</v>
      </c>
      <c r="E47" s="7"/>
      <c r="F47" s="3" t="s">
        <v>12160</v>
      </c>
      <c r="G47" s="3" t="s">
        <v>12161</v>
      </c>
      <c r="H47" s="3" t="s">
        <v>12161</v>
      </c>
      <c r="I47" s="7" t="s">
        <v>1049</v>
      </c>
      <c r="J47" s="3"/>
      <c r="K47" s="3"/>
    </row>
    <row r="48" spans="2:11" ht="15">
      <c r="B48" s="3" t="s">
        <v>1191</v>
      </c>
      <c r="C48" s="3" t="s">
        <v>12162</v>
      </c>
      <c r="D48" s="3" t="s">
        <v>1038</v>
      </c>
      <c r="E48" s="7"/>
      <c r="F48" s="3" t="s">
        <v>12163</v>
      </c>
      <c r="G48" s="3" t="s">
        <v>12164</v>
      </c>
      <c r="H48" s="3" t="s">
        <v>1098</v>
      </c>
      <c r="I48" s="7" t="s">
        <v>1866</v>
      </c>
      <c r="J48" s="3"/>
      <c r="K48" s="3"/>
    </row>
    <row r="49" spans="2:11" ht="15">
      <c r="B49" s="3" t="s">
        <v>1920</v>
      </c>
      <c r="C49" s="3" t="s">
        <v>12165</v>
      </c>
      <c r="D49" s="3" t="s">
        <v>1038</v>
      </c>
      <c r="E49" s="7"/>
      <c r="F49" s="3" t="s">
        <v>12166</v>
      </c>
      <c r="G49" s="3" t="s">
        <v>12167</v>
      </c>
      <c r="H49" s="3" t="s">
        <v>12167</v>
      </c>
      <c r="I49" s="7" t="s">
        <v>1049</v>
      </c>
      <c r="J49" s="3"/>
      <c r="K49" s="3"/>
    </row>
    <row r="50" spans="2:11" ht="15">
      <c r="B50" s="3" t="s">
        <v>1195</v>
      </c>
      <c r="C50" s="3" t="s">
        <v>12168</v>
      </c>
      <c r="D50" s="3" t="s">
        <v>1038</v>
      </c>
      <c r="E50" s="7"/>
      <c r="F50" s="3" t="s">
        <v>12169</v>
      </c>
      <c r="G50" s="3" t="s">
        <v>12170</v>
      </c>
      <c r="H50" s="3" t="s">
        <v>1098</v>
      </c>
      <c r="I50" s="7" t="s">
        <v>1866</v>
      </c>
      <c r="J50" s="3"/>
      <c r="K50" s="3"/>
    </row>
    <row r="51" spans="2:11" ht="15">
      <c r="B51" s="3" t="s">
        <v>1924</v>
      </c>
      <c r="C51" s="3" t="s">
        <v>12171</v>
      </c>
      <c r="D51" s="3" t="s">
        <v>1573</v>
      </c>
      <c r="E51" s="7"/>
      <c r="F51" s="3" t="s">
        <v>7875</v>
      </c>
      <c r="G51" s="3" t="s">
        <v>12172</v>
      </c>
      <c r="H51" s="3" t="s">
        <v>12172</v>
      </c>
      <c r="I51" s="7"/>
      <c r="J51" s="3"/>
      <c r="K51" s="3"/>
    </row>
    <row r="52" spans="2:11" ht="15">
      <c r="B52" s="3" t="s">
        <v>1187</v>
      </c>
      <c r="C52" s="3" t="s">
        <v>12173</v>
      </c>
      <c r="D52" s="3" t="s">
        <v>1038</v>
      </c>
      <c r="E52" s="7"/>
      <c r="F52" s="3" t="s">
        <v>12174</v>
      </c>
      <c r="G52" s="3" t="s">
        <v>12175</v>
      </c>
      <c r="H52" s="3" t="s">
        <v>1098</v>
      </c>
      <c r="I52" s="7" t="s">
        <v>1866</v>
      </c>
      <c r="J52" s="3"/>
      <c r="K52" s="3"/>
    </row>
    <row r="53" spans="2:11" ht="15">
      <c r="B53" s="3" t="s">
        <v>1928</v>
      </c>
      <c r="C53" s="3" t="s">
        <v>12176</v>
      </c>
      <c r="D53" s="3" t="s">
        <v>1038</v>
      </c>
      <c r="E53" s="7"/>
      <c r="F53" s="3" t="s">
        <v>1673</v>
      </c>
      <c r="G53" s="3" t="s">
        <v>1674</v>
      </c>
      <c r="H53" s="3" t="s">
        <v>2359</v>
      </c>
      <c r="I53" s="7"/>
      <c r="J53" s="3"/>
      <c r="K53" s="3"/>
    </row>
    <row r="54" spans="2:11" ht="15">
      <c r="B54" s="3" t="s">
        <v>1416</v>
      </c>
      <c r="C54" s="3" t="s">
        <v>12177</v>
      </c>
      <c r="D54" s="3" t="s">
        <v>1038</v>
      </c>
      <c r="E54" s="7"/>
      <c r="F54" s="3" t="s">
        <v>12178</v>
      </c>
      <c r="G54" s="3" t="s">
        <v>12179</v>
      </c>
      <c r="H54" s="3" t="s">
        <v>1098</v>
      </c>
      <c r="I54" s="7" t="s">
        <v>1866</v>
      </c>
      <c r="J54" s="3"/>
      <c r="K54" s="3"/>
    </row>
    <row r="55" spans="2:11" ht="15">
      <c r="B55" s="3" t="s">
        <v>1916</v>
      </c>
      <c r="C55" s="3" t="s">
        <v>12180</v>
      </c>
      <c r="D55" s="3" t="s">
        <v>1038</v>
      </c>
      <c r="E55" s="7"/>
      <c r="F55" s="3" t="s">
        <v>12181</v>
      </c>
      <c r="G55" s="3" t="s">
        <v>12182</v>
      </c>
      <c r="H55" s="3"/>
      <c r="I55" s="7" t="s">
        <v>1866</v>
      </c>
      <c r="J55" s="3"/>
      <c r="K55" s="3"/>
    </row>
    <row r="56" spans="2:11" ht="15">
      <c r="B56" s="3" t="s">
        <v>1424</v>
      </c>
      <c r="C56" s="3" t="s">
        <v>12183</v>
      </c>
      <c r="D56" s="3" t="s">
        <v>1038</v>
      </c>
      <c r="E56" s="7"/>
      <c r="F56" s="3" t="s">
        <v>12184</v>
      </c>
      <c r="G56" s="3" t="s">
        <v>12185</v>
      </c>
      <c r="H56" s="3"/>
      <c r="I56" s="7" t="s">
        <v>1866</v>
      </c>
      <c r="J56" s="3"/>
      <c r="K56" s="3"/>
    </row>
    <row r="57" spans="2:11" ht="15">
      <c r="B57" s="3" t="s">
        <v>1428</v>
      </c>
      <c r="C57" s="3" t="s">
        <v>12186</v>
      </c>
      <c r="D57" s="3" t="s">
        <v>1038</v>
      </c>
      <c r="E57" s="7"/>
      <c r="F57" s="3" t="s">
        <v>12187</v>
      </c>
      <c r="G57" s="3" t="s">
        <v>12188</v>
      </c>
      <c r="H57" s="3"/>
      <c r="I57" s="7" t="s">
        <v>1866</v>
      </c>
      <c r="J57" s="3"/>
      <c r="K57" s="3"/>
    </row>
    <row r="58" spans="2:11" ht="15">
      <c r="B58" s="3" t="s">
        <v>1420</v>
      </c>
      <c r="C58" s="3" t="s">
        <v>12189</v>
      </c>
      <c r="D58" s="3" t="s">
        <v>1038</v>
      </c>
      <c r="E58" s="7"/>
      <c r="F58" s="3" t="s">
        <v>12190</v>
      </c>
      <c r="G58" s="3" t="s">
        <v>12191</v>
      </c>
      <c r="H58" s="3"/>
      <c r="I58" s="7" t="s">
        <v>1866</v>
      </c>
      <c r="J58" s="3"/>
      <c r="K5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K9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12192</v>
      </c>
      <c r="D4" s="4" t="s">
        <v>1019</v>
      </c>
      <c r="E4" s="3" t="s">
        <v>297</v>
      </c>
    </row>
    <row r="5" spans="1:11" ht="16">
      <c r="B5" s="4" t="s">
        <v>1020</v>
      </c>
      <c r="C5" s="13" t="s">
        <v>300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299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12193</v>
      </c>
      <c r="D9" s="3" t="s">
        <v>1038</v>
      </c>
      <c r="E9" s="7"/>
      <c r="F9" s="3" t="s">
        <v>12194</v>
      </c>
      <c r="G9" s="3" t="s">
        <v>12195</v>
      </c>
      <c r="H9" s="3" t="s">
        <v>12196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12197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12198</v>
      </c>
      <c r="D11" s="3" t="s">
        <v>1038</v>
      </c>
      <c r="E11" s="7"/>
      <c r="F11" s="3" t="s">
        <v>12199</v>
      </c>
      <c r="G11" s="3" t="s">
        <v>12200</v>
      </c>
      <c r="H11" s="3" t="s">
        <v>12201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12202</v>
      </c>
      <c r="D12" s="3" t="s">
        <v>1038</v>
      </c>
      <c r="E12" s="7"/>
      <c r="F12" s="3" t="s">
        <v>1673</v>
      </c>
      <c r="G12" s="3" t="s">
        <v>1674</v>
      </c>
      <c r="H12" s="3" t="s">
        <v>12203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12204</v>
      </c>
      <c r="D13" s="3" t="s">
        <v>1038</v>
      </c>
      <c r="E13" s="7"/>
      <c r="F13" s="3" t="s">
        <v>12205</v>
      </c>
      <c r="G13" s="3" t="s">
        <v>12206</v>
      </c>
      <c r="H13" s="3" t="s">
        <v>12207</v>
      </c>
      <c r="I13" s="7" t="s">
        <v>1054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12208</v>
      </c>
      <c r="D14" s="3" t="s">
        <v>1038</v>
      </c>
      <c r="E14" s="7"/>
      <c r="F14" s="3" t="s">
        <v>1646</v>
      </c>
      <c r="G14" s="3" t="s">
        <v>1647</v>
      </c>
      <c r="H14" s="3" t="s">
        <v>1648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12209</v>
      </c>
      <c r="D15" s="3" t="s">
        <v>1573</v>
      </c>
      <c r="E15" s="7"/>
      <c r="F15" s="3" t="s">
        <v>1615</v>
      </c>
      <c r="G15" s="3" t="s">
        <v>1616</v>
      </c>
      <c r="H15" s="3" t="s">
        <v>1617</v>
      </c>
      <c r="I15" s="7" t="s">
        <v>1618</v>
      </c>
      <c r="J15" s="3" t="s">
        <v>1043</v>
      </c>
      <c r="K15" s="3" t="s">
        <v>1043</v>
      </c>
    </row>
    <row r="16" spans="1:11" ht="15">
      <c r="B16" s="3" t="s">
        <v>1187</v>
      </c>
      <c r="C16" s="3" t="s">
        <v>12210</v>
      </c>
      <c r="D16" s="3" t="s">
        <v>1038</v>
      </c>
      <c r="E16" s="7"/>
      <c r="F16" s="3" t="s">
        <v>1632</v>
      </c>
      <c r="G16" s="3" t="s">
        <v>1633</v>
      </c>
      <c r="H16" s="3" t="s">
        <v>1634</v>
      </c>
      <c r="I16" s="7" t="s">
        <v>1049</v>
      </c>
      <c r="J16" s="3"/>
      <c r="K16" s="3"/>
    </row>
    <row r="17" spans="2:11" ht="15">
      <c r="B17" s="3" t="s">
        <v>1161</v>
      </c>
      <c r="C17" s="3" t="s">
        <v>12211</v>
      </c>
      <c r="D17" s="3" t="s">
        <v>1066</v>
      </c>
      <c r="E17" s="7" t="s">
        <v>1626</v>
      </c>
      <c r="F17" s="3" t="s">
        <v>1627</v>
      </c>
      <c r="G17" s="3" t="s">
        <v>1628</v>
      </c>
      <c r="H17" s="3" t="s">
        <v>1629</v>
      </c>
      <c r="I17" s="7" t="s">
        <v>1042</v>
      </c>
      <c r="J17" s="3"/>
      <c r="K17" s="3"/>
    </row>
    <row r="18" spans="2:11" ht="15">
      <c r="B18" s="3" t="s">
        <v>1882</v>
      </c>
      <c r="C18" s="3" t="s">
        <v>12212</v>
      </c>
      <c r="D18" s="3" t="s">
        <v>1038</v>
      </c>
      <c r="E18" s="7"/>
      <c r="F18" s="3" t="s">
        <v>1637</v>
      </c>
      <c r="G18" s="3" t="s">
        <v>1638</v>
      </c>
      <c r="H18" s="3" t="s">
        <v>1639</v>
      </c>
      <c r="I18" s="7" t="s">
        <v>1099</v>
      </c>
      <c r="J18" s="3"/>
      <c r="K18" s="3"/>
    </row>
    <row r="19" spans="2:11" ht="15">
      <c r="B19" s="3" t="s">
        <v>1582</v>
      </c>
      <c r="C19" s="3" t="s">
        <v>12213</v>
      </c>
      <c r="D19" s="3" t="s">
        <v>1142</v>
      </c>
      <c r="E19" s="7"/>
      <c r="F19" s="3" t="s">
        <v>1167</v>
      </c>
      <c r="G19" s="3" t="s">
        <v>1168</v>
      </c>
      <c r="H19" s="3" t="s">
        <v>1168</v>
      </c>
      <c r="I19" s="7" t="s">
        <v>1042</v>
      </c>
      <c r="J19" s="3"/>
      <c r="K19" s="3"/>
    </row>
    <row r="20" spans="2:11" ht="15">
      <c r="B20" s="3" t="s">
        <v>1886</v>
      </c>
      <c r="C20" s="3" t="s">
        <v>12214</v>
      </c>
      <c r="D20" s="3" t="s">
        <v>1038</v>
      </c>
      <c r="E20" s="7"/>
      <c r="F20" s="3" t="s">
        <v>1497</v>
      </c>
      <c r="G20" s="3" t="s">
        <v>1498</v>
      </c>
      <c r="H20" s="3" t="s">
        <v>1499</v>
      </c>
      <c r="I20" s="7" t="s">
        <v>1099</v>
      </c>
      <c r="J20" s="3" t="s">
        <v>1043</v>
      </c>
      <c r="K20" s="3" t="s">
        <v>1043</v>
      </c>
    </row>
    <row r="21" spans="2:11" ht="15">
      <c r="B21" s="3" t="s">
        <v>1890</v>
      </c>
      <c r="C21" s="3" t="s">
        <v>12215</v>
      </c>
      <c r="D21" s="3" t="s">
        <v>1038</v>
      </c>
      <c r="E21" s="7"/>
      <c r="F21" s="3" t="s">
        <v>1377</v>
      </c>
      <c r="G21" s="3" t="s">
        <v>1378</v>
      </c>
      <c r="H21" s="3" t="s">
        <v>1379</v>
      </c>
      <c r="I21" s="7" t="s">
        <v>1099</v>
      </c>
      <c r="J21" s="3" t="s">
        <v>1043</v>
      </c>
      <c r="K21" s="3" t="s">
        <v>1043</v>
      </c>
    </row>
    <row r="22" spans="2:11" ht="15">
      <c r="B22" s="3" t="s">
        <v>1416</v>
      </c>
      <c r="C22" s="3" t="s">
        <v>12216</v>
      </c>
      <c r="D22" s="3" t="s">
        <v>1038</v>
      </c>
      <c r="E22" s="7"/>
      <c r="F22" s="3" t="s">
        <v>1298</v>
      </c>
      <c r="G22" s="3" t="s">
        <v>1299</v>
      </c>
      <c r="H22" s="3" t="s">
        <v>1300</v>
      </c>
      <c r="I22" s="7" t="s">
        <v>1049</v>
      </c>
      <c r="J22" s="3"/>
      <c r="K22" s="3"/>
    </row>
    <row r="23" spans="2:11" ht="15">
      <c r="B23" s="3" t="s">
        <v>1619</v>
      </c>
      <c r="C23" s="3" t="s">
        <v>12217</v>
      </c>
      <c r="D23" s="3" t="s">
        <v>1066</v>
      </c>
      <c r="E23" s="7" t="s">
        <v>1287</v>
      </c>
      <c r="F23" s="3" t="s">
        <v>1288</v>
      </c>
      <c r="G23" s="3" t="s">
        <v>1289</v>
      </c>
      <c r="H23" s="3" t="s">
        <v>1290</v>
      </c>
      <c r="I23" s="7" t="s">
        <v>1042</v>
      </c>
      <c r="J23" s="3"/>
      <c r="K23" s="3"/>
    </row>
    <row r="24" spans="2:11" ht="15">
      <c r="B24" s="3" t="s">
        <v>1916</v>
      </c>
      <c r="C24" s="3" t="s">
        <v>12218</v>
      </c>
      <c r="D24" s="3" t="s">
        <v>1038</v>
      </c>
      <c r="E24" s="7"/>
      <c r="F24" s="3" t="s">
        <v>1293</v>
      </c>
      <c r="G24" s="3" t="s">
        <v>1294</v>
      </c>
      <c r="H24" s="3" t="s">
        <v>1295</v>
      </c>
      <c r="I24" s="7" t="s">
        <v>1049</v>
      </c>
      <c r="J24" s="3"/>
      <c r="K24" s="3"/>
    </row>
    <row r="25" spans="2:11" ht="15">
      <c r="B25" s="3" t="s">
        <v>1895</v>
      </c>
      <c r="C25" s="3" t="s">
        <v>12219</v>
      </c>
      <c r="D25" s="3" t="s">
        <v>1038</v>
      </c>
      <c r="E25" s="7"/>
      <c r="F25" s="3" t="s">
        <v>1212</v>
      </c>
      <c r="G25" s="3" t="s">
        <v>1213</v>
      </c>
      <c r="H25" s="3" t="s">
        <v>1214</v>
      </c>
      <c r="I25" s="7" t="s">
        <v>1049</v>
      </c>
      <c r="J25" s="3"/>
      <c r="K25" s="3"/>
    </row>
    <row r="26" spans="2:11" ht="15">
      <c r="B26" s="3" t="s">
        <v>1588</v>
      </c>
      <c r="C26" s="3" t="s">
        <v>12220</v>
      </c>
      <c r="D26" s="3" t="s">
        <v>1038</v>
      </c>
      <c r="E26" s="7"/>
      <c r="F26" s="3" t="s">
        <v>1469</v>
      </c>
      <c r="G26" s="3" t="s">
        <v>1470</v>
      </c>
      <c r="H26" s="3" t="s">
        <v>1471</v>
      </c>
      <c r="I26" s="7" t="s">
        <v>1049</v>
      </c>
      <c r="J26" s="3"/>
      <c r="K26" s="3"/>
    </row>
    <row r="27" spans="2:11" ht="15">
      <c r="B27" s="3" t="s">
        <v>1899</v>
      </c>
      <c r="C27" s="3" t="s">
        <v>12221</v>
      </c>
      <c r="D27" s="3" t="s">
        <v>1038</v>
      </c>
      <c r="E27" s="7"/>
      <c r="F27" s="3" t="s">
        <v>1303</v>
      </c>
      <c r="G27" s="3" t="s">
        <v>1304</v>
      </c>
      <c r="H27" s="3" t="s">
        <v>1304</v>
      </c>
      <c r="I27" s="7" t="s">
        <v>1049</v>
      </c>
      <c r="J27" s="3"/>
      <c r="K27" s="3"/>
    </row>
    <row r="28" spans="2:11" ht="15">
      <c r="B28" s="3" t="s">
        <v>1902</v>
      </c>
      <c r="C28" s="3" t="s">
        <v>12222</v>
      </c>
      <c r="D28" s="3" t="s">
        <v>1142</v>
      </c>
      <c r="E28" s="7"/>
      <c r="F28" s="3" t="s">
        <v>1143</v>
      </c>
      <c r="G28" s="3" t="s">
        <v>1144</v>
      </c>
      <c r="H28" s="3" t="s">
        <v>1144</v>
      </c>
      <c r="I28" s="7" t="s">
        <v>1576</v>
      </c>
      <c r="J28" s="3"/>
      <c r="K28" s="3"/>
    </row>
    <row r="29" spans="2:11" ht="15">
      <c r="B29" s="3" t="s">
        <v>1146</v>
      </c>
      <c r="C29" s="3" t="s">
        <v>12223</v>
      </c>
      <c r="D29" s="3" t="s">
        <v>1038</v>
      </c>
      <c r="E29" s="7"/>
      <c r="F29" s="3" t="s">
        <v>1569</v>
      </c>
      <c r="G29" s="3" t="s">
        <v>1570</v>
      </c>
      <c r="H29" s="3" t="s">
        <v>1570</v>
      </c>
      <c r="I29" s="7" t="s">
        <v>1049</v>
      </c>
      <c r="J29" s="3"/>
      <c r="K29" s="3"/>
    </row>
    <row r="30" spans="2:11" ht="15">
      <c r="B30" s="3" t="s">
        <v>1906</v>
      </c>
      <c r="C30" s="3" t="s">
        <v>12224</v>
      </c>
      <c r="D30" s="3" t="s">
        <v>1038</v>
      </c>
      <c r="E30" s="7"/>
      <c r="F30" s="3" t="s">
        <v>1743</v>
      </c>
      <c r="G30" s="3" t="s">
        <v>1744</v>
      </c>
      <c r="H30" s="3" t="s">
        <v>1745</v>
      </c>
      <c r="I30" s="7" t="s">
        <v>1049</v>
      </c>
      <c r="J30" s="3"/>
      <c r="K30" s="3"/>
    </row>
    <row r="31" spans="2:11" ht="15">
      <c r="B31" s="3" t="s">
        <v>1909</v>
      </c>
      <c r="C31" s="3" t="s">
        <v>12225</v>
      </c>
      <c r="D31" s="3" t="s">
        <v>1038</v>
      </c>
      <c r="E31" s="7"/>
      <c r="F31" s="3" t="s">
        <v>1757</v>
      </c>
      <c r="G31" s="3" t="s">
        <v>1758</v>
      </c>
      <c r="H31" s="3" t="s">
        <v>1759</v>
      </c>
      <c r="I31" s="7" t="s">
        <v>1049</v>
      </c>
      <c r="J31" s="3"/>
      <c r="K31" s="3"/>
    </row>
    <row r="32" spans="2:11" ht="15">
      <c r="B32" s="3" t="s">
        <v>1301</v>
      </c>
      <c r="C32" s="3" t="s">
        <v>12226</v>
      </c>
      <c r="D32" s="3" t="s">
        <v>1038</v>
      </c>
      <c r="E32" s="7"/>
      <c r="F32" s="3" t="s">
        <v>1394</v>
      </c>
      <c r="G32" s="3" t="s">
        <v>1395</v>
      </c>
      <c r="H32" s="3" t="s">
        <v>1395</v>
      </c>
      <c r="I32" s="7" t="s">
        <v>1049</v>
      </c>
      <c r="J32" s="3"/>
      <c r="K32" s="3"/>
    </row>
    <row r="33" spans="2:11" ht="15">
      <c r="B33" s="3" t="s">
        <v>1912</v>
      </c>
      <c r="C33" s="3" t="s">
        <v>12227</v>
      </c>
      <c r="D33" s="3" t="s">
        <v>1038</v>
      </c>
      <c r="E33" s="7"/>
      <c r="F33" s="3" t="s">
        <v>1382</v>
      </c>
      <c r="G33" s="3" t="s">
        <v>1383</v>
      </c>
      <c r="H33" s="3" t="s">
        <v>1383</v>
      </c>
      <c r="I33" s="7" t="s">
        <v>1049</v>
      </c>
      <c r="J33" s="3"/>
      <c r="K33" s="3"/>
    </row>
    <row r="34" spans="2:11" ht="15">
      <c r="B34" s="3" t="s">
        <v>1140</v>
      </c>
      <c r="C34" s="3" t="s">
        <v>12228</v>
      </c>
      <c r="D34" s="3" t="s">
        <v>1038</v>
      </c>
      <c r="E34" s="7"/>
      <c r="F34" s="3" t="s">
        <v>1390</v>
      </c>
      <c r="G34" s="3" t="s">
        <v>1391</v>
      </c>
      <c r="H34" s="3" t="s">
        <v>1391</v>
      </c>
      <c r="I34" s="7" t="s">
        <v>1049</v>
      </c>
      <c r="J34" s="3"/>
      <c r="K34" s="3"/>
    </row>
    <row r="35" spans="2:11" ht="15">
      <c r="B35" s="3" t="s">
        <v>1169</v>
      </c>
      <c r="C35" s="3" t="s">
        <v>12229</v>
      </c>
      <c r="D35" s="3" t="s">
        <v>1038</v>
      </c>
      <c r="E35" s="7"/>
      <c r="F35" s="3" t="s">
        <v>1386</v>
      </c>
      <c r="G35" s="3" t="s">
        <v>1387</v>
      </c>
      <c r="H35" s="3" t="s">
        <v>1387</v>
      </c>
      <c r="I35" s="7" t="s">
        <v>1049</v>
      </c>
      <c r="J35" s="3"/>
      <c r="K35" s="3"/>
    </row>
    <row r="36" spans="2:11" ht="15">
      <c r="B36" s="3" t="s">
        <v>1319</v>
      </c>
      <c r="C36" s="3" t="s">
        <v>12230</v>
      </c>
      <c r="D36" s="3" t="s">
        <v>1038</v>
      </c>
      <c r="E36" s="7"/>
      <c r="F36" s="3" t="s">
        <v>1450</v>
      </c>
      <c r="G36" s="3" t="s">
        <v>1451</v>
      </c>
      <c r="H36" s="3" t="s">
        <v>1451</v>
      </c>
      <c r="I36" s="7" t="s">
        <v>1076</v>
      </c>
      <c r="J36" s="3"/>
      <c r="K36" s="3"/>
    </row>
    <row r="37" spans="2:11" ht="15">
      <c r="B37" s="3" t="s">
        <v>1472</v>
      </c>
      <c r="C37" s="3" t="s">
        <v>12231</v>
      </c>
      <c r="D37" s="3" t="s">
        <v>1038</v>
      </c>
      <c r="E37" s="7"/>
      <c r="F37" s="3" t="s">
        <v>1225</v>
      </c>
      <c r="G37" s="3" t="s">
        <v>1226</v>
      </c>
      <c r="H37" s="3" t="s">
        <v>1226</v>
      </c>
      <c r="I37" s="7" t="s">
        <v>1049</v>
      </c>
      <c r="J37" s="3"/>
      <c r="K37" s="3"/>
    </row>
    <row r="38" spans="2:11" ht="15">
      <c r="B38" s="3" t="s">
        <v>1567</v>
      </c>
      <c r="C38" s="3" t="s">
        <v>12232</v>
      </c>
      <c r="D38" s="3" t="s">
        <v>1038</v>
      </c>
      <c r="E38" s="7"/>
      <c r="F38" s="3" t="s">
        <v>1217</v>
      </c>
      <c r="G38" s="3" t="s">
        <v>1218</v>
      </c>
      <c r="H38" s="3" t="s">
        <v>1218</v>
      </c>
      <c r="I38" s="7" t="s">
        <v>1049</v>
      </c>
      <c r="J38" s="3"/>
      <c r="K38" s="3"/>
    </row>
    <row r="39" spans="2:11" ht="15">
      <c r="B39" s="3" t="s">
        <v>1681</v>
      </c>
      <c r="C39" s="3" t="s">
        <v>12233</v>
      </c>
      <c r="D39" s="3" t="s">
        <v>1038</v>
      </c>
      <c r="E39" s="7"/>
      <c r="F39" s="3" t="s">
        <v>1221</v>
      </c>
      <c r="G39" s="3" t="s">
        <v>1222</v>
      </c>
      <c r="H39" s="3" t="s">
        <v>1222</v>
      </c>
      <c r="I39" s="7" t="s">
        <v>1049</v>
      </c>
      <c r="J39" s="3"/>
      <c r="K39" s="3"/>
    </row>
    <row r="40" spans="2:11" ht="15">
      <c r="B40" s="3" t="s">
        <v>1392</v>
      </c>
      <c r="C40" s="3" t="s">
        <v>12234</v>
      </c>
      <c r="D40" s="3" t="s">
        <v>1038</v>
      </c>
      <c r="E40" s="7"/>
      <c r="F40" s="3" t="s">
        <v>1229</v>
      </c>
      <c r="G40" s="3" t="s">
        <v>1230</v>
      </c>
      <c r="H40" s="3" t="s">
        <v>1230</v>
      </c>
      <c r="I40" s="7" t="s">
        <v>1049</v>
      </c>
      <c r="J40" s="3"/>
      <c r="K40" s="3"/>
    </row>
    <row r="41" spans="2:11" ht="15">
      <c r="B41" s="3" t="s">
        <v>1388</v>
      </c>
      <c r="C41" s="3" t="s">
        <v>12235</v>
      </c>
      <c r="D41" s="3" t="s">
        <v>1066</v>
      </c>
      <c r="E41" s="7" t="s">
        <v>1439</v>
      </c>
      <c r="F41" s="3" t="s">
        <v>1440</v>
      </c>
      <c r="G41" s="3" t="s">
        <v>12236</v>
      </c>
      <c r="H41" s="3" t="s">
        <v>12237</v>
      </c>
      <c r="I41" s="7" t="s">
        <v>1042</v>
      </c>
      <c r="J41" s="3"/>
      <c r="K41" s="3"/>
    </row>
    <row r="42" spans="2:11" ht="15">
      <c r="B42" s="3" t="s">
        <v>1384</v>
      </c>
      <c r="C42" s="3" t="s">
        <v>12238</v>
      </c>
      <c r="D42" s="3" t="s">
        <v>1038</v>
      </c>
      <c r="E42" s="7"/>
      <c r="F42" s="3" t="s">
        <v>1445</v>
      </c>
      <c r="G42" s="3" t="s">
        <v>12239</v>
      </c>
      <c r="H42" s="3" t="s">
        <v>12240</v>
      </c>
      <c r="I42" s="7" t="s">
        <v>1076</v>
      </c>
      <c r="J42" s="3"/>
      <c r="K42" s="3"/>
    </row>
    <row r="43" spans="2:11" ht="15">
      <c r="B43" s="3" t="s">
        <v>1448</v>
      </c>
      <c r="C43" s="3" t="s">
        <v>12241</v>
      </c>
      <c r="D43" s="3" t="s">
        <v>1038</v>
      </c>
      <c r="E43" s="7"/>
      <c r="F43" s="3" t="s">
        <v>1426</v>
      </c>
      <c r="G43" s="3" t="s">
        <v>1427</v>
      </c>
      <c r="H43" s="3" t="s">
        <v>1427</v>
      </c>
      <c r="I43" s="7" t="s">
        <v>1076</v>
      </c>
      <c r="J43" s="3"/>
      <c r="K43" s="3"/>
    </row>
    <row r="44" spans="2:11" ht="15">
      <c r="B44" s="3" t="s">
        <v>1223</v>
      </c>
      <c r="C44" s="3" t="s">
        <v>12242</v>
      </c>
      <c r="D44" s="3" t="s">
        <v>1573</v>
      </c>
      <c r="E44" s="7"/>
      <c r="F44" s="3" t="s">
        <v>1574</v>
      </c>
      <c r="G44" s="3" t="s">
        <v>1575</v>
      </c>
      <c r="H44" s="3" t="s">
        <v>1575</v>
      </c>
      <c r="I44" s="7" t="s">
        <v>1576</v>
      </c>
      <c r="J44" s="3"/>
      <c r="K44" s="3"/>
    </row>
    <row r="45" spans="2:11" ht="15">
      <c r="B45" s="3" t="s">
        <v>1215</v>
      </c>
      <c r="C45" s="3" t="s">
        <v>12243</v>
      </c>
      <c r="D45" s="3" t="s">
        <v>1573</v>
      </c>
      <c r="E45" s="7"/>
      <c r="F45" s="3" t="s">
        <v>1767</v>
      </c>
      <c r="G45" s="3" t="s">
        <v>12244</v>
      </c>
      <c r="H45" s="3" t="s">
        <v>12245</v>
      </c>
      <c r="I45" s="7" t="s">
        <v>1618</v>
      </c>
      <c r="J45" s="3"/>
      <c r="K45" s="3"/>
    </row>
    <row r="46" spans="2:11" ht="15">
      <c r="B46" s="3" t="s">
        <v>1219</v>
      </c>
      <c r="C46" s="3" t="s">
        <v>12246</v>
      </c>
      <c r="D46" s="3" t="s">
        <v>1066</v>
      </c>
      <c r="E46" s="7" t="s">
        <v>1095</v>
      </c>
      <c r="F46" s="3" t="s">
        <v>12247</v>
      </c>
      <c r="G46" s="3" t="s">
        <v>12248</v>
      </c>
      <c r="H46" s="3" t="s">
        <v>12249</v>
      </c>
      <c r="I46" s="7" t="s">
        <v>1042</v>
      </c>
      <c r="J46" s="3"/>
      <c r="K46" s="3"/>
    </row>
    <row r="47" spans="2:11" ht="15">
      <c r="B47" s="3" t="s">
        <v>1227</v>
      </c>
      <c r="C47" s="3" t="s">
        <v>12250</v>
      </c>
      <c r="D47" s="3" t="s">
        <v>1142</v>
      </c>
      <c r="E47" s="7"/>
      <c r="F47" s="3" t="s">
        <v>12251</v>
      </c>
      <c r="G47" s="3" t="s">
        <v>12252</v>
      </c>
      <c r="H47" s="3"/>
      <c r="I47" s="7" t="s">
        <v>1576</v>
      </c>
      <c r="J47" s="3"/>
      <c r="K47" s="3"/>
    </row>
    <row r="48" spans="2:11" ht="15">
      <c r="B48" s="3" t="s">
        <v>1191</v>
      </c>
      <c r="C48" s="3" t="s">
        <v>12253</v>
      </c>
      <c r="D48" s="3" t="s">
        <v>1066</v>
      </c>
      <c r="E48" s="7" t="s">
        <v>1095</v>
      </c>
      <c r="F48" s="3" t="s">
        <v>12254</v>
      </c>
      <c r="G48" s="3" t="s">
        <v>12255</v>
      </c>
      <c r="H48" s="3" t="s">
        <v>12256</v>
      </c>
      <c r="I48" s="7" t="s">
        <v>1042</v>
      </c>
      <c r="J48" s="3"/>
      <c r="K48" s="3"/>
    </row>
    <row r="49" spans="2:11" ht="15">
      <c r="B49" s="3" t="s">
        <v>1195</v>
      </c>
      <c r="C49" s="3" t="s">
        <v>12257</v>
      </c>
      <c r="D49" s="3" t="s">
        <v>1142</v>
      </c>
      <c r="E49" s="7"/>
      <c r="F49" s="3" t="s">
        <v>12258</v>
      </c>
      <c r="G49" s="3" t="s">
        <v>12259</v>
      </c>
      <c r="H49" s="3"/>
      <c r="I49" s="7" t="s">
        <v>1576</v>
      </c>
      <c r="J49" s="3"/>
      <c r="K49" s="3"/>
    </row>
    <row r="50" spans="2:11" ht="15">
      <c r="B50" s="3" t="s">
        <v>1380</v>
      </c>
      <c r="C50" s="3" t="s">
        <v>12260</v>
      </c>
      <c r="D50" s="3" t="s">
        <v>1038</v>
      </c>
      <c r="E50" s="7"/>
      <c r="F50" s="3" t="s">
        <v>1418</v>
      </c>
      <c r="G50" s="3" t="s">
        <v>1419</v>
      </c>
      <c r="H50" s="3" t="s">
        <v>1419</v>
      </c>
      <c r="I50" s="7" t="s">
        <v>1049</v>
      </c>
      <c r="J50" s="3"/>
      <c r="K50" s="3"/>
    </row>
    <row r="51" spans="2:11" ht="15">
      <c r="B51" s="3" t="s">
        <v>1424</v>
      </c>
      <c r="C51" s="3" t="s">
        <v>12261</v>
      </c>
      <c r="D51" s="3" t="s">
        <v>1038</v>
      </c>
      <c r="E51" s="7"/>
      <c r="F51" s="3" t="s">
        <v>1434</v>
      </c>
      <c r="G51" s="3" t="s">
        <v>1435</v>
      </c>
      <c r="H51" s="3" t="s">
        <v>1436</v>
      </c>
      <c r="I51" s="7" t="s">
        <v>1049</v>
      </c>
      <c r="J51" s="3"/>
      <c r="K51" s="3"/>
    </row>
    <row r="52" spans="2:11" ht="15">
      <c r="B52" s="3" t="s">
        <v>1428</v>
      </c>
      <c r="C52" s="3" t="s">
        <v>12262</v>
      </c>
      <c r="D52" s="3" t="s">
        <v>1038</v>
      </c>
      <c r="E52" s="7"/>
      <c r="F52" s="3" t="s">
        <v>12263</v>
      </c>
      <c r="G52" s="3" t="s">
        <v>12264</v>
      </c>
      <c r="H52" s="3" t="s">
        <v>1098</v>
      </c>
      <c r="I52" s="7" t="s">
        <v>1049</v>
      </c>
      <c r="J52" s="3"/>
      <c r="K52" s="3"/>
    </row>
    <row r="53" spans="2:11" ht="15">
      <c r="B53" s="3" t="s">
        <v>1420</v>
      </c>
      <c r="C53" s="3" t="s">
        <v>12265</v>
      </c>
      <c r="D53" s="3" t="s">
        <v>1038</v>
      </c>
      <c r="E53" s="7"/>
      <c r="F53" s="3" t="s">
        <v>12266</v>
      </c>
      <c r="G53" s="3" t="s">
        <v>12267</v>
      </c>
      <c r="H53" s="3" t="s">
        <v>1098</v>
      </c>
      <c r="I53" s="7" t="s">
        <v>1049</v>
      </c>
      <c r="J53" s="3"/>
      <c r="K53" s="3"/>
    </row>
    <row r="54" spans="2:11" ht="15">
      <c r="B54" s="3" t="s">
        <v>1571</v>
      </c>
      <c r="C54" s="3" t="s">
        <v>12268</v>
      </c>
      <c r="D54" s="3" t="s">
        <v>1842</v>
      </c>
      <c r="E54" s="7"/>
      <c r="F54" s="3" t="s">
        <v>12269</v>
      </c>
      <c r="G54" s="3" t="s">
        <v>12270</v>
      </c>
      <c r="H54" s="3" t="s">
        <v>12270</v>
      </c>
      <c r="I54" s="7"/>
      <c r="J54" s="3"/>
      <c r="K54" s="3"/>
    </row>
    <row r="55" spans="2:11" ht="15">
      <c r="B55" s="3" t="s">
        <v>1765</v>
      </c>
      <c r="C55" s="3" t="s">
        <v>12271</v>
      </c>
      <c r="D55" s="3" t="s">
        <v>1142</v>
      </c>
      <c r="E55" s="7"/>
      <c r="F55" s="3" t="s">
        <v>12272</v>
      </c>
      <c r="G55" s="3" t="s">
        <v>12273</v>
      </c>
      <c r="H55" s="3" t="s">
        <v>1098</v>
      </c>
      <c r="I55" s="7"/>
      <c r="J55" s="3"/>
      <c r="K55" s="3"/>
    </row>
    <row r="56" spans="2:11" ht="15">
      <c r="B56" s="3" t="s">
        <v>1920</v>
      </c>
      <c r="C56" s="3" t="s">
        <v>12274</v>
      </c>
      <c r="D56" s="3" t="s">
        <v>1038</v>
      </c>
      <c r="E56" s="7"/>
      <c r="F56" s="3" t="s">
        <v>12275</v>
      </c>
      <c r="G56" s="3" t="s">
        <v>12276</v>
      </c>
      <c r="H56" s="3" t="s">
        <v>12277</v>
      </c>
      <c r="I56" s="7" t="s">
        <v>1049</v>
      </c>
      <c r="J56" s="3"/>
      <c r="K56" s="3"/>
    </row>
    <row r="57" spans="2:11" ht="15">
      <c r="B57" s="3" t="s">
        <v>1924</v>
      </c>
      <c r="C57" s="3" t="s">
        <v>12278</v>
      </c>
      <c r="D57" s="3" t="s">
        <v>1038</v>
      </c>
      <c r="E57" s="7"/>
      <c r="F57" s="3" t="s">
        <v>12279</v>
      </c>
      <c r="G57" s="3" t="s">
        <v>12280</v>
      </c>
      <c r="H57" s="3" t="s">
        <v>12281</v>
      </c>
      <c r="I57" s="7" t="s">
        <v>1049</v>
      </c>
      <c r="J57" s="3"/>
      <c r="K57" s="3"/>
    </row>
    <row r="58" spans="2:11" ht="15">
      <c r="B58" s="3" t="s">
        <v>1928</v>
      </c>
      <c r="C58" s="3" t="s">
        <v>12282</v>
      </c>
      <c r="D58" s="3" t="s">
        <v>1038</v>
      </c>
      <c r="E58" s="7"/>
      <c r="F58" s="3" t="s">
        <v>12283</v>
      </c>
      <c r="G58" s="3" t="s">
        <v>12284</v>
      </c>
      <c r="H58" s="3" t="s">
        <v>12285</v>
      </c>
      <c r="I58" s="7" t="s">
        <v>1049</v>
      </c>
      <c r="J58" s="3"/>
      <c r="K58" s="3"/>
    </row>
    <row r="59" spans="2:11" ht="15">
      <c r="B59" s="3" t="s">
        <v>1931</v>
      </c>
      <c r="C59" s="3" t="s">
        <v>12286</v>
      </c>
      <c r="D59" s="3" t="s">
        <v>1038</v>
      </c>
      <c r="E59" s="7"/>
      <c r="F59" s="3" t="s">
        <v>12287</v>
      </c>
      <c r="G59" s="3" t="s">
        <v>12288</v>
      </c>
      <c r="H59" s="3" t="s">
        <v>1098</v>
      </c>
      <c r="I59" s="7" t="s">
        <v>1049</v>
      </c>
      <c r="J59" s="3"/>
      <c r="K59" s="3"/>
    </row>
    <row r="60" spans="2:11" ht="15">
      <c r="B60" s="3" t="s">
        <v>1934</v>
      </c>
      <c r="C60" s="3" t="s">
        <v>12289</v>
      </c>
      <c r="D60" s="3" t="s">
        <v>1038</v>
      </c>
      <c r="E60" s="7"/>
      <c r="F60" s="3" t="s">
        <v>12290</v>
      </c>
      <c r="G60" s="3" t="s">
        <v>12291</v>
      </c>
      <c r="H60" s="3" t="s">
        <v>12292</v>
      </c>
      <c r="I60" s="7" t="s">
        <v>1049</v>
      </c>
      <c r="J60" s="3"/>
      <c r="K60" s="3"/>
    </row>
    <row r="61" spans="2:11" ht="15">
      <c r="B61" s="3" t="s">
        <v>1938</v>
      </c>
      <c r="C61" s="3" t="s">
        <v>12293</v>
      </c>
      <c r="D61" s="3" t="s">
        <v>1142</v>
      </c>
      <c r="E61" s="7"/>
      <c r="F61" s="3" t="s">
        <v>12294</v>
      </c>
      <c r="G61" s="3" t="s">
        <v>12295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12296</v>
      </c>
      <c r="D62" s="3" t="s">
        <v>1038</v>
      </c>
      <c r="E62" s="7"/>
      <c r="F62" s="3" t="s">
        <v>12297</v>
      </c>
      <c r="G62" s="3" t="s">
        <v>12298</v>
      </c>
      <c r="H62" s="3" t="s">
        <v>12299</v>
      </c>
      <c r="I62" s="7" t="s">
        <v>1049</v>
      </c>
      <c r="J62" s="3"/>
      <c r="K62" s="3"/>
    </row>
    <row r="63" spans="2:11" ht="15">
      <c r="B63" s="3" t="s">
        <v>1495</v>
      </c>
      <c r="C63" s="3" t="s">
        <v>12300</v>
      </c>
      <c r="D63" s="3" t="s">
        <v>1142</v>
      </c>
      <c r="E63" s="7"/>
      <c r="F63" s="3" t="s">
        <v>12301</v>
      </c>
      <c r="G63" s="3" t="s">
        <v>12302</v>
      </c>
      <c r="H63" s="3" t="s">
        <v>12302</v>
      </c>
      <c r="I63" s="7"/>
      <c r="J63" s="3"/>
      <c r="K63" s="3"/>
    </row>
    <row r="64" spans="2:11" ht="15">
      <c r="B64" s="3" t="s">
        <v>1481</v>
      </c>
      <c r="C64" s="3" t="s">
        <v>12303</v>
      </c>
      <c r="D64" s="3" t="s">
        <v>1038</v>
      </c>
      <c r="E64" s="7"/>
      <c r="F64" s="3" t="s">
        <v>12304</v>
      </c>
      <c r="G64" s="3" t="s">
        <v>12305</v>
      </c>
      <c r="H64" s="3" t="s">
        <v>12306</v>
      </c>
      <c r="I64" s="7" t="s">
        <v>1049</v>
      </c>
      <c r="J64" s="3"/>
      <c r="K64" s="3"/>
    </row>
    <row r="65" spans="2:11" ht="15">
      <c r="B65" s="3" t="s">
        <v>1347</v>
      </c>
      <c r="C65" s="3" t="s">
        <v>12307</v>
      </c>
      <c r="D65" s="3" t="s">
        <v>1038</v>
      </c>
      <c r="E65" s="7"/>
      <c r="F65" s="3" t="s">
        <v>12308</v>
      </c>
      <c r="G65" s="3" t="s">
        <v>12309</v>
      </c>
      <c r="H65" s="3" t="s">
        <v>12310</v>
      </c>
      <c r="I65" s="7" t="s">
        <v>1049</v>
      </c>
      <c r="J65" s="3"/>
      <c r="K65" s="3"/>
    </row>
    <row r="66" spans="2:11" ht="15">
      <c r="B66" s="3" t="s">
        <v>1375</v>
      </c>
      <c r="C66" s="3" t="s">
        <v>12311</v>
      </c>
      <c r="D66" s="3" t="s">
        <v>1038</v>
      </c>
      <c r="E66" s="7"/>
      <c r="F66" s="3" t="s">
        <v>12312</v>
      </c>
      <c r="G66" s="3" t="s">
        <v>1701</v>
      </c>
      <c r="H66" s="3" t="s">
        <v>12313</v>
      </c>
      <c r="I66" s="7" t="s">
        <v>1049</v>
      </c>
      <c r="J66" s="3"/>
      <c r="K66" s="3"/>
    </row>
    <row r="67" spans="2:11" ht="15">
      <c r="B67" s="3" t="s">
        <v>1252</v>
      </c>
      <c r="C67" s="3" t="s">
        <v>12314</v>
      </c>
      <c r="D67" s="3" t="s">
        <v>1066</v>
      </c>
      <c r="E67" s="7" t="s">
        <v>1095</v>
      </c>
      <c r="F67" s="3" t="s">
        <v>12315</v>
      </c>
      <c r="G67" s="3" t="s">
        <v>12316</v>
      </c>
      <c r="H67" s="3" t="s">
        <v>12316</v>
      </c>
      <c r="I67" s="7"/>
      <c r="J67" s="3"/>
      <c r="K67" s="3"/>
    </row>
    <row r="68" spans="2:11" ht="15">
      <c r="B68" s="3" t="s">
        <v>1182</v>
      </c>
      <c r="C68" s="3" t="s">
        <v>12317</v>
      </c>
      <c r="D68" s="3" t="s">
        <v>1038</v>
      </c>
      <c r="E68" s="7"/>
      <c r="F68" s="3" t="s">
        <v>12318</v>
      </c>
      <c r="G68" s="3" t="s">
        <v>12319</v>
      </c>
      <c r="H68" s="3" t="s">
        <v>12320</v>
      </c>
      <c r="I68" s="7" t="s">
        <v>1049</v>
      </c>
      <c r="J68" s="3"/>
      <c r="K68" s="3"/>
    </row>
    <row r="69" spans="2:11" ht="15">
      <c r="B69" s="3" t="s">
        <v>1592</v>
      </c>
      <c r="C69" s="3" t="s">
        <v>12321</v>
      </c>
      <c r="D69" s="3" t="s">
        <v>1038</v>
      </c>
      <c r="E69" s="7"/>
      <c r="F69" s="3" t="s">
        <v>12322</v>
      </c>
      <c r="G69" s="3" t="s">
        <v>12323</v>
      </c>
      <c r="H69" s="3" t="s">
        <v>1098</v>
      </c>
      <c r="I69" s="7" t="s">
        <v>1049</v>
      </c>
      <c r="J69" s="3"/>
      <c r="K69" s="3"/>
    </row>
    <row r="70" spans="2:11" ht="15">
      <c r="B70" s="3" t="s">
        <v>1476</v>
      </c>
      <c r="C70" s="3" t="s">
        <v>12324</v>
      </c>
      <c r="D70" s="3" t="s">
        <v>1038</v>
      </c>
      <c r="E70" s="7"/>
      <c r="F70" s="3" t="s">
        <v>12325</v>
      </c>
      <c r="G70" s="3" t="s">
        <v>12326</v>
      </c>
      <c r="H70" s="3" t="s">
        <v>1098</v>
      </c>
      <c r="I70" s="7" t="s">
        <v>1049</v>
      </c>
      <c r="J70" s="3"/>
      <c r="K70" s="3"/>
    </row>
    <row r="71" spans="2:11" ht="15">
      <c r="B71" s="3" t="s">
        <v>1676</v>
      </c>
      <c r="C71" s="3" t="s">
        <v>12327</v>
      </c>
      <c r="D71" s="3" t="s">
        <v>1038</v>
      </c>
      <c r="E71" s="7"/>
      <c r="F71" s="3" t="s">
        <v>12328</v>
      </c>
      <c r="G71" s="3" t="s">
        <v>12329</v>
      </c>
      <c r="H71" s="3" t="s">
        <v>12330</v>
      </c>
      <c r="I71" s="7" t="s">
        <v>1049</v>
      </c>
      <c r="J71" s="3"/>
      <c r="K71" s="3"/>
    </row>
    <row r="72" spans="2:11" ht="15">
      <c r="B72" s="3" t="s">
        <v>1362</v>
      </c>
      <c r="C72" s="3" t="s">
        <v>12331</v>
      </c>
      <c r="D72" s="3" t="s">
        <v>1066</v>
      </c>
      <c r="E72" s="7" t="s">
        <v>1095</v>
      </c>
      <c r="F72" s="3" t="s">
        <v>12332</v>
      </c>
      <c r="G72" s="3" t="s">
        <v>12333</v>
      </c>
      <c r="H72" s="3" t="s">
        <v>12333</v>
      </c>
      <c r="I72" s="7"/>
      <c r="J72" s="3"/>
      <c r="K72" s="3"/>
    </row>
    <row r="73" spans="2:11" ht="15">
      <c r="B73" s="3" t="s">
        <v>1126</v>
      </c>
      <c r="C73" s="3" t="s">
        <v>12334</v>
      </c>
      <c r="D73" s="3" t="s">
        <v>1038</v>
      </c>
      <c r="E73" s="7"/>
      <c r="F73" s="3" t="s">
        <v>12335</v>
      </c>
      <c r="G73" s="3" t="s">
        <v>12336</v>
      </c>
      <c r="H73" s="3" t="s">
        <v>12337</v>
      </c>
      <c r="I73" s="7" t="s">
        <v>1049</v>
      </c>
      <c r="J73" s="3"/>
      <c r="K73" s="3"/>
    </row>
    <row r="74" spans="2:11" ht="15">
      <c r="B74" s="3" t="s">
        <v>1725</v>
      </c>
      <c r="C74" s="3" t="s">
        <v>12338</v>
      </c>
      <c r="D74" s="3" t="s">
        <v>1066</v>
      </c>
      <c r="E74" s="7" t="s">
        <v>1095</v>
      </c>
      <c r="F74" s="3" t="s">
        <v>12339</v>
      </c>
      <c r="G74" s="3" t="s">
        <v>12340</v>
      </c>
      <c r="H74" s="3" t="s">
        <v>12341</v>
      </c>
      <c r="I74" s="7"/>
      <c r="J74" s="3"/>
      <c r="K74" s="3"/>
    </row>
    <row r="75" spans="2:11" ht="15">
      <c r="B75" s="3" t="s">
        <v>1173</v>
      </c>
      <c r="C75" s="3" t="s">
        <v>12342</v>
      </c>
      <c r="D75" s="3" t="s">
        <v>1066</v>
      </c>
      <c r="E75" s="7" t="s">
        <v>1095</v>
      </c>
      <c r="F75" s="3" t="s">
        <v>12343</v>
      </c>
      <c r="G75" s="3" t="s">
        <v>12344</v>
      </c>
      <c r="H75" s="3" t="s">
        <v>12345</v>
      </c>
      <c r="I75" s="7"/>
      <c r="J75" s="3"/>
      <c r="K75" s="3"/>
    </row>
    <row r="76" spans="2:11" ht="15">
      <c r="B76" s="3" t="s">
        <v>1452</v>
      </c>
      <c r="C76" s="3" t="s">
        <v>12346</v>
      </c>
      <c r="D76" s="3" t="s">
        <v>1066</v>
      </c>
      <c r="E76" s="7" t="s">
        <v>1095</v>
      </c>
      <c r="F76" s="3" t="s">
        <v>12347</v>
      </c>
      <c r="G76" s="3" t="s">
        <v>12348</v>
      </c>
      <c r="H76" s="3" t="s">
        <v>12348</v>
      </c>
      <c r="I76" s="7"/>
      <c r="J76" s="3"/>
      <c r="K76" s="3"/>
    </row>
    <row r="77" spans="2:11" ht="15">
      <c r="B77" s="3" t="s">
        <v>1131</v>
      </c>
      <c r="C77" s="3" t="s">
        <v>12349</v>
      </c>
      <c r="D77" s="3" t="s">
        <v>1038</v>
      </c>
      <c r="E77" s="7"/>
      <c r="F77" s="3" t="s">
        <v>12350</v>
      </c>
      <c r="G77" s="3" t="s">
        <v>12351</v>
      </c>
      <c r="H77" s="3" t="s">
        <v>12352</v>
      </c>
      <c r="I77" s="7" t="s">
        <v>1049</v>
      </c>
      <c r="J77" s="3"/>
      <c r="K77" s="3"/>
    </row>
    <row r="78" spans="2:11" ht="15">
      <c r="B78" s="3" t="s">
        <v>1671</v>
      </c>
      <c r="C78" s="3" t="s">
        <v>12353</v>
      </c>
      <c r="D78" s="3" t="s">
        <v>1066</v>
      </c>
      <c r="E78" s="7"/>
      <c r="F78" s="3" t="s">
        <v>12354</v>
      </c>
      <c r="G78" s="3" t="s">
        <v>12355</v>
      </c>
      <c r="H78" s="3" t="s">
        <v>12356</v>
      </c>
      <c r="I78" s="7"/>
      <c r="J78" s="3"/>
      <c r="K78" s="3"/>
    </row>
    <row r="79" spans="2:11" ht="15">
      <c r="B79" s="3" t="s">
        <v>1275</v>
      </c>
      <c r="C79" s="3" t="s">
        <v>12357</v>
      </c>
      <c r="D79" s="3" t="s">
        <v>1038</v>
      </c>
      <c r="E79" s="7"/>
      <c r="F79" s="3" t="s">
        <v>12358</v>
      </c>
      <c r="G79" s="3" t="s">
        <v>12359</v>
      </c>
      <c r="H79" s="3" t="s">
        <v>12360</v>
      </c>
      <c r="I79" s="7" t="s">
        <v>1049</v>
      </c>
      <c r="J79" s="3"/>
      <c r="K79" s="3"/>
    </row>
    <row r="80" spans="2:11" ht="15">
      <c r="B80" s="3" t="s">
        <v>1644</v>
      </c>
      <c r="C80" s="3" t="s">
        <v>12361</v>
      </c>
      <c r="D80" s="3" t="s">
        <v>1038</v>
      </c>
      <c r="E80" s="7"/>
      <c r="F80" s="3" t="s">
        <v>12362</v>
      </c>
      <c r="G80" s="3" t="s">
        <v>12363</v>
      </c>
      <c r="H80" s="3" t="s">
        <v>12364</v>
      </c>
      <c r="I80" s="7" t="s">
        <v>1049</v>
      </c>
      <c r="J80" s="3"/>
      <c r="K80" s="3"/>
    </row>
    <row r="81" spans="2:11" ht="15">
      <c r="B81" s="3" t="s">
        <v>1613</v>
      </c>
      <c r="C81" s="3" t="s">
        <v>12365</v>
      </c>
      <c r="D81" s="3" t="s">
        <v>1038</v>
      </c>
      <c r="E81" s="7"/>
      <c r="F81" s="3" t="s">
        <v>12366</v>
      </c>
      <c r="G81" s="3" t="s">
        <v>12367</v>
      </c>
      <c r="H81" s="3" t="s">
        <v>12368</v>
      </c>
      <c r="I81" s="7" t="s">
        <v>1049</v>
      </c>
      <c r="J81" s="3"/>
      <c r="K81" s="3"/>
    </row>
    <row r="82" spans="2:11" ht="15">
      <c r="B82" s="3" t="s">
        <v>1624</v>
      </c>
      <c r="C82" s="3" t="s">
        <v>12369</v>
      </c>
      <c r="D82" s="3" t="s">
        <v>1038</v>
      </c>
      <c r="E82" s="7"/>
      <c r="F82" s="3" t="s">
        <v>12370</v>
      </c>
      <c r="G82" s="3" t="s">
        <v>12371</v>
      </c>
      <c r="H82" s="3" t="s">
        <v>12372</v>
      </c>
      <c r="I82" s="7" t="s">
        <v>1049</v>
      </c>
      <c r="J82" s="3"/>
      <c r="K82" s="3"/>
    </row>
    <row r="83" spans="2:11" ht="15">
      <c r="B83" s="3" t="s">
        <v>1635</v>
      </c>
      <c r="C83" s="3" t="s">
        <v>12373</v>
      </c>
      <c r="D83" s="3" t="s">
        <v>1038</v>
      </c>
      <c r="E83" s="7"/>
      <c r="F83" s="3" t="s">
        <v>12374</v>
      </c>
      <c r="G83" s="3" t="s">
        <v>12375</v>
      </c>
      <c r="H83" s="3" t="s">
        <v>12376</v>
      </c>
      <c r="I83" s="7" t="s">
        <v>1049</v>
      </c>
      <c r="J83" s="3"/>
      <c r="K83" s="3"/>
    </row>
    <row r="84" spans="2:11" ht="15">
      <c r="B84" s="3" t="s">
        <v>1658</v>
      </c>
      <c r="C84" s="3" t="s">
        <v>12377</v>
      </c>
      <c r="D84" s="3" t="s">
        <v>1038</v>
      </c>
      <c r="E84" s="7"/>
      <c r="F84" s="3" t="s">
        <v>12378</v>
      </c>
      <c r="G84" s="3" t="s">
        <v>12379</v>
      </c>
      <c r="H84" s="3" t="s">
        <v>12380</v>
      </c>
      <c r="I84" s="7" t="s">
        <v>1049</v>
      </c>
      <c r="J84" s="3"/>
      <c r="K84" s="3"/>
    </row>
    <row r="85" spans="2:11" ht="15">
      <c r="B85" s="3" t="s">
        <v>1517</v>
      </c>
      <c r="C85" s="3" t="s">
        <v>12381</v>
      </c>
      <c r="D85" s="3" t="s">
        <v>1066</v>
      </c>
      <c r="E85" s="7" t="s">
        <v>1095</v>
      </c>
      <c r="F85" s="3" t="s">
        <v>12382</v>
      </c>
      <c r="G85" s="3" t="s">
        <v>12383</v>
      </c>
      <c r="H85" s="3" t="s">
        <v>12383</v>
      </c>
      <c r="I85" s="7"/>
      <c r="J85" s="3"/>
      <c r="K85" s="3"/>
    </row>
    <row r="86" spans="2:11" ht="15">
      <c r="B86" s="3" t="s">
        <v>1552</v>
      </c>
      <c r="C86" s="3" t="s">
        <v>12384</v>
      </c>
      <c r="D86" s="3" t="s">
        <v>1066</v>
      </c>
      <c r="E86" s="7"/>
      <c r="F86" s="3" t="s">
        <v>12385</v>
      </c>
      <c r="G86" s="3" t="s">
        <v>12386</v>
      </c>
      <c r="H86" s="3" t="s">
        <v>12356</v>
      </c>
      <c r="I86" s="7"/>
      <c r="J86" s="3"/>
      <c r="K86" s="3"/>
    </row>
    <row r="87" spans="2:11" ht="15">
      <c r="B87" s="3" t="s">
        <v>1537</v>
      </c>
      <c r="C87" s="3" t="s">
        <v>12387</v>
      </c>
      <c r="D87" s="3" t="s">
        <v>1038</v>
      </c>
      <c r="E87" s="7"/>
      <c r="F87" s="3" t="s">
        <v>12388</v>
      </c>
      <c r="G87" s="3" t="s">
        <v>12389</v>
      </c>
      <c r="H87" s="3" t="s">
        <v>12390</v>
      </c>
      <c r="I87" s="7" t="s">
        <v>1049</v>
      </c>
      <c r="J87" s="3"/>
      <c r="K87" s="3"/>
    </row>
    <row r="88" spans="2:11" ht="15">
      <c r="B88" s="3" t="s">
        <v>1522</v>
      </c>
      <c r="C88" s="3" t="s">
        <v>12391</v>
      </c>
      <c r="D88" s="3" t="s">
        <v>1842</v>
      </c>
      <c r="E88" s="7"/>
      <c r="F88" s="3" t="s">
        <v>12392</v>
      </c>
      <c r="G88" s="3" t="s">
        <v>12393</v>
      </c>
      <c r="H88" s="3" t="s">
        <v>12393</v>
      </c>
      <c r="I88" s="7"/>
      <c r="J88" s="3"/>
      <c r="K88" s="3"/>
    </row>
    <row r="89" spans="2:11" ht="15">
      <c r="B89" s="3" t="s">
        <v>1285</v>
      </c>
      <c r="C89" s="3" t="s">
        <v>12394</v>
      </c>
      <c r="D89" s="3" t="s">
        <v>1038</v>
      </c>
      <c r="E89" s="7"/>
      <c r="F89" s="3" t="s">
        <v>1502</v>
      </c>
      <c r="G89" s="3" t="s">
        <v>12395</v>
      </c>
      <c r="H89" s="3" t="s">
        <v>12395</v>
      </c>
      <c r="I89" s="7" t="s">
        <v>1049</v>
      </c>
      <c r="J89" s="3"/>
      <c r="K89" s="3"/>
    </row>
    <row r="90" spans="2:11" ht="15">
      <c r="B90" s="3" t="s">
        <v>1508</v>
      </c>
      <c r="C90" s="3" t="s">
        <v>12396</v>
      </c>
      <c r="D90" s="3" t="s">
        <v>1038</v>
      </c>
      <c r="E90" s="7"/>
      <c r="F90" s="3" t="s">
        <v>1506</v>
      </c>
      <c r="G90" s="3" t="s">
        <v>12397</v>
      </c>
      <c r="H90" s="3" t="s">
        <v>12397</v>
      </c>
      <c r="I90" s="7" t="s">
        <v>1049</v>
      </c>
      <c r="J90" s="3"/>
      <c r="K90" s="3"/>
    </row>
    <row r="91" spans="2:11" ht="15">
      <c r="B91" s="3" t="s">
        <v>1210</v>
      </c>
      <c r="C91" s="3" t="s">
        <v>12398</v>
      </c>
      <c r="D91" s="3" t="s">
        <v>1038</v>
      </c>
      <c r="E91" s="7"/>
      <c r="F91" s="3" t="s">
        <v>12399</v>
      </c>
      <c r="G91" s="3" t="s">
        <v>12400</v>
      </c>
      <c r="H91" s="3" t="s">
        <v>12400</v>
      </c>
      <c r="I91" s="7" t="s">
        <v>1049</v>
      </c>
      <c r="J91" s="3"/>
      <c r="K91" s="3"/>
    </row>
    <row r="92" spans="2:11" ht="15">
      <c r="B92" s="3" t="s">
        <v>1467</v>
      </c>
      <c r="C92" s="3" t="s">
        <v>12401</v>
      </c>
      <c r="D92" s="3" t="s">
        <v>1038</v>
      </c>
      <c r="E92" s="7"/>
      <c r="F92" s="3" t="s">
        <v>12402</v>
      </c>
      <c r="G92" s="3" t="s">
        <v>12403</v>
      </c>
      <c r="H92" s="3" t="s">
        <v>12403</v>
      </c>
      <c r="I92" s="7" t="s">
        <v>1049</v>
      </c>
      <c r="J92" s="3"/>
      <c r="K92" s="3"/>
    </row>
    <row r="93" spans="2:11" ht="15">
      <c r="B93" s="3" t="s">
        <v>1352</v>
      </c>
      <c r="C93" s="3" t="s">
        <v>12404</v>
      </c>
      <c r="D93" s="3" t="s">
        <v>1038</v>
      </c>
      <c r="E93" s="7"/>
      <c r="F93" s="3" t="s">
        <v>12405</v>
      </c>
      <c r="G93" s="3" t="s">
        <v>12406</v>
      </c>
      <c r="H93" s="3" t="s">
        <v>12406</v>
      </c>
      <c r="I93" s="7" t="s">
        <v>1049</v>
      </c>
      <c r="J93" s="3"/>
      <c r="K93" s="3"/>
    </row>
    <row r="94" spans="2:11" ht="15">
      <c r="B94" s="3" t="s">
        <v>1437</v>
      </c>
      <c r="C94" s="3" t="s">
        <v>12407</v>
      </c>
      <c r="D94" s="3" t="s">
        <v>1038</v>
      </c>
      <c r="E94" s="7"/>
      <c r="F94" s="3" t="s">
        <v>12408</v>
      </c>
      <c r="G94" s="3" t="s">
        <v>12409</v>
      </c>
      <c r="H94" s="3" t="s">
        <v>1098</v>
      </c>
      <c r="I94" s="7" t="s">
        <v>1049</v>
      </c>
      <c r="J94" s="3"/>
      <c r="K94" s="3"/>
    </row>
    <row r="95" spans="2:11" ht="15">
      <c r="B95" s="3" t="s">
        <v>1443</v>
      </c>
      <c r="C95" s="3" t="s">
        <v>12410</v>
      </c>
      <c r="D95" s="3" t="s">
        <v>1038</v>
      </c>
      <c r="E95" s="7"/>
      <c r="F95" s="3" t="s">
        <v>12411</v>
      </c>
      <c r="G95" s="3" t="s">
        <v>12412</v>
      </c>
      <c r="H95" s="3" t="s">
        <v>1098</v>
      </c>
      <c r="I95" s="7" t="s">
        <v>1049</v>
      </c>
      <c r="J95" s="3"/>
      <c r="K9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12413</v>
      </c>
      <c r="D4" s="4" t="s">
        <v>1019</v>
      </c>
      <c r="E4" s="3" t="s">
        <v>301</v>
      </c>
    </row>
    <row r="5" spans="1:11" ht="16">
      <c r="B5" s="4" t="s">
        <v>1020</v>
      </c>
      <c r="C5" s="13" t="s">
        <v>304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302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12414</v>
      </c>
      <c r="D9" s="3" t="s">
        <v>1038</v>
      </c>
      <c r="E9" s="7"/>
      <c r="F9" s="3" t="s">
        <v>12415</v>
      </c>
      <c r="G9" s="3" t="s">
        <v>12416</v>
      </c>
      <c r="H9" s="3" t="s">
        <v>12417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12418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12419</v>
      </c>
      <c r="D11" s="3" t="s">
        <v>1038</v>
      </c>
      <c r="E11" s="7"/>
      <c r="F11" s="3" t="s">
        <v>12194</v>
      </c>
      <c r="G11" s="3" t="s">
        <v>12195</v>
      </c>
      <c r="H11" s="3" t="s">
        <v>12420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1619</v>
      </c>
      <c r="C12" s="3" t="s">
        <v>12421</v>
      </c>
      <c r="D12" s="3" t="s">
        <v>1066</v>
      </c>
      <c r="E12" s="7" t="s">
        <v>12422</v>
      </c>
      <c r="F12" s="3" t="s">
        <v>12423</v>
      </c>
      <c r="G12" s="3" t="s">
        <v>12424</v>
      </c>
      <c r="H12" s="3" t="s">
        <v>12425</v>
      </c>
      <c r="I12" s="7" t="s">
        <v>1042</v>
      </c>
      <c r="J12" s="3"/>
      <c r="K12" s="3"/>
    </row>
    <row r="13" spans="1:11" ht="15">
      <c r="B13" s="3" t="s">
        <v>1165</v>
      </c>
      <c r="C13" s="3" t="s">
        <v>12426</v>
      </c>
      <c r="D13" s="3" t="s">
        <v>1066</v>
      </c>
      <c r="E13" s="7" t="s">
        <v>12427</v>
      </c>
      <c r="F13" s="3" t="s">
        <v>12428</v>
      </c>
      <c r="G13" s="3" t="s">
        <v>12429</v>
      </c>
      <c r="H13" s="3" t="s">
        <v>12430</v>
      </c>
      <c r="I13" s="7" t="s">
        <v>1042</v>
      </c>
      <c r="J13" s="3" t="s">
        <v>1043</v>
      </c>
      <c r="K13" s="3" t="s">
        <v>1043</v>
      </c>
    </row>
    <row r="14" spans="1:11" ht="15">
      <c r="B14" s="3" t="s">
        <v>1899</v>
      </c>
      <c r="C14" s="3" t="s">
        <v>12431</v>
      </c>
      <c r="D14" s="3" t="s">
        <v>1038</v>
      </c>
      <c r="E14" s="7"/>
      <c r="F14" s="3" t="s">
        <v>12432</v>
      </c>
      <c r="G14" s="3" t="s">
        <v>12433</v>
      </c>
      <c r="H14" s="3" t="s">
        <v>12434</v>
      </c>
      <c r="I14" s="7" t="s">
        <v>1049</v>
      </c>
      <c r="J14" s="3"/>
      <c r="K14" s="3"/>
    </row>
    <row r="15" spans="1:11" ht="15">
      <c r="B15" s="3" t="s">
        <v>1902</v>
      </c>
      <c r="C15" s="3" t="s">
        <v>12435</v>
      </c>
      <c r="D15" s="3" t="s">
        <v>1038</v>
      </c>
      <c r="E15" s="7"/>
      <c r="F15" s="3" t="s">
        <v>12436</v>
      </c>
      <c r="G15" s="3" t="s">
        <v>12437</v>
      </c>
      <c r="H15" s="3" t="s">
        <v>12438</v>
      </c>
      <c r="I15" s="7" t="s">
        <v>1049</v>
      </c>
      <c r="J15" s="3"/>
      <c r="K15" s="3"/>
    </row>
    <row r="16" spans="1:11" ht="15">
      <c r="B16" s="3" t="s">
        <v>1886</v>
      </c>
      <c r="C16" s="3" t="s">
        <v>12439</v>
      </c>
      <c r="D16" s="3" t="s">
        <v>1066</v>
      </c>
      <c r="E16" s="7" t="s">
        <v>12440</v>
      </c>
      <c r="F16" s="3" t="s">
        <v>12441</v>
      </c>
      <c r="G16" s="3" t="s">
        <v>12442</v>
      </c>
      <c r="H16" s="3" t="s">
        <v>12443</v>
      </c>
      <c r="I16" s="7" t="s">
        <v>1042</v>
      </c>
      <c r="J16" s="3" t="s">
        <v>1043</v>
      </c>
      <c r="K16" s="3" t="s">
        <v>1043</v>
      </c>
    </row>
    <row r="17" spans="2:11" ht="15">
      <c r="B17" s="3" t="s">
        <v>1146</v>
      </c>
      <c r="C17" s="3" t="s">
        <v>12444</v>
      </c>
      <c r="D17" s="3" t="s">
        <v>1038</v>
      </c>
      <c r="E17" s="7"/>
      <c r="F17" s="3" t="s">
        <v>12445</v>
      </c>
      <c r="G17" s="3" t="s">
        <v>12446</v>
      </c>
      <c r="H17" s="3" t="s">
        <v>12447</v>
      </c>
      <c r="I17" s="7" t="s">
        <v>1049</v>
      </c>
      <c r="J17" s="3"/>
      <c r="K17" s="3"/>
    </row>
    <row r="18" spans="2:11" ht="15">
      <c r="B18" s="3" t="s">
        <v>1906</v>
      </c>
      <c r="C18" s="3" t="s">
        <v>12448</v>
      </c>
      <c r="D18" s="3" t="s">
        <v>1038</v>
      </c>
      <c r="E18" s="7"/>
      <c r="F18" s="3" t="s">
        <v>12449</v>
      </c>
      <c r="G18" s="3" t="s">
        <v>12450</v>
      </c>
      <c r="H18" s="3" t="s">
        <v>12451</v>
      </c>
      <c r="I18" s="7" t="s">
        <v>1049</v>
      </c>
      <c r="J18" s="3"/>
      <c r="K18" s="3"/>
    </row>
    <row r="19" spans="2:11" ht="15">
      <c r="B19" s="3" t="s">
        <v>1872</v>
      </c>
      <c r="C19" s="3" t="s">
        <v>12452</v>
      </c>
      <c r="D19" s="3" t="s">
        <v>1038</v>
      </c>
      <c r="E19" s="7"/>
      <c r="F19" s="3" t="s">
        <v>12453</v>
      </c>
      <c r="G19" s="3" t="s">
        <v>12454</v>
      </c>
      <c r="H19" s="3" t="s">
        <v>12455</v>
      </c>
      <c r="I19" s="7" t="s">
        <v>1054</v>
      </c>
      <c r="J19" s="3" t="s">
        <v>1043</v>
      </c>
      <c r="K19" s="3" t="s">
        <v>1043</v>
      </c>
    </row>
    <row r="20" spans="2:11" ht="15">
      <c r="B20" s="3" t="s">
        <v>1877</v>
      </c>
      <c r="C20" s="3" t="s">
        <v>12456</v>
      </c>
      <c r="D20" s="3" t="s">
        <v>1573</v>
      </c>
      <c r="E20" s="7"/>
      <c r="F20" s="3" t="s">
        <v>12457</v>
      </c>
      <c r="G20" s="3" t="s">
        <v>12458</v>
      </c>
      <c r="H20" s="3"/>
      <c r="I20" s="7" t="s">
        <v>1576</v>
      </c>
      <c r="J20" s="3" t="s">
        <v>1043</v>
      </c>
      <c r="K20" s="3" t="s">
        <v>1043</v>
      </c>
    </row>
    <row r="21" spans="2:11" ht="15">
      <c r="B21" s="3" t="s">
        <v>1161</v>
      </c>
      <c r="C21" s="3" t="s">
        <v>12459</v>
      </c>
      <c r="D21" s="3" t="s">
        <v>1573</v>
      </c>
      <c r="E21" s="7"/>
      <c r="F21" s="3" t="s">
        <v>12460</v>
      </c>
      <c r="G21" s="3" t="s">
        <v>12461</v>
      </c>
      <c r="H21" s="3" t="s">
        <v>12462</v>
      </c>
      <c r="I21" s="7" t="s">
        <v>1576</v>
      </c>
      <c r="J21" s="3" t="s">
        <v>1043</v>
      </c>
      <c r="K21" s="3" t="s">
        <v>1043</v>
      </c>
    </row>
    <row r="22" spans="2:11" ht="15">
      <c r="B22" s="3" t="s">
        <v>1882</v>
      </c>
      <c r="C22" s="3" t="s">
        <v>12463</v>
      </c>
      <c r="D22" s="3" t="s">
        <v>1038</v>
      </c>
      <c r="E22" s="7"/>
      <c r="F22" s="3" t="s">
        <v>1673</v>
      </c>
      <c r="G22" s="3" t="s">
        <v>1674</v>
      </c>
      <c r="H22" s="3" t="s">
        <v>12464</v>
      </c>
      <c r="I22" s="7" t="s">
        <v>1054</v>
      </c>
      <c r="J22" s="3" t="s">
        <v>1043</v>
      </c>
      <c r="K22" s="3" t="s">
        <v>1043</v>
      </c>
    </row>
    <row r="23" spans="2:11" ht="15">
      <c r="B23" s="3" t="s">
        <v>1582</v>
      </c>
      <c r="C23" s="3" t="s">
        <v>12465</v>
      </c>
      <c r="D23" s="3" t="s">
        <v>2173</v>
      </c>
      <c r="E23" s="7"/>
      <c r="F23" s="3" t="s">
        <v>12466</v>
      </c>
      <c r="G23" s="3" t="s">
        <v>12467</v>
      </c>
      <c r="H23" s="3" t="s">
        <v>12468</v>
      </c>
      <c r="I23" s="7" t="s">
        <v>1207</v>
      </c>
      <c r="J23" s="3"/>
      <c r="K23" s="3"/>
    </row>
    <row r="24" spans="2:11" ht="15">
      <c r="B24" s="3" t="s">
        <v>1895</v>
      </c>
      <c r="C24" s="3" t="s">
        <v>12469</v>
      </c>
      <c r="D24" s="3" t="s">
        <v>1038</v>
      </c>
      <c r="E24" s="7"/>
      <c r="F24" s="3" t="s">
        <v>12470</v>
      </c>
      <c r="G24" s="3" t="s">
        <v>12471</v>
      </c>
      <c r="H24" s="3" t="s">
        <v>12472</v>
      </c>
      <c r="I24" s="7" t="s">
        <v>1049</v>
      </c>
      <c r="J24" s="3"/>
      <c r="K24" s="3"/>
    </row>
    <row r="25" spans="2:11" ht="15">
      <c r="B25" s="3" t="s">
        <v>1588</v>
      </c>
      <c r="C25" s="3" t="s">
        <v>12473</v>
      </c>
      <c r="D25" s="3" t="s">
        <v>1038</v>
      </c>
      <c r="E25" s="7"/>
      <c r="F25" s="3" t="s">
        <v>12474</v>
      </c>
      <c r="G25" s="3" t="s">
        <v>12475</v>
      </c>
      <c r="H25" s="3" t="s">
        <v>12476</v>
      </c>
      <c r="I25" s="7" t="s">
        <v>1049</v>
      </c>
      <c r="J25" s="3"/>
      <c r="K25" s="3"/>
    </row>
    <row r="26" spans="2:11" ht="15">
      <c r="B26" s="3" t="s">
        <v>1909</v>
      </c>
      <c r="C26" s="3" t="s">
        <v>12477</v>
      </c>
      <c r="D26" s="3" t="s">
        <v>1038</v>
      </c>
      <c r="E26" s="7"/>
      <c r="F26" s="3" t="s">
        <v>1189</v>
      </c>
      <c r="G26" s="3" t="s">
        <v>12478</v>
      </c>
      <c r="H26" s="3"/>
      <c r="I26" s="7" t="s">
        <v>1049</v>
      </c>
      <c r="J26" s="3"/>
      <c r="K26" s="3"/>
    </row>
    <row r="27" spans="2:11" ht="15">
      <c r="B27" s="3" t="s">
        <v>1301</v>
      </c>
      <c r="C27" s="3" t="s">
        <v>12479</v>
      </c>
      <c r="D27" s="3" t="s">
        <v>1038</v>
      </c>
      <c r="E27" s="7"/>
      <c r="F27" s="3" t="s">
        <v>12480</v>
      </c>
      <c r="G27" s="3" t="s">
        <v>12481</v>
      </c>
      <c r="H27" s="3"/>
      <c r="I27" s="7" t="s">
        <v>1049</v>
      </c>
      <c r="J27" s="3"/>
      <c r="K27" s="3"/>
    </row>
    <row r="28" spans="2:11" ht="15">
      <c r="B28" s="3" t="s">
        <v>1912</v>
      </c>
      <c r="C28" s="3" t="s">
        <v>12482</v>
      </c>
      <c r="D28" s="3" t="s">
        <v>1038</v>
      </c>
      <c r="E28" s="7"/>
      <c r="F28" s="3" t="s">
        <v>12483</v>
      </c>
      <c r="G28" s="3" t="s">
        <v>12484</v>
      </c>
      <c r="H28" s="3" t="s">
        <v>1098</v>
      </c>
      <c r="I28" s="7" t="s">
        <v>1049</v>
      </c>
      <c r="J28" s="3"/>
      <c r="K28" s="3"/>
    </row>
    <row r="29" spans="2:11" ht="15">
      <c r="B29" s="3" t="s">
        <v>1140</v>
      </c>
      <c r="C29" s="3" t="s">
        <v>12485</v>
      </c>
      <c r="D29" s="3" t="s">
        <v>1038</v>
      </c>
      <c r="E29" s="7"/>
      <c r="F29" s="3" t="s">
        <v>12486</v>
      </c>
      <c r="G29" s="3" t="s">
        <v>12487</v>
      </c>
      <c r="H29" s="3" t="s">
        <v>1098</v>
      </c>
      <c r="I29" s="7" t="s">
        <v>1049</v>
      </c>
      <c r="J29" s="3"/>
      <c r="K29" s="3"/>
    </row>
    <row r="30" spans="2:11" ht="15">
      <c r="B30" s="3" t="s">
        <v>1890</v>
      </c>
      <c r="C30" s="3" t="s">
        <v>12488</v>
      </c>
      <c r="D30" s="3" t="s">
        <v>1573</v>
      </c>
      <c r="E30" s="7"/>
      <c r="F30" s="3" t="s">
        <v>1615</v>
      </c>
      <c r="G30" s="3" t="s">
        <v>1616</v>
      </c>
      <c r="H30" s="3" t="s">
        <v>1617</v>
      </c>
      <c r="I30" s="7" t="s">
        <v>1618</v>
      </c>
      <c r="J30" s="3" t="s">
        <v>1043</v>
      </c>
      <c r="K30" s="3" t="s">
        <v>1043</v>
      </c>
    </row>
    <row r="31" spans="2:11" ht="15">
      <c r="B31" s="3" t="s">
        <v>1055</v>
      </c>
      <c r="C31" s="3" t="s">
        <v>12489</v>
      </c>
      <c r="D31" s="3" t="s">
        <v>1038</v>
      </c>
      <c r="E31" s="7"/>
      <c r="F31" s="3" t="s">
        <v>1646</v>
      </c>
      <c r="G31" s="3" t="s">
        <v>1647</v>
      </c>
      <c r="H31" s="3" t="s">
        <v>1648</v>
      </c>
      <c r="I31" s="7" t="s">
        <v>1049</v>
      </c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12490</v>
      </c>
      <c r="D4" s="4" t="s">
        <v>1019</v>
      </c>
      <c r="E4" s="3" t="s">
        <v>305</v>
      </c>
    </row>
    <row r="5" spans="1:11" ht="16">
      <c r="B5" s="4" t="s">
        <v>1020</v>
      </c>
      <c r="C5" s="13" t="s">
        <v>308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306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12491</v>
      </c>
      <c r="D9" s="3" t="s">
        <v>1038</v>
      </c>
      <c r="E9" s="7"/>
      <c r="F9" s="3" t="s">
        <v>12492</v>
      </c>
      <c r="G9" s="3" t="s">
        <v>12493</v>
      </c>
      <c r="H9" s="3" t="s">
        <v>12494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12495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12496</v>
      </c>
      <c r="D11" s="3" t="s">
        <v>1038</v>
      </c>
      <c r="E11" s="7"/>
      <c r="F11" s="3" t="s">
        <v>12415</v>
      </c>
      <c r="G11" s="3" t="s">
        <v>12416</v>
      </c>
      <c r="H11" s="3" t="s">
        <v>12497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12498</v>
      </c>
      <c r="D12" s="3" t="s">
        <v>1038</v>
      </c>
      <c r="E12" s="7"/>
      <c r="F12" s="3" t="s">
        <v>12453</v>
      </c>
      <c r="G12" s="3" t="s">
        <v>12454</v>
      </c>
      <c r="H12" s="3" t="s">
        <v>12455</v>
      </c>
      <c r="I12" s="7" t="s">
        <v>1054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12499</v>
      </c>
      <c r="D13" s="3" t="s">
        <v>2173</v>
      </c>
      <c r="E13" s="7"/>
      <c r="F13" s="3" t="s">
        <v>12466</v>
      </c>
      <c r="G13" s="3" t="s">
        <v>12500</v>
      </c>
      <c r="H13" s="3" t="s">
        <v>12501</v>
      </c>
      <c r="I13" s="7" t="s">
        <v>1207</v>
      </c>
      <c r="J13" s="3"/>
      <c r="K13" s="3"/>
    </row>
    <row r="14" spans="1:11" ht="15">
      <c r="B14" s="3" t="s">
        <v>1877</v>
      </c>
      <c r="C14" s="3" t="s">
        <v>12502</v>
      </c>
      <c r="D14" s="3" t="s">
        <v>1573</v>
      </c>
      <c r="E14" s="7"/>
      <c r="F14" s="3" t="s">
        <v>12457</v>
      </c>
      <c r="G14" s="3" t="s">
        <v>12503</v>
      </c>
      <c r="H14" s="3"/>
      <c r="I14" s="7" t="s">
        <v>1576</v>
      </c>
      <c r="J14" s="3" t="s">
        <v>1043</v>
      </c>
      <c r="K14" s="3" t="s">
        <v>1043</v>
      </c>
    </row>
    <row r="15" spans="1:11" ht="15">
      <c r="B15" s="3" t="s">
        <v>1161</v>
      </c>
      <c r="C15" s="3" t="s">
        <v>12504</v>
      </c>
      <c r="D15" s="3" t="s">
        <v>1573</v>
      </c>
      <c r="E15" s="7"/>
      <c r="F15" s="3" t="s">
        <v>12460</v>
      </c>
      <c r="G15" s="3" t="s">
        <v>12505</v>
      </c>
      <c r="H15" s="3" t="s">
        <v>12506</v>
      </c>
      <c r="I15" s="7" t="s">
        <v>1576</v>
      </c>
      <c r="J15" s="3" t="s">
        <v>1043</v>
      </c>
      <c r="K15" s="3" t="s">
        <v>1043</v>
      </c>
    </row>
    <row r="16" spans="1:11" ht="15">
      <c r="B16" s="3" t="s">
        <v>1882</v>
      </c>
      <c r="C16" s="3" t="s">
        <v>12507</v>
      </c>
      <c r="D16" s="3" t="s">
        <v>1038</v>
      </c>
      <c r="E16" s="7"/>
      <c r="F16" s="3" t="s">
        <v>1673</v>
      </c>
      <c r="G16" s="3" t="s">
        <v>1674</v>
      </c>
      <c r="H16" s="3" t="s">
        <v>12464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1909</v>
      </c>
      <c r="C17" s="3" t="s">
        <v>12508</v>
      </c>
      <c r="D17" s="3" t="s">
        <v>1038</v>
      </c>
      <c r="E17" s="7"/>
      <c r="F17" s="3" t="s">
        <v>12445</v>
      </c>
      <c r="G17" s="3" t="s">
        <v>12446</v>
      </c>
      <c r="H17" s="3" t="s">
        <v>12447</v>
      </c>
      <c r="I17" s="7" t="s">
        <v>1049</v>
      </c>
      <c r="J17" s="3"/>
      <c r="K17" s="3"/>
    </row>
    <row r="18" spans="2:11" ht="15">
      <c r="B18" s="3" t="s">
        <v>1582</v>
      </c>
      <c r="C18" s="3" t="s">
        <v>12509</v>
      </c>
      <c r="D18" s="3" t="s">
        <v>1066</v>
      </c>
      <c r="E18" s="7" t="s">
        <v>12440</v>
      </c>
      <c r="F18" s="3" t="s">
        <v>12441</v>
      </c>
      <c r="G18" s="3" t="s">
        <v>12442</v>
      </c>
      <c r="H18" s="3" t="s">
        <v>12443</v>
      </c>
      <c r="I18" s="7" t="s">
        <v>1042</v>
      </c>
      <c r="J18" s="3" t="s">
        <v>1043</v>
      </c>
      <c r="K18" s="3" t="s">
        <v>1043</v>
      </c>
    </row>
    <row r="19" spans="2:11" ht="15">
      <c r="B19" s="3" t="s">
        <v>1301</v>
      </c>
      <c r="C19" s="3" t="s">
        <v>12510</v>
      </c>
      <c r="D19" s="3" t="s">
        <v>1038</v>
      </c>
      <c r="E19" s="7"/>
      <c r="F19" s="3" t="s">
        <v>12449</v>
      </c>
      <c r="G19" s="3" t="s">
        <v>12450</v>
      </c>
      <c r="H19" s="3" t="s">
        <v>12451</v>
      </c>
      <c r="I19" s="7" t="s">
        <v>1049</v>
      </c>
      <c r="J19" s="3"/>
      <c r="K19" s="3"/>
    </row>
    <row r="20" spans="2:11" ht="15">
      <c r="B20" s="3" t="s">
        <v>1890</v>
      </c>
      <c r="C20" s="3" t="s">
        <v>12511</v>
      </c>
      <c r="D20" s="3" t="s">
        <v>1038</v>
      </c>
      <c r="E20" s="7"/>
      <c r="F20" s="3" t="s">
        <v>12512</v>
      </c>
      <c r="G20" s="3" t="s">
        <v>12513</v>
      </c>
      <c r="H20" s="3" t="s">
        <v>12514</v>
      </c>
      <c r="I20" s="7" t="s">
        <v>1049</v>
      </c>
      <c r="J20" s="3"/>
      <c r="K20" s="3"/>
    </row>
    <row r="21" spans="2:11" ht="15">
      <c r="B21" s="3" t="s">
        <v>1619</v>
      </c>
      <c r="C21" s="3" t="s">
        <v>12515</v>
      </c>
      <c r="D21" s="3" t="s">
        <v>1038</v>
      </c>
      <c r="E21" s="7"/>
      <c r="F21" s="3" t="s">
        <v>12516</v>
      </c>
      <c r="G21" s="3" t="s">
        <v>12517</v>
      </c>
      <c r="H21" s="3" t="s">
        <v>12518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12519</v>
      </c>
      <c r="D22" s="3" t="s">
        <v>1038</v>
      </c>
      <c r="E22" s="7"/>
      <c r="F22" s="3" t="s">
        <v>12520</v>
      </c>
      <c r="G22" s="3" t="s">
        <v>2066</v>
      </c>
      <c r="H22" s="3" t="s">
        <v>12521</v>
      </c>
      <c r="I22" s="7" t="s">
        <v>1049</v>
      </c>
      <c r="J22" s="3"/>
      <c r="K22" s="3"/>
    </row>
    <row r="23" spans="2:11" ht="15">
      <c r="B23" s="3" t="s">
        <v>1588</v>
      </c>
      <c r="C23" s="3" t="s">
        <v>12522</v>
      </c>
      <c r="D23" s="3" t="s">
        <v>1038</v>
      </c>
      <c r="E23" s="7"/>
      <c r="F23" s="3" t="s">
        <v>12523</v>
      </c>
      <c r="G23" s="3" t="s">
        <v>2069</v>
      </c>
      <c r="H23" s="3" t="s">
        <v>12524</v>
      </c>
      <c r="I23" s="7" t="s">
        <v>1049</v>
      </c>
      <c r="J23" s="3"/>
      <c r="K23" s="3"/>
    </row>
    <row r="24" spans="2:11" ht="15">
      <c r="B24" s="3" t="s">
        <v>1899</v>
      </c>
      <c r="C24" s="3" t="s">
        <v>12525</v>
      </c>
      <c r="D24" s="3" t="s">
        <v>1038</v>
      </c>
      <c r="E24" s="7"/>
      <c r="F24" s="3" t="s">
        <v>12526</v>
      </c>
      <c r="G24" s="3" t="s">
        <v>12527</v>
      </c>
      <c r="H24" s="3"/>
      <c r="I24" s="7" t="s">
        <v>1049</v>
      </c>
      <c r="J24" s="3"/>
      <c r="K24" s="3"/>
    </row>
    <row r="25" spans="2:11" ht="15">
      <c r="B25" s="3" t="s">
        <v>1902</v>
      </c>
      <c r="C25" s="3" t="s">
        <v>12528</v>
      </c>
      <c r="D25" s="3" t="s">
        <v>1038</v>
      </c>
      <c r="E25" s="7"/>
      <c r="F25" s="3" t="s">
        <v>12529</v>
      </c>
      <c r="G25" s="3" t="s">
        <v>12530</v>
      </c>
      <c r="H25" s="3" t="s">
        <v>12531</v>
      </c>
      <c r="I25" s="7" t="s">
        <v>1049</v>
      </c>
      <c r="J25" s="3" t="s">
        <v>1043</v>
      </c>
      <c r="K25" s="3" t="s">
        <v>1043</v>
      </c>
    </row>
    <row r="26" spans="2:11" ht="15">
      <c r="B26" s="3" t="s">
        <v>1146</v>
      </c>
      <c r="C26" s="3" t="s">
        <v>12532</v>
      </c>
      <c r="D26" s="3" t="s">
        <v>1038</v>
      </c>
      <c r="E26" s="7"/>
      <c r="F26" s="3" t="s">
        <v>12533</v>
      </c>
      <c r="G26" s="3" t="s">
        <v>12534</v>
      </c>
      <c r="H26" s="3"/>
      <c r="I26" s="7" t="s">
        <v>1076</v>
      </c>
      <c r="J26" s="3"/>
      <c r="K26" s="3"/>
    </row>
    <row r="27" spans="2:11" ht="15">
      <c r="B27" s="3" t="s">
        <v>1906</v>
      </c>
      <c r="C27" s="3" t="s">
        <v>12535</v>
      </c>
      <c r="D27" s="3" t="s">
        <v>1038</v>
      </c>
      <c r="E27" s="7"/>
      <c r="F27" s="3" t="s">
        <v>12536</v>
      </c>
      <c r="G27" s="3" t="s">
        <v>12537</v>
      </c>
      <c r="H27" s="3" t="s">
        <v>12538</v>
      </c>
      <c r="I27" s="7" t="s">
        <v>1049</v>
      </c>
      <c r="J27" s="3" t="s">
        <v>1043</v>
      </c>
      <c r="K27" s="3" t="s">
        <v>1043</v>
      </c>
    </row>
    <row r="28" spans="2:11" ht="15">
      <c r="B28" s="3" t="s">
        <v>1886</v>
      </c>
      <c r="C28" s="3" t="s">
        <v>12539</v>
      </c>
      <c r="D28" s="3" t="s">
        <v>1573</v>
      </c>
      <c r="E28" s="7"/>
      <c r="F28" s="3" t="s">
        <v>1615</v>
      </c>
      <c r="G28" s="3" t="s">
        <v>1616</v>
      </c>
      <c r="H28" s="3" t="s">
        <v>1617</v>
      </c>
      <c r="I28" s="7" t="s">
        <v>1618</v>
      </c>
      <c r="J28" s="3" t="s">
        <v>1043</v>
      </c>
      <c r="K28" s="3" t="s">
        <v>1043</v>
      </c>
    </row>
    <row r="29" spans="2:11" ht="15">
      <c r="B29" s="3" t="s">
        <v>1055</v>
      </c>
      <c r="C29" s="3" t="s">
        <v>12540</v>
      </c>
      <c r="D29" s="3" t="s">
        <v>1038</v>
      </c>
      <c r="E29" s="7"/>
      <c r="F29" s="3" t="s">
        <v>1646</v>
      </c>
      <c r="G29" s="3" t="s">
        <v>1647</v>
      </c>
      <c r="H29" s="3" t="s">
        <v>1648</v>
      </c>
      <c r="I29" s="7" t="s">
        <v>1049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12541</v>
      </c>
      <c r="D4" s="4" t="s">
        <v>1019</v>
      </c>
      <c r="E4" s="3" t="s">
        <v>309</v>
      </c>
    </row>
    <row r="5" spans="1:11" ht="16">
      <c r="B5" s="4" t="s">
        <v>1020</v>
      </c>
      <c r="C5" s="13" t="s">
        <v>312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310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12542</v>
      </c>
      <c r="D9" s="3" t="s">
        <v>1038</v>
      </c>
      <c r="E9" s="7"/>
      <c r="F9" s="3" t="s">
        <v>12543</v>
      </c>
      <c r="G9" s="3" t="s">
        <v>12544</v>
      </c>
      <c r="H9" s="3" t="s">
        <v>12545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12546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12547</v>
      </c>
      <c r="D11" s="3" t="s">
        <v>1038</v>
      </c>
      <c r="E11" s="7"/>
      <c r="F11" s="3" t="s">
        <v>12415</v>
      </c>
      <c r="G11" s="3" t="s">
        <v>12416</v>
      </c>
      <c r="H11" s="3" t="s">
        <v>12497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12548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12549</v>
      </c>
      <c r="D13" s="3" t="s">
        <v>1038</v>
      </c>
      <c r="E13" s="7"/>
      <c r="F13" s="3" t="s">
        <v>12453</v>
      </c>
      <c r="G13" s="3" t="s">
        <v>12454</v>
      </c>
      <c r="H13" s="3" t="s">
        <v>12455</v>
      </c>
      <c r="I13" s="7" t="s">
        <v>1054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12550</v>
      </c>
      <c r="D14" s="3" t="s">
        <v>2173</v>
      </c>
      <c r="E14" s="7"/>
      <c r="F14" s="3" t="s">
        <v>12466</v>
      </c>
      <c r="G14" s="3" t="s">
        <v>12500</v>
      </c>
      <c r="H14" s="3" t="s">
        <v>12551</v>
      </c>
      <c r="I14" s="7" t="s">
        <v>1207</v>
      </c>
      <c r="J14" s="3"/>
      <c r="K14" s="3"/>
    </row>
    <row r="15" spans="1:11" ht="15">
      <c r="B15" s="3" t="s">
        <v>1877</v>
      </c>
      <c r="C15" s="3" t="s">
        <v>12552</v>
      </c>
      <c r="D15" s="3" t="s">
        <v>1573</v>
      </c>
      <c r="E15" s="7"/>
      <c r="F15" s="3" t="s">
        <v>12457</v>
      </c>
      <c r="G15" s="3" t="s">
        <v>12503</v>
      </c>
      <c r="H15" s="3"/>
      <c r="I15" s="7" t="s">
        <v>1576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12553</v>
      </c>
      <c r="D16" s="3" t="s">
        <v>1573</v>
      </c>
      <c r="E16" s="7"/>
      <c r="F16" s="3" t="s">
        <v>12460</v>
      </c>
      <c r="G16" s="3" t="s">
        <v>12505</v>
      </c>
      <c r="H16" s="3" t="s">
        <v>12506</v>
      </c>
      <c r="I16" s="7" t="s">
        <v>1576</v>
      </c>
      <c r="J16" s="3" t="s">
        <v>1043</v>
      </c>
      <c r="K16" s="3" t="s">
        <v>1043</v>
      </c>
    </row>
    <row r="17" spans="2:11" ht="15">
      <c r="B17" s="3" t="s">
        <v>1301</v>
      </c>
      <c r="C17" s="3" t="s">
        <v>12554</v>
      </c>
      <c r="D17" s="3" t="s">
        <v>1038</v>
      </c>
      <c r="E17" s="7"/>
      <c r="F17" s="3" t="s">
        <v>12533</v>
      </c>
      <c r="G17" s="3" t="s">
        <v>12534</v>
      </c>
      <c r="H17" s="3"/>
      <c r="I17" s="7" t="s">
        <v>1076</v>
      </c>
      <c r="J17" s="3"/>
      <c r="K17" s="3"/>
    </row>
    <row r="18" spans="2:11" ht="15">
      <c r="B18" s="3" t="s">
        <v>1912</v>
      </c>
      <c r="C18" s="3" t="s">
        <v>12555</v>
      </c>
      <c r="D18" s="3" t="s">
        <v>1038</v>
      </c>
      <c r="E18" s="7"/>
      <c r="F18" s="3" t="s">
        <v>12536</v>
      </c>
      <c r="G18" s="3" t="s">
        <v>12537</v>
      </c>
      <c r="H18" s="3" t="s">
        <v>12538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1882</v>
      </c>
      <c r="C19" s="3" t="s">
        <v>12556</v>
      </c>
      <c r="D19" s="3" t="s">
        <v>1038</v>
      </c>
      <c r="E19" s="7"/>
      <c r="F19" s="3" t="s">
        <v>1673</v>
      </c>
      <c r="G19" s="3" t="s">
        <v>1674</v>
      </c>
      <c r="H19" s="3" t="s">
        <v>12464</v>
      </c>
      <c r="I19" s="7" t="s">
        <v>1054</v>
      </c>
      <c r="J19" s="3" t="s">
        <v>1043</v>
      </c>
      <c r="K19" s="3" t="s">
        <v>1043</v>
      </c>
    </row>
    <row r="20" spans="2:11" ht="15">
      <c r="B20" s="3" t="s">
        <v>1582</v>
      </c>
      <c r="C20" s="3" t="s">
        <v>12557</v>
      </c>
      <c r="D20" s="3" t="s">
        <v>1066</v>
      </c>
      <c r="E20" s="7" t="s">
        <v>12440</v>
      </c>
      <c r="F20" s="3" t="s">
        <v>12441</v>
      </c>
      <c r="G20" s="3" t="s">
        <v>12442</v>
      </c>
      <c r="H20" s="3" t="s">
        <v>12443</v>
      </c>
      <c r="I20" s="7" t="s">
        <v>1042</v>
      </c>
      <c r="J20" s="3" t="s">
        <v>1043</v>
      </c>
      <c r="K20" s="3" t="s">
        <v>1043</v>
      </c>
    </row>
    <row r="21" spans="2:11" ht="15">
      <c r="B21" s="3" t="s">
        <v>1140</v>
      </c>
      <c r="C21" s="3" t="s">
        <v>12558</v>
      </c>
      <c r="D21" s="3" t="s">
        <v>1038</v>
      </c>
      <c r="E21" s="7"/>
      <c r="F21" s="3" t="s">
        <v>12445</v>
      </c>
      <c r="G21" s="3" t="s">
        <v>12446</v>
      </c>
      <c r="H21" s="3" t="s">
        <v>12447</v>
      </c>
      <c r="I21" s="7" t="s">
        <v>1049</v>
      </c>
      <c r="J21" s="3"/>
      <c r="K21" s="3"/>
    </row>
    <row r="22" spans="2:11" ht="15">
      <c r="B22" s="3" t="s">
        <v>1169</v>
      </c>
      <c r="C22" s="3" t="s">
        <v>12559</v>
      </c>
      <c r="D22" s="3" t="s">
        <v>1038</v>
      </c>
      <c r="E22" s="7"/>
      <c r="F22" s="3" t="s">
        <v>12449</v>
      </c>
      <c r="G22" s="3" t="s">
        <v>12450</v>
      </c>
      <c r="H22" s="3" t="s">
        <v>12451</v>
      </c>
      <c r="I22" s="7" t="s">
        <v>1049</v>
      </c>
      <c r="J22" s="3"/>
      <c r="K22" s="3"/>
    </row>
    <row r="23" spans="2:11" ht="15">
      <c r="B23" s="3" t="s">
        <v>1890</v>
      </c>
      <c r="C23" s="3" t="s">
        <v>12560</v>
      </c>
      <c r="D23" s="3" t="s">
        <v>1038</v>
      </c>
      <c r="E23" s="7"/>
      <c r="F23" s="3" t="s">
        <v>12512</v>
      </c>
      <c r="G23" s="3" t="s">
        <v>12513</v>
      </c>
      <c r="H23" s="3" t="s">
        <v>12514</v>
      </c>
      <c r="I23" s="7" t="s">
        <v>1049</v>
      </c>
      <c r="J23" s="3"/>
      <c r="K23" s="3"/>
    </row>
    <row r="24" spans="2:11" ht="15">
      <c r="B24" s="3" t="s">
        <v>1619</v>
      </c>
      <c r="C24" s="3" t="s">
        <v>12561</v>
      </c>
      <c r="D24" s="3" t="s">
        <v>1038</v>
      </c>
      <c r="E24" s="7"/>
      <c r="F24" s="3" t="s">
        <v>12516</v>
      </c>
      <c r="G24" s="3" t="s">
        <v>12517</v>
      </c>
      <c r="H24" s="3" t="s">
        <v>12518</v>
      </c>
      <c r="I24" s="7" t="s">
        <v>1049</v>
      </c>
      <c r="J24" s="3"/>
      <c r="K24" s="3"/>
    </row>
    <row r="25" spans="2:11" ht="15">
      <c r="B25" s="3" t="s">
        <v>1895</v>
      </c>
      <c r="C25" s="3" t="s">
        <v>12562</v>
      </c>
      <c r="D25" s="3" t="s">
        <v>1038</v>
      </c>
      <c r="E25" s="7"/>
      <c r="F25" s="3" t="s">
        <v>12563</v>
      </c>
      <c r="G25" s="3" t="s">
        <v>12564</v>
      </c>
      <c r="H25" s="3" t="s">
        <v>12565</v>
      </c>
      <c r="I25" s="7" t="s">
        <v>1049</v>
      </c>
      <c r="J25" s="3"/>
      <c r="K25" s="3"/>
    </row>
    <row r="26" spans="2:11" ht="15">
      <c r="B26" s="3" t="s">
        <v>1588</v>
      </c>
      <c r="C26" s="3" t="s">
        <v>12566</v>
      </c>
      <c r="D26" s="3" t="s">
        <v>1038</v>
      </c>
      <c r="E26" s="7"/>
      <c r="F26" s="3" t="s">
        <v>12567</v>
      </c>
      <c r="G26" s="3" t="s">
        <v>12568</v>
      </c>
      <c r="H26" s="3" t="s">
        <v>12569</v>
      </c>
      <c r="I26" s="7" t="s">
        <v>1049</v>
      </c>
      <c r="J26" s="3"/>
      <c r="K26" s="3"/>
    </row>
    <row r="27" spans="2:11" ht="15">
      <c r="B27" s="3" t="s">
        <v>1899</v>
      </c>
      <c r="C27" s="3" t="s">
        <v>12570</v>
      </c>
      <c r="D27" s="3" t="s">
        <v>1038</v>
      </c>
      <c r="E27" s="7"/>
      <c r="F27" s="3" t="s">
        <v>12520</v>
      </c>
      <c r="G27" s="3" t="s">
        <v>2066</v>
      </c>
      <c r="H27" s="3" t="s">
        <v>12521</v>
      </c>
      <c r="I27" s="7" t="s">
        <v>1049</v>
      </c>
      <c r="J27" s="3"/>
      <c r="K27" s="3"/>
    </row>
    <row r="28" spans="2:11" ht="15">
      <c r="B28" s="3" t="s">
        <v>1902</v>
      </c>
      <c r="C28" s="3" t="s">
        <v>12571</v>
      </c>
      <c r="D28" s="3" t="s">
        <v>1038</v>
      </c>
      <c r="E28" s="7"/>
      <c r="F28" s="3" t="s">
        <v>12523</v>
      </c>
      <c r="G28" s="3" t="s">
        <v>2069</v>
      </c>
      <c r="H28" s="3" t="s">
        <v>12524</v>
      </c>
      <c r="I28" s="7" t="s">
        <v>1049</v>
      </c>
      <c r="J28" s="3"/>
      <c r="K28" s="3"/>
    </row>
    <row r="29" spans="2:11" ht="15">
      <c r="B29" s="3" t="s">
        <v>1146</v>
      </c>
      <c r="C29" s="3" t="s">
        <v>12572</v>
      </c>
      <c r="D29" s="3" t="s">
        <v>1038</v>
      </c>
      <c r="E29" s="7"/>
      <c r="F29" s="3" t="s">
        <v>12573</v>
      </c>
      <c r="G29" s="3" t="s">
        <v>2046</v>
      </c>
      <c r="H29" s="3" t="s">
        <v>12574</v>
      </c>
      <c r="I29" s="7" t="s">
        <v>1049</v>
      </c>
      <c r="J29" s="3"/>
      <c r="K29" s="3"/>
    </row>
    <row r="30" spans="2:11" ht="15">
      <c r="B30" s="3" t="s">
        <v>1906</v>
      </c>
      <c r="C30" s="3" t="s">
        <v>12575</v>
      </c>
      <c r="D30" s="3" t="s">
        <v>1038</v>
      </c>
      <c r="E30" s="7"/>
      <c r="F30" s="3" t="s">
        <v>12576</v>
      </c>
      <c r="G30" s="3" t="s">
        <v>2049</v>
      </c>
      <c r="H30" s="3" t="s">
        <v>12577</v>
      </c>
      <c r="I30" s="7" t="s">
        <v>1049</v>
      </c>
      <c r="J30" s="3"/>
      <c r="K30" s="3"/>
    </row>
    <row r="31" spans="2:11" ht="15">
      <c r="B31" s="3" t="s">
        <v>1909</v>
      </c>
      <c r="C31" s="3" t="s">
        <v>12578</v>
      </c>
      <c r="D31" s="3" t="s">
        <v>1038</v>
      </c>
      <c r="E31" s="7"/>
      <c r="F31" s="3" t="s">
        <v>12526</v>
      </c>
      <c r="G31" s="3" t="s">
        <v>12527</v>
      </c>
      <c r="H31" s="3"/>
      <c r="I31" s="7" t="s">
        <v>1054</v>
      </c>
      <c r="J31" s="3"/>
      <c r="K31" s="3"/>
    </row>
    <row r="32" spans="2:11" ht="15">
      <c r="B32" s="3" t="s">
        <v>1886</v>
      </c>
      <c r="C32" s="3" t="s">
        <v>12579</v>
      </c>
      <c r="D32" s="3" t="s">
        <v>1573</v>
      </c>
      <c r="E32" s="7"/>
      <c r="F32" s="3" t="s">
        <v>1615</v>
      </c>
      <c r="G32" s="3" t="s">
        <v>1616</v>
      </c>
      <c r="H32" s="3" t="s">
        <v>1617</v>
      </c>
      <c r="I32" s="7" t="s">
        <v>1618</v>
      </c>
      <c r="J32" s="3" t="s">
        <v>1043</v>
      </c>
      <c r="K32" s="3" t="s">
        <v>1043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12580</v>
      </c>
      <c r="D4" s="4" t="s">
        <v>1019</v>
      </c>
      <c r="E4" s="3" t="s">
        <v>313</v>
      </c>
    </row>
    <row r="5" spans="1:11" ht="16">
      <c r="B5" s="4" t="s">
        <v>1020</v>
      </c>
      <c r="C5" s="13" t="s">
        <v>316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314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12581</v>
      </c>
      <c r="D9" s="3" t="s">
        <v>1038</v>
      </c>
      <c r="E9" s="7"/>
      <c r="F9" s="3" t="s">
        <v>12582</v>
      </c>
      <c r="G9" s="3" t="s">
        <v>12583</v>
      </c>
      <c r="H9" s="3" t="s">
        <v>12584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12585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12586</v>
      </c>
      <c r="D11" s="3" t="s">
        <v>1038</v>
      </c>
      <c r="E11" s="7"/>
      <c r="F11" s="3" t="s">
        <v>12415</v>
      </c>
      <c r="G11" s="3" t="s">
        <v>12416</v>
      </c>
      <c r="H11" s="3" t="s">
        <v>12497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12587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12588</v>
      </c>
      <c r="D13" s="3" t="s">
        <v>1038</v>
      </c>
      <c r="E13" s="7"/>
      <c r="F13" s="3" t="s">
        <v>12453</v>
      </c>
      <c r="G13" s="3" t="s">
        <v>12454</v>
      </c>
      <c r="H13" s="3" t="s">
        <v>12455</v>
      </c>
      <c r="I13" s="7" t="s">
        <v>1054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12589</v>
      </c>
      <c r="D14" s="3" t="s">
        <v>2173</v>
      </c>
      <c r="E14" s="7"/>
      <c r="F14" s="3" t="s">
        <v>12466</v>
      </c>
      <c r="G14" s="3" t="s">
        <v>12500</v>
      </c>
      <c r="H14" s="3" t="s">
        <v>12590</v>
      </c>
      <c r="I14" s="7" t="s">
        <v>1207</v>
      </c>
      <c r="J14" s="3"/>
      <c r="K14" s="3"/>
    </row>
    <row r="15" spans="1:11" ht="15">
      <c r="B15" s="3" t="s">
        <v>1877</v>
      </c>
      <c r="C15" s="3" t="s">
        <v>12591</v>
      </c>
      <c r="D15" s="3" t="s">
        <v>1573</v>
      </c>
      <c r="E15" s="7"/>
      <c r="F15" s="3" t="s">
        <v>12457</v>
      </c>
      <c r="G15" s="3" t="s">
        <v>12503</v>
      </c>
      <c r="H15" s="3"/>
      <c r="I15" s="7" t="s">
        <v>1576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12592</v>
      </c>
      <c r="D16" s="3" t="s">
        <v>1573</v>
      </c>
      <c r="E16" s="7"/>
      <c r="F16" s="3" t="s">
        <v>12460</v>
      </c>
      <c r="G16" s="3" t="s">
        <v>12505</v>
      </c>
      <c r="H16" s="3" t="s">
        <v>12506</v>
      </c>
      <c r="I16" s="7" t="s">
        <v>1576</v>
      </c>
      <c r="J16" s="3" t="s">
        <v>1043</v>
      </c>
      <c r="K16" s="3" t="s">
        <v>1043</v>
      </c>
    </row>
    <row r="17" spans="2:11" ht="15">
      <c r="B17" s="3" t="s">
        <v>1882</v>
      </c>
      <c r="C17" s="3" t="s">
        <v>12593</v>
      </c>
      <c r="D17" s="3" t="s">
        <v>1038</v>
      </c>
      <c r="E17" s="7"/>
      <c r="F17" s="3" t="s">
        <v>1673</v>
      </c>
      <c r="G17" s="3" t="s">
        <v>1674</v>
      </c>
      <c r="H17" s="3" t="s">
        <v>12464</v>
      </c>
      <c r="I17" s="7" t="s">
        <v>1054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12594</v>
      </c>
      <c r="D18" s="3" t="s">
        <v>1066</v>
      </c>
      <c r="E18" s="7" t="s">
        <v>12440</v>
      </c>
      <c r="F18" s="3" t="s">
        <v>12441</v>
      </c>
      <c r="G18" s="3" t="s">
        <v>12442</v>
      </c>
      <c r="H18" s="3" t="s">
        <v>12443</v>
      </c>
      <c r="I18" s="7" t="s">
        <v>1042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12595</v>
      </c>
      <c r="D19" s="3" t="s">
        <v>1573</v>
      </c>
      <c r="E19" s="7"/>
      <c r="F19" s="3" t="s">
        <v>1615</v>
      </c>
      <c r="G19" s="3" t="s">
        <v>1616</v>
      </c>
      <c r="H19" s="3" t="s">
        <v>1617</v>
      </c>
      <c r="I19" s="7" t="s">
        <v>1618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12596</v>
      </c>
      <c r="D20" s="3" t="s">
        <v>1038</v>
      </c>
      <c r="E20" s="7"/>
      <c r="F20" s="3" t="s">
        <v>12512</v>
      </c>
      <c r="G20" s="3" t="s">
        <v>12513</v>
      </c>
      <c r="H20" s="3" t="s">
        <v>12514</v>
      </c>
      <c r="I20" s="7" t="s">
        <v>1049</v>
      </c>
      <c r="J20" s="3"/>
      <c r="K20" s="3"/>
    </row>
    <row r="21" spans="2:11" ht="15">
      <c r="B21" s="3" t="s">
        <v>1619</v>
      </c>
      <c r="C21" s="3" t="s">
        <v>12597</v>
      </c>
      <c r="D21" s="3" t="s">
        <v>1038</v>
      </c>
      <c r="E21" s="7"/>
      <c r="F21" s="3" t="s">
        <v>12516</v>
      </c>
      <c r="G21" s="3" t="s">
        <v>12517</v>
      </c>
      <c r="H21" s="3" t="s">
        <v>12518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12598</v>
      </c>
      <c r="D22" s="3" t="s">
        <v>1038</v>
      </c>
      <c r="E22" s="7"/>
      <c r="F22" s="3" t="s">
        <v>12520</v>
      </c>
      <c r="G22" s="3" t="s">
        <v>2066</v>
      </c>
      <c r="H22" s="3" t="s">
        <v>12521</v>
      </c>
      <c r="I22" s="7" t="s">
        <v>1049</v>
      </c>
      <c r="J22" s="3"/>
      <c r="K22" s="3"/>
    </row>
    <row r="23" spans="2:11" ht="15">
      <c r="B23" s="3" t="s">
        <v>1588</v>
      </c>
      <c r="C23" s="3" t="s">
        <v>12599</v>
      </c>
      <c r="D23" s="3" t="s">
        <v>1038</v>
      </c>
      <c r="E23" s="7"/>
      <c r="F23" s="3" t="s">
        <v>12523</v>
      </c>
      <c r="G23" s="3" t="s">
        <v>2069</v>
      </c>
      <c r="H23" s="3" t="s">
        <v>12524</v>
      </c>
      <c r="I23" s="7" t="s">
        <v>1049</v>
      </c>
      <c r="J23" s="3"/>
      <c r="K23" s="3"/>
    </row>
    <row r="24" spans="2:11" ht="15">
      <c r="B24" s="3" t="s">
        <v>1899</v>
      </c>
      <c r="C24" s="3" t="s">
        <v>12600</v>
      </c>
      <c r="D24" s="3" t="s">
        <v>1038</v>
      </c>
      <c r="E24" s="7"/>
      <c r="F24" s="3" t="s">
        <v>12526</v>
      </c>
      <c r="G24" s="3" t="s">
        <v>12527</v>
      </c>
      <c r="H24" s="3"/>
      <c r="I24" s="7" t="s">
        <v>1054</v>
      </c>
      <c r="J24" s="3"/>
      <c r="K24" s="3"/>
    </row>
    <row r="25" spans="2:11" ht="15">
      <c r="B25" s="3" t="s">
        <v>1902</v>
      </c>
      <c r="C25" s="3" t="s">
        <v>12601</v>
      </c>
      <c r="D25" s="3" t="s">
        <v>1038</v>
      </c>
      <c r="E25" s="7"/>
      <c r="F25" s="3" t="s">
        <v>12533</v>
      </c>
      <c r="G25" s="3" t="s">
        <v>12534</v>
      </c>
      <c r="H25" s="3"/>
      <c r="I25" s="7" t="s">
        <v>1076</v>
      </c>
      <c r="J25" s="3"/>
      <c r="K25" s="3"/>
    </row>
    <row r="26" spans="2:11" ht="15">
      <c r="B26" s="3" t="s">
        <v>1146</v>
      </c>
      <c r="C26" s="3" t="s">
        <v>12602</v>
      </c>
      <c r="D26" s="3" t="s">
        <v>1038</v>
      </c>
      <c r="E26" s="7"/>
      <c r="F26" s="3" t="s">
        <v>12536</v>
      </c>
      <c r="G26" s="3" t="s">
        <v>12537</v>
      </c>
      <c r="H26" s="3" t="s">
        <v>12538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1906</v>
      </c>
      <c r="C27" s="3" t="s">
        <v>12603</v>
      </c>
      <c r="D27" s="3" t="s">
        <v>1038</v>
      </c>
      <c r="E27" s="7"/>
      <c r="F27" s="3" t="s">
        <v>12445</v>
      </c>
      <c r="G27" s="3" t="s">
        <v>12446</v>
      </c>
      <c r="H27" s="3" t="s">
        <v>12447</v>
      </c>
      <c r="I27" s="7" t="s">
        <v>1049</v>
      </c>
      <c r="J27" s="3"/>
      <c r="K27" s="3"/>
    </row>
    <row r="28" spans="2:11" ht="15">
      <c r="B28" s="3" t="s">
        <v>1909</v>
      </c>
      <c r="C28" s="3" t="s">
        <v>12604</v>
      </c>
      <c r="D28" s="3" t="s">
        <v>1038</v>
      </c>
      <c r="E28" s="7"/>
      <c r="F28" s="3" t="s">
        <v>12449</v>
      </c>
      <c r="G28" s="3" t="s">
        <v>12450</v>
      </c>
      <c r="H28" s="3" t="s">
        <v>12451</v>
      </c>
      <c r="I28" s="7" t="s">
        <v>1049</v>
      </c>
      <c r="J28" s="3"/>
      <c r="K28" s="3"/>
    </row>
    <row r="29" spans="2:11" ht="15">
      <c r="B29" s="3" t="s">
        <v>1301</v>
      </c>
      <c r="C29" s="3" t="s">
        <v>12605</v>
      </c>
      <c r="D29" s="3" t="s">
        <v>1038</v>
      </c>
      <c r="E29" s="7"/>
      <c r="F29" s="3" t="s">
        <v>12606</v>
      </c>
      <c r="G29" s="3" t="s">
        <v>12607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12608</v>
      </c>
      <c r="D30" s="3" t="s">
        <v>1038</v>
      </c>
      <c r="E30" s="7"/>
      <c r="F30" s="3" t="s">
        <v>12609</v>
      </c>
      <c r="G30" s="3" t="s">
        <v>12610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12611</v>
      </c>
      <c r="D31" s="3" t="s">
        <v>1038</v>
      </c>
      <c r="E31" s="7"/>
      <c r="F31" s="3" t="s">
        <v>12612</v>
      </c>
      <c r="G31" s="3" t="s">
        <v>12613</v>
      </c>
      <c r="H31" s="3" t="s">
        <v>1098</v>
      </c>
      <c r="I31" s="7"/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K5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12614</v>
      </c>
      <c r="D4" s="4" t="s">
        <v>1019</v>
      </c>
      <c r="E4" s="3" t="s">
        <v>317</v>
      </c>
    </row>
    <row r="5" spans="1:11" ht="16">
      <c r="B5" s="4" t="s">
        <v>1020</v>
      </c>
      <c r="C5" s="13" t="s">
        <v>320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318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12615</v>
      </c>
      <c r="D9" s="3" t="s">
        <v>1038</v>
      </c>
      <c r="E9" s="7"/>
      <c r="F9" s="3" t="s">
        <v>12616</v>
      </c>
      <c r="G9" s="3" t="s">
        <v>12617</v>
      </c>
      <c r="H9" s="3" t="s">
        <v>12618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12619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10" t="s">
        <v>1050</v>
      </c>
      <c r="C11" s="10" t="s">
        <v>12620</v>
      </c>
      <c r="D11" s="10" t="s">
        <v>1038</v>
      </c>
      <c r="E11" s="11"/>
      <c r="F11" s="10" t="s">
        <v>12492</v>
      </c>
      <c r="G11" s="10" t="s">
        <v>12493</v>
      </c>
      <c r="H11" s="10" t="s">
        <v>12621</v>
      </c>
      <c r="I11" s="11" t="s">
        <v>1042</v>
      </c>
      <c r="J11" s="10" t="s">
        <v>1043</v>
      </c>
      <c r="K11" s="10" t="s">
        <v>1043</v>
      </c>
    </row>
    <row r="12" spans="1:11" ht="15">
      <c r="B12" s="3" t="s">
        <v>1055</v>
      </c>
      <c r="C12" s="3" t="s">
        <v>12622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12623</v>
      </c>
      <c r="D13" s="3" t="s">
        <v>1573</v>
      </c>
      <c r="E13" s="7"/>
      <c r="F13" s="3" t="s">
        <v>1615</v>
      </c>
      <c r="G13" s="3" t="s">
        <v>1616</v>
      </c>
      <c r="H13" s="3" t="s">
        <v>1617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12624</v>
      </c>
      <c r="D14" s="3" t="s">
        <v>1038</v>
      </c>
      <c r="E14" s="7"/>
      <c r="F14" s="3" t="s">
        <v>12625</v>
      </c>
      <c r="G14" s="3" t="s">
        <v>12626</v>
      </c>
      <c r="H14" s="3" t="s">
        <v>12627</v>
      </c>
      <c r="I14" s="7" t="s">
        <v>1054</v>
      </c>
      <c r="J14" s="3"/>
      <c r="K14" s="3"/>
    </row>
    <row r="15" spans="1:11" ht="15">
      <c r="B15" s="3" t="s">
        <v>1877</v>
      </c>
      <c r="C15" s="3" t="s">
        <v>12628</v>
      </c>
      <c r="D15" s="3" t="s">
        <v>1038</v>
      </c>
      <c r="E15" s="7"/>
      <c r="F15" s="3" t="s">
        <v>8560</v>
      </c>
      <c r="G15" s="3" t="s">
        <v>12629</v>
      </c>
      <c r="H15" s="3" t="s">
        <v>12630</v>
      </c>
      <c r="I15" s="7" t="s">
        <v>1049</v>
      </c>
      <c r="J15" s="3"/>
      <c r="K15" s="3"/>
    </row>
    <row r="16" spans="1:11" ht="15">
      <c r="B16" s="3" t="s">
        <v>1161</v>
      </c>
      <c r="C16" s="3" t="s">
        <v>12631</v>
      </c>
      <c r="D16" s="3" t="s">
        <v>1038</v>
      </c>
      <c r="E16" s="7"/>
      <c r="F16" s="3" t="s">
        <v>8563</v>
      </c>
      <c r="G16" s="3" t="s">
        <v>12632</v>
      </c>
      <c r="H16" s="3" t="s">
        <v>12633</v>
      </c>
      <c r="I16" s="7" t="s">
        <v>1049</v>
      </c>
      <c r="J16" s="3"/>
      <c r="K16" s="3"/>
    </row>
    <row r="17" spans="2:11" ht="15">
      <c r="B17" s="3" t="s">
        <v>1882</v>
      </c>
      <c r="C17" s="3" t="s">
        <v>12634</v>
      </c>
      <c r="D17" s="3" t="s">
        <v>1038</v>
      </c>
      <c r="E17" s="7"/>
      <c r="F17" s="3" t="s">
        <v>8580</v>
      </c>
      <c r="G17" s="3" t="s">
        <v>12635</v>
      </c>
      <c r="H17" s="3" t="s">
        <v>12636</v>
      </c>
      <c r="I17" s="7" t="s">
        <v>1054</v>
      </c>
      <c r="J17" s="3"/>
      <c r="K17" s="3"/>
    </row>
    <row r="18" spans="2:11" ht="15">
      <c r="B18" s="3" t="s">
        <v>1582</v>
      </c>
      <c r="C18" s="3" t="s">
        <v>12637</v>
      </c>
      <c r="D18" s="3" t="s">
        <v>1038</v>
      </c>
      <c r="E18" s="7"/>
      <c r="F18" s="3" t="s">
        <v>8583</v>
      </c>
      <c r="G18" s="3" t="s">
        <v>12638</v>
      </c>
      <c r="H18" s="3" t="s">
        <v>12639</v>
      </c>
      <c r="I18" s="7" t="s">
        <v>1054</v>
      </c>
      <c r="J18" s="3"/>
      <c r="K18" s="3"/>
    </row>
    <row r="19" spans="2:11" ht="15">
      <c r="B19" s="3" t="s">
        <v>1886</v>
      </c>
      <c r="C19" s="3" t="s">
        <v>12640</v>
      </c>
      <c r="D19" s="3" t="s">
        <v>1573</v>
      </c>
      <c r="E19" s="7"/>
      <c r="F19" s="3" t="s">
        <v>12641</v>
      </c>
      <c r="G19" s="3" t="s">
        <v>12642</v>
      </c>
      <c r="H19" s="3"/>
      <c r="I19" s="7" t="s">
        <v>1576</v>
      </c>
      <c r="J19" s="3"/>
      <c r="K19" s="3"/>
    </row>
    <row r="20" spans="2:11" ht="15">
      <c r="B20" s="3" t="s">
        <v>1890</v>
      </c>
      <c r="C20" s="3" t="s">
        <v>12643</v>
      </c>
      <c r="D20" s="3" t="s">
        <v>1573</v>
      </c>
      <c r="E20" s="7"/>
      <c r="F20" s="3" t="s">
        <v>12644</v>
      </c>
      <c r="G20" s="3" t="s">
        <v>12645</v>
      </c>
      <c r="H20" s="3"/>
      <c r="I20" s="7" t="s">
        <v>1576</v>
      </c>
      <c r="J20" s="3"/>
      <c r="K20" s="3"/>
    </row>
    <row r="21" spans="2:11" ht="15">
      <c r="B21" s="3" t="s">
        <v>1619</v>
      </c>
      <c r="C21" s="3" t="s">
        <v>12646</v>
      </c>
      <c r="D21" s="3" t="s">
        <v>1038</v>
      </c>
      <c r="E21" s="7"/>
      <c r="F21" s="3" t="s">
        <v>12647</v>
      </c>
      <c r="G21" s="3" t="s">
        <v>12648</v>
      </c>
      <c r="H21" s="3" t="s">
        <v>12649</v>
      </c>
      <c r="I21" s="7" t="s">
        <v>1076</v>
      </c>
      <c r="J21" s="3"/>
      <c r="K21" s="3"/>
    </row>
    <row r="22" spans="2:11" ht="15">
      <c r="B22" s="3" t="s">
        <v>1895</v>
      </c>
      <c r="C22" s="3" t="s">
        <v>12650</v>
      </c>
      <c r="D22" s="3" t="s">
        <v>1066</v>
      </c>
      <c r="E22" s="7" t="s">
        <v>12651</v>
      </c>
      <c r="F22" s="3" t="s">
        <v>12652</v>
      </c>
      <c r="G22" s="3" t="s">
        <v>12653</v>
      </c>
      <c r="H22" s="3" t="s">
        <v>12654</v>
      </c>
      <c r="I22" s="7" t="s">
        <v>1042</v>
      </c>
      <c r="J22" s="3"/>
      <c r="K22" s="3"/>
    </row>
    <row r="23" spans="2:11" ht="15">
      <c r="B23" s="3" t="s">
        <v>1588</v>
      </c>
      <c r="C23" s="3" t="s">
        <v>12655</v>
      </c>
      <c r="D23" s="3" t="s">
        <v>1066</v>
      </c>
      <c r="E23" s="7" t="s">
        <v>12656</v>
      </c>
      <c r="F23" s="3" t="s">
        <v>12657</v>
      </c>
      <c r="G23" s="3" t="s">
        <v>12658</v>
      </c>
      <c r="H23" s="3" t="s">
        <v>12659</v>
      </c>
      <c r="I23" s="7" t="s">
        <v>1042</v>
      </c>
      <c r="J23" s="3"/>
      <c r="K23" s="3"/>
    </row>
    <row r="24" spans="2:11" ht="15">
      <c r="B24" s="3" t="s">
        <v>1899</v>
      </c>
      <c r="C24" s="3" t="s">
        <v>12660</v>
      </c>
      <c r="D24" s="3" t="s">
        <v>1038</v>
      </c>
      <c r="E24" s="7"/>
      <c r="F24" s="3" t="s">
        <v>12661</v>
      </c>
      <c r="G24" s="3" t="s">
        <v>12662</v>
      </c>
      <c r="H24" s="3"/>
      <c r="I24" s="7" t="s">
        <v>1054</v>
      </c>
      <c r="J24" s="3"/>
      <c r="K24" s="3"/>
    </row>
    <row r="25" spans="2:11" ht="15">
      <c r="B25" s="3" t="s">
        <v>1902</v>
      </c>
      <c r="C25" s="3" t="s">
        <v>12663</v>
      </c>
      <c r="D25" s="3" t="s">
        <v>1038</v>
      </c>
      <c r="E25" s="7"/>
      <c r="F25" s="3" t="s">
        <v>12664</v>
      </c>
      <c r="G25" s="3" t="s">
        <v>12665</v>
      </c>
      <c r="H25" s="3"/>
      <c r="I25" s="7" t="s">
        <v>1054</v>
      </c>
      <c r="J25" s="3"/>
      <c r="K25" s="3"/>
    </row>
    <row r="26" spans="2:11" ht="15">
      <c r="B26" s="3" t="s">
        <v>1146</v>
      </c>
      <c r="C26" s="3" t="s">
        <v>12666</v>
      </c>
      <c r="D26" s="3" t="s">
        <v>1038</v>
      </c>
      <c r="E26" s="7"/>
      <c r="F26" s="3" t="s">
        <v>12667</v>
      </c>
      <c r="G26" s="3" t="s">
        <v>12668</v>
      </c>
      <c r="H26" s="3" t="s">
        <v>12669</v>
      </c>
      <c r="I26" s="7" t="s">
        <v>1049</v>
      </c>
      <c r="J26" s="3"/>
      <c r="K26" s="3"/>
    </row>
    <row r="27" spans="2:11" ht="15">
      <c r="B27" s="3" t="s">
        <v>1906</v>
      </c>
      <c r="C27" s="3" t="s">
        <v>12670</v>
      </c>
      <c r="D27" s="3" t="s">
        <v>1038</v>
      </c>
      <c r="E27" s="7"/>
      <c r="F27" s="3" t="s">
        <v>12671</v>
      </c>
      <c r="G27" s="3" t="s">
        <v>12672</v>
      </c>
      <c r="H27" s="3" t="s">
        <v>12673</v>
      </c>
      <c r="I27" s="7" t="s">
        <v>1049</v>
      </c>
      <c r="J27" s="3"/>
      <c r="K27" s="3"/>
    </row>
    <row r="28" spans="2:11" ht="15">
      <c r="B28" s="3" t="s">
        <v>1909</v>
      </c>
      <c r="C28" s="3" t="s">
        <v>12674</v>
      </c>
      <c r="D28" s="3" t="s">
        <v>1038</v>
      </c>
      <c r="E28" s="7"/>
      <c r="F28" s="3" t="s">
        <v>12675</v>
      </c>
      <c r="G28" s="3" t="s">
        <v>12676</v>
      </c>
      <c r="H28" s="3" t="s">
        <v>12677</v>
      </c>
      <c r="I28" s="7" t="s">
        <v>1054</v>
      </c>
      <c r="J28" s="3"/>
      <c r="K28" s="3"/>
    </row>
    <row r="29" spans="2:11" ht="15">
      <c r="B29" s="3" t="s">
        <v>1301</v>
      </c>
      <c r="C29" s="3" t="s">
        <v>12678</v>
      </c>
      <c r="D29" s="3" t="s">
        <v>1038</v>
      </c>
      <c r="E29" s="7"/>
      <c r="F29" s="3" t="s">
        <v>12679</v>
      </c>
      <c r="G29" s="3" t="s">
        <v>12680</v>
      </c>
      <c r="H29" s="3" t="s">
        <v>12681</v>
      </c>
      <c r="I29" s="7" t="s">
        <v>1049</v>
      </c>
      <c r="J29" s="3"/>
      <c r="K29" s="3"/>
    </row>
    <row r="30" spans="2:11" ht="15">
      <c r="B30" s="3" t="s">
        <v>1912</v>
      </c>
      <c r="C30" s="3" t="s">
        <v>12682</v>
      </c>
      <c r="D30" s="3" t="s">
        <v>1066</v>
      </c>
      <c r="E30" s="7" t="s">
        <v>1095</v>
      </c>
      <c r="F30" s="3" t="s">
        <v>12683</v>
      </c>
      <c r="G30" s="3" t="s">
        <v>12684</v>
      </c>
      <c r="H30" s="3" t="s">
        <v>12685</v>
      </c>
      <c r="I30" s="7" t="s">
        <v>1207</v>
      </c>
      <c r="J30" s="3"/>
      <c r="K30" s="3"/>
    </row>
    <row r="31" spans="2:11" ht="15">
      <c r="B31" s="3" t="s">
        <v>1140</v>
      </c>
      <c r="C31" s="3" t="s">
        <v>12686</v>
      </c>
      <c r="D31" s="3" t="s">
        <v>1038</v>
      </c>
      <c r="E31" s="7"/>
      <c r="F31" s="3" t="s">
        <v>12687</v>
      </c>
      <c r="G31" s="3" t="s">
        <v>12688</v>
      </c>
      <c r="H31" s="3" t="s">
        <v>12689</v>
      </c>
      <c r="I31" s="7" t="s">
        <v>1049</v>
      </c>
      <c r="J31" s="3"/>
      <c r="K31" s="3"/>
    </row>
    <row r="32" spans="2:11" ht="15">
      <c r="B32" s="3" t="s">
        <v>1169</v>
      </c>
      <c r="C32" s="3" t="s">
        <v>12690</v>
      </c>
      <c r="D32" s="3" t="s">
        <v>1038</v>
      </c>
      <c r="E32" s="7"/>
      <c r="F32" s="3" t="s">
        <v>12691</v>
      </c>
      <c r="G32" s="3" t="s">
        <v>12692</v>
      </c>
      <c r="H32" s="3" t="s">
        <v>12693</v>
      </c>
      <c r="I32" s="7" t="s">
        <v>1049</v>
      </c>
      <c r="J32" s="3"/>
      <c r="K32" s="3"/>
    </row>
    <row r="33" spans="2:11" ht="15">
      <c r="B33" s="3" t="s">
        <v>1319</v>
      </c>
      <c r="C33" s="3" t="s">
        <v>12694</v>
      </c>
      <c r="D33" s="3" t="s">
        <v>1038</v>
      </c>
      <c r="E33" s="7"/>
      <c r="F33" s="3" t="s">
        <v>12695</v>
      </c>
      <c r="G33" s="3" t="s">
        <v>12696</v>
      </c>
      <c r="H33" s="3" t="s">
        <v>12693</v>
      </c>
      <c r="I33" s="7" t="s">
        <v>1049</v>
      </c>
      <c r="J33" s="3"/>
      <c r="K33" s="3"/>
    </row>
    <row r="34" spans="2:11" ht="15">
      <c r="B34" s="3" t="s">
        <v>1472</v>
      </c>
      <c r="C34" s="3" t="s">
        <v>12697</v>
      </c>
      <c r="D34" s="3" t="s">
        <v>1038</v>
      </c>
      <c r="E34" s="7"/>
      <c r="F34" s="3" t="s">
        <v>12432</v>
      </c>
      <c r="G34" s="3" t="s">
        <v>12698</v>
      </c>
      <c r="H34" s="3" t="s">
        <v>1098</v>
      </c>
      <c r="I34" s="7" t="s">
        <v>1049</v>
      </c>
      <c r="J34" s="3"/>
      <c r="K34" s="3"/>
    </row>
    <row r="35" spans="2:11" ht="15">
      <c r="B35" s="3" t="s">
        <v>1567</v>
      </c>
      <c r="C35" s="3" t="s">
        <v>12699</v>
      </c>
      <c r="D35" s="3" t="s">
        <v>1038</v>
      </c>
      <c r="E35" s="7"/>
      <c r="F35" s="3" t="s">
        <v>12436</v>
      </c>
      <c r="G35" s="3" t="s">
        <v>12700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12701</v>
      </c>
      <c r="D36" s="3" t="s">
        <v>1038</v>
      </c>
      <c r="E36" s="7"/>
      <c r="F36" s="3" t="s">
        <v>1497</v>
      </c>
      <c r="G36" s="3" t="s">
        <v>12702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1392</v>
      </c>
      <c r="C37" s="3" t="s">
        <v>12703</v>
      </c>
      <c r="D37" s="3" t="s">
        <v>1842</v>
      </c>
      <c r="E37" s="7"/>
      <c r="F37" s="3" t="s">
        <v>12704</v>
      </c>
      <c r="G37" s="3" t="s">
        <v>12705</v>
      </c>
      <c r="H37" s="3" t="s">
        <v>1098</v>
      </c>
      <c r="I37" s="7" t="s">
        <v>1207</v>
      </c>
      <c r="J37" s="3"/>
      <c r="K37" s="3"/>
    </row>
    <row r="38" spans="2:11" ht="15">
      <c r="B38" s="3" t="s">
        <v>1380</v>
      </c>
      <c r="C38" s="3" t="s">
        <v>12706</v>
      </c>
      <c r="D38" s="3" t="s">
        <v>1842</v>
      </c>
      <c r="E38" s="7"/>
      <c r="F38" s="3" t="s">
        <v>12707</v>
      </c>
      <c r="G38" s="3" t="s">
        <v>12708</v>
      </c>
      <c r="H38" s="3" t="s">
        <v>1098</v>
      </c>
      <c r="I38" s="7" t="s">
        <v>1207</v>
      </c>
      <c r="J38" s="3"/>
      <c r="K38" s="3"/>
    </row>
    <row r="39" spans="2:11" ht="15">
      <c r="B39" s="3" t="s">
        <v>1388</v>
      </c>
      <c r="C39" s="3" t="s">
        <v>12709</v>
      </c>
      <c r="D39" s="3" t="s">
        <v>1038</v>
      </c>
      <c r="E39" s="7"/>
      <c r="F39" s="3" t="s">
        <v>12710</v>
      </c>
      <c r="G39" s="3" t="s">
        <v>12711</v>
      </c>
      <c r="H39" s="3" t="s">
        <v>12712</v>
      </c>
      <c r="I39" s="7" t="s">
        <v>1049</v>
      </c>
      <c r="J39" s="3"/>
      <c r="K39" s="3"/>
    </row>
    <row r="40" spans="2:11" ht="15">
      <c r="B40" s="3" t="s">
        <v>1384</v>
      </c>
      <c r="C40" s="3" t="s">
        <v>12713</v>
      </c>
      <c r="D40" s="3" t="s">
        <v>1038</v>
      </c>
      <c r="E40" s="7"/>
      <c r="F40" s="3" t="s">
        <v>12714</v>
      </c>
      <c r="G40" s="3" t="s">
        <v>12715</v>
      </c>
      <c r="H40" s="3" t="s">
        <v>12716</v>
      </c>
      <c r="I40" s="7" t="s">
        <v>1049</v>
      </c>
      <c r="J40" s="3"/>
      <c r="K40" s="3"/>
    </row>
    <row r="41" spans="2:11" ht="15">
      <c r="B41" s="3" t="s">
        <v>1448</v>
      </c>
      <c r="C41" s="3" t="s">
        <v>12717</v>
      </c>
      <c r="D41" s="3" t="s">
        <v>1842</v>
      </c>
      <c r="E41" s="7"/>
      <c r="F41" s="3" t="s">
        <v>12718</v>
      </c>
      <c r="G41" s="3" t="s">
        <v>12719</v>
      </c>
      <c r="H41" s="3" t="s">
        <v>1098</v>
      </c>
      <c r="I41" s="7" t="s">
        <v>1042</v>
      </c>
      <c r="J41" s="3"/>
      <c r="K41" s="3"/>
    </row>
    <row r="42" spans="2:11" ht="15">
      <c r="B42" s="3" t="s">
        <v>1223</v>
      </c>
      <c r="C42" s="3" t="s">
        <v>12720</v>
      </c>
      <c r="D42" s="3" t="s">
        <v>1842</v>
      </c>
      <c r="E42" s="7"/>
      <c r="F42" s="3" t="s">
        <v>12721</v>
      </c>
      <c r="G42" s="3" t="s">
        <v>12722</v>
      </c>
      <c r="H42" s="3" t="s">
        <v>1098</v>
      </c>
      <c r="I42" s="7" t="s">
        <v>1042</v>
      </c>
      <c r="J42" s="3"/>
      <c r="K42" s="3"/>
    </row>
    <row r="43" spans="2:11" ht="15">
      <c r="B43" s="3" t="s">
        <v>1215</v>
      </c>
      <c r="C43" s="3" t="s">
        <v>12723</v>
      </c>
      <c r="D43" s="3" t="s">
        <v>1842</v>
      </c>
      <c r="E43" s="7"/>
      <c r="F43" s="3" t="s">
        <v>12724</v>
      </c>
      <c r="G43" s="3" t="s">
        <v>12725</v>
      </c>
      <c r="H43" s="3" t="s">
        <v>1098</v>
      </c>
      <c r="I43" s="7" t="s">
        <v>1042</v>
      </c>
      <c r="J43" s="3"/>
      <c r="K43" s="3"/>
    </row>
    <row r="44" spans="2:11" ht="15">
      <c r="B44" s="3" t="s">
        <v>1219</v>
      </c>
      <c r="C44" s="3" t="s">
        <v>12726</v>
      </c>
      <c r="D44" s="3" t="s">
        <v>1038</v>
      </c>
      <c r="E44" s="7"/>
      <c r="F44" s="3" t="s">
        <v>12727</v>
      </c>
      <c r="G44" s="3" t="s">
        <v>12728</v>
      </c>
      <c r="H44" s="3" t="s">
        <v>12728</v>
      </c>
      <c r="I44" s="7" t="s">
        <v>1049</v>
      </c>
      <c r="J44" s="3"/>
      <c r="K44" s="3"/>
    </row>
    <row r="45" spans="2:11" ht="15">
      <c r="B45" s="3" t="s">
        <v>1227</v>
      </c>
      <c r="C45" s="3" t="s">
        <v>12729</v>
      </c>
      <c r="D45" s="3" t="s">
        <v>1038</v>
      </c>
      <c r="E45" s="7"/>
      <c r="F45" s="3" t="s">
        <v>12730</v>
      </c>
      <c r="G45" s="3" t="s">
        <v>12731</v>
      </c>
      <c r="H45" s="3" t="s">
        <v>12731</v>
      </c>
      <c r="I45" s="7" t="s">
        <v>1049</v>
      </c>
      <c r="J45" s="3"/>
      <c r="K45" s="3"/>
    </row>
    <row r="46" spans="2:11" ht="15">
      <c r="B46" s="3" t="s">
        <v>1191</v>
      </c>
      <c r="C46" s="3" t="s">
        <v>12732</v>
      </c>
      <c r="D46" s="3" t="s">
        <v>1066</v>
      </c>
      <c r="E46" s="7" t="s">
        <v>12422</v>
      </c>
      <c r="F46" s="3" t="s">
        <v>12733</v>
      </c>
      <c r="G46" s="3" t="s">
        <v>12734</v>
      </c>
      <c r="H46" s="3" t="s">
        <v>12425</v>
      </c>
      <c r="I46" s="7"/>
      <c r="J46" s="3"/>
      <c r="K46" s="3"/>
    </row>
    <row r="47" spans="2:11" ht="15">
      <c r="B47" s="3" t="s">
        <v>1195</v>
      </c>
      <c r="C47" s="3" t="s">
        <v>12735</v>
      </c>
      <c r="D47" s="3" t="s">
        <v>1038</v>
      </c>
      <c r="E47" s="7"/>
      <c r="F47" s="3" t="s">
        <v>12736</v>
      </c>
      <c r="G47" s="3" t="s">
        <v>12737</v>
      </c>
      <c r="H47" s="3" t="s">
        <v>12737</v>
      </c>
      <c r="I47" s="7" t="s">
        <v>1049</v>
      </c>
      <c r="J47" s="3"/>
      <c r="K47" s="3"/>
    </row>
    <row r="48" spans="2:11" ht="15">
      <c r="B48" s="3" t="s">
        <v>1187</v>
      </c>
      <c r="C48" s="3" t="s">
        <v>12738</v>
      </c>
      <c r="D48" s="3" t="s">
        <v>1038</v>
      </c>
      <c r="E48" s="7"/>
      <c r="F48" s="3" t="s">
        <v>12739</v>
      </c>
      <c r="G48" s="3" t="s">
        <v>12740</v>
      </c>
      <c r="H48" s="3" t="s">
        <v>12740</v>
      </c>
      <c r="I48" s="7" t="s">
        <v>1049</v>
      </c>
      <c r="J48" s="3"/>
      <c r="K48" s="3"/>
    </row>
    <row r="49" spans="2:11" ht="15">
      <c r="B49" s="3" t="s">
        <v>1416</v>
      </c>
      <c r="C49" s="3" t="s">
        <v>12741</v>
      </c>
      <c r="D49" s="3" t="s">
        <v>1066</v>
      </c>
      <c r="E49" s="7" t="s">
        <v>12742</v>
      </c>
      <c r="F49" s="3" t="s">
        <v>12743</v>
      </c>
      <c r="G49" s="3" t="s">
        <v>12744</v>
      </c>
      <c r="H49" s="3" t="s">
        <v>12745</v>
      </c>
      <c r="I49" s="7"/>
      <c r="J49" s="3"/>
      <c r="K49" s="3"/>
    </row>
    <row r="50" spans="2:11" ht="15">
      <c r="B50" s="3" t="s">
        <v>1916</v>
      </c>
      <c r="C50" s="3" t="s">
        <v>12746</v>
      </c>
      <c r="D50" s="3" t="s">
        <v>1038</v>
      </c>
      <c r="E50" s="7"/>
      <c r="F50" s="3" t="s">
        <v>1673</v>
      </c>
      <c r="G50" s="3" t="s">
        <v>1674</v>
      </c>
      <c r="H50" s="3" t="s">
        <v>2359</v>
      </c>
      <c r="I50" s="7"/>
      <c r="J50" s="3"/>
      <c r="K5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K3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12747</v>
      </c>
      <c r="D4" s="4" t="s">
        <v>1019</v>
      </c>
      <c r="E4" s="3" t="s">
        <v>321</v>
      </c>
    </row>
    <row r="5" spans="1:11" ht="16">
      <c r="B5" s="4" t="s">
        <v>1020</v>
      </c>
      <c r="C5" s="13" t="s">
        <v>324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322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12748</v>
      </c>
      <c r="D9" s="3" t="s">
        <v>1038</v>
      </c>
      <c r="E9" s="7"/>
      <c r="F9" s="3" t="s">
        <v>12749</v>
      </c>
      <c r="G9" s="3" t="s">
        <v>12750</v>
      </c>
      <c r="H9" s="3" t="s">
        <v>12751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12752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12753</v>
      </c>
      <c r="D11" s="3" t="s">
        <v>1038</v>
      </c>
      <c r="E11" s="7"/>
      <c r="F11" s="3" t="s">
        <v>12616</v>
      </c>
      <c r="G11" s="3" t="s">
        <v>12617</v>
      </c>
      <c r="H11" s="3" t="s">
        <v>12754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12755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12756</v>
      </c>
      <c r="D13" s="3" t="s">
        <v>1573</v>
      </c>
      <c r="E13" s="7"/>
      <c r="F13" s="3" t="s">
        <v>1615</v>
      </c>
      <c r="G13" s="3" t="s">
        <v>1616</v>
      </c>
      <c r="H13" s="3" t="s">
        <v>1617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12757</v>
      </c>
      <c r="D14" s="3" t="s">
        <v>1038</v>
      </c>
      <c r="E14" s="7"/>
      <c r="F14" s="3" t="s">
        <v>12758</v>
      </c>
      <c r="G14" s="3" t="s">
        <v>12759</v>
      </c>
      <c r="H14" s="3" t="s">
        <v>12760</v>
      </c>
      <c r="I14" s="7" t="s">
        <v>1054</v>
      </c>
      <c r="J14" s="3"/>
      <c r="K14" s="3"/>
    </row>
    <row r="15" spans="1:11" ht="15">
      <c r="B15" s="3" t="s">
        <v>1877</v>
      </c>
      <c r="C15" s="3" t="s">
        <v>12761</v>
      </c>
      <c r="D15" s="3" t="s">
        <v>1573</v>
      </c>
      <c r="E15" s="7"/>
      <c r="F15" s="3" t="s">
        <v>12762</v>
      </c>
      <c r="G15" s="3" t="s">
        <v>12763</v>
      </c>
      <c r="H15" s="3"/>
      <c r="I15" s="7" t="s">
        <v>1576</v>
      </c>
      <c r="J15" s="3"/>
      <c r="K15" s="3"/>
    </row>
    <row r="16" spans="1:11" ht="15">
      <c r="B16" s="3" t="s">
        <v>1161</v>
      </c>
      <c r="C16" s="3" t="s">
        <v>12764</v>
      </c>
      <c r="D16" s="3" t="s">
        <v>1573</v>
      </c>
      <c r="E16" s="7"/>
      <c r="F16" s="3" t="s">
        <v>12765</v>
      </c>
      <c r="G16" s="3" t="s">
        <v>12766</v>
      </c>
      <c r="H16" s="3"/>
      <c r="I16" s="7" t="s">
        <v>1576</v>
      </c>
      <c r="J16" s="3"/>
      <c r="K16" s="3"/>
    </row>
    <row r="17" spans="2:11" ht="15">
      <c r="B17" s="3" t="s">
        <v>1882</v>
      </c>
      <c r="C17" s="3" t="s">
        <v>12767</v>
      </c>
      <c r="D17" s="3" t="s">
        <v>1038</v>
      </c>
      <c r="E17" s="7"/>
      <c r="F17" s="3" t="s">
        <v>12768</v>
      </c>
      <c r="G17" s="3" t="s">
        <v>12769</v>
      </c>
      <c r="H17" s="3" t="s">
        <v>12770</v>
      </c>
      <c r="I17" s="7" t="s">
        <v>2079</v>
      </c>
      <c r="J17" s="3"/>
      <c r="K17" s="3"/>
    </row>
    <row r="18" spans="2:11" ht="15">
      <c r="B18" s="3" t="s">
        <v>1582</v>
      </c>
      <c r="C18" s="3" t="s">
        <v>12771</v>
      </c>
      <c r="D18" s="3" t="s">
        <v>1066</v>
      </c>
      <c r="E18" s="7" t="s">
        <v>12772</v>
      </c>
      <c r="F18" s="3" t="s">
        <v>12773</v>
      </c>
      <c r="G18" s="3" t="s">
        <v>12774</v>
      </c>
      <c r="H18" s="3" t="s">
        <v>12775</v>
      </c>
      <c r="I18" s="7" t="s">
        <v>1042</v>
      </c>
      <c r="J18" s="3"/>
      <c r="K18" s="3"/>
    </row>
    <row r="19" spans="2:11" ht="15">
      <c r="B19" s="3" t="s">
        <v>1886</v>
      </c>
      <c r="C19" s="3" t="s">
        <v>12776</v>
      </c>
      <c r="D19" s="3" t="s">
        <v>1038</v>
      </c>
      <c r="E19" s="7"/>
      <c r="F19" s="3" t="s">
        <v>12777</v>
      </c>
      <c r="G19" s="3" t="s">
        <v>12778</v>
      </c>
      <c r="H19" s="3" t="s">
        <v>12779</v>
      </c>
      <c r="I19" s="7" t="s">
        <v>1076</v>
      </c>
      <c r="J19" s="3"/>
      <c r="K19" s="3"/>
    </row>
    <row r="20" spans="2:11" ht="15">
      <c r="B20" s="3" t="s">
        <v>1890</v>
      </c>
      <c r="C20" s="3" t="s">
        <v>12780</v>
      </c>
      <c r="D20" s="3" t="s">
        <v>2173</v>
      </c>
      <c r="E20" s="7"/>
      <c r="F20" s="3" t="s">
        <v>12704</v>
      </c>
      <c r="G20" s="3" t="s">
        <v>12705</v>
      </c>
      <c r="H20" s="3"/>
      <c r="I20" s="7" t="s">
        <v>1207</v>
      </c>
      <c r="J20" s="3"/>
      <c r="K20" s="3"/>
    </row>
    <row r="21" spans="2:11" ht="15">
      <c r="B21" s="3" t="s">
        <v>1619</v>
      </c>
      <c r="C21" s="3" t="s">
        <v>12781</v>
      </c>
      <c r="D21" s="3" t="s">
        <v>2173</v>
      </c>
      <c r="E21" s="7"/>
      <c r="F21" s="3" t="s">
        <v>12707</v>
      </c>
      <c r="G21" s="3" t="s">
        <v>12708</v>
      </c>
      <c r="H21" s="3"/>
      <c r="I21" s="7" t="s">
        <v>1207</v>
      </c>
      <c r="J21" s="3"/>
      <c r="K21" s="3"/>
    </row>
    <row r="22" spans="2:11" ht="15">
      <c r="B22" s="3" t="s">
        <v>1895</v>
      </c>
      <c r="C22" s="3" t="s">
        <v>12782</v>
      </c>
      <c r="D22" s="3" t="s">
        <v>1066</v>
      </c>
      <c r="E22" s="7" t="s">
        <v>12656</v>
      </c>
      <c r="F22" s="3" t="s">
        <v>12783</v>
      </c>
      <c r="G22" s="3" t="s">
        <v>12658</v>
      </c>
      <c r="H22" s="3" t="s">
        <v>12659</v>
      </c>
      <c r="I22" s="7" t="s">
        <v>1042</v>
      </c>
      <c r="J22" s="3"/>
      <c r="K22" s="3"/>
    </row>
    <row r="23" spans="2:11" ht="15">
      <c r="B23" s="3" t="s">
        <v>1588</v>
      </c>
      <c r="C23" s="3" t="s">
        <v>12784</v>
      </c>
      <c r="D23" s="3" t="s">
        <v>1038</v>
      </c>
      <c r="E23" s="7"/>
      <c r="F23" s="3" t="s">
        <v>12785</v>
      </c>
      <c r="G23" s="3" t="s">
        <v>12786</v>
      </c>
      <c r="H23" s="3" t="s">
        <v>12787</v>
      </c>
      <c r="I23" s="7" t="s">
        <v>1049</v>
      </c>
      <c r="J23" s="3"/>
      <c r="K23" s="3"/>
    </row>
    <row r="24" spans="2:11" ht="15">
      <c r="B24" s="3" t="s">
        <v>1899</v>
      </c>
      <c r="C24" s="3" t="s">
        <v>12788</v>
      </c>
      <c r="D24" s="3" t="s">
        <v>1038</v>
      </c>
      <c r="E24" s="7"/>
      <c r="F24" s="3" t="s">
        <v>12710</v>
      </c>
      <c r="G24" s="3" t="s">
        <v>12711</v>
      </c>
      <c r="H24" s="3" t="s">
        <v>12712</v>
      </c>
      <c r="I24" s="7" t="s">
        <v>1049</v>
      </c>
      <c r="J24" s="3"/>
      <c r="K24" s="3"/>
    </row>
    <row r="25" spans="2:11" ht="15">
      <c r="B25" s="3" t="s">
        <v>1902</v>
      </c>
      <c r="C25" s="3" t="s">
        <v>12789</v>
      </c>
      <c r="D25" s="3" t="s">
        <v>1038</v>
      </c>
      <c r="E25" s="7"/>
      <c r="F25" s="3" t="s">
        <v>12714</v>
      </c>
      <c r="G25" s="3" t="s">
        <v>12715</v>
      </c>
      <c r="H25" s="3" t="s">
        <v>12716</v>
      </c>
      <c r="I25" s="7" t="s">
        <v>1049</v>
      </c>
      <c r="J25" s="3"/>
      <c r="K25" s="3"/>
    </row>
    <row r="26" spans="2:11" ht="15">
      <c r="B26" s="3" t="s">
        <v>1146</v>
      </c>
      <c r="C26" s="3" t="s">
        <v>12790</v>
      </c>
      <c r="D26" s="3" t="s">
        <v>1573</v>
      </c>
      <c r="E26" s="7"/>
      <c r="F26" s="3" t="s">
        <v>12791</v>
      </c>
      <c r="G26" s="3" t="s">
        <v>12792</v>
      </c>
      <c r="H26" s="3" t="s">
        <v>1098</v>
      </c>
      <c r="I26" s="7" t="s">
        <v>1618</v>
      </c>
      <c r="J26" s="3"/>
      <c r="K26" s="3"/>
    </row>
    <row r="27" spans="2:11" ht="15">
      <c r="B27" s="3" t="s">
        <v>1906</v>
      </c>
      <c r="C27" s="3" t="s">
        <v>12793</v>
      </c>
      <c r="D27" s="3" t="s">
        <v>1038</v>
      </c>
      <c r="E27" s="7"/>
      <c r="F27" s="3" t="s">
        <v>12794</v>
      </c>
      <c r="G27" s="3" t="s">
        <v>12795</v>
      </c>
      <c r="H27" s="3" t="s">
        <v>1098</v>
      </c>
      <c r="I27" s="7" t="s">
        <v>1145</v>
      </c>
      <c r="J27" s="3"/>
      <c r="K27" s="3"/>
    </row>
    <row r="28" spans="2:11" ht="15">
      <c r="B28" s="3" t="s">
        <v>1909</v>
      </c>
      <c r="C28" s="3" t="s">
        <v>12796</v>
      </c>
      <c r="D28" s="3" t="s">
        <v>1573</v>
      </c>
      <c r="E28" s="7"/>
      <c r="F28" s="3" t="s">
        <v>12797</v>
      </c>
      <c r="G28" s="3" t="s">
        <v>2511</v>
      </c>
      <c r="H28" s="3" t="s">
        <v>1098</v>
      </c>
      <c r="I28" s="7" t="s">
        <v>3600</v>
      </c>
      <c r="J28" s="3"/>
      <c r="K28" s="3"/>
    </row>
    <row r="29" spans="2:11" ht="15">
      <c r="B29" s="3" t="s">
        <v>1301</v>
      </c>
      <c r="C29" s="3" t="s">
        <v>12798</v>
      </c>
      <c r="D29" s="3" t="s">
        <v>1842</v>
      </c>
      <c r="E29" s="7"/>
      <c r="F29" s="3" t="s">
        <v>12718</v>
      </c>
      <c r="G29" s="3" t="s">
        <v>12719</v>
      </c>
      <c r="H29" s="3" t="s">
        <v>1098</v>
      </c>
      <c r="I29" s="7" t="s">
        <v>1204</v>
      </c>
      <c r="J29" s="3"/>
      <c r="K29" s="3"/>
    </row>
    <row r="30" spans="2:11" ht="15">
      <c r="B30" s="3" t="s">
        <v>1912</v>
      </c>
      <c r="C30" s="3" t="s">
        <v>12799</v>
      </c>
      <c r="D30" s="3" t="s">
        <v>1842</v>
      </c>
      <c r="E30" s="7"/>
      <c r="F30" s="3" t="s">
        <v>12721</v>
      </c>
      <c r="G30" s="3" t="s">
        <v>12722</v>
      </c>
      <c r="H30" s="3" t="s">
        <v>1098</v>
      </c>
      <c r="I30" s="7" t="s">
        <v>1204</v>
      </c>
      <c r="J30" s="3"/>
      <c r="K30" s="3"/>
    </row>
    <row r="31" spans="2:11" ht="15">
      <c r="B31" s="3" t="s">
        <v>1140</v>
      </c>
      <c r="C31" s="3" t="s">
        <v>12800</v>
      </c>
      <c r="D31" s="3" t="s">
        <v>1842</v>
      </c>
      <c r="E31" s="7"/>
      <c r="F31" s="3" t="s">
        <v>12724</v>
      </c>
      <c r="G31" s="3" t="s">
        <v>12725</v>
      </c>
      <c r="H31" s="3" t="s">
        <v>1098</v>
      </c>
      <c r="I31" s="7" t="s">
        <v>1204</v>
      </c>
      <c r="J31" s="3"/>
      <c r="K31" s="3"/>
    </row>
    <row r="32" spans="2:11" ht="15">
      <c r="B32" s="3" t="s">
        <v>1169</v>
      </c>
      <c r="C32" s="3" t="s">
        <v>12801</v>
      </c>
      <c r="D32" s="3" t="s">
        <v>1038</v>
      </c>
      <c r="E32" s="7"/>
      <c r="F32" s="3" t="s">
        <v>12802</v>
      </c>
      <c r="G32" s="3" t="s">
        <v>12803</v>
      </c>
      <c r="H32" s="3" t="s">
        <v>1098</v>
      </c>
      <c r="I32" s="7" t="s">
        <v>1042</v>
      </c>
      <c r="J32" s="3"/>
      <c r="K32" s="3"/>
    </row>
    <row r="33" spans="2:11" ht="15">
      <c r="B33" s="3" t="s">
        <v>1319</v>
      </c>
      <c r="C33" s="3" t="s">
        <v>12804</v>
      </c>
      <c r="D33" s="3" t="s">
        <v>1038</v>
      </c>
      <c r="E33" s="7"/>
      <c r="F33" s="3" t="s">
        <v>12805</v>
      </c>
      <c r="G33" s="3" t="s">
        <v>12806</v>
      </c>
      <c r="H33" s="3" t="s">
        <v>1098</v>
      </c>
      <c r="I33" s="7" t="s">
        <v>1145</v>
      </c>
      <c r="J33" s="3"/>
      <c r="K33" s="3"/>
    </row>
    <row r="34" spans="2:11" ht="15">
      <c r="B34" s="3" t="s">
        <v>1472</v>
      </c>
      <c r="C34" s="3" t="s">
        <v>12807</v>
      </c>
      <c r="D34" s="3" t="s">
        <v>1038</v>
      </c>
      <c r="E34" s="7"/>
      <c r="F34" s="3" t="s">
        <v>12808</v>
      </c>
      <c r="G34" s="3" t="s">
        <v>12809</v>
      </c>
      <c r="H34" s="3" t="s">
        <v>1098</v>
      </c>
      <c r="I34" s="7" t="s">
        <v>1099</v>
      </c>
      <c r="J34" s="3"/>
      <c r="K34" s="3"/>
    </row>
    <row r="35" spans="2:11" ht="15">
      <c r="B35" s="3" t="s">
        <v>1567</v>
      </c>
      <c r="C35" s="3" t="s">
        <v>12810</v>
      </c>
      <c r="D35" s="3" t="s">
        <v>1038</v>
      </c>
      <c r="E35" s="7"/>
      <c r="F35" s="3" t="s">
        <v>12811</v>
      </c>
      <c r="G35" s="3" t="s">
        <v>12812</v>
      </c>
      <c r="H35" s="3" t="s">
        <v>12812</v>
      </c>
      <c r="I35" s="7" t="s">
        <v>1049</v>
      </c>
      <c r="J35" s="3"/>
      <c r="K35" s="3"/>
    </row>
    <row r="36" spans="2:11" ht="15">
      <c r="B36" s="3" t="s">
        <v>1681</v>
      </c>
      <c r="C36" s="3" t="s">
        <v>12813</v>
      </c>
      <c r="D36" s="3" t="s">
        <v>1038</v>
      </c>
      <c r="E36" s="7"/>
      <c r="F36" s="3" t="s">
        <v>12814</v>
      </c>
      <c r="G36" s="3" t="s">
        <v>12815</v>
      </c>
      <c r="H36" s="3" t="s">
        <v>12815</v>
      </c>
      <c r="I36" s="7" t="s">
        <v>1049</v>
      </c>
      <c r="J36" s="3"/>
      <c r="K36" s="3"/>
    </row>
    <row r="37" spans="2:11" ht="15">
      <c r="B37" s="3" t="s">
        <v>1392</v>
      </c>
      <c r="C37" s="3" t="s">
        <v>12816</v>
      </c>
      <c r="D37" s="3" t="s">
        <v>1038</v>
      </c>
      <c r="E37" s="7"/>
      <c r="F37" s="3" t="s">
        <v>1673</v>
      </c>
      <c r="G37" s="3" t="s">
        <v>1674</v>
      </c>
      <c r="H37" s="3" t="s">
        <v>2359</v>
      </c>
      <c r="I37" s="7"/>
      <c r="J37" s="3"/>
      <c r="K3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K116"/>
  <sheetViews>
    <sheetView topLeftCell="A112" workbookViewId="0">
      <selection activeCell="A166" sqref="A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12817</v>
      </c>
      <c r="D4" s="4" t="s">
        <v>1019</v>
      </c>
      <c r="E4" s="3" t="s">
        <v>325</v>
      </c>
    </row>
    <row r="5" spans="1:11" ht="16">
      <c r="B5" s="4" t="s">
        <v>1020</v>
      </c>
      <c r="C5" s="13" t="s">
        <v>328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326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12818</v>
      </c>
      <c r="D9" s="3" t="s">
        <v>1038</v>
      </c>
      <c r="E9" s="7"/>
      <c r="F9" s="3" t="s">
        <v>12819</v>
      </c>
      <c r="G9" s="3" t="s">
        <v>12820</v>
      </c>
      <c r="H9" s="3" t="s">
        <v>12821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12822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12823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12824</v>
      </c>
      <c r="D12" s="3" t="s">
        <v>1038</v>
      </c>
      <c r="E12" s="7"/>
      <c r="F12" s="3" t="s">
        <v>12825</v>
      </c>
      <c r="G12" s="3" t="s">
        <v>12826</v>
      </c>
      <c r="H12" s="3" t="s">
        <v>12827</v>
      </c>
      <c r="I12" s="7" t="s">
        <v>1049</v>
      </c>
      <c r="J12" s="3"/>
      <c r="K12" s="3"/>
    </row>
    <row r="13" spans="1:11" ht="15">
      <c r="B13" s="3" t="s">
        <v>1872</v>
      </c>
      <c r="C13" s="3" t="s">
        <v>12828</v>
      </c>
      <c r="D13" s="3" t="s">
        <v>1038</v>
      </c>
      <c r="E13" s="7"/>
      <c r="F13" s="3" t="s">
        <v>12829</v>
      </c>
      <c r="G13" s="3" t="s">
        <v>12830</v>
      </c>
      <c r="H13" s="3" t="s">
        <v>12831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12832</v>
      </c>
      <c r="D14" s="3" t="s">
        <v>1038</v>
      </c>
      <c r="E14" s="7"/>
      <c r="F14" s="3" t="s">
        <v>12833</v>
      </c>
      <c r="G14" s="3" t="s">
        <v>12834</v>
      </c>
      <c r="H14" s="3" t="s">
        <v>12835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12836</v>
      </c>
      <c r="D15" s="3" t="s">
        <v>1038</v>
      </c>
      <c r="E15" s="7"/>
      <c r="F15" s="3" t="s">
        <v>12837</v>
      </c>
      <c r="G15" s="3" t="s">
        <v>12838</v>
      </c>
      <c r="H15" s="3" t="s">
        <v>12839</v>
      </c>
      <c r="I15" s="7" t="s">
        <v>1049</v>
      </c>
      <c r="J15" s="3"/>
      <c r="K15" s="3"/>
    </row>
    <row r="16" spans="1:11" ht="15">
      <c r="B16" s="3" t="s">
        <v>1161</v>
      </c>
      <c r="C16" s="3" t="s">
        <v>12840</v>
      </c>
      <c r="D16" s="3" t="s">
        <v>1038</v>
      </c>
      <c r="E16" s="7"/>
      <c r="F16" s="3" t="s">
        <v>12841</v>
      </c>
      <c r="G16" s="3" t="s">
        <v>12842</v>
      </c>
      <c r="H16" s="3" t="s">
        <v>12843</v>
      </c>
      <c r="I16" s="7" t="s">
        <v>1049</v>
      </c>
      <c r="J16" s="3"/>
      <c r="K16" s="3"/>
    </row>
    <row r="17" spans="2:11" ht="15">
      <c r="B17" s="3" t="s">
        <v>1882</v>
      </c>
      <c r="C17" s="3" t="s">
        <v>12844</v>
      </c>
      <c r="D17" s="3" t="s">
        <v>1038</v>
      </c>
      <c r="E17" s="7"/>
      <c r="F17" s="3" t="s">
        <v>12845</v>
      </c>
      <c r="G17" s="3" t="s">
        <v>12846</v>
      </c>
      <c r="H17" s="3" t="s">
        <v>12847</v>
      </c>
      <c r="I17" s="7" t="s">
        <v>1049</v>
      </c>
      <c r="J17" s="3" t="s">
        <v>1043</v>
      </c>
      <c r="K17" s="3" t="s">
        <v>1043</v>
      </c>
    </row>
    <row r="18" spans="2:11" ht="15">
      <c r="B18" s="3" t="s">
        <v>1886</v>
      </c>
      <c r="C18" s="3" t="s">
        <v>12848</v>
      </c>
      <c r="D18" s="3" t="s">
        <v>1038</v>
      </c>
      <c r="E18" s="7"/>
      <c r="F18" s="3" t="s">
        <v>12849</v>
      </c>
      <c r="G18" s="3" t="s">
        <v>12850</v>
      </c>
      <c r="H18" s="3" t="s">
        <v>12851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1890</v>
      </c>
      <c r="C19" s="3" t="s">
        <v>12852</v>
      </c>
      <c r="D19" s="3" t="s">
        <v>1038</v>
      </c>
      <c r="E19" s="7"/>
      <c r="F19" s="3" t="s">
        <v>12853</v>
      </c>
      <c r="G19" s="3" t="s">
        <v>12854</v>
      </c>
      <c r="H19" s="3" t="s">
        <v>1098</v>
      </c>
      <c r="I19" s="7" t="s">
        <v>1076</v>
      </c>
      <c r="J19" s="3"/>
      <c r="K19" s="3"/>
    </row>
    <row r="20" spans="2:11" ht="15">
      <c r="B20" s="3" t="s">
        <v>1619</v>
      </c>
      <c r="C20" s="3" t="s">
        <v>12855</v>
      </c>
      <c r="D20" s="3" t="s">
        <v>1038</v>
      </c>
      <c r="E20" s="7"/>
      <c r="F20" s="3" t="s">
        <v>12856</v>
      </c>
      <c r="G20" s="3" t="s">
        <v>12857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12858</v>
      </c>
      <c r="D21" s="3" t="s">
        <v>1038</v>
      </c>
      <c r="E21" s="7"/>
      <c r="F21" s="3" t="s">
        <v>12859</v>
      </c>
      <c r="G21" s="3" t="s">
        <v>12860</v>
      </c>
      <c r="H21" s="3" t="s">
        <v>12861</v>
      </c>
      <c r="I21" s="7" t="s">
        <v>1076</v>
      </c>
      <c r="J21" s="3"/>
      <c r="K21" s="3"/>
    </row>
    <row r="22" spans="2:11" ht="15">
      <c r="B22" s="3" t="s">
        <v>1588</v>
      </c>
      <c r="C22" s="3" t="s">
        <v>12862</v>
      </c>
      <c r="D22" s="3" t="s">
        <v>1038</v>
      </c>
      <c r="E22" s="7"/>
      <c r="F22" s="3" t="s">
        <v>12863</v>
      </c>
      <c r="G22" s="3" t="s">
        <v>12864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12865</v>
      </c>
      <c r="D23" s="3" t="s">
        <v>1038</v>
      </c>
      <c r="E23" s="7"/>
      <c r="F23" s="3" t="s">
        <v>12866</v>
      </c>
      <c r="G23" s="3" t="s">
        <v>12867</v>
      </c>
      <c r="H23" s="3" t="s">
        <v>1098</v>
      </c>
      <c r="I23" s="7" t="s">
        <v>1076</v>
      </c>
      <c r="J23" s="3"/>
      <c r="K23" s="3"/>
    </row>
    <row r="24" spans="2:11" ht="15">
      <c r="B24" s="3" t="s">
        <v>1902</v>
      </c>
      <c r="C24" s="3" t="s">
        <v>12868</v>
      </c>
      <c r="D24" s="3" t="s">
        <v>1038</v>
      </c>
      <c r="E24" s="7"/>
      <c r="F24" s="3" t="s">
        <v>2724</v>
      </c>
      <c r="G24" s="3" t="s">
        <v>12869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12870</v>
      </c>
      <c r="D25" s="3" t="s">
        <v>1038</v>
      </c>
      <c r="E25" s="7"/>
      <c r="F25" s="3" t="s">
        <v>2720</v>
      </c>
      <c r="G25" s="3" t="s">
        <v>12871</v>
      </c>
      <c r="H25" s="3" t="s">
        <v>1098</v>
      </c>
      <c r="I25" s="7" t="s">
        <v>1076</v>
      </c>
      <c r="J25" s="3"/>
      <c r="K25" s="3"/>
    </row>
    <row r="26" spans="2:11" ht="15">
      <c r="B26" s="3" t="s">
        <v>1906</v>
      </c>
      <c r="C26" s="3" t="s">
        <v>12872</v>
      </c>
      <c r="D26" s="3" t="s">
        <v>1066</v>
      </c>
      <c r="E26" s="7" t="s">
        <v>1095</v>
      </c>
      <c r="F26" s="3" t="s">
        <v>3972</v>
      </c>
      <c r="G26" s="3" t="s">
        <v>12873</v>
      </c>
      <c r="H26" s="3" t="s">
        <v>1098</v>
      </c>
      <c r="I26" s="7" t="s">
        <v>1042</v>
      </c>
      <c r="J26" s="3"/>
      <c r="K26" s="3"/>
    </row>
    <row r="27" spans="2:11" ht="15">
      <c r="B27" s="3" t="s">
        <v>1909</v>
      </c>
      <c r="C27" s="3" t="s">
        <v>12874</v>
      </c>
      <c r="D27" s="3" t="s">
        <v>1573</v>
      </c>
      <c r="E27" s="7"/>
      <c r="F27" s="3" t="s">
        <v>2477</v>
      </c>
      <c r="G27" s="3" t="s">
        <v>3212</v>
      </c>
      <c r="H27" s="3" t="s">
        <v>1098</v>
      </c>
      <c r="I27" s="7" t="s">
        <v>1618</v>
      </c>
      <c r="J27" s="3"/>
      <c r="K27" s="3"/>
    </row>
    <row r="28" spans="2:11" ht="15">
      <c r="B28" s="3" t="s">
        <v>1301</v>
      </c>
      <c r="C28" s="3" t="s">
        <v>12875</v>
      </c>
      <c r="D28" s="3" t="s">
        <v>1066</v>
      </c>
      <c r="E28" s="7" t="s">
        <v>1095</v>
      </c>
      <c r="F28" s="3" t="s">
        <v>12876</v>
      </c>
      <c r="G28" s="3" t="s">
        <v>12877</v>
      </c>
      <c r="H28" s="3" t="s">
        <v>12878</v>
      </c>
      <c r="I28" s="7" t="s">
        <v>1042</v>
      </c>
      <c r="J28" s="3"/>
      <c r="K28" s="3"/>
    </row>
    <row r="29" spans="2:11" ht="15">
      <c r="B29" s="3" t="s">
        <v>1912</v>
      </c>
      <c r="C29" s="3" t="s">
        <v>12879</v>
      </c>
      <c r="D29" s="3" t="s">
        <v>1066</v>
      </c>
      <c r="E29" s="7" t="s">
        <v>1095</v>
      </c>
      <c r="F29" s="3" t="s">
        <v>12880</v>
      </c>
      <c r="G29" s="3" t="s">
        <v>12881</v>
      </c>
      <c r="H29" s="3" t="s">
        <v>12882</v>
      </c>
      <c r="I29" s="7" t="s">
        <v>1042</v>
      </c>
      <c r="J29" s="3"/>
      <c r="K29" s="3"/>
    </row>
    <row r="30" spans="2:11" ht="15">
      <c r="B30" s="3" t="s">
        <v>1140</v>
      </c>
      <c r="C30" s="3" t="s">
        <v>12883</v>
      </c>
      <c r="D30" s="3" t="s">
        <v>1038</v>
      </c>
      <c r="E30" s="7"/>
      <c r="F30" s="3" t="s">
        <v>12884</v>
      </c>
      <c r="G30" s="3" t="s">
        <v>12885</v>
      </c>
      <c r="H30" s="3" t="s">
        <v>12886</v>
      </c>
      <c r="I30" s="7" t="s">
        <v>1049</v>
      </c>
      <c r="J30" s="3"/>
      <c r="K30" s="3"/>
    </row>
    <row r="31" spans="2:11" ht="15">
      <c r="B31" s="3" t="s">
        <v>1169</v>
      </c>
      <c r="C31" s="3" t="s">
        <v>12887</v>
      </c>
      <c r="D31" s="3" t="s">
        <v>1038</v>
      </c>
      <c r="E31" s="7"/>
      <c r="F31" s="3" t="s">
        <v>12888</v>
      </c>
      <c r="G31" s="3" t="s">
        <v>12889</v>
      </c>
      <c r="H31" s="3" t="s">
        <v>12890</v>
      </c>
      <c r="I31" s="7" t="s">
        <v>1049</v>
      </c>
      <c r="J31" s="3"/>
      <c r="K31" s="3"/>
    </row>
    <row r="32" spans="2:11" ht="15">
      <c r="B32" s="3" t="s">
        <v>1319</v>
      </c>
      <c r="C32" s="3" t="s">
        <v>12891</v>
      </c>
      <c r="D32" s="3" t="s">
        <v>1038</v>
      </c>
      <c r="E32" s="7"/>
      <c r="F32" s="3" t="s">
        <v>12892</v>
      </c>
      <c r="G32" s="3" t="s">
        <v>8865</v>
      </c>
      <c r="H32" s="3" t="s">
        <v>12893</v>
      </c>
      <c r="I32" s="7" t="s">
        <v>1049</v>
      </c>
      <c r="J32" s="3" t="s">
        <v>1043</v>
      </c>
      <c r="K32" s="3" t="s">
        <v>1043</v>
      </c>
    </row>
    <row r="33" spans="2:11" ht="15">
      <c r="B33" s="3" t="s">
        <v>1472</v>
      </c>
      <c r="C33" s="3" t="s">
        <v>12894</v>
      </c>
      <c r="D33" s="3" t="s">
        <v>1038</v>
      </c>
      <c r="E33" s="7"/>
      <c r="F33" s="3" t="s">
        <v>12895</v>
      </c>
      <c r="G33" s="3" t="s">
        <v>8862</v>
      </c>
      <c r="H33" s="3" t="s">
        <v>1098</v>
      </c>
      <c r="I33" s="7" t="s">
        <v>1076</v>
      </c>
      <c r="J33" s="3"/>
      <c r="K33" s="3"/>
    </row>
    <row r="34" spans="2:11" ht="15">
      <c r="B34" s="3" t="s">
        <v>1567</v>
      </c>
      <c r="C34" s="3" t="s">
        <v>12896</v>
      </c>
      <c r="D34" s="3" t="s">
        <v>1038</v>
      </c>
      <c r="E34" s="7"/>
      <c r="F34" s="3" t="s">
        <v>12897</v>
      </c>
      <c r="G34" s="3" t="s">
        <v>1657</v>
      </c>
      <c r="H34" s="3" t="s">
        <v>1098</v>
      </c>
      <c r="I34" s="7" t="s">
        <v>1049</v>
      </c>
      <c r="J34" s="3" t="s">
        <v>1043</v>
      </c>
      <c r="K34" s="3" t="s">
        <v>1043</v>
      </c>
    </row>
    <row r="35" spans="2:11" ht="15">
      <c r="B35" s="3" t="s">
        <v>1681</v>
      </c>
      <c r="C35" s="3" t="s">
        <v>12898</v>
      </c>
      <c r="D35" s="3" t="s">
        <v>1038</v>
      </c>
      <c r="E35" s="7"/>
      <c r="F35" s="3" t="s">
        <v>12899</v>
      </c>
      <c r="G35" s="3" t="s">
        <v>12900</v>
      </c>
      <c r="H35" s="3" t="s">
        <v>12901</v>
      </c>
      <c r="I35" s="7" t="s">
        <v>1076</v>
      </c>
      <c r="J35" s="3"/>
      <c r="K35" s="3"/>
    </row>
    <row r="36" spans="2:11" ht="15">
      <c r="B36" s="3" t="s">
        <v>1392</v>
      </c>
      <c r="C36" s="3" t="s">
        <v>12902</v>
      </c>
      <c r="D36" s="3" t="s">
        <v>1066</v>
      </c>
      <c r="E36" s="7" t="s">
        <v>1095</v>
      </c>
      <c r="F36" s="3" t="s">
        <v>12903</v>
      </c>
      <c r="G36" s="3" t="s">
        <v>12904</v>
      </c>
      <c r="H36" s="3" t="s">
        <v>1098</v>
      </c>
      <c r="I36" s="7" t="s">
        <v>1042</v>
      </c>
      <c r="J36" s="3"/>
      <c r="K36" s="3"/>
    </row>
    <row r="37" spans="2:11" ht="15">
      <c r="B37" s="3" t="s">
        <v>1380</v>
      </c>
      <c r="C37" s="3" t="s">
        <v>12905</v>
      </c>
      <c r="D37" s="3" t="s">
        <v>1066</v>
      </c>
      <c r="E37" s="7" t="s">
        <v>1095</v>
      </c>
      <c r="F37" s="3" t="s">
        <v>12906</v>
      </c>
      <c r="G37" s="3" t="s">
        <v>12907</v>
      </c>
      <c r="H37" s="3" t="s">
        <v>1098</v>
      </c>
      <c r="I37" s="7" t="s">
        <v>1042</v>
      </c>
      <c r="J37" s="3"/>
      <c r="K37" s="3"/>
    </row>
    <row r="38" spans="2:11" ht="15">
      <c r="B38" s="3" t="s">
        <v>1388</v>
      </c>
      <c r="C38" s="3" t="s">
        <v>12908</v>
      </c>
      <c r="D38" s="3" t="s">
        <v>1038</v>
      </c>
      <c r="E38" s="7"/>
      <c r="F38" s="3" t="s">
        <v>3602</v>
      </c>
      <c r="G38" s="3" t="s">
        <v>1032</v>
      </c>
      <c r="H38" s="3" t="s">
        <v>1098</v>
      </c>
      <c r="I38" s="7" t="s">
        <v>2079</v>
      </c>
      <c r="J38" s="3"/>
      <c r="K38" s="3"/>
    </row>
    <row r="39" spans="2:11" ht="15">
      <c r="B39" s="3" t="s">
        <v>1384</v>
      </c>
      <c r="C39" s="3" t="s">
        <v>12909</v>
      </c>
      <c r="D39" s="3" t="s">
        <v>2192</v>
      </c>
      <c r="E39" s="7"/>
      <c r="F39" s="3" t="s">
        <v>12910</v>
      </c>
      <c r="G39" s="3" t="s">
        <v>12911</v>
      </c>
      <c r="H39" s="3" t="s">
        <v>12912</v>
      </c>
      <c r="I39" s="7" t="s">
        <v>2813</v>
      </c>
      <c r="J39" s="3"/>
      <c r="K39" s="3"/>
    </row>
    <row r="40" spans="2:11" ht="15">
      <c r="B40" s="3" t="s">
        <v>1448</v>
      </c>
      <c r="C40" s="3" t="s">
        <v>12913</v>
      </c>
      <c r="D40" s="3" t="s">
        <v>1038</v>
      </c>
      <c r="E40" s="7"/>
      <c r="F40" s="3" t="s">
        <v>12914</v>
      </c>
      <c r="G40" s="3" t="s">
        <v>12915</v>
      </c>
      <c r="H40" s="3" t="s">
        <v>1098</v>
      </c>
      <c r="I40" s="7" t="s">
        <v>2079</v>
      </c>
      <c r="J40" s="3"/>
      <c r="K40" s="3"/>
    </row>
    <row r="41" spans="2:11" ht="15">
      <c r="B41" s="3" t="s">
        <v>1223</v>
      </c>
      <c r="C41" s="3" t="s">
        <v>12916</v>
      </c>
      <c r="D41" s="3" t="s">
        <v>1038</v>
      </c>
      <c r="E41" s="7"/>
      <c r="F41" s="3" t="s">
        <v>12917</v>
      </c>
      <c r="G41" s="3" t="s">
        <v>12918</v>
      </c>
      <c r="H41" s="3" t="s">
        <v>1098</v>
      </c>
      <c r="I41" s="7" t="s">
        <v>2079</v>
      </c>
      <c r="J41" s="3"/>
      <c r="K41" s="3"/>
    </row>
    <row r="42" spans="2:11" ht="15">
      <c r="B42" s="3" t="s">
        <v>1215</v>
      </c>
      <c r="C42" s="3" t="s">
        <v>12919</v>
      </c>
      <c r="D42" s="3" t="s">
        <v>1038</v>
      </c>
      <c r="E42" s="7"/>
      <c r="F42" s="3" t="s">
        <v>12920</v>
      </c>
      <c r="G42" s="3" t="s">
        <v>12921</v>
      </c>
      <c r="H42" s="3" t="s">
        <v>12922</v>
      </c>
      <c r="I42" s="7" t="s">
        <v>1049</v>
      </c>
      <c r="J42" s="3"/>
      <c r="K42" s="3"/>
    </row>
    <row r="43" spans="2:11" ht="15">
      <c r="B43" s="3" t="s">
        <v>1219</v>
      </c>
      <c r="C43" s="3" t="s">
        <v>12923</v>
      </c>
      <c r="D43" s="3" t="s">
        <v>1038</v>
      </c>
      <c r="E43" s="7"/>
      <c r="F43" s="3" t="s">
        <v>12924</v>
      </c>
      <c r="G43" s="3" t="s">
        <v>12925</v>
      </c>
      <c r="H43" s="3" t="s">
        <v>12926</v>
      </c>
      <c r="I43" s="7" t="s">
        <v>1049</v>
      </c>
      <c r="J43" s="3"/>
      <c r="K43" s="3"/>
    </row>
    <row r="44" spans="2:11" ht="15">
      <c r="B44" s="3" t="s">
        <v>1227</v>
      </c>
      <c r="C44" s="3" t="s">
        <v>12927</v>
      </c>
      <c r="D44" s="3" t="s">
        <v>1038</v>
      </c>
      <c r="E44" s="7"/>
      <c r="F44" s="3" t="s">
        <v>12928</v>
      </c>
      <c r="G44" s="3" t="s">
        <v>12929</v>
      </c>
      <c r="H44" s="3" t="s">
        <v>12930</v>
      </c>
      <c r="I44" s="7" t="s">
        <v>1049</v>
      </c>
      <c r="J44" s="3"/>
      <c r="K44" s="3"/>
    </row>
    <row r="45" spans="2:11" ht="15">
      <c r="B45" s="3" t="s">
        <v>1191</v>
      </c>
      <c r="C45" s="3" t="s">
        <v>12931</v>
      </c>
      <c r="D45" s="3" t="s">
        <v>1038</v>
      </c>
      <c r="E45" s="7"/>
      <c r="F45" s="3" t="s">
        <v>12932</v>
      </c>
      <c r="G45" s="3" t="s">
        <v>12933</v>
      </c>
      <c r="H45" s="3" t="s">
        <v>1098</v>
      </c>
      <c r="I45" s="7" t="s">
        <v>1076</v>
      </c>
      <c r="J45" s="3"/>
      <c r="K45" s="3"/>
    </row>
    <row r="46" spans="2:11" ht="15">
      <c r="B46" s="3" t="s">
        <v>1195</v>
      </c>
      <c r="C46" s="3" t="s">
        <v>12934</v>
      </c>
      <c r="D46" s="3" t="s">
        <v>1038</v>
      </c>
      <c r="E46" s="7"/>
      <c r="F46" s="3" t="s">
        <v>12935</v>
      </c>
      <c r="G46" s="3" t="s">
        <v>12936</v>
      </c>
      <c r="H46" s="3" t="s">
        <v>12937</v>
      </c>
      <c r="I46" s="7" t="s">
        <v>1049</v>
      </c>
      <c r="J46" s="3"/>
      <c r="K46" s="3"/>
    </row>
    <row r="47" spans="2:11" ht="15">
      <c r="B47" s="3" t="s">
        <v>1187</v>
      </c>
      <c r="C47" s="3" t="s">
        <v>12938</v>
      </c>
      <c r="D47" s="3" t="s">
        <v>1038</v>
      </c>
      <c r="E47" s="7"/>
      <c r="F47" s="3" t="s">
        <v>12939</v>
      </c>
      <c r="G47" s="3" t="s">
        <v>12940</v>
      </c>
      <c r="H47" s="3" t="s">
        <v>1098</v>
      </c>
      <c r="I47" s="7" t="s">
        <v>1076</v>
      </c>
      <c r="J47" s="3"/>
      <c r="K47" s="3"/>
    </row>
    <row r="48" spans="2:11" ht="15">
      <c r="B48" s="3" t="s">
        <v>1416</v>
      </c>
      <c r="C48" s="3" t="s">
        <v>12941</v>
      </c>
      <c r="D48" s="3" t="s">
        <v>1038</v>
      </c>
      <c r="E48" s="7"/>
      <c r="F48" s="3" t="s">
        <v>12942</v>
      </c>
      <c r="G48" s="3" t="s">
        <v>12943</v>
      </c>
      <c r="H48" s="3" t="s">
        <v>12944</v>
      </c>
      <c r="I48" s="7" t="s">
        <v>1049</v>
      </c>
      <c r="J48" s="3"/>
      <c r="K48" s="3"/>
    </row>
    <row r="49" spans="2:11" ht="15">
      <c r="B49" s="3" t="s">
        <v>1916</v>
      </c>
      <c r="C49" s="3" t="s">
        <v>12945</v>
      </c>
      <c r="D49" s="3" t="s">
        <v>1038</v>
      </c>
      <c r="E49" s="7"/>
      <c r="F49" s="3" t="s">
        <v>12946</v>
      </c>
      <c r="G49" s="3" t="s">
        <v>12947</v>
      </c>
      <c r="H49" s="3" t="s">
        <v>1098</v>
      </c>
      <c r="I49" s="7" t="s">
        <v>1049</v>
      </c>
      <c r="J49" s="3"/>
      <c r="K49" s="3"/>
    </row>
    <row r="50" spans="2:11" ht="15">
      <c r="B50" s="3" t="s">
        <v>1424</v>
      </c>
      <c r="C50" s="3" t="s">
        <v>12948</v>
      </c>
      <c r="D50" s="3" t="s">
        <v>1038</v>
      </c>
      <c r="E50" s="7"/>
      <c r="F50" s="3" t="s">
        <v>12949</v>
      </c>
      <c r="G50" s="3" t="s">
        <v>12950</v>
      </c>
      <c r="H50" s="3" t="s">
        <v>12951</v>
      </c>
      <c r="I50" s="7" t="s">
        <v>1049</v>
      </c>
      <c r="J50" s="3"/>
      <c r="K50" s="3"/>
    </row>
    <row r="51" spans="2:11" ht="15">
      <c r="B51" s="3" t="s">
        <v>1428</v>
      </c>
      <c r="C51" s="3" t="s">
        <v>12952</v>
      </c>
      <c r="D51" s="3" t="s">
        <v>1038</v>
      </c>
      <c r="E51" s="7"/>
      <c r="F51" s="3" t="s">
        <v>12953</v>
      </c>
      <c r="G51" s="3" t="s">
        <v>12954</v>
      </c>
      <c r="H51" s="3" t="s">
        <v>1098</v>
      </c>
      <c r="I51" s="7" t="s">
        <v>1076</v>
      </c>
      <c r="J51" s="3"/>
      <c r="K51" s="3"/>
    </row>
    <row r="52" spans="2:11" ht="15">
      <c r="B52" s="3" t="s">
        <v>1420</v>
      </c>
      <c r="C52" s="3" t="s">
        <v>12955</v>
      </c>
      <c r="D52" s="3" t="s">
        <v>1842</v>
      </c>
      <c r="E52" s="7"/>
      <c r="F52" s="3" t="s">
        <v>12956</v>
      </c>
      <c r="G52" s="3" t="s">
        <v>12957</v>
      </c>
      <c r="H52" s="3" t="s">
        <v>12958</v>
      </c>
      <c r="I52" s="7" t="s">
        <v>1042</v>
      </c>
      <c r="J52" s="3"/>
      <c r="K52" s="3"/>
    </row>
    <row r="53" spans="2:11" ht="15">
      <c r="B53" s="3" t="s">
        <v>1571</v>
      </c>
      <c r="C53" s="3" t="s">
        <v>12959</v>
      </c>
      <c r="D53" s="3" t="s">
        <v>1842</v>
      </c>
      <c r="E53" s="7"/>
      <c r="F53" s="3" t="s">
        <v>12960</v>
      </c>
      <c r="G53" s="3" t="s">
        <v>12961</v>
      </c>
      <c r="H53" s="3" t="s">
        <v>12962</v>
      </c>
      <c r="I53" s="7" t="s">
        <v>1042</v>
      </c>
      <c r="J53" s="3"/>
      <c r="K53" s="3"/>
    </row>
    <row r="54" spans="2:11" ht="15">
      <c r="B54" s="3" t="s">
        <v>1765</v>
      </c>
      <c r="C54" s="3" t="s">
        <v>12963</v>
      </c>
      <c r="D54" s="3" t="s">
        <v>2192</v>
      </c>
      <c r="E54" s="7"/>
      <c r="F54" s="3" t="s">
        <v>12964</v>
      </c>
      <c r="G54" s="3" t="s">
        <v>12965</v>
      </c>
      <c r="H54" s="3" t="s">
        <v>1098</v>
      </c>
      <c r="I54" s="7" t="s">
        <v>2813</v>
      </c>
      <c r="J54" s="3"/>
      <c r="K54" s="3"/>
    </row>
    <row r="55" spans="2:11" ht="15">
      <c r="B55" s="3" t="s">
        <v>1920</v>
      </c>
      <c r="C55" s="3" t="s">
        <v>12966</v>
      </c>
      <c r="D55" s="3" t="s">
        <v>2192</v>
      </c>
      <c r="E55" s="7"/>
      <c r="F55" s="3" t="s">
        <v>12967</v>
      </c>
      <c r="G55" s="3" t="s">
        <v>12968</v>
      </c>
      <c r="H55" s="3" t="s">
        <v>1098</v>
      </c>
      <c r="I55" s="7" t="s">
        <v>2813</v>
      </c>
      <c r="J55" s="3"/>
      <c r="K55" s="3"/>
    </row>
    <row r="56" spans="2:11" ht="15">
      <c r="B56" s="3" t="s">
        <v>1924</v>
      </c>
      <c r="C56" s="3" t="s">
        <v>12969</v>
      </c>
      <c r="D56" s="3" t="s">
        <v>1038</v>
      </c>
      <c r="E56" s="7"/>
      <c r="F56" s="3" t="s">
        <v>12970</v>
      </c>
      <c r="G56" s="3" t="s">
        <v>12971</v>
      </c>
      <c r="H56" s="3" t="s">
        <v>1098</v>
      </c>
      <c r="I56" s="7" t="s">
        <v>1049</v>
      </c>
      <c r="J56" s="3"/>
      <c r="K56" s="3"/>
    </row>
    <row r="57" spans="2:11" ht="15">
      <c r="B57" s="3" t="s">
        <v>1928</v>
      </c>
      <c r="C57" s="3" t="s">
        <v>12972</v>
      </c>
      <c r="D57" s="3" t="s">
        <v>1038</v>
      </c>
      <c r="E57" s="7"/>
      <c r="F57" s="3" t="s">
        <v>12973</v>
      </c>
      <c r="G57" s="3" t="s">
        <v>12974</v>
      </c>
      <c r="H57" s="3" t="s">
        <v>12975</v>
      </c>
      <c r="I57" s="7" t="s">
        <v>1076</v>
      </c>
      <c r="J57" s="3"/>
      <c r="K57" s="3"/>
    </row>
    <row r="58" spans="2:11" ht="15">
      <c r="B58" s="3" t="s">
        <v>1931</v>
      </c>
      <c r="C58" s="3" t="s">
        <v>12976</v>
      </c>
      <c r="D58" s="3" t="s">
        <v>2192</v>
      </c>
      <c r="E58" s="7"/>
      <c r="F58" s="3" t="s">
        <v>12977</v>
      </c>
      <c r="G58" s="3" t="s">
        <v>12978</v>
      </c>
      <c r="H58" s="3" t="s">
        <v>1098</v>
      </c>
      <c r="I58" s="7" t="s">
        <v>2813</v>
      </c>
      <c r="J58" s="3"/>
      <c r="K58" s="3"/>
    </row>
    <row r="59" spans="2:11" ht="15">
      <c r="B59" s="3" t="s">
        <v>1934</v>
      </c>
      <c r="C59" s="3" t="s">
        <v>12979</v>
      </c>
      <c r="D59" s="3" t="s">
        <v>1038</v>
      </c>
      <c r="E59" s="7"/>
      <c r="F59" s="3" t="s">
        <v>12980</v>
      </c>
      <c r="G59" s="3" t="s">
        <v>12981</v>
      </c>
      <c r="H59" s="3" t="s">
        <v>12982</v>
      </c>
      <c r="I59" s="7" t="s">
        <v>1049</v>
      </c>
      <c r="J59" s="3"/>
      <c r="K59" s="3"/>
    </row>
    <row r="60" spans="2:11" ht="15">
      <c r="B60" s="3" t="s">
        <v>1938</v>
      </c>
      <c r="C60" s="3" t="s">
        <v>12983</v>
      </c>
      <c r="D60" s="3" t="s">
        <v>1038</v>
      </c>
      <c r="E60" s="7"/>
      <c r="F60" s="3" t="s">
        <v>12984</v>
      </c>
      <c r="G60" s="3" t="s">
        <v>12985</v>
      </c>
      <c r="H60" s="3" t="s">
        <v>12986</v>
      </c>
      <c r="I60" s="7" t="s">
        <v>1049</v>
      </c>
      <c r="J60" s="3"/>
      <c r="K60" s="3"/>
    </row>
    <row r="61" spans="2:11" ht="15">
      <c r="B61" s="3" t="s">
        <v>1942</v>
      </c>
      <c r="C61" s="3" t="s">
        <v>12987</v>
      </c>
      <c r="D61" s="3" t="s">
        <v>1038</v>
      </c>
      <c r="E61" s="7"/>
      <c r="F61" s="3" t="s">
        <v>12988</v>
      </c>
      <c r="G61" s="3" t="s">
        <v>12989</v>
      </c>
      <c r="H61" s="3" t="s">
        <v>12990</v>
      </c>
      <c r="I61" s="7" t="s">
        <v>1049</v>
      </c>
      <c r="J61" s="3"/>
      <c r="K61" s="3"/>
    </row>
    <row r="62" spans="2:11" ht="15">
      <c r="B62" s="3" t="s">
        <v>1495</v>
      </c>
      <c r="C62" s="3" t="s">
        <v>12991</v>
      </c>
      <c r="D62" s="3" t="s">
        <v>1038</v>
      </c>
      <c r="E62" s="7"/>
      <c r="F62" s="3" t="s">
        <v>12992</v>
      </c>
      <c r="G62" s="3" t="s">
        <v>12993</v>
      </c>
      <c r="H62" s="3" t="s">
        <v>12994</v>
      </c>
      <c r="I62" s="7" t="s">
        <v>1049</v>
      </c>
      <c r="J62" s="3"/>
      <c r="K62" s="3"/>
    </row>
    <row r="63" spans="2:11" ht="15">
      <c r="B63" s="3" t="s">
        <v>1481</v>
      </c>
      <c r="C63" s="3" t="s">
        <v>12995</v>
      </c>
      <c r="D63" s="3" t="s">
        <v>1038</v>
      </c>
      <c r="E63" s="7"/>
      <c r="F63" s="3" t="s">
        <v>12996</v>
      </c>
      <c r="G63" s="3" t="s">
        <v>12997</v>
      </c>
      <c r="H63" s="3" t="s">
        <v>12994</v>
      </c>
      <c r="I63" s="7" t="s">
        <v>1049</v>
      </c>
      <c r="J63" s="3"/>
      <c r="K63" s="3"/>
    </row>
    <row r="64" spans="2:11" ht="15">
      <c r="B64" s="3" t="s">
        <v>1347</v>
      </c>
      <c r="C64" s="3" t="s">
        <v>12998</v>
      </c>
      <c r="D64" s="3" t="s">
        <v>2192</v>
      </c>
      <c r="E64" s="7"/>
      <c r="F64" s="3" t="s">
        <v>12999</v>
      </c>
      <c r="G64" s="3" t="s">
        <v>13000</v>
      </c>
      <c r="H64" s="3" t="s">
        <v>13000</v>
      </c>
      <c r="I64" s="7" t="s">
        <v>1049</v>
      </c>
      <c r="J64" s="3"/>
      <c r="K64" s="3"/>
    </row>
    <row r="65" spans="2:11" ht="15">
      <c r="B65" s="3" t="s">
        <v>1375</v>
      </c>
      <c r="C65" s="3" t="s">
        <v>13001</v>
      </c>
      <c r="D65" s="3" t="s">
        <v>1038</v>
      </c>
      <c r="E65" s="7"/>
      <c r="F65" s="3" t="s">
        <v>13002</v>
      </c>
      <c r="G65" s="3" t="s">
        <v>13003</v>
      </c>
      <c r="H65" s="3" t="s">
        <v>13003</v>
      </c>
      <c r="I65" s="7" t="s">
        <v>1054</v>
      </c>
      <c r="J65" s="3"/>
      <c r="K65" s="3"/>
    </row>
    <row r="66" spans="2:11" ht="15">
      <c r="B66" s="3" t="s">
        <v>1252</v>
      </c>
      <c r="C66" s="3" t="s">
        <v>13004</v>
      </c>
      <c r="D66" s="3" t="s">
        <v>1066</v>
      </c>
      <c r="E66" s="7" t="s">
        <v>1095</v>
      </c>
      <c r="F66" s="3" t="s">
        <v>13005</v>
      </c>
      <c r="G66" s="3" t="s">
        <v>13006</v>
      </c>
      <c r="H66" s="3" t="s">
        <v>1098</v>
      </c>
      <c r="I66" s="7"/>
      <c r="J66" s="3"/>
      <c r="K66" s="3"/>
    </row>
    <row r="67" spans="2:11" ht="15">
      <c r="B67" s="3" t="s">
        <v>1182</v>
      </c>
      <c r="C67" s="3" t="s">
        <v>13007</v>
      </c>
      <c r="D67" s="3" t="s">
        <v>1066</v>
      </c>
      <c r="E67" s="7" t="s">
        <v>1095</v>
      </c>
      <c r="F67" s="3" t="s">
        <v>13008</v>
      </c>
      <c r="G67" s="3" t="s">
        <v>13009</v>
      </c>
      <c r="H67" s="3" t="s">
        <v>1098</v>
      </c>
      <c r="I67" s="7"/>
      <c r="J67" s="3"/>
      <c r="K67" s="3"/>
    </row>
    <row r="68" spans="2:11" ht="15">
      <c r="B68" s="3" t="s">
        <v>1592</v>
      </c>
      <c r="C68" s="3" t="s">
        <v>13010</v>
      </c>
      <c r="D68" s="3" t="s">
        <v>1038</v>
      </c>
      <c r="E68" s="7"/>
      <c r="F68" s="3" t="s">
        <v>13011</v>
      </c>
      <c r="G68" s="3" t="s">
        <v>13012</v>
      </c>
      <c r="H68" s="3" t="s">
        <v>1098</v>
      </c>
      <c r="I68" s="7" t="s">
        <v>1099</v>
      </c>
      <c r="J68" s="3"/>
      <c r="K68" s="3"/>
    </row>
    <row r="69" spans="2:11" ht="15">
      <c r="B69" s="3" t="s">
        <v>1476</v>
      </c>
      <c r="C69" s="3" t="s">
        <v>13013</v>
      </c>
      <c r="D69" s="3" t="s">
        <v>1066</v>
      </c>
      <c r="E69" s="7" t="s">
        <v>1095</v>
      </c>
      <c r="F69" s="3" t="s">
        <v>13014</v>
      </c>
      <c r="G69" s="3" t="s">
        <v>13015</v>
      </c>
      <c r="H69" s="3" t="s">
        <v>1098</v>
      </c>
      <c r="I69" s="7"/>
      <c r="J69" s="3"/>
      <c r="K69" s="3"/>
    </row>
    <row r="70" spans="2:11" ht="15">
      <c r="B70" s="3" t="s">
        <v>1676</v>
      </c>
      <c r="C70" s="3" t="s">
        <v>13016</v>
      </c>
      <c r="D70" s="3" t="s">
        <v>1066</v>
      </c>
      <c r="E70" s="7" t="s">
        <v>1095</v>
      </c>
      <c r="F70" s="3" t="s">
        <v>13017</v>
      </c>
      <c r="G70" s="3" t="s">
        <v>13018</v>
      </c>
      <c r="H70" s="3" t="s">
        <v>1098</v>
      </c>
      <c r="I70" s="7"/>
      <c r="J70" s="3"/>
      <c r="K70" s="3"/>
    </row>
    <row r="71" spans="2:11" ht="15">
      <c r="B71" s="3" t="s">
        <v>1362</v>
      </c>
      <c r="C71" s="3" t="s">
        <v>13019</v>
      </c>
      <c r="D71" s="3" t="s">
        <v>1066</v>
      </c>
      <c r="E71" s="7" t="s">
        <v>1095</v>
      </c>
      <c r="F71" s="3" t="s">
        <v>13020</v>
      </c>
      <c r="G71" s="3" t="s">
        <v>13021</v>
      </c>
      <c r="H71" s="3" t="s">
        <v>1098</v>
      </c>
      <c r="I71" s="7"/>
      <c r="J71" s="3"/>
      <c r="K71" s="3"/>
    </row>
    <row r="72" spans="2:11" ht="15">
      <c r="B72" s="3" t="s">
        <v>1126</v>
      </c>
      <c r="C72" s="3" t="s">
        <v>13022</v>
      </c>
      <c r="D72" s="3" t="s">
        <v>1066</v>
      </c>
      <c r="E72" s="7" t="s">
        <v>1095</v>
      </c>
      <c r="F72" s="3" t="s">
        <v>13023</v>
      </c>
      <c r="G72" s="3" t="s">
        <v>13024</v>
      </c>
      <c r="H72" s="3" t="s">
        <v>13025</v>
      </c>
      <c r="I72" s="7"/>
      <c r="J72" s="3"/>
      <c r="K72" s="3"/>
    </row>
    <row r="73" spans="2:11" ht="15">
      <c r="B73" s="3" t="s">
        <v>1725</v>
      </c>
      <c r="C73" s="3" t="s">
        <v>13026</v>
      </c>
      <c r="D73" s="3" t="s">
        <v>1066</v>
      </c>
      <c r="E73" s="7" t="s">
        <v>1095</v>
      </c>
      <c r="F73" s="3" t="s">
        <v>13027</v>
      </c>
      <c r="G73" s="3" t="s">
        <v>13028</v>
      </c>
      <c r="H73" s="3" t="s">
        <v>13029</v>
      </c>
      <c r="I73" s="7"/>
      <c r="J73" s="3"/>
      <c r="K73" s="3"/>
    </row>
    <row r="74" spans="2:11" ht="15">
      <c r="B74" s="3" t="s">
        <v>1173</v>
      </c>
      <c r="C74" s="3" t="s">
        <v>13030</v>
      </c>
      <c r="D74" s="3" t="s">
        <v>1038</v>
      </c>
      <c r="E74" s="7"/>
      <c r="F74" s="3" t="s">
        <v>13031</v>
      </c>
      <c r="G74" s="3" t="s">
        <v>13032</v>
      </c>
      <c r="H74" s="3" t="s">
        <v>13033</v>
      </c>
      <c r="I74" s="7" t="s">
        <v>1099</v>
      </c>
      <c r="J74" s="3"/>
      <c r="K74" s="3"/>
    </row>
    <row r="75" spans="2:11" ht="15">
      <c r="B75" s="3" t="s">
        <v>1452</v>
      </c>
      <c r="C75" s="3" t="s">
        <v>13034</v>
      </c>
      <c r="D75" s="3" t="s">
        <v>1038</v>
      </c>
      <c r="E75" s="7"/>
      <c r="F75" s="3" t="s">
        <v>13035</v>
      </c>
      <c r="G75" s="3" t="s">
        <v>13036</v>
      </c>
      <c r="H75" s="3" t="s">
        <v>13037</v>
      </c>
      <c r="I75" s="7" t="s">
        <v>1049</v>
      </c>
      <c r="J75" s="3"/>
      <c r="K75" s="3"/>
    </row>
    <row r="76" spans="2:11" ht="15">
      <c r="B76" s="3" t="s">
        <v>1131</v>
      </c>
      <c r="C76" s="3" t="s">
        <v>13038</v>
      </c>
      <c r="D76" s="3" t="s">
        <v>1038</v>
      </c>
      <c r="E76" s="7"/>
      <c r="F76" s="3" t="s">
        <v>13039</v>
      </c>
      <c r="G76" s="3" t="s">
        <v>13040</v>
      </c>
      <c r="H76" s="3" t="s">
        <v>13041</v>
      </c>
      <c r="I76" s="7" t="s">
        <v>1099</v>
      </c>
      <c r="J76" s="3"/>
      <c r="K76" s="3"/>
    </row>
    <row r="77" spans="2:11" ht="15">
      <c r="B77" s="3" t="s">
        <v>1671</v>
      </c>
      <c r="C77" s="3" t="s">
        <v>13042</v>
      </c>
      <c r="D77" s="3" t="s">
        <v>1038</v>
      </c>
      <c r="E77" s="7"/>
      <c r="F77" s="3" t="s">
        <v>13043</v>
      </c>
      <c r="G77" s="3" t="s">
        <v>13044</v>
      </c>
      <c r="H77" s="3" t="s">
        <v>1098</v>
      </c>
      <c r="I77" s="7" t="s">
        <v>5796</v>
      </c>
      <c r="J77" s="3"/>
      <c r="K77" s="3"/>
    </row>
    <row r="78" spans="2:11" ht="15">
      <c r="B78" s="3" t="s">
        <v>1275</v>
      </c>
      <c r="C78" s="3" t="s">
        <v>13045</v>
      </c>
      <c r="D78" s="3" t="s">
        <v>1038</v>
      </c>
      <c r="E78" s="7"/>
      <c r="F78" s="3" t="s">
        <v>13046</v>
      </c>
      <c r="G78" s="3" t="s">
        <v>13047</v>
      </c>
      <c r="H78" s="3" t="s">
        <v>1098</v>
      </c>
      <c r="I78" s="7" t="s">
        <v>1049</v>
      </c>
      <c r="J78" s="3"/>
      <c r="K78" s="3"/>
    </row>
    <row r="79" spans="2:11" ht="15">
      <c r="B79" s="3" t="s">
        <v>1644</v>
      </c>
      <c r="C79" s="3" t="s">
        <v>13048</v>
      </c>
      <c r="D79" s="3" t="s">
        <v>1038</v>
      </c>
      <c r="E79" s="7"/>
      <c r="F79" s="3" t="s">
        <v>13049</v>
      </c>
      <c r="G79" s="3" t="s">
        <v>13050</v>
      </c>
      <c r="H79" s="3" t="s">
        <v>1098</v>
      </c>
      <c r="I79" s="7" t="s">
        <v>1054</v>
      </c>
      <c r="J79" s="3"/>
      <c r="K79" s="3"/>
    </row>
    <row r="80" spans="2:11" ht="15">
      <c r="B80" s="3" t="s">
        <v>1613</v>
      </c>
      <c r="C80" s="3" t="s">
        <v>13051</v>
      </c>
      <c r="D80" s="3" t="s">
        <v>1038</v>
      </c>
      <c r="E80" s="7"/>
      <c r="F80" s="3" t="s">
        <v>13052</v>
      </c>
      <c r="G80" s="3" t="s">
        <v>13053</v>
      </c>
      <c r="H80" s="3" t="s">
        <v>13054</v>
      </c>
      <c r="I80" s="7" t="s">
        <v>1054</v>
      </c>
      <c r="J80" s="3"/>
      <c r="K80" s="3"/>
    </row>
    <row r="81" spans="2:11" ht="15">
      <c r="B81" s="3" t="s">
        <v>1624</v>
      </c>
      <c r="C81" s="3" t="s">
        <v>13055</v>
      </c>
      <c r="D81" s="3" t="s">
        <v>2192</v>
      </c>
      <c r="E81" s="7"/>
      <c r="F81" s="3" t="s">
        <v>13056</v>
      </c>
      <c r="G81" s="3" t="s">
        <v>13057</v>
      </c>
      <c r="H81" s="3" t="s">
        <v>13057</v>
      </c>
      <c r="I81" s="7"/>
      <c r="J81" s="3"/>
      <c r="K81" s="3"/>
    </row>
    <row r="82" spans="2:11" ht="15">
      <c r="B82" s="3" t="s">
        <v>1635</v>
      </c>
      <c r="C82" s="3" t="s">
        <v>13058</v>
      </c>
      <c r="D82" s="3" t="s">
        <v>1066</v>
      </c>
      <c r="E82" s="7" t="s">
        <v>1095</v>
      </c>
      <c r="F82" s="3" t="s">
        <v>13059</v>
      </c>
      <c r="G82" s="3" t="s">
        <v>13060</v>
      </c>
      <c r="H82" s="3" t="s">
        <v>13060</v>
      </c>
      <c r="I82" s="7"/>
      <c r="J82" s="3"/>
      <c r="K82" s="3"/>
    </row>
    <row r="83" spans="2:11" ht="15">
      <c r="B83" s="3" t="s">
        <v>1658</v>
      </c>
      <c r="C83" s="3" t="s">
        <v>13061</v>
      </c>
      <c r="D83" s="3" t="s">
        <v>1066</v>
      </c>
      <c r="E83" s="7" t="s">
        <v>1095</v>
      </c>
      <c r="F83" s="3" t="s">
        <v>13062</v>
      </c>
      <c r="G83" s="3" t="s">
        <v>13063</v>
      </c>
      <c r="H83" s="3" t="s">
        <v>13063</v>
      </c>
      <c r="I83" s="7"/>
      <c r="J83" s="3"/>
      <c r="K83" s="3"/>
    </row>
    <row r="84" spans="2:11" ht="15">
      <c r="B84" s="3" t="s">
        <v>1517</v>
      </c>
      <c r="C84" s="3" t="s">
        <v>13064</v>
      </c>
      <c r="D84" s="3" t="s">
        <v>1066</v>
      </c>
      <c r="E84" s="7" t="s">
        <v>1095</v>
      </c>
      <c r="F84" s="3" t="s">
        <v>13065</v>
      </c>
      <c r="G84" s="3" t="s">
        <v>13066</v>
      </c>
      <c r="H84" s="3" t="s">
        <v>13066</v>
      </c>
      <c r="I84" s="7"/>
      <c r="J84" s="3"/>
      <c r="K84" s="3"/>
    </row>
    <row r="85" spans="2:11" ht="15">
      <c r="B85" s="3" t="s">
        <v>1552</v>
      </c>
      <c r="C85" s="3" t="s">
        <v>13067</v>
      </c>
      <c r="D85" s="3" t="s">
        <v>1066</v>
      </c>
      <c r="E85" s="7" t="s">
        <v>1095</v>
      </c>
      <c r="F85" s="3" t="s">
        <v>13068</v>
      </c>
      <c r="G85" s="3" t="s">
        <v>13069</v>
      </c>
      <c r="H85" s="3" t="s">
        <v>13069</v>
      </c>
      <c r="I85" s="7"/>
      <c r="J85" s="3"/>
      <c r="K85" s="3"/>
    </row>
    <row r="86" spans="2:11" ht="15">
      <c r="B86" s="3" t="s">
        <v>1582</v>
      </c>
      <c r="C86" s="3" t="s">
        <v>13070</v>
      </c>
      <c r="D86" s="3" t="s">
        <v>1573</v>
      </c>
      <c r="E86" s="7"/>
      <c r="F86" s="3" t="s">
        <v>1615</v>
      </c>
      <c r="G86" s="3" t="s">
        <v>1616</v>
      </c>
      <c r="H86" s="3" t="s">
        <v>1617</v>
      </c>
      <c r="I86" s="7" t="s">
        <v>1618</v>
      </c>
      <c r="J86" s="3" t="s">
        <v>1043</v>
      </c>
      <c r="K86" s="3" t="s">
        <v>1043</v>
      </c>
    </row>
    <row r="87" spans="2:11" ht="15">
      <c r="B87" s="3" t="s">
        <v>1537</v>
      </c>
      <c r="C87" s="3" t="s">
        <v>13071</v>
      </c>
      <c r="D87" s="3" t="s">
        <v>1038</v>
      </c>
      <c r="E87" s="7"/>
      <c r="F87" s="3" t="s">
        <v>13072</v>
      </c>
      <c r="G87" s="3" t="s">
        <v>13073</v>
      </c>
      <c r="H87" s="3" t="s">
        <v>1098</v>
      </c>
      <c r="I87" s="7"/>
      <c r="J87" s="3"/>
      <c r="K87" s="3"/>
    </row>
    <row r="88" spans="2:11" ht="15">
      <c r="B88" s="3" t="s">
        <v>1522</v>
      </c>
      <c r="C88" s="3" t="s">
        <v>13074</v>
      </c>
      <c r="D88" s="3" t="s">
        <v>1038</v>
      </c>
      <c r="E88" s="7"/>
      <c r="F88" s="3" t="s">
        <v>13075</v>
      </c>
      <c r="G88" s="3" t="s">
        <v>13076</v>
      </c>
      <c r="H88" s="3" t="s">
        <v>1098</v>
      </c>
      <c r="I88" s="7"/>
      <c r="J88" s="3"/>
      <c r="K88" s="3"/>
    </row>
    <row r="89" spans="2:11" ht="15">
      <c r="B89" s="3" t="s">
        <v>1285</v>
      </c>
      <c r="C89" s="3" t="s">
        <v>13077</v>
      </c>
      <c r="D89" s="3" t="s">
        <v>1066</v>
      </c>
      <c r="E89" s="7" t="s">
        <v>1095</v>
      </c>
      <c r="F89" s="3" t="s">
        <v>13078</v>
      </c>
      <c r="G89" s="3" t="s">
        <v>13079</v>
      </c>
      <c r="H89" s="3" t="s">
        <v>1098</v>
      </c>
      <c r="I89" s="7" t="s">
        <v>1204</v>
      </c>
      <c r="J89" s="3"/>
      <c r="K89" s="3"/>
    </row>
    <row r="90" spans="2:11" ht="15">
      <c r="B90" s="3" t="s">
        <v>1508</v>
      </c>
      <c r="C90" s="3" t="s">
        <v>13080</v>
      </c>
      <c r="D90" s="3" t="s">
        <v>1842</v>
      </c>
      <c r="E90" s="7"/>
      <c r="F90" s="3" t="s">
        <v>13081</v>
      </c>
      <c r="G90" s="3" t="s">
        <v>13082</v>
      </c>
      <c r="H90" s="3" t="s">
        <v>1098</v>
      </c>
      <c r="I90" s="7" t="s">
        <v>1099</v>
      </c>
      <c r="J90" s="3"/>
      <c r="K90" s="3"/>
    </row>
    <row r="91" spans="2:11" ht="15">
      <c r="B91" s="3" t="s">
        <v>1210</v>
      </c>
      <c r="C91" s="3" t="s">
        <v>13083</v>
      </c>
      <c r="D91" s="3" t="s">
        <v>1842</v>
      </c>
      <c r="E91" s="7"/>
      <c r="F91" s="3" t="s">
        <v>13084</v>
      </c>
      <c r="G91" s="3" t="s">
        <v>13085</v>
      </c>
      <c r="H91" s="3" t="s">
        <v>1098</v>
      </c>
      <c r="I91" s="7" t="s">
        <v>1099</v>
      </c>
      <c r="J91" s="3"/>
      <c r="K91" s="3"/>
    </row>
    <row r="92" spans="2:11" ht="15">
      <c r="B92" s="3" t="s">
        <v>1467</v>
      </c>
      <c r="C92" s="3" t="s">
        <v>13086</v>
      </c>
      <c r="D92" s="3" t="s">
        <v>1066</v>
      </c>
      <c r="E92" s="7" t="s">
        <v>1095</v>
      </c>
      <c r="F92" s="3" t="s">
        <v>13087</v>
      </c>
      <c r="G92" s="3" t="s">
        <v>13088</v>
      </c>
      <c r="H92" s="3" t="s">
        <v>1098</v>
      </c>
      <c r="I92" s="7" t="s">
        <v>1204</v>
      </c>
      <c r="J92" s="3"/>
      <c r="K92" s="3"/>
    </row>
    <row r="93" spans="2:11" ht="15">
      <c r="B93" s="3" t="s">
        <v>1352</v>
      </c>
      <c r="C93" s="3" t="s">
        <v>13089</v>
      </c>
      <c r="D93" s="3" t="s">
        <v>1842</v>
      </c>
      <c r="E93" s="7"/>
      <c r="F93" s="3" t="s">
        <v>13090</v>
      </c>
      <c r="G93" s="3" t="s">
        <v>13091</v>
      </c>
      <c r="H93" s="3" t="s">
        <v>1098</v>
      </c>
      <c r="I93" s="7" t="s">
        <v>1099</v>
      </c>
      <c r="J93" s="3"/>
      <c r="K93" s="3"/>
    </row>
    <row r="94" spans="2:11" ht="15">
      <c r="B94" s="3" t="s">
        <v>1437</v>
      </c>
      <c r="C94" s="3" t="s">
        <v>13092</v>
      </c>
      <c r="D94" s="3" t="s">
        <v>1842</v>
      </c>
      <c r="E94" s="7"/>
      <c r="F94" s="3" t="s">
        <v>13093</v>
      </c>
      <c r="G94" s="3" t="s">
        <v>13094</v>
      </c>
      <c r="H94" s="3" t="s">
        <v>1098</v>
      </c>
      <c r="I94" s="7" t="s">
        <v>1099</v>
      </c>
      <c r="J94" s="3"/>
      <c r="K94" s="3"/>
    </row>
    <row r="95" spans="2:11" ht="15">
      <c r="B95" s="3" t="s">
        <v>1443</v>
      </c>
      <c r="C95" s="3" t="s">
        <v>13095</v>
      </c>
      <c r="D95" s="3" t="s">
        <v>1066</v>
      </c>
      <c r="E95" s="7" t="s">
        <v>1095</v>
      </c>
      <c r="F95" s="3" t="s">
        <v>13096</v>
      </c>
      <c r="G95" s="3" t="s">
        <v>13097</v>
      </c>
      <c r="H95" s="3" t="s">
        <v>1098</v>
      </c>
      <c r="I95" s="7" t="s">
        <v>1099</v>
      </c>
      <c r="J95" s="3"/>
      <c r="K95" s="3"/>
    </row>
    <row r="96" spans="2:11" ht="15">
      <c r="B96" s="3" t="s">
        <v>1064</v>
      </c>
      <c r="C96" s="3" t="s">
        <v>13098</v>
      </c>
      <c r="D96" s="3" t="s">
        <v>1066</v>
      </c>
      <c r="E96" s="7" t="s">
        <v>1095</v>
      </c>
      <c r="F96" s="3" t="s">
        <v>13099</v>
      </c>
      <c r="G96" s="3" t="s">
        <v>13100</v>
      </c>
      <c r="H96" s="3" t="s">
        <v>1098</v>
      </c>
      <c r="I96" s="7" t="s">
        <v>1204</v>
      </c>
      <c r="J96" s="3"/>
      <c r="K96" s="3"/>
    </row>
    <row r="97" spans="2:11" ht="15">
      <c r="B97" s="3" t="s">
        <v>1071</v>
      </c>
      <c r="C97" s="3" t="s">
        <v>13101</v>
      </c>
      <c r="D97" s="3" t="s">
        <v>1066</v>
      </c>
      <c r="E97" s="7" t="s">
        <v>1095</v>
      </c>
      <c r="F97" s="3" t="s">
        <v>13102</v>
      </c>
      <c r="G97" s="3" t="s">
        <v>13103</v>
      </c>
      <c r="H97" s="3" t="s">
        <v>1098</v>
      </c>
      <c r="I97" s="7" t="s">
        <v>1204</v>
      </c>
      <c r="J97" s="3"/>
      <c r="K97" s="3"/>
    </row>
    <row r="98" spans="2:11" ht="15">
      <c r="B98" s="3" t="s">
        <v>1082</v>
      </c>
      <c r="C98" s="3" t="s">
        <v>13104</v>
      </c>
      <c r="D98" s="3" t="s">
        <v>1066</v>
      </c>
      <c r="E98" s="7" t="s">
        <v>1095</v>
      </c>
      <c r="F98" s="3" t="s">
        <v>13105</v>
      </c>
      <c r="G98" s="3" t="s">
        <v>13106</v>
      </c>
      <c r="H98" s="3" t="s">
        <v>1098</v>
      </c>
      <c r="I98" s="7" t="s">
        <v>1204</v>
      </c>
      <c r="J98" s="3"/>
      <c r="K98" s="3"/>
    </row>
    <row r="99" spans="2:11" ht="15">
      <c r="B99" s="3" t="s">
        <v>1088</v>
      </c>
      <c r="C99" s="3" t="s">
        <v>13107</v>
      </c>
      <c r="D99" s="3" t="s">
        <v>1066</v>
      </c>
      <c r="E99" s="7" t="s">
        <v>1095</v>
      </c>
      <c r="F99" s="3" t="s">
        <v>13108</v>
      </c>
      <c r="G99" s="3" t="s">
        <v>13109</v>
      </c>
      <c r="H99" s="3" t="s">
        <v>1098</v>
      </c>
      <c r="I99" s="7" t="s">
        <v>1204</v>
      </c>
      <c r="J99" s="3"/>
      <c r="K99" s="3"/>
    </row>
    <row r="100" spans="2:11" ht="15">
      <c r="B100" s="3" t="s">
        <v>1741</v>
      </c>
      <c r="C100" s="3" t="s">
        <v>13110</v>
      </c>
      <c r="D100" s="3" t="s">
        <v>1066</v>
      </c>
      <c r="E100" s="7" t="s">
        <v>1095</v>
      </c>
      <c r="F100" s="3" t="s">
        <v>13111</v>
      </c>
      <c r="G100" s="3" t="s">
        <v>13112</v>
      </c>
      <c r="H100" s="3" t="s">
        <v>1098</v>
      </c>
      <c r="I100" s="7" t="s">
        <v>1204</v>
      </c>
      <c r="J100" s="3"/>
      <c r="K100" s="3"/>
    </row>
    <row r="101" spans="2:11" ht="15">
      <c r="B101" s="3" t="s">
        <v>1755</v>
      </c>
      <c r="C101" s="3" t="s">
        <v>13113</v>
      </c>
      <c r="D101" s="3" t="s">
        <v>1066</v>
      </c>
      <c r="E101" s="7" t="s">
        <v>1095</v>
      </c>
      <c r="F101" s="3" t="s">
        <v>13114</v>
      </c>
      <c r="G101" s="3" t="s">
        <v>13115</v>
      </c>
      <c r="H101" s="3" t="s">
        <v>1098</v>
      </c>
      <c r="I101" s="7" t="s">
        <v>1204</v>
      </c>
      <c r="J101" s="3"/>
      <c r="K101" s="3"/>
    </row>
    <row r="102" spans="2:11" ht="15">
      <c r="B102" s="3" t="s">
        <v>1711</v>
      </c>
      <c r="C102" s="3" t="s">
        <v>13116</v>
      </c>
      <c r="D102" s="3" t="s">
        <v>1066</v>
      </c>
      <c r="E102" s="7" t="s">
        <v>1095</v>
      </c>
      <c r="F102" s="3" t="s">
        <v>13117</v>
      </c>
      <c r="G102" s="3" t="s">
        <v>13118</v>
      </c>
      <c r="H102" s="3" t="s">
        <v>1098</v>
      </c>
      <c r="I102" s="7" t="s">
        <v>1204</v>
      </c>
      <c r="J102" s="3"/>
      <c r="K102" s="3"/>
    </row>
    <row r="103" spans="2:11" ht="15">
      <c r="B103" s="3" t="s">
        <v>1110</v>
      </c>
      <c r="C103" s="3" t="s">
        <v>13119</v>
      </c>
      <c r="D103" s="3" t="s">
        <v>1066</v>
      </c>
      <c r="E103" s="7" t="s">
        <v>1095</v>
      </c>
      <c r="F103" s="3" t="s">
        <v>13120</v>
      </c>
      <c r="G103" s="3" t="s">
        <v>13121</v>
      </c>
      <c r="H103" s="3" t="s">
        <v>1098</v>
      </c>
      <c r="I103" s="7" t="s">
        <v>1204</v>
      </c>
      <c r="J103" s="3"/>
      <c r="K103" s="3"/>
    </row>
    <row r="104" spans="2:11" ht="15">
      <c r="B104" s="3" t="s">
        <v>1597</v>
      </c>
      <c r="C104" s="3" t="s">
        <v>13122</v>
      </c>
      <c r="D104" s="3" t="s">
        <v>1038</v>
      </c>
      <c r="E104" s="7"/>
      <c r="F104" s="3" t="s">
        <v>13123</v>
      </c>
      <c r="G104" s="3" t="s">
        <v>13124</v>
      </c>
      <c r="H104" s="3" t="s">
        <v>1098</v>
      </c>
      <c r="I104" s="7" t="s">
        <v>1145</v>
      </c>
      <c r="J104" s="3"/>
      <c r="K104" s="3"/>
    </row>
    <row r="105" spans="2:11" ht="15">
      <c r="B105" s="3" t="s">
        <v>1335</v>
      </c>
      <c r="C105" s="3" t="s">
        <v>13125</v>
      </c>
      <c r="D105" s="3" t="s">
        <v>1038</v>
      </c>
      <c r="E105" s="7"/>
      <c r="F105" s="3" t="s">
        <v>13126</v>
      </c>
      <c r="G105" s="3" t="s">
        <v>13127</v>
      </c>
      <c r="H105" s="3" t="s">
        <v>1098</v>
      </c>
      <c r="I105" s="7" t="s">
        <v>1145</v>
      </c>
      <c r="J105" s="3"/>
      <c r="K105" s="3"/>
    </row>
    <row r="106" spans="2:11" ht="15">
      <c r="B106" s="3" t="s">
        <v>1367</v>
      </c>
      <c r="C106" s="3" t="s">
        <v>13128</v>
      </c>
      <c r="D106" s="3" t="s">
        <v>1038</v>
      </c>
      <c r="E106" s="7"/>
      <c r="F106" s="3" t="s">
        <v>13129</v>
      </c>
      <c r="G106" s="3" t="s">
        <v>13130</v>
      </c>
      <c r="H106" s="3" t="s">
        <v>1098</v>
      </c>
      <c r="I106" s="7" t="s">
        <v>1145</v>
      </c>
      <c r="J106" s="3"/>
      <c r="K106" s="3"/>
    </row>
    <row r="107" spans="2:11" ht="15">
      <c r="B107" s="3" t="s">
        <v>1630</v>
      </c>
      <c r="C107" s="3" t="s">
        <v>13131</v>
      </c>
      <c r="D107" s="3" t="s">
        <v>1038</v>
      </c>
      <c r="E107" s="7"/>
      <c r="F107" s="3" t="s">
        <v>13132</v>
      </c>
      <c r="G107" s="3" t="s">
        <v>13133</v>
      </c>
      <c r="H107" s="3" t="s">
        <v>1098</v>
      </c>
      <c r="I107" s="7" t="s">
        <v>1145</v>
      </c>
      <c r="J107" s="3"/>
      <c r="K107" s="3"/>
    </row>
    <row r="108" spans="2:11" ht="15">
      <c r="B108" s="3" t="s">
        <v>1630</v>
      </c>
      <c r="C108" s="3" t="s">
        <v>13134</v>
      </c>
      <c r="D108" s="3" t="s">
        <v>1038</v>
      </c>
      <c r="E108" s="7"/>
      <c r="F108" s="3" t="s">
        <v>13135</v>
      </c>
      <c r="G108" s="3" t="s">
        <v>13136</v>
      </c>
      <c r="H108" s="3" t="s">
        <v>1098</v>
      </c>
      <c r="I108" s="7" t="s">
        <v>1145</v>
      </c>
      <c r="J108" s="3"/>
      <c r="K108" s="3"/>
    </row>
    <row r="109" spans="2:11" ht="15">
      <c r="B109" s="3" t="s">
        <v>1296</v>
      </c>
      <c r="C109" s="3" t="s">
        <v>13137</v>
      </c>
      <c r="D109" s="3" t="s">
        <v>1038</v>
      </c>
      <c r="E109" s="7"/>
      <c r="F109" s="3" t="s">
        <v>13138</v>
      </c>
      <c r="G109" s="3" t="s">
        <v>13139</v>
      </c>
      <c r="H109" s="3" t="s">
        <v>1098</v>
      </c>
      <c r="I109" s="7" t="s">
        <v>1145</v>
      </c>
      <c r="J109" s="3"/>
      <c r="K109" s="3"/>
    </row>
    <row r="110" spans="2:11" ht="15">
      <c r="B110" s="3" t="s">
        <v>1291</v>
      </c>
      <c r="C110" s="3" t="s">
        <v>13140</v>
      </c>
      <c r="D110" s="3" t="s">
        <v>1038</v>
      </c>
      <c r="E110" s="7"/>
      <c r="F110" s="3" t="s">
        <v>13141</v>
      </c>
      <c r="G110" s="3" t="s">
        <v>13142</v>
      </c>
      <c r="H110" s="3" t="s">
        <v>1098</v>
      </c>
      <c r="I110" s="7" t="s">
        <v>1145</v>
      </c>
      <c r="J110" s="3"/>
      <c r="K110" s="3"/>
    </row>
    <row r="111" spans="2:11" ht="15">
      <c r="B111" s="3" t="s">
        <v>1432</v>
      </c>
      <c r="C111" s="3" t="s">
        <v>13143</v>
      </c>
      <c r="D111" s="3" t="s">
        <v>1038</v>
      </c>
      <c r="E111" s="7"/>
      <c r="F111" s="3" t="s">
        <v>13144</v>
      </c>
      <c r="G111" s="3" t="s">
        <v>13145</v>
      </c>
      <c r="H111" s="3" t="s">
        <v>1145</v>
      </c>
      <c r="I111" s="7"/>
      <c r="J111" s="3"/>
      <c r="K111" s="3"/>
    </row>
    <row r="112" spans="2:11" ht="15">
      <c r="B112" s="3" t="s">
        <v>1059</v>
      </c>
      <c r="C112" s="3" t="s">
        <v>13146</v>
      </c>
      <c r="D112" s="3" t="s">
        <v>1038</v>
      </c>
      <c r="E112" s="7"/>
      <c r="F112" s="3" t="s">
        <v>13147</v>
      </c>
      <c r="G112" s="3" t="s">
        <v>13148</v>
      </c>
      <c r="H112" s="3" t="s">
        <v>1098</v>
      </c>
      <c r="I112" s="7" t="s">
        <v>1145</v>
      </c>
      <c r="J112" s="3"/>
      <c r="K112" s="3"/>
    </row>
    <row r="113" spans="2:11" ht="15">
      <c r="B113" s="3" t="s">
        <v>1077</v>
      </c>
      <c r="C113" s="3" t="s">
        <v>13149</v>
      </c>
      <c r="D113" s="3" t="s">
        <v>1038</v>
      </c>
      <c r="E113" s="7"/>
      <c r="F113" s="3" t="s">
        <v>13150</v>
      </c>
      <c r="G113" s="3" t="s">
        <v>13151</v>
      </c>
      <c r="H113" s="3" t="s">
        <v>1098</v>
      </c>
      <c r="I113" s="7" t="s">
        <v>1145</v>
      </c>
      <c r="J113" s="3"/>
      <c r="K113" s="3"/>
    </row>
    <row r="114" spans="2:11" ht="15">
      <c r="B114" s="3" t="s">
        <v>1116</v>
      </c>
      <c r="C114" s="3" t="s">
        <v>13152</v>
      </c>
      <c r="D114" s="3" t="s">
        <v>1038</v>
      </c>
      <c r="E114" s="7"/>
      <c r="F114" s="3" t="s">
        <v>13153</v>
      </c>
      <c r="G114" s="3" t="s">
        <v>13154</v>
      </c>
      <c r="H114" s="3" t="s">
        <v>1098</v>
      </c>
      <c r="I114" s="7" t="s">
        <v>1145</v>
      </c>
      <c r="J114" s="3"/>
      <c r="K114" s="3"/>
    </row>
    <row r="115" spans="2:11" ht="15">
      <c r="B115" s="3" t="s">
        <v>1121</v>
      </c>
      <c r="C115" s="3" t="s">
        <v>13155</v>
      </c>
      <c r="D115" s="3" t="s">
        <v>1038</v>
      </c>
      <c r="E115" s="7"/>
      <c r="F115" s="3" t="s">
        <v>13156</v>
      </c>
      <c r="G115" s="3" t="s">
        <v>13157</v>
      </c>
      <c r="H115" s="3" t="s">
        <v>1098</v>
      </c>
      <c r="I115" s="7" t="s">
        <v>2079</v>
      </c>
      <c r="J115" s="3"/>
      <c r="K115" s="3"/>
    </row>
    <row r="116" spans="2:11" ht="15">
      <c r="B116" s="3" t="s">
        <v>1608</v>
      </c>
      <c r="C116" s="3" t="s">
        <v>13158</v>
      </c>
      <c r="D116" s="3" t="s">
        <v>1038</v>
      </c>
      <c r="E116" s="7"/>
      <c r="F116" s="3" t="s">
        <v>1673</v>
      </c>
      <c r="G116" s="3" t="s">
        <v>1674</v>
      </c>
      <c r="H116" s="3" t="s">
        <v>2359</v>
      </c>
      <c r="I116" s="7"/>
      <c r="J116" s="3"/>
      <c r="K11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K4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13159</v>
      </c>
      <c r="D4" s="4" t="s">
        <v>1019</v>
      </c>
      <c r="E4" s="3" t="s">
        <v>329</v>
      </c>
    </row>
    <row r="5" spans="1:11" ht="16">
      <c r="B5" s="4" t="s">
        <v>1020</v>
      </c>
      <c r="C5" s="13" t="s">
        <v>332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330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13160</v>
      </c>
      <c r="D9" s="3" t="s">
        <v>1038</v>
      </c>
      <c r="E9" s="7"/>
      <c r="F9" s="3" t="s">
        <v>13161</v>
      </c>
      <c r="G9" s="3" t="s">
        <v>13162</v>
      </c>
      <c r="H9" s="3" t="s">
        <v>13163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13164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13165</v>
      </c>
      <c r="D11" s="3" t="s">
        <v>1038</v>
      </c>
      <c r="E11" s="7"/>
      <c r="F11" s="3" t="s">
        <v>12819</v>
      </c>
      <c r="G11" s="3" t="s">
        <v>13166</v>
      </c>
      <c r="H11" s="3" t="s">
        <v>13167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13168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13169</v>
      </c>
      <c r="D13" s="3" t="s">
        <v>1038</v>
      </c>
      <c r="E13" s="7"/>
      <c r="F13" s="3" t="s">
        <v>12845</v>
      </c>
      <c r="G13" s="3" t="s">
        <v>12846</v>
      </c>
      <c r="H13" s="3" t="s">
        <v>13170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13171</v>
      </c>
      <c r="D14" s="3" t="s">
        <v>1038</v>
      </c>
      <c r="E14" s="7"/>
      <c r="F14" s="3" t="s">
        <v>13172</v>
      </c>
      <c r="G14" s="3" t="s">
        <v>13173</v>
      </c>
      <c r="H14" s="3" t="s">
        <v>13174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13175</v>
      </c>
      <c r="D15" s="3" t="s">
        <v>1038</v>
      </c>
      <c r="E15" s="7"/>
      <c r="F15" s="3" t="s">
        <v>12825</v>
      </c>
      <c r="G15" s="3" t="s">
        <v>12826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13176</v>
      </c>
      <c r="D16" s="3" t="s">
        <v>1038</v>
      </c>
      <c r="E16" s="7"/>
      <c r="F16" s="3" t="s">
        <v>12829</v>
      </c>
      <c r="G16" s="3" t="s">
        <v>12830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13177</v>
      </c>
      <c r="D17" s="3" t="s">
        <v>1573</v>
      </c>
      <c r="E17" s="7"/>
      <c r="F17" s="3" t="s">
        <v>1615</v>
      </c>
      <c r="G17" s="3" t="s">
        <v>1616</v>
      </c>
      <c r="H17" s="3" t="s">
        <v>1617</v>
      </c>
      <c r="I17" s="7" t="s">
        <v>1618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13178</v>
      </c>
      <c r="D18" s="3" t="s">
        <v>1038</v>
      </c>
      <c r="E18" s="7"/>
      <c r="F18" s="3" t="s">
        <v>13179</v>
      </c>
      <c r="G18" s="3" t="s">
        <v>13180</v>
      </c>
      <c r="H18" s="3" t="s">
        <v>13181</v>
      </c>
      <c r="I18" s="7" t="s">
        <v>1049</v>
      </c>
      <c r="J18" s="3"/>
      <c r="K18" s="3"/>
    </row>
    <row r="19" spans="2:11" ht="15">
      <c r="B19" s="3" t="s">
        <v>1886</v>
      </c>
      <c r="C19" s="3" t="s">
        <v>13182</v>
      </c>
      <c r="D19" s="3" t="s">
        <v>1038</v>
      </c>
      <c r="E19" s="7"/>
      <c r="F19" s="3" t="s">
        <v>13183</v>
      </c>
      <c r="G19" s="3" t="s">
        <v>13184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13185</v>
      </c>
      <c r="D20" s="3" t="s">
        <v>1038</v>
      </c>
      <c r="E20" s="7"/>
      <c r="F20" s="3" t="s">
        <v>13186</v>
      </c>
      <c r="G20" s="3" t="s">
        <v>13187</v>
      </c>
      <c r="H20" s="3" t="s">
        <v>1098</v>
      </c>
      <c r="I20" s="7" t="s">
        <v>1076</v>
      </c>
      <c r="J20" s="3"/>
      <c r="K20" s="3"/>
    </row>
    <row r="21" spans="2:11" ht="15">
      <c r="B21" s="3" t="s">
        <v>1619</v>
      </c>
      <c r="C21" s="3" t="s">
        <v>13188</v>
      </c>
      <c r="D21" s="3" t="s">
        <v>1142</v>
      </c>
      <c r="E21" s="7"/>
      <c r="F21" s="3" t="s">
        <v>13189</v>
      </c>
      <c r="G21" s="3" t="s">
        <v>13190</v>
      </c>
      <c r="H21" s="3" t="s">
        <v>1098</v>
      </c>
      <c r="I21" s="7" t="s">
        <v>1618</v>
      </c>
      <c r="J21" s="3"/>
      <c r="K21" s="3"/>
    </row>
    <row r="22" spans="2:11" ht="15">
      <c r="B22" s="3" t="s">
        <v>1895</v>
      </c>
      <c r="C22" s="3" t="s">
        <v>13191</v>
      </c>
      <c r="D22" s="3" t="s">
        <v>1142</v>
      </c>
      <c r="E22" s="7"/>
      <c r="F22" s="3" t="s">
        <v>13192</v>
      </c>
      <c r="G22" s="3" t="s">
        <v>13193</v>
      </c>
      <c r="H22" s="3" t="s">
        <v>13194</v>
      </c>
      <c r="I22" s="7" t="s">
        <v>1618</v>
      </c>
      <c r="J22" s="3"/>
      <c r="K22" s="3"/>
    </row>
    <row r="23" spans="2:11" ht="15">
      <c r="B23" s="3" t="s">
        <v>1588</v>
      </c>
      <c r="C23" s="3" t="s">
        <v>13195</v>
      </c>
      <c r="D23" s="3" t="s">
        <v>1038</v>
      </c>
      <c r="E23" s="7"/>
      <c r="F23" s="3" t="s">
        <v>13196</v>
      </c>
      <c r="G23" s="3" t="s">
        <v>13197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13198</v>
      </c>
      <c r="D24" s="3" t="s">
        <v>1038</v>
      </c>
      <c r="E24" s="7"/>
      <c r="F24" s="3" t="s">
        <v>13199</v>
      </c>
      <c r="G24" s="3" t="s">
        <v>13200</v>
      </c>
      <c r="H24" s="3" t="s">
        <v>1098</v>
      </c>
      <c r="I24" s="7" t="s">
        <v>1076</v>
      </c>
      <c r="J24" s="3"/>
      <c r="K24" s="3"/>
    </row>
    <row r="25" spans="2:11" ht="15">
      <c r="B25" s="3" t="s">
        <v>1902</v>
      </c>
      <c r="C25" s="3" t="s">
        <v>13201</v>
      </c>
      <c r="D25" s="3" t="s">
        <v>1038</v>
      </c>
      <c r="E25" s="7"/>
      <c r="F25" s="3" t="s">
        <v>13202</v>
      </c>
      <c r="G25" s="3" t="s">
        <v>13203</v>
      </c>
      <c r="H25" s="3" t="s">
        <v>1098</v>
      </c>
      <c r="I25" s="7" t="s">
        <v>1076</v>
      </c>
      <c r="J25" s="3"/>
      <c r="K25" s="3"/>
    </row>
    <row r="26" spans="2:11" ht="15">
      <c r="B26" s="3" t="s">
        <v>1146</v>
      </c>
      <c r="C26" s="3" t="s">
        <v>13204</v>
      </c>
      <c r="D26" s="3" t="s">
        <v>1038</v>
      </c>
      <c r="E26" s="7"/>
      <c r="F26" s="3" t="s">
        <v>13205</v>
      </c>
      <c r="G26" s="3" t="s">
        <v>11137</v>
      </c>
      <c r="H26" s="3" t="s">
        <v>1098</v>
      </c>
      <c r="I26" s="7" t="s">
        <v>1076</v>
      </c>
      <c r="J26" s="3"/>
      <c r="K26" s="3"/>
    </row>
    <row r="27" spans="2:11" ht="15">
      <c r="B27" s="3" t="s">
        <v>1906</v>
      </c>
      <c r="C27" s="3" t="s">
        <v>13206</v>
      </c>
      <c r="D27" s="3" t="s">
        <v>1038</v>
      </c>
      <c r="E27" s="7"/>
      <c r="F27" s="3" t="s">
        <v>13207</v>
      </c>
      <c r="G27" s="3" t="s">
        <v>13208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13209</v>
      </c>
      <c r="D28" s="3" t="s">
        <v>1038</v>
      </c>
      <c r="E28" s="7"/>
      <c r="F28" s="3" t="s">
        <v>13210</v>
      </c>
      <c r="G28" s="3" t="s">
        <v>13211</v>
      </c>
      <c r="H28" s="3" t="s">
        <v>1098</v>
      </c>
      <c r="I28" s="7" t="s">
        <v>1076</v>
      </c>
      <c r="J28" s="3"/>
      <c r="K28" s="3"/>
    </row>
    <row r="29" spans="2:11" ht="15">
      <c r="B29" s="3" t="s">
        <v>1301</v>
      </c>
      <c r="C29" s="3" t="s">
        <v>13212</v>
      </c>
      <c r="D29" s="3" t="s">
        <v>2192</v>
      </c>
      <c r="E29" s="7"/>
      <c r="F29" s="3" t="s">
        <v>13213</v>
      </c>
      <c r="G29" s="3" t="s">
        <v>13214</v>
      </c>
      <c r="H29" s="3" t="s">
        <v>1098</v>
      </c>
      <c r="I29" s="7" t="s">
        <v>2813</v>
      </c>
      <c r="J29" s="3"/>
      <c r="K29" s="3"/>
    </row>
    <row r="30" spans="2:11" ht="15">
      <c r="B30" s="3" t="s">
        <v>1912</v>
      </c>
      <c r="C30" s="3" t="s">
        <v>13215</v>
      </c>
      <c r="D30" s="3" t="s">
        <v>2192</v>
      </c>
      <c r="E30" s="7"/>
      <c r="F30" s="3" t="s">
        <v>13216</v>
      </c>
      <c r="G30" s="3" t="s">
        <v>13217</v>
      </c>
      <c r="H30" s="3" t="s">
        <v>13218</v>
      </c>
      <c r="I30" s="7" t="s">
        <v>2813</v>
      </c>
      <c r="J30" s="3"/>
      <c r="K30" s="3"/>
    </row>
    <row r="31" spans="2:11" ht="15">
      <c r="B31" s="3" t="s">
        <v>1140</v>
      </c>
      <c r="C31" s="3" t="s">
        <v>13219</v>
      </c>
      <c r="D31" s="3" t="s">
        <v>2192</v>
      </c>
      <c r="E31" s="7"/>
      <c r="F31" s="3" t="s">
        <v>13220</v>
      </c>
      <c r="G31" s="3" t="s">
        <v>13221</v>
      </c>
      <c r="H31" s="3" t="s">
        <v>1098</v>
      </c>
      <c r="I31" s="7" t="s">
        <v>2813</v>
      </c>
      <c r="J31" s="3"/>
      <c r="K31" s="3"/>
    </row>
    <row r="32" spans="2:11" ht="15">
      <c r="B32" s="3" t="s">
        <v>1169</v>
      </c>
      <c r="C32" s="3" t="s">
        <v>13222</v>
      </c>
      <c r="D32" s="3" t="s">
        <v>2192</v>
      </c>
      <c r="E32" s="7"/>
      <c r="F32" s="3" t="s">
        <v>13223</v>
      </c>
      <c r="G32" s="3" t="s">
        <v>13224</v>
      </c>
      <c r="H32" s="3" t="s">
        <v>1098</v>
      </c>
      <c r="I32" s="7" t="s">
        <v>2813</v>
      </c>
      <c r="J32" s="3"/>
      <c r="K32" s="3"/>
    </row>
    <row r="33" spans="2:11" ht="15">
      <c r="B33" s="3" t="s">
        <v>1319</v>
      </c>
      <c r="C33" s="3" t="s">
        <v>13225</v>
      </c>
      <c r="D33" s="3" t="s">
        <v>1038</v>
      </c>
      <c r="E33" s="7"/>
      <c r="F33" s="3" t="s">
        <v>13226</v>
      </c>
      <c r="G33" s="3" t="s">
        <v>13227</v>
      </c>
      <c r="H33" s="3" t="s">
        <v>1098</v>
      </c>
      <c r="I33" s="7" t="s">
        <v>1049</v>
      </c>
      <c r="J33" s="3"/>
      <c r="K33" s="3"/>
    </row>
    <row r="34" spans="2:11" ht="15">
      <c r="B34" s="3" t="s">
        <v>1472</v>
      </c>
      <c r="C34" s="3" t="s">
        <v>13228</v>
      </c>
      <c r="D34" s="3" t="s">
        <v>1142</v>
      </c>
      <c r="E34" s="7"/>
      <c r="F34" s="3" t="s">
        <v>13229</v>
      </c>
      <c r="G34" s="3" t="s">
        <v>13230</v>
      </c>
      <c r="H34" s="3" t="s">
        <v>1098</v>
      </c>
      <c r="I34" s="7" t="s">
        <v>1618</v>
      </c>
      <c r="J34" s="3"/>
      <c r="K34" s="3"/>
    </row>
    <row r="35" spans="2:11" ht="15">
      <c r="B35" s="3" t="s">
        <v>1567</v>
      </c>
      <c r="C35" s="3" t="s">
        <v>13231</v>
      </c>
      <c r="D35" s="3" t="s">
        <v>2192</v>
      </c>
      <c r="E35" s="7"/>
      <c r="F35" s="3" t="s">
        <v>13232</v>
      </c>
      <c r="G35" s="3" t="s">
        <v>13233</v>
      </c>
      <c r="H35" s="3" t="s">
        <v>1098</v>
      </c>
      <c r="I35" s="7" t="s">
        <v>2813</v>
      </c>
      <c r="J35" s="3"/>
      <c r="K35" s="3"/>
    </row>
    <row r="36" spans="2:11" ht="15">
      <c r="B36" s="3" t="s">
        <v>1681</v>
      </c>
      <c r="C36" s="3" t="s">
        <v>13234</v>
      </c>
      <c r="D36" s="3" t="s">
        <v>1038</v>
      </c>
      <c r="E36" s="7"/>
      <c r="F36" s="3" t="s">
        <v>13235</v>
      </c>
      <c r="G36" s="3" t="s">
        <v>13236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1392</v>
      </c>
      <c r="C37" s="3" t="s">
        <v>13237</v>
      </c>
      <c r="D37" s="3" t="s">
        <v>1038</v>
      </c>
      <c r="E37" s="7"/>
      <c r="F37" s="3" t="s">
        <v>13238</v>
      </c>
      <c r="G37" s="3" t="s">
        <v>13239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1380</v>
      </c>
      <c r="C38" s="3" t="s">
        <v>13240</v>
      </c>
      <c r="D38" s="3" t="s">
        <v>2192</v>
      </c>
      <c r="E38" s="7"/>
      <c r="F38" s="3" t="s">
        <v>13241</v>
      </c>
      <c r="G38" s="3" t="s">
        <v>13242</v>
      </c>
      <c r="H38" s="3" t="s">
        <v>13218</v>
      </c>
      <c r="I38" s="7" t="s">
        <v>2813</v>
      </c>
      <c r="J38" s="3"/>
      <c r="K38" s="3"/>
    </row>
    <row r="39" spans="2:11" ht="15">
      <c r="B39" s="3" t="s">
        <v>1388</v>
      </c>
      <c r="C39" s="3" t="s">
        <v>13243</v>
      </c>
      <c r="D39" s="3" t="s">
        <v>2192</v>
      </c>
      <c r="E39" s="7"/>
      <c r="F39" s="3" t="s">
        <v>13244</v>
      </c>
      <c r="G39" s="3" t="s">
        <v>13245</v>
      </c>
      <c r="H39" s="3" t="s">
        <v>13218</v>
      </c>
      <c r="I39" s="7" t="s">
        <v>2813</v>
      </c>
      <c r="J39" s="3"/>
      <c r="K39" s="3"/>
    </row>
    <row r="40" spans="2:11" ht="15">
      <c r="B40" s="3" t="s">
        <v>1384</v>
      </c>
      <c r="C40" s="3" t="s">
        <v>13246</v>
      </c>
      <c r="D40" s="3" t="s">
        <v>1038</v>
      </c>
      <c r="E40" s="7"/>
      <c r="F40" s="3" t="s">
        <v>1673</v>
      </c>
      <c r="G40" s="3" t="s">
        <v>1674</v>
      </c>
      <c r="H40" s="3" t="s">
        <v>2359</v>
      </c>
      <c r="I40" s="7"/>
      <c r="J40" s="3"/>
      <c r="K4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13247</v>
      </c>
      <c r="D4" s="4" t="s">
        <v>1019</v>
      </c>
      <c r="E4" s="3" t="s">
        <v>333</v>
      </c>
    </row>
    <row r="5" spans="1:11" ht="16">
      <c r="B5" s="4" t="s">
        <v>1020</v>
      </c>
      <c r="C5" s="13" t="s">
        <v>336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334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13248</v>
      </c>
      <c r="D9" s="3" t="s">
        <v>1038</v>
      </c>
      <c r="E9" s="7"/>
      <c r="F9" s="3" t="s">
        <v>13249</v>
      </c>
      <c r="G9" s="3" t="s">
        <v>13250</v>
      </c>
      <c r="H9" s="3" t="s">
        <v>335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13251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1055</v>
      </c>
      <c r="C11" s="3" t="s">
        <v>13252</v>
      </c>
      <c r="D11" s="3" t="s">
        <v>1038</v>
      </c>
      <c r="E11" s="7"/>
      <c r="F11" s="3" t="s">
        <v>13253</v>
      </c>
      <c r="G11" s="3" t="s">
        <v>13254</v>
      </c>
      <c r="H11" s="3" t="s">
        <v>13255</v>
      </c>
      <c r="I11" s="7" t="s">
        <v>1049</v>
      </c>
      <c r="J11" s="3"/>
      <c r="K11" s="3"/>
    </row>
    <row r="12" spans="1:11" ht="15">
      <c r="B12" s="3" t="s">
        <v>1872</v>
      </c>
      <c r="C12" s="3" t="s">
        <v>13256</v>
      </c>
      <c r="D12" s="3" t="s">
        <v>1038</v>
      </c>
      <c r="E12" s="7"/>
      <c r="F12" s="3" t="s">
        <v>13257</v>
      </c>
      <c r="G12" s="3" t="s">
        <v>13258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13259</v>
      </c>
      <c r="D13" s="3" t="s">
        <v>1038</v>
      </c>
      <c r="E13" s="7"/>
      <c r="F13" s="3" t="s">
        <v>13260</v>
      </c>
      <c r="G13" s="3" t="s">
        <v>13261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13262</v>
      </c>
      <c r="D14" s="3" t="s">
        <v>1038</v>
      </c>
      <c r="E14" s="7"/>
      <c r="F14" s="3" t="s">
        <v>13263</v>
      </c>
      <c r="G14" s="3" t="s">
        <v>13264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13265</v>
      </c>
      <c r="D15" s="3" t="s">
        <v>1038</v>
      </c>
      <c r="E15" s="7"/>
      <c r="F15" s="3" t="s">
        <v>13266</v>
      </c>
      <c r="G15" s="3" t="s">
        <v>13267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13268</v>
      </c>
      <c r="D16" s="3" t="s">
        <v>1573</v>
      </c>
      <c r="E16" s="7"/>
      <c r="F16" s="3" t="s">
        <v>13269</v>
      </c>
      <c r="G16" s="3" t="s">
        <v>13270</v>
      </c>
      <c r="H16" s="3" t="s">
        <v>1098</v>
      </c>
      <c r="I16" s="7" t="s">
        <v>1618</v>
      </c>
      <c r="J16" s="3" t="s">
        <v>1043</v>
      </c>
      <c r="K16" s="3" t="s">
        <v>1043</v>
      </c>
    </row>
    <row r="17" spans="2:11" ht="15">
      <c r="B17" s="3" t="s">
        <v>1582</v>
      </c>
      <c r="C17" s="3" t="s">
        <v>13271</v>
      </c>
      <c r="D17" s="3" t="s">
        <v>1038</v>
      </c>
      <c r="E17" s="7"/>
      <c r="F17" s="3" t="s">
        <v>13272</v>
      </c>
      <c r="G17" s="3" t="s">
        <v>13273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1886</v>
      </c>
      <c r="C18" s="3" t="s">
        <v>13274</v>
      </c>
      <c r="D18" s="3" t="s">
        <v>1038</v>
      </c>
      <c r="E18" s="7"/>
      <c r="F18" s="3" t="s">
        <v>13275</v>
      </c>
      <c r="G18" s="3" t="s">
        <v>13276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13277</v>
      </c>
      <c r="D19" s="3" t="s">
        <v>1573</v>
      </c>
      <c r="E19" s="7"/>
      <c r="F19" s="3" t="s">
        <v>13278</v>
      </c>
      <c r="G19" s="3" t="s">
        <v>13279</v>
      </c>
      <c r="H19" s="3" t="s">
        <v>1098</v>
      </c>
      <c r="I19" s="7" t="s">
        <v>1618</v>
      </c>
      <c r="J19" s="3"/>
      <c r="K19" s="3"/>
    </row>
    <row r="20" spans="2:11" ht="15">
      <c r="B20" s="3" t="s">
        <v>1619</v>
      </c>
      <c r="C20" s="3" t="s">
        <v>13280</v>
      </c>
      <c r="D20" s="3" t="s">
        <v>1038</v>
      </c>
      <c r="E20" s="7"/>
      <c r="F20" s="3" t="s">
        <v>13281</v>
      </c>
      <c r="G20" s="3" t="s">
        <v>13282</v>
      </c>
      <c r="H20" s="3" t="s">
        <v>1098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1895</v>
      </c>
      <c r="C21" s="3" t="s">
        <v>13283</v>
      </c>
      <c r="D21" s="3" t="s">
        <v>1038</v>
      </c>
      <c r="E21" s="7"/>
      <c r="F21" s="3" t="s">
        <v>13284</v>
      </c>
      <c r="G21" s="3" t="s">
        <v>13285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13286</v>
      </c>
      <c r="D22" s="3" t="s">
        <v>1038</v>
      </c>
      <c r="E22" s="7"/>
      <c r="F22" s="3" t="s">
        <v>13235</v>
      </c>
      <c r="G22" s="3" t="s">
        <v>13287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13288</v>
      </c>
      <c r="D23" s="3" t="s">
        <v>1038</v>
      </c>
      <c r="E23" s="7"/>
      <c r="F23" s="3" t="s">
        <v>13238</v>
      </c>
      <c r="G23" s="3" t="s">
        <v>13289</v>
      </c>
      <c r="H23" s="3" t="s">
        <v>1098</v>
      </c>
      <c r="I23" s="7" t="s">
        <v>1076</v>
      </c>
      <c r="J23" s="3"/>
      <c r="K23" s="3"/>
    </row>
    <row r="24" spans="2:11" ht="15">
      <c r="B24" s="3" t="s">
        <v>1902</v>
      </c>
      <c r="C24" s="3" t="s">
        <v>13290</v>
      </c>
      <c r="D24" s="3" t="s">
        <v>1573</v>
      </c>
      <c r="E24" s="7"/>
      <c r="F24" s="3" t="s">
        <v>1615</v>
      </c>
      <c r="G24" s="3" t="s">
        <v>1616</v>
      </c>
      <c r="H24" s="3" t="s">
        <v>1617</v>
      </c>
      <c r="I24" s="7" t="s">
        <v>1618</v>
      </c>
      <c r="J24" s="3" t="s">
        <v>1043</v>
      </c>
      <c r="K24" s="3" t="s">
        <v>1043</v>
      </c>
    </row>
    <row r="25" spans="2:11" ht="15">
      <c r="B25" s="3" t="s">
        <v>1146</v>
      </c>
      <c r="C25" s="3" t="s">
        <v>13291</v>
      </c>
      <c r="D25" s="3" t="s">
        <v>2192</v>
      </c>
      <c r="E25" s="7"/>
      <c r="F25" s="3" t="s">
        <v>13292</v>
      </c>
      <c r="G25" s="3" t="s">
        <v>13293</v>
      </c>
      <c r="H25" s="3" t="s">
        <v>13294</v>
      </c>
      <c r="I25" s="7" t="s">
        <v>2813</v>
      </c>
      <c r="J25" s="3"/>
      <c r="K25" s="3"/>
    </row>
    <row r="26" spans="2:11" ht="15">
      <c r="B26" s="3" t="s">
        <v>1906</v>
      </c>
      <c r="C26" s="3" t="s">
        <v>13295</v>
      </c>
      <c r="D26" s="3" t="s">
        <v>2192</v>
      </c>
      <c r="E26" s="7"/>
      <c r="F26" s="3" t="s">
        <v>13296</v>
      </c>
      <c r="G26" s="3" t="s">
        <v>13297</v>
      </c>
      <c r="H26" s="3" t="s">
        <v>13298</v>
      </c>
      <c r="I26" s="7" t="s">
        <v>2813</v>
      </c>
      <c r="J26" s="3"/>
      <c r="K26" s="3"/>
    </row>
    <row r="27" spans="2:11" ht="15">
      <c r="B27" s="3" t="s">
        <v>1909</v>
      </c>
      <c r="C27" s="3" t="s">
        <v>13299</v>
      </c>
      <c r="D27" s="3" t="s">
        <v>2192</v>
      </c>
      <c r="E27" s="7"/>
      <c r="F27" s="3" t="s">
        <v>13300</v>
      </c>
      <c r="G27" s="3" t="s">
        <v>13301</v>
      </c>
      <c r="H27" s="3" t="s">
        <v>13302</v>
      </c>
      <c r="I27" s="7" t="s">
        <v>2813</v>
      </c>
      <c r="J27" s="3"/>
      <c r="K27" s="3"/>
    </row>
    <row r="28" spans="2:11" ht="15">
      <c r="B28" s="3" t="s">
        <v>1050</v>
      </c>
      <c r="C28" s="3" t="s">
        <v>13303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13304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K5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13305</v>
      </c>
      <c r="D4" s="4" t="s">
        <v>1019</v>
      </c>
      <c r="E4" s="3" t="s">
        <v>337</v>
      </c>
    </row>
    <row r="5" spans="1:11" ht="16">
      <c r="B5" s="4" t="s">
        <v>1020</v>
      </c>
      <c r="C5" s="13" t="s">
        <v>340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338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13306</v>
      </c>
      <c r="D9" s="3" t="s">
        <v>1038</v>
      </c>
      <c r="E9" s="7"/>
      <c r="F9" s="3" t="s">
        <v>13307</v>
      </c>
      <c r="G9" s="3" t="s">
        <v>13308</v>
      </c>
      <c r="H9" s="3" t="s">
        <v>13309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13310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13311</v>
      </c>
      <c r="D11" s="3" t="s">
        <v>1038</v>
      </c>
      <c r="E11" s="7"/>
      <c r="F11" s="3" t="s">
        <v>13249</v>
      </c>
      <c r="G11" s="3" t="s">
        <v>13250</v>
      </c>
      <c r="H11" s="3" t="s">
        <v>13312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13313</v>
      </c>
      <c r="D12" s="3" t="s">
        <v>1038</v>
      </c>
      <c r="E12" s="7"/>
      <c r="F12" s="3" t="s">
        <v>12819</v>
      </c>
      <c r="G12" s="3" t="s">
        <v>13314</v>
      </c>
      <c r="H12" s="3" t="s">
        <v>13315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13316</v>
      </c>
      <c r="D13" s="3" t="s">
        <v>1038</v>
      </c>
      <c r="E13" s="7"/>
      <c r="F13" s="3" t="s">
        <v>12845</v>
      </c>
      <c r="G13" s="3" t="s">
        <v>12846</v>
      </c>
      <c r="H13" s="3" t="s">
        <v>13170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1582</v>
      </c>
      <c r="C14" s="3" t="s">
        <v>13317</v>
      </c>
      <c r="D14" s="3" t="s">
        <v>1038</v>
      </c>
      <c r="E14" s="7"/>
      <c r="F14" s="3" t="s">
        <v>13257</v>
      </c>
      <c r="G14" s="3" t="s">
        <v>13318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1886</v>
      </c>
      <c r="C15" s="3" t="s">
        <v>13319</v>
      </c>
      <c r="D15" s="3" t="s">
        <v>1038</v>
      </c>
      <c r="E15" s="7"/>
      <c r="F15" s="3" t="s">
        <v>13320</v>
      </c>
      <c r="G15" s="3" t="s">
        <v>13321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1890</v>
      </c>
      <c r="C16" s="3" t="s">
        <v>13322</v>
      </c>
      <c r="D16" s="3" t="s">
        <v>1038</v>
      </c>
      <c r="E16" s="7"/>
      <c r="F16" s="3" t="s">
        <v>13253</v>
      </c>
      <c r="G16" s="3" t="s">
        <v>13323</v>
      </c>
      <c r="H16" s="3" t="s">
        <v>1098</v>
      </c>
      <c r="I16" s="7" t="s">
        <v>1049</v>
      </c>
      <c r="J16" s="3"/>
      <c r="K16" s="3"/>
    </row>
    <row r="17" spans="2:11" ht="15">
      <c r="B17" s="3" t="s">
        <v>1619</v>
      </c>
      <c r="C17" s="3" t="s">
        <v>13324</v>
      </c>
      <c r="D17" s="3" t="s">
        <v>1038</v>
      </c>
      <c r="E17" s="7"/>
      <c r="F17" s="3" t="s">
        <v>13325</v>
      </c>
      <c r="G17" s="3" t="s">
        <v>13326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1899</v>
      </c>
      <c r="C18" s="3" t="s">
        <v>13327</v>
      </c>
      <c r="D18" s="3" t="s">
        <v>1038</v>
      </c>
      <c r="E18" s="7"/>
      <c r="F18" s="3" t="s">
        <v>12825</v>
      </c>
      <c r="G18" s="3" t="s">
        <v>13328</v>
      </c>
      <c r="H18" s="3" t="s">
        <v>1098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1902</v>
      </c>
      <c r="C19" s="3" t="s">
        <v>13329</v>
      </c>
      <c r="D19" s="3" t="s">
        <v>1038</v>
      </c>
      <c r="E19" s="7"/>
      <c r="F19" s="3" t="s">
        <v>12829</v>
      </c>
      <c r="G19" s="3" t="s">
        <v>13330</v>
      </c>
      <c r="H19" s="3" t="s">
        <v>1098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1895</v>
      </c>
      <c r="C20" s="3" t="s">
        <v>13331</v>
      </c>
      <c r="D20" s="3" t="s">
        <v>1038</v>
      </c>
      <c r="E20" s="7"/>
      <c r="F20" s="3" t="s">
        <v>13260</v>
      </c>
      <c r="G20" s="3" t="s">
        <v>13261</v>
      </c>
      <c r="H20" s="3" t="s">
        <v>13332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1588</v>
      </c>
      <c r="C21" s="3" t="s">
        <v>13333</v>
      </c>
      <c r="D21" s="3" t="s">
        <v>1038</v>
      </c>
      <c r="E21" s="7"/>
      <c r="F21" s="3" t="s">
        <v>13334</v>
      </c>
      <c r="G21" s="3" t="s">
        <v>13335</v>
      </c>
      <c r="H21" s="3" t="s">
        <v>1098</v>
      </c>
      <c r="I21" s="7" t="s">
        <v>1049</v>
      </c>
      <c r="J21" s="3"/>
      <c r="K21" s="3"/>
    </row>
    <row r="22" spans="2:11" ht="15">
      <c r="B22" s="3" t="s">
        <v>1146</v>
      </c>
      <c r="C22" s="3" t="s">
        <v>13336</v>
      </c>
      <c r="D22" s="3" t="s">
        <v>1038</v>
      </c>
      <c r="E22" s="7"/>
      <c r="F22" s="3" t="s">
        <v>13281</v>
      </c>
      <c r="G22" s="3" t="s">
        <v>13337</v>
      </c>
      <c r="H22" s="3" t="s">
        <v>1098</v>
      </c>
      <c r="I22" s="7" t="s">
        <v>1049</v>
      </c>
      <c r="J22" s="3"/>
      <c r="K22" s="3"/>
    </row>
    <row r="23" spans="2:11" ht="15">
      <c r="B23" s="3" t="s">
        <v>1906</v>
      </c>
      <c r="C23" s="3" t="s">
        <v>13338</v>
      </c>
      <c r="D23" s="3" t="s">
        <v>1038</v>
      </c>
      <c r="E23" s="7"/>
      <c r="F23" s="3" t="s">
        <v>13284</v>
      </c>
      <c r="G23" s="3" t="s">
        <v>13285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1909</v>
      </c>
      <c r="C24" s="3" t="s">
        <v>13339</v>
      </c>
      <c r="D24" s="3" t="s">
        <v>1038</v>
      </c>
      <c r="E24" s="7"/>
      <c r="F24" s="3" t="s">
        <v>13340</v>
      </c>
      <c r="G24" s="3" t="s">
        <v>13184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1301</v>
      </c>
      <c r="C25" s="3" t="s">
        <v>13341</v>
      </c>
      <c r="D25" s="3" t="s">
        <v>1038</v>
      </c>
      <c r="E25" s="7"/>
      <c r="F25" s="3" t="s">
        <v>13342</v>
      </c>
      <c r="G25" s="3" t="s">
        <v>13343</v>
      </c>
      <c r="H25" s="3" t="s">
        <v>1098</v>
      </c>
      <c r="I25" s="7" t="s">
        <v>1049</v>
      </c>
      <c r="J25" s="3"/>
      <c r="K25" s="3"/>
    </row>
    <row r="26" spans="2:11" ht="15">
      <c r="B26" s="3" t="s">
        <v>1912</v>
      </c>
      <c r="C26" s="3" t="s">
        <v>13344</v>
      </c>
      <c r="D26" s="3" t="s">
        <v>1038</v>
      </c>
      <c r="E26" s="7"/>
      <c r="F26" s="3" t="s">
        <v>13345</v>
      </c>
      <c r="G26" s="3" t="s">
        <v>13346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1567</v>
      </c>
      <c r="C27" s="3" t="s">
        <v>13347</v>
      </c>
      <c r="D27" s="3" t="s">
        <v>2192</v>
      </c>
      <c r="E27" s="7"/>
      <c r="F27" s="3" t="s">
        <v>13348</v>
      </c>
      <c r="G27" s="3" t="s">
        <v>13349</v>
      </c>
      <c r="H27" s="3" t="s">
        <v>13350</v>
      </c>
      <c r="I27" s="7" t="s">
        <v>2813</v>
      </c>
      <c r="J27" s="3"/>
      <c r="K27" s="3"/>
    </row>
    <row r="28" spans="2:11" ht="15">
      <c r="B28" s="3" t="s">
        <v>1681</v>
      </c>
      <c r="C28" s="3" t="s">
        <v>13351</v>
      </c>
      <c r="D28" s="3" t="s">
        <v>2192</v>
      </c>
      <c r="E28" s="7"/>
      <c r="F28" s="3" t="s">
        <v>13352</v>
      </c>
      <c r="G28" s="3" t="s">
        <v>13353</v>
      </c>
      <c r="H28" s="3" t="s">
        <v>13350</v>
      </c>
      <c r="I28" s="7" t="s">
        <v>2813</v>
      </c>
      <c r="J28" s="3"/>
      <c r="K28" s="3"/>
    </row>
    <row r="29" spans="2:11" ht="15">
      <c r="B29" s="3" t="s">
        <v>1319</v>
      </c>
      <c r="C29" s="3" t="s">
        <v>13354</v>
      </c>
      <c r="D29" s="3" t="s">
        <v>2192</v>
      </c>
      <c r="E29" s="7"/>
      <c r="F29" s="3" t="s">
        <v>13355</v>
      </c>
      <c r="G29" s="3" t="s">
        <v>13356</v>
      </c>
      <c r="H29" s="3" t="s">
        <v>13357</v>
      </c>
      <c r="I29" s="7" t="s">
        <v>2813</v>
      </c>
      <c r="J29" s="3"/>
      <c r="K29" s="3"/>
    </row>
    <row r="30" spans="2:11" ht="15">
      <c r="B30" s="3" t="s">
        <v>1472</v>
      </c>
      <c r="C30" s="3" t="s">
        <v>13358</v>
      </c>
      <c r="D30" s="3" t="s">
        <v>2192</v>
      </c>
      <c r="E30" s="7"/>
      <c r="F30" s="3" t="s">
        <v>13359</v>
      </c>
      <c r="G30" s="3" t="s">
        <v>13360</v>
      </c>
      <c r="H30" s="3" t="s">
        <v>13361</v>
      </c>
      <c r="I30" s="7" t="s">
        <v>2813</v>
      </c>
      <c r="J30" s="3"/>
      <c r="K30" s="3"/>
    </row>
    <row r="31" spans="2:11" ht="15">
      <c r="B31" s="3" t="s">
        <v>1392</v>
      </c>
      <c r="C31" s="3" t="s">
        <v>13362</v>
      </c>
      <c r="D31" s="3" t="s">
        <v>1038</v>
      </c>
      <c r="E31" s="7"/>
      <c r="F31" s="3" t="s">
        <v>12980</v>
      </c>
      <c r="G31" s="3" t="s">
        <v>12981</v>
      </c>
      <c r="H31" s="3" t="s">
        <v>13363</v>
      </c>
      <c r="I31" s="7" t="s">
        <v>1054</v>
      </c>
      <c r="J31" s="3"/>
      <c r="K31" s="3"/>
    </row>
    <row r="32" spans="2:11" ht="15">
      <c r="B32" s="3" t="s">
        <v>1380</v>
      </c>
      <c r="C32" s="3" t="s">
        <v>13364</v>
      </c>
      <c r="D32" s="3" t="s">
        <v>2192</v>
      </c>
      <c r="E32" s="7"/>
      <c r="F32" s="3" t="s">
        <v>13365</v>
      </c>
      <c r="G32" s="3" t="s">
        <v>8224</v>
      </c>
      <c r="H32" s="3" t="s">
        <v>13366</v>
      </c>
      <c r="I32" s="7" t="s">
        <v>1049</v>
      </c>
      <c r="J32" s="3"/>
      <c r="K32" s="3"/>
    </row>
    <row r="33" spans="2:11" ht="15">
      <c r="B33" s="3" t="s">
        <v>1169</v>
      </c>
      <c r="C33" s="3" t="s">
        <v>13367</v>
      </c>
      <c r="D33" s="3" t="s">
        <v>1142</v>
      </c>
      <c r="E33" s="7"/>
      <c r="F33" s="3" t="s">
        <v>13368</v>
      </c>
      <c r="G33" s="3" t="s">
        <v>13180</v>
      </c>
      <c r="H33" s="3" t="s">
        <v>13369</v>
      </c>
      <c r="I33" s="7" t="s">
        <v>1618</v>
      </c>
      <c r="J33" s="3"/>
      <c r="K33" s="3"/>
    </row>
    <row r="34" spans="2:11" ht="15">
      <c r="B34" s="3" t="s">
        <v>1140</v>
      </c>
      <c r="C34" s="3" t="s">
        <v>13370</v>
      </c>
      <c r="D34" s="3" t="s">
        <v>2192</v>
      </c>
      <c r="E34" s="7"/>
      <c r="F34" s="3" t="s">
        <v>13371</v>
      </c>
      <c r="G34" s="3" t="s">
        <v>13372</v>
      </c>
      <c r="H34" s="3" t="s">
        <v>1098</v>
      </c>
      <c r="I34" s="7" t="s">
        <v>2813</v>
      </c>
      <c r="J34" s="3"/>
      <c r="K34" s="3"/>
    </row>
    <row r="35" spans="2:11" ht="15">
      <c r="B35" s="3" t="s">
        <v>1388</v>
      </c>
      <c r="C35" s="3" t="s">
        <v>13373</v>
      </c>
      <c r="D35" s="3" t="s">
        <v>1038</v>
      </c>
      <c r="E35" s="7"/>
      <c r="F35" s="3" t="s">
        <v>13374</v>
      </c>
      <c r="G35" s="3" t="s">
        <v>12936</v>
      </c>
      <c r="H35" s="3" t="s">
        <v>13375</v>
      </c>
      <c r="I35" s="7" t="s">
        <v>1049</v>
      </c>
      <c r="J35" s="3"/>
      <c r="K35" s="3"/>
    </row>
    <row r="36" spans="2:11" ht="15">
      <c r="B36" s="3" t="s">
        <v>1384</v>
      </c>
      <c r="C36" s="3" t="s">
        <v>13376</v>
      </c>
      <c r="D36" s="3" t="s">
        <v>1038</v>
      </c>
      <c r="E36" s="7"/>
      <c r="F36" s="3" t="s">
        <v>13377</v>
      </c>
      <c r="G36" s="3" t="s">
        <v>12940</v>
      </c>
      <c r="H36" s="3" t="s">
        <v>13375</v>
      </c>
      <c r="I36" s="7" t="s">
        <v>1076</v>
      </c>
      <c r="J36" s="3"/>
      <c r="K36" s="3"/>
    </row>
    <row r="37" spans="2:11" ht="15">
      <c r="B37" s="3" t="s">
        <v>1448</v>
      </c>
      <c r="C37" s="3" t="s">
        <v>13378</v>
      </c>
      <c r="D37" s="3" t="s">
        <v>1038</v>
      </c>
      <c r="E37" s="7"/>
      <c r="F37" s="3" t="s">
        <v>13379</v>
      </c>
      <c r="G37" s="3" t="s">
        <v>13380</v>
      </c>
      <c r="H37" s="3" t="s">
        <v>13381</v>
      </c>
      <c r="I37" s="7" t="s">
        <v>1049</v>
      </c>
      <c r="J37" s="3"/>
      <c r="K37" s="3"/>
    </row>
    <row r="38" spans="2:11" ht="15">
      <c r="B38" s="3" t="s">
        <v>1223</v>
      </c>
      <c r="C38" s="3" t="s">
        <v>13382</v>
      </c>
      <c r="D38" s="3" t="s">
        <v>1038</v>
      </c>
      <c r="E38" s="7"/>
      <c r="F38" s="3" t="s">
        <v>13383</v>
      </c>
      <c r="G38" s="3" t="s">
        <v>13384</v>
      </c>
      <c r="H38" s="3" t="s">
        <v>13385</v>
      </c>
      <c r="I38" s="7" t="s">
        <v>1049</v>
      </c>
      <c r="J38" s="3"/>
      <c r="K38" s="3"/>
    </row>
    <row r="39" spans="2:11" ht="15">
      <c r="B39" s="3" t="s">
        <v>1215</v>
      </c>
      <c r="C39" s="3" t="s">
        <v>13386</v>
      </c>
      <c r="D39" s="3" t="s">
        <v>1038</v>
      </c>
      <c r="E39" s="7"/>
      <c r="F39" s="3" t="s">
        <v>13387</v>
      </c>
      <c r="G39" s="3" t="s">
        <v>13388</v>
      </c>
      <c r="H39" s="3" t="s">
        <v>13389</v>
      </c>
      <c r="I39" s="7" t="s">
        <v>1049</v>
      </c>
      <c r="J39" s="3"/>
      <c r="K39" s="3"/>
    </row>
    <row r="40" spans="2:11" ht="15">
      <c r="B40" s="3" t="s">
        <v>1219</v>
      </c>
      <c r="C40" s="3" t="s">
        <v>13390</v>
      </c>
      <c r="D40" s="3" t="s">
        <v>1038</v>
      </c>
      <c r="E40" s="7"/>
      <c r="F40" s="3" t="s">
        <v>13391</v>
      </c>
      <c r="G40" s="3" t="s">
        <v>13392</v>
      </c>
      <c r="H40" s="3" t="s">
        <v>13393</v>
      </c>
      <c r="I40" s="7" t="s">
        <v>1049</v>
      </c>
      <c r="J40" s="3"/>
      <c r="K40" s="3"/>
    </row>
    <row r="41" spans="2:11" ht="15">
      <c r="B41" s="3" t="s">
        <v>1227</v>
      </c>
      <c r="C41" s="3" t="s">
        <v>13394</v>
      </c>
      <c r="D41" s="3" t="s">
        <v>1038</v>
      </c>
      <c r="E41" s="7"/>
      <c r="F41" s="3" t="s">
        <v>13395</v>
      </c>
      <c r="G41" s="3" t="s">
        <v>13396</v>
      </c>
      <c r="H41" s="3" t="s">
        <v>13397</v>
      </c>
      <c r="I41" s="7" t="s">
        <v>1049</v>
      </c>
      <c r="J41" s="3"/>
      <c r="K41" s="3"/>
    </row>
    <row r="42" spans="2:11" ht="15">
      <c r="B42" s="3" t="s">
        <v>1191</v>
      </c>
      <c r="C42" s="3" t="s">
        <v>13398</v>
      </c>
      <c r="D42" s="3" t="s">
        <v>1038</v>
      </c>
      <c r="E42" s="7"/>
      <c r="F42" s="3" t="s">
        <v>13399</v>
      </c>
      <c r="G42" s="3" t="s">
        <v>13400</v>
      </c>
      <c r="H42" s="3" t="s">
        <v>13401</v>
      </c>
      <c r="I42" s="7" t="s">
        <v>1049</v>
      </c>
      <c r="J42" s="3"/>
      <c r="K42" s="3"/>
    </row>
    <row r="43" spans="2:11" ht="15">
      <c r="B43" s="3" t="s">
        <v>1195</v>
      </c>
      <c r="C43" s="3" t="s">
        <v>13402</v>
      </c>
      <c r="D43" s="3" t="s">
        <v>1038</v>
      </c>
      <c r="E43" s="7"/>
      <c r="F43" s="3" t="s">
        <v>13226</v>
      </c>
      <c r="G43" s="3" t="s">
        <v>13227</v>
      </c>
      <c r="H43" s="3" t="s">
        <v>1098</v>
      </c>
      <c r="I43" s="7" t="s">
        <v>1049</v>
      </c>
      <c r="J43" s="3"/>
      <c r="K43" s="3"/>
    </row>
    <row r="44" spans="2:11" ht="15">
      <c r="B44" s="3" t="s">
        <v>1187</v>
      </c>
      <c r="C44" s="3" t="s">
        <v>13403</v>
      </c>
      <c r="D44" s="3" t="s">
        <v>1142</v>
      </c>
      <c r="E44" s="7"/>
      <c r="F44" s="3" t="s">
        <v>13229</v>
      </c>
      <c r="G44" s="3" t="s">
        <v>13230</v>
      </c>
      <c r="H44" s="3" t="s">
        <v>1098</v>
      </c>
      <c r="I44" s="7" t="s">
        <v>1618</v>
      </c>
      <c r="J44" s="3"/>
      <c r="K44" s="3"/>
    </row>
    <row r="45" spans="2:11" ht="15">
      <c r="B45" s="3" t="s">
        <v>1416</v>
      </c>
      <c r="C45" s="3" t="s">
        <v>13404</v>
      </c>
      <c r="D45" s="3" t="s">
        <v>2192</v>
      </c>
      <c r="E45" s="7"/>
      <c r="F45" s="3" t="s">
        <v>13232</v>
      </c>
      <c r="G45" s="3" t="s">
        <v>13233</v>
      </c>
      <c r="H45" s="3" t="s">
        <v>1098</v>
      </c>
      <c r="I45" s="7" t="s">
        <v>2813</v>
      </c>
      <c r="J45" s="3"/>
      <c r="K45" s="3"/>
    </row>
    <row r="46" spans="2:11" ht="15">
      <c r="B46" s="3" t="s">
        <v>1916</v>
      </c>
      <c r="C46" s="3" t="s">
        <v>13405</v>
      </c>
      <c r="D46" s="3" t="s">
        <v>1066</v>
      </c>
      <c r="E46" s="7" t="s">
        <v>1095</v>
      </c>
      <c r="F46" s="3" t="s">
        <v>13406</v>
      </c>
      <c r="G46" s="3" t="s">
        <v>13407</v>
      </c>
      <c r="H46" s="3" t="s">
        <v>13408</v>
      </c>
      <c r="I46" s="7" t="s">
        <v>1042</v>
      </c>
      <c r="J46" s="3"/>
      <c r="K46" s="3"/>
    </row>
    <row r="47" spans="2:11" ht="15">
      <c r="B47" s="3" t="s">
        <v>1424</v>
      </c>
      <c r="C47" s="3" t="s">
        <v>13409</v>
      </c>
      <c r="D47" s="3" t="s">
        <v>1038</v>
      </c>
      <c r="E47" s="7"/>
      <c r="F47" s="3" t="s">
        <v>3602</v>
      </c>
      <c r="G47" s="3" t="s">
        <v>1032</v>
      </c>
      <c r="H47" s="3" t="s">
        <v>1098</v>
      </c>
      <c r="I47" s="7" t="s">
        <v>2079</v>
      </c>
      <c r="J47" s="3"/>
      <c r="K47" s="3"/>
    </row>
    <row r="48" spans="2:11" ht="15">
      <c r="B48" s="3" t="s">
        <v>1428</v>
      </c>
      <c r="C48" s="3" t="s">
        <v>13410</v>
      </c>
      <c r="D48" s="3" t="s">
        <v>1038</v>
      </c>
      <c r="E48" s="7"/>
      <c r="F48" s="3" t="s">
        <v>1673</v>
      </c>
      <c r="G48" s="3" t="s">
        <v>1674</v>
      </c>
      <c r="H48" s="3" t="s">
        <v>2359</v>
      </c>
      <c r="I48" s="7"/>
      <c r="J48" s="3"/>
      <c r="K48" s="3"/>
    </row>
    <row r="49" spans="2:11" ht="15">
      <c r="B49" s="3" t="s">
        <v>1882</v>
      </c>
      <c r="C49" s="3" t="s">
        <v>13411</v>
      </c>
      <c r="D49" s="3" t="s">
        <v>1573</v>
      </c>
      <c r="E49" s="7"/>
      <c r="F49" s="3" t="s">
        <v>1615</v>
      </c>
      <c r="G49" s="3" t="s">
        <v>13412</v>
      </c>
      <c r="H49" s="3" t="s">
        <v>1098</v>
      </c>
      <c r="I49" s="7" t="s">
        <v>1618</v>
      </c>
      <c r="J49" s="3" t="s">
        <v>1043</v>
      </c>
      <c r="K49" s="3" t="s">
        <v>1043</v>
      </c>
    </row>
    <row r="50" spans="2:11" ht="15">
      <c r="B50" s="3" t="s">
        <v>1165</v>
      </c>
      <c r="C50" s="3" t="s">
        <v>13413</v>
      </c>
      <c r="D50" s="3" t="s">
        <v>1038</v>
      </c>
      <c r="E50" s="7"/>
      <c r="F50" s="3" t="s">
        <v>13161</v>
      </c>
      <c r="G50" s="3" t="s">
        <v>13414</v>
      </c>
      <c r="H50" s="3" t="s">
        <v>13415</v>
      </c>
      <c r="I50" s="7" t="s">
        <v>1049</v>
      </c>
      <c r="J50" s="3" t="s">
        <v>1043</v>
      </c>
      <c r="K50" s="3" t="s">
        <v>1043</v>
      </c>
    </row>
    <row r="51" spans="2:11" ht="15">
      <c r="B51" s="3" t="s">
        <v>1877</v>
      </c>
      <c r="C51" s="3" t="s">
        <v>13416</v>
      </c>
      <c r="D51" s="3" t="s">
        <v>1038</v>
      </c>
      <c r="E51" s="7"/>
      <c r="F51" s="3" t="s">
        <v>13172</v>
      </c>
      <c r="G51" s="3" t="s">
        <v>13417</v>
      </c>
      <c r="H51" s="3" t="s">
        <v>13174</v>
      </c>
      <c r="I51" s="7" t="s">
        <v>1049</v>
      </c>
      <c r="J51" s="3" t="s">
        <v>1043</v>
      </c>
      <c r="K51" s="3" t="s">
        <v>1043</v>
      </c>
    </row>
    <row r="52" spans="2:11" ht="15">
      <c r="B52" s="3" t="s">
        <v>1161</v>
      </c>
      <c r="C52" s="3" t="s">
        <v>13418</v>
      </c>
      <c r="D52" s="3" t="s">
        <v>1038</v>
      </c>
      <c r="E52" s="7"/>
      <c r="F52" s="3" t="s">
        <v>1646</v>
      </c>
      <c r="G52" s="3" t="s">
        <v>1647</v>
      </c>
      <c r="H52" s="3" t="s">
        <v>1648</v>
      </c>
      <c r="I52" s="7" t="s">
        <v>1049</v>
      </c>
      <c r="J52" s="3"/>
      <c r="K5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K3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13419</v>
      </c>
      <c r="D4" s="4" t="s">
        <v>1019</v>
      </c>
      <c r="E4" s="3" t="s">
        <v>341</v>
      </c>
    </row>
    <row r="5" spans="1:11" ht="16">
      <c r="B5" s="4" t="s">
        <v>1020</v>
      </c>
      <c r="C5" s="13" t="s">
        <v>344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342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13420</v>
      </c>
      <c r="D9" s="3" t="s">
        <v>1038</v>
      </c>
      <c r="E9" s="7"/>
      <c r="F9" s="3" t="s">
        <v>13421</v>
      </c>
      <c r="G9" s="3" t="s">
        <v>13422</v>
      </c>
      <c r="H9" s="3" t="s">
        <v>343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13423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1872</v>
      </c>
      <c r="C11" s="3" t="s">
        <v>13424</v>
      </c>
      <c r="D11" s="3" t="s">
        <v>1038</v>
      </c>
      <c r="E11" s="7"/>
      <c r="F11" s="3" t="s">
        <v>13425</v>
      </c>
      <c r="G11" s="3" t="s">
        <v>13426</v>
      </c>
      <c r="H11" s="3" t="s">
        <v>13427</v>
      </c>
      <c r="I11" s="7" t="s">
        <v>1049</v>
      </c>
      <c r="J11" s="3"/>
      <c r="K11" s="3"/>
    </row>
    <row r="12" spans="1:11" ht="15">
      <c r="B12" s="3" t="s">
        <v>1165</v>
      </c>
      <c r="C12" s="3" t="s">
        <v>13428</v>
      </c>
      <c r="D12" s="3" t="s">
        <v>1038</v>
      </c>
      <c r="E12" s="7"/>
      <c r="F12" s="3" t="s">
        <v>13429</v>
      </c>
      <c r="G12" s="3" t="s">
        <v>13430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1882</v>
      </c>
      <c r="C13" s="3" t="s">
        <v>13431</v>
      </c>
      <c r="D13" s="3" t="s">
        <v>1038</v>
      </c>
      <c r="E13" s="7"/>
      <c r="F13" s="3" t="s">
        <v>13432</v>
      </c>
      <c r="G13" s="3" t="s">
        <v>11884</v>
      </c>
      <c r="H13" s="3" t="s">
        <v>1098</v>
      </c>
      <c r="I13" s="7" t="s">
        <v>1049</v>
      </c>
      <c r="J13" s="3"/>
      <c r="K13" s="3"/>
    </row>
    <row r="14" spans="1:11" ht="15">
      <c r="B14" s="3" t="s">
        <v>1582</v>
      </c>
      <c r="C14" s="3" t="s">
        <v>13433</v>
      </c>
      <c r="D14" s="3" t="s">
        <v>1038</v>
      </c>
      <c r="E14" s="7"/>
      <c r="F14" s="3" t="s">
        <v>13434</v>
      </c>
      <c r="G14" s="3" t="s">
        <v>13435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13436</v>
      </c>
      <c r="D15" s="3" t="s">
        <v>1573</v>
      </c>
      <c r="E15" s="7"/>
      <c r="F15" s="3" t="s">
        <v>13437</v>
      </c>
      <c r="G15" s="3" t="s">
        <v>13438</v>
      </c>
      <c r="H15" s="3" t="s">
        <v>1098</v>
      </c>
      <c r="I15" s="7" t="s">
        <v>1618</v>
      </c>
      <c r="J15" s="3" t="s">
        <v>1043</v>
      </c>
      <c r="K15" s="3" t="s">
        <v>1043</v>
      </c>
    </row>
    <row r="16" spans="1:11" ht="15">
      <c r="B16" s="3" t="s">
        <v>1619</v>
      </c>
      <c r="C16" s="3" t="s">
        <v>13439</v>
      </c>
      <c r="D16" s="3" t="s">
        <v>1038</v>
      </c>
      <c r="E16" s="7"/>
      <c r="F16" s="3" t="s">
        <v>13440</v>
      </c>
      <c r="G16" s="3" t="s">
        <v>13441</v>
      </c>
      <c r="H16" s="3" t="s">
        <v>13442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1895</v>
      </c>
      <c r="C17" s="3" t="s">
        <v>13443</v>
      </c>
      <c r="D17" s="3" t="s">
        <v>1038</v>
      </c>
      <c r="E17" s="7"/>
      <c r="F17" s="3" t="s">
        <v>13444</v>
      </c>
      <c r="G17" s="3" t="s">
        <v>13445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1588</v>
      </c>
      <c r="C18" s="3" t="s">
        <v>13446</v>
      </c>
      <c r="D18" s="3" t="s">
        <v>1038</v>
      </c>
      <c r="E18" s="7"/>
      <c r="F18" s="3" t="s">
        <v>13447</v>
      </c>
      <c r="G18" s="3" t="s">
        <v>13448</v>
      </c>
      <c r="H18" s="3" t="s">
        <v>2508</v>
      </c>
      <c r="I18" s="7" t="s">
        <v>1049</v>
      </c>
      <c r="J18" s="3"/>
      <c r="K18" s="3"/>
    </row>
    <row r="19" spans="2:11" ht="15">
      <c r="B19" s="3" t="s">
        <v>1899</v>
      </c>
      <c r="C19" s="3" t="s">
        <v>13449</v>
      </c>
      <c r="D19" s="3" t="s">
        <v>1038</v>
      </c>
      <c r="E19" s="7"/>
      <c r="F19" s="3" t="s">
        <v>13450</v>
      </c>
      <c r="G19" s="3" t="s">
        <v>13451</v>
      </c>
      <c r="H19" s="3" t="s">
        <v>2508</v>
      </c>
      <c r="I19" s="7" t="s">
        <v>1049</v>
      </c>
      <c r="J19" s="3"/>
      <c r="K19" s="3"/>
    </row>
    <row r="20" spans="2:11" ht="15">
      <c r="B20" s="3" t="s">
        <v>1902</v>
      </c>
      <c r="C20" s="3" t="s">
        <v>13452</v>
      </c>
      <c r="D20" s="3" t="s">
        <v>1573</v>
      </c>
      <c r="E20" s="7"/>
      <c r="F20" s="3" t="s">
        <v>13453</v>
      </c>
      <c r="G20" s="3" t="s">
        <v>13454</v>
      </c>
      <c r="H20" s="3" t="s">
        <v>1098</v>
      </c>
      <c r="I20" s="7" t="s">
        <v>1618</v>
      </c>
      <c r="J20" s="3" t="s">
        <v>1043</v>
      </c>
      <c r="K20" s="3" t="s">
        <v>1043</v>
      </c>
    </row>
    <row r="21" spans="2:11" ht="15">
      <c r="B21" s="3" t="s">
        <v>1877</v>
      </c>
      <c r="C21" s="3" t="s">
        <v>13455</v>
      </c>
      <c r="D21" s="3" t="s">
        <v>1038</v>
      </c>
      <c r="E21" s="7"/>
      <c r="F21" s="3" t="s">
        <v>13456</v>
      </c>
      <c r="G21" s="3" t="s">
        <v>13457</v>
      </c>
      <c r="H21" s="3" t="s">
        <v>1098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1140</v>
      </c>
      <c r="C22" s="3" t="s">
        <v>13458</v>
      </c>
      <c r="D22" s="3" t="s">
        <v>1038</v>
      </c>
      <c r="E22" s="7"/>
      <c r="F22" s="3" t="s">
        <v>13459</v>
      </c>
      <c r="G22" s="3" t="s">
        <v>13460</v>
      </c>
      <c r="H22" s="3" t="s">
        <v>1098</v>
      </c>
      <c r="I22" s="7" t="s">
        <v>1049</v>
      </c>
      <c r="J22" s="3" t="s">
        <v>1043</v>
      </c>
      <c r="K22" s="3" t="s">
        <v>1043</v>
      </c>
    </row>
    <row r="23" spans="2:11" ht="15">
      <c r="B23" s="3" t="s">
        <v>1169</v>
      </c>
      <c r="C23" s="3" t="s">
        <v>13461</v>
      </c>
      <c r="D23" s="3" t="s">
        <v>1038</v>
      </c>
      <c r="E23" s="7"/>
      <c r="F23" s="3" t="s">
        <v>13462</v>
      </c>
      <c r="G23" s="3" t="s">
        <v>13463</v>
      </c>
      <c r="H23" s="3" t="s">
        <v>13464</v>
      </c>
      <c r="I23" s="7" t="s">
        <v>1049</v>
      </c>
      <c r="J23" s="3"/>
      <c r="K23" s="3"/>
    </row>
    <row r="24" spans="2:11" ht="15">
      <c r="B24" s="3" t="s">
        <v>1146</v>
      </c>
      <c r="C24" s="3" t="s">
        <v>13465</v>
      </c>
      <c r="D24" s="3" t="s">
        <v>1038</v>
      </c>
      <c r="E24" s="7"/>
      <c r="F24" s="3" t="s">
        <v>13466</v>
      </c>
      <c r="G24" s="3" t="s">
        <v>13467</v>
      </c>
      <c r="H24" s="3" t="s">
        <v>13468</v>
      </c>
      <c r="I24" s="7" t="s">
        <v>1049</v>
      </c>
      <c r="J24" s="3" t="s">
        <v>1043</v>
      </c>
      <c r="K24" s="3" t="s">
        <v>1043</v>
      </c>
    </row>
    <row r="25" spans="2:11" ht="15">
      <c r="B25" s="3" t="s">
        <v>1906</v>
      </c>
      <c r="C25" s="3" t="s">
        <v>13469</v>
      </c>
      <c r="D25" s="3" t="s">
        <v>1038</v>
      </c>
      <c r="E25" s="7"/>
      <c r="F25" s="3" t="s">
        <v>13470</v>
      </c>
      <c r="G25" s="3" t="s">
        <v>13471</v>
      </c>
      <c r="H25" s="3" t="s">
        <v>1098</v>
      </c>
      <c r="I25" s="7" t="s">
        <v>1049</v>
      </c>
      <c r="J25" s="3"/>
      <c r="K25" s="3"/>
    </row>
    <row r="26" spans="2:11" ht="15">
      <c r="B26" s="3" t="s">
        <v>1909</v>
      </c>
      <c r="C26" s="3" t="s">
        <v>13472</v>
      </c>
      <c r="D26" s="3" t="s">
        <v>1038</v>
      </c>
      <c r="E26" s="7"/>
      <c r="F26" s="3" t="s">
        <v>13473</v>
      </c>
      <c r="G26" s="3" t="s">
        <v>13474</v>
      </c>
      <c r="H26" s="3" t="s">
        <v>2508</v>
      </c>
      <c r="I26" s="7" t="s">
        <v>1049</v>
      </c>
      <c r="J26" s="3"/>
      <c r="K26" s="3"/>
    </row>
    <row r="27" spans="2:11" ht="15">
      <c r="B27" s="3" t="s">
        <v>1301</v>
      </c>
      <c r="C27" s="3" t="s">
        <v>13475</v>
      </c>
      <c r="D27" s="3" t="s">
        <v>1038</v>
      </c>
      <c r="E27" s="7"/>
      <c r="F27" s="3" t="s">
        <v>13476</v>
      </c>
      <c r="G27" s="3" t="s">
        <v>13477</v>
      </c>
      <c r="H27" s="3" t="s">
        <v>2508</v>
      </c>
      <c r="I27" s="7" t="s">
        <v>1049</v>
      </c>
      <c r="J27" s="3"/>
      <c r="K27" s="3"/>
    </row>
    <row r="28" spans="2:11" ht="15">
      <c r="B28" s="3" t="s">
        <v>1912</v>
      </c>
      <c r="C28" s="3" t="s">
        <v>13478</v>
      </c>
      <c r="D28" s="3" t="s">
        <v>1573</v>
      </c>
      <c r="E28" s="7"/>
      <c r="F28" s="3" t="s">
        <v>13479</v>
      </c>
      <c r="G28" s="3" t="s">
        <v>13480</v>
      </c>
      <c r="H28" s="3" t="s">
        <v>1098</v>
      </c>
      <c r="I28" s="7" t="s">
        <v>1618</v>
      </c>
      <c r="J28" s="3" t="s">
        <v>1043</v>
      </c>
      <c r="K28" s="3" t="s">
        <v>1043</v>
      </c>
    </row>
    <row r="29" spans="2:11" ht="15">
      <c r="B29" s="3" t="s">
        <v>1886</v>
      </c>
      <c r="C29" s="3" t="s">
        <v>13481</v>
      </c>
      <c r="D29" s="3" t="s">
        <v>1038</v>
      </c>
      <c r="E29" s="7"/>
      <c r="F29" s="3" t="s">
        <v>13482</v>
      </c>
      <c r="G29" s="3" t="s">
        <v>13483</v>
      </c>
      <c r="H29" s="3" t="s">
        <v>1098</v>
      </c>
      <c r="I29" s="7" t="s">
        <v>1049</v>
      </c>
      <c r="J29" s="3"/>
      <c r="K29" s="3"/>
    </row>
    <row r="30" spans="2:11" ht="15">
      <c r="B30" s="3" t="s">
        <v>1890</v>
      </c>
      <c r="C30" s="3" t="s">
        <v>13484</v>
      </c>
      <c r="D30" s="3" t="s">
        <v>1038</v>
      </c>
      <c r="E30" s="7"/>
      <c r="F30" s="3" t="s">
        <v>13485</v>
      </c>
      <c r="G30" s="3" t="s">
        <v>13486</v>
      </c>
      <c r="H30" s="3" t="s">
        <v>13487</v>
      </c>
      <c r="I30" s="7" t="s">
        <v>1076</v>
      </c>
      <c r="J30" s="3"/>
      <c r="K30" s="3"/>
    </row>
    <row r="31" spans="2:11" ht="15">
      <c r="B31" s="3" t="s">
        <v>1055</v>
      </c>
      <c r="C31" s="3" t="s">
        <v>13488</v>
      </c>
      <c r="D31" s="3" t="s">
        <v>1573</v>
      </c>
      <c r="E31" s="7"/>
      <c r="F31" s="3" t="s">
        <v>1615</v>
      </c>
      <c r="G31" s="3" t="s">
        <v>1616</v>
      </c>
      <c r="H31" s="3" t="s">
        <v>1617</v>
      </c>
      <c r="I31" s="7" t="s">
        <v>1618</v>
      </c>
      <c r="J31" s="3" t="s">
        <v>1043</v>
      </c>
      <c r="K31" s="3" t="s">
        <v>1043</v>
      </c>
    </row>
    <row r="32" spans="2:11" ht="15">
      <c r="B32" s="3" t="s">
        <v>1050</v>
      </c>
      <c r="C32" s="3" t="s">
        <v>13489</v>
      </c>
      <c r="D32" s="3" t="s">
        <v>1038</v>
      </c>
      <c r="E32" s="7"/>
      <c r="F32" s="3" t="s">
        <v>1646</v>
      </c>
      <c r="G32" s="3" t="s">
        <v>1647</v>
      </c>
      <c r="H32" s="3" t="s">
        <v>1648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13490</v>
      </c>
      <c r="D33" s="3" t="s">
        <v>1038</v>
      </c>
      <c r="E33" s="7"/>
      <c r="F33" s="3" t="s">
        <v>1673</v>
      </c>
      <c r="G33" s="3" t="s">
        <v>1674</v>
      </c>
      <c r="H33" s="3" t="s">
        <v>2359</v>
      </c>
      <c r="I33" s="7"/>
      <c r="J33" s="3"/>
      <c r="K3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K3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13491</v>
      </c>
      <c r="D4" s="4" t="s">
        <v>1019</v>
      </c>
      <c r="E4" s="3" t="s">
        <v>345</v>
      </c>
    </row>
    <row r="5" spans="1:11" ht="16">
      <c r="B5" s="4" t="s">
        <v>1020</v>
      </c>
      <c r="C5" s="13" t="s">
        <v>348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346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13492</v>
      </c>
      <c r="D9" s="3" t="s">
        <v>1038</v>
      </c>
      <c r="E9" s="7"/>
      <c r="F9" s="3" t="s">
        <v>13493</v>
      </c>
      <c r="G9" s="3" t="s">
        <v>13494</v>
      </c>
      <c r="H9" s="3" t="s">
        <v>13495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13496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13497</v>
      </c>
      <c r="D11" s="3" t="s">
        <v>1038</v>
      </c>
      <c r="E11" s="7"/>
      <c r="F11" s="3" t="s">
        <v>13421</v>
      </c>
      <c r="G11" s="3" t="s">
        <v>13422</v>
      </c>
      <c r="H11" s="3" t="s">
        <v>13498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1161</v>
      </c>
      <c r="C12" s="3" t="s">
        <v>13499</v>
      </c>
      <c r="D12" s="3" t="s">
        <v>1038</v>
      </c>
      <c r="E12" s="7"/>
      <c r="F12" s="3" t="s">
        <v>13172</v>
      </c>
      <c r="G12" s="3" t="s">
        <v>13417</v>
      </c>
      <c r="H12" s="3" t="s">
        <v>13500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1895</v>
      </c>
      <c r="C13" s="3" t="s">
        <v>13501</v>
      </c>
      <c r="D13" s="3" t="s">
        <v>2192</v>
      </c>
      <c r="E13" s="7"/>
      <c r="F13" s="3" t="s">
        <v>13502</v>
      </c>
      <c r="G13" s="3" t="s">
        <v>13503</v>
      </c>
      <c r="H13" s="3" t="s">
        <v>13504</v>
      </c>
      <c r="I13" s="7" t="s">
        <v>2813</v>
      </c>
      <c r="J13" s="3"/>
      <c r="K13" s="3"/>
    </row>
    <row r="14" spans="1:11" ht="15">
      <c r="B14" s="3" t="s">
        <v>1882</v>
      </c>
      <c r="C14" s="3" t="s">
        <v>13505</v>
      </c>
      <c r="D14" s="3" t="s">
        <v>1038</v>
      </c>
      <c r="E14" s="7"/>
      <c r="F14" s="3" t="s">
        <v>12825</v>
      </c>
      <c r="G14" s="3" t="s">
        <v>13328</v>
      </c>
      <c r="H14" s="3" t="s">
        <v>1098</v>
      </c>
      <c r="I14" s="7" t="s">
        <v>1049</v>
      </c>
      <c r="J14" s="3"/>
      <c r="K14" s="3"/>
    </row>
    <row r="15" spans="1:11" ht="15">
      <c r="B15" s="3" t="s">
        <v>1582</v>
      </c>
      <c r="C15" s="3" t="s">
        <v>13506</v>
      </c>
      <c r="D15" s="3" t="s">
        <v>1038</v>
      </c>
      <c r="E15" s="7"/>
      <c r="F15" s="3" t="s">
        <v>12829</v>
      </c>
      <c r="G15" s="3" t="s">
        <v>13330</v>
      </c>
      <c r="H15" s="3" t="s">
        <v>1098</v>
      </c>
      <c r="I15" s="7" t="s">
        <v>1049</v>
      </c>
      <c r="J15" s="3"/>
      <c r="K15" s="3"/>
    </row>
    <row r="16" spans="1:11" ht="15">
      <c r="B16" s="3" t="s">
        <v>1588</v>
      </c>
      <c r="C16" s="3" t="s">
        <v>13507</v>
      </c>
      <c r="D16" s="3" t="s">
        <v>1038</v>
      </c>
      <c r="E16" s="7"/>
      <c r="F16" s="3" t="s">
        <v>13508</v>
      </c>
      <c r="G16" s="3" t="s">
        <v>13509</v>
      </c>
      <c r="H16" s="3" t="s">
        <v>13510</v>
      </c>
      <c r="I16" s="7" t="s">
        <v>1049</v>
      </c>
      <c r="J16" s="3"/>
      <c r="K16" s="3"/>
    </row>
    <row r="17" spans="2:11" ht="15">
      <c r="B17" s="3" t="s">
        <v>1899</v>
      </c>
      <c r="C17" s="3" t="s">
        <v>13511</v>
      </c>
      <c r="D17" s="3" t="s">
        <v>1038</v>
      </c>
      <c r="E17" s="7"/>
      <c r="F17" s="3" t="s">
        <v>13512</v>
      </c>
      <c r="G17" s="3" t="s">
        <v>13513</v>
      </c>
      <c r="H17" s="3" t="s">
        <v>13514</v>
      </c>
      <c r="I17" s="7" t="s">
        <v>1049</v>
      </c>
      <c r="J17" s="3"/>
      <c r="K17" s="3"/>
    </row>
    <row r="18" spans="2:11" ht="15">
      <c r="B18" s="3" t="s">
        <v>1319</v>
      </c>
      <c r="C18" s="3" t="s">
        <v>13515</v>
      </c>
      <c r="D18" s="3" t="s">
        <v>1038</v>
      </c>
      <c r="E18" s="7"/>
      <c r="F18" s="3" t="s">
        <v>13516</v>
      </c>
      <c r="G18" s="3" t="s">
        <v>13517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13518</v>
      </c>
      <c r="D19" s="3" t="s">
        <v>1038</v>
      </c>
      <c r="E19" s="7"/>
      <c r="F19" s="3" t="s">
        <v>13519</v>
      </c>
      <c r="G19" s="3" t="s">
        <v>13457</v>
      </c>
      <c r="H19" s="3" t="s">
        <v>13520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13521</v>
      </c>
      <c r="D20" s="3" t="s">
        <v>1038</v>
      </c>
      <c r="E20" s="7"/>
      <c r="F20" s="3" t="s">
        <v>13522</v>
      </c>
      <c r="G20" s="3" t="s">
        <v>13523</v>
      </c>
      <c r="H20" s="3" t="s">
        <v>13524</v>
      </c>
      <c r="I20" s="7" t="s">
        <v>1049</v>
      </c>
      <c r="J20" s="3"/>
      <c r="K20" s="3"/>
    </row>
    <row r="21" spans="2:11" ht="15">
      <c r="B21" s="3" t="s">
        <v>1619</v>
      </c>
      <c r="C21" s="3" t="s">
        <v>13525</v>
      </c>
      <c r="D21" s="3" t="s">
        <v>2192</v>
      </c>
      <c r="E21" s="7"/>
      <c r="F21" s="3" t="s">
        <v>13526</v>
      </c>
      <c r="G21" s="3" t="s">
        <v>13527</v>
      </c>
      <c r="H21" s="3" t="s">
        <v>13528</v>
      </c>
      <c r="I21" s="7" t="s">
        <v>2813</v>
      </c>
      <c r="J21" s="3"/>
      <c r="K21" s="3"/>
    </row>
    <row r="22" spans="2:11" ht="15">
      <c r="B22" s="3" t="s">
        <v>1902</v>
      </c>
      <c r="C22" s="3" t="s">
        <v>13529</v>
      </c>
      <c r="D22" s="3" t="s">
        <v>2192</v>
      </c>
      <c r="E22" s="7"/>
      <c r="F22" s="3" t="s">
        <v>13530</v>
      </c>
      <c r="G22" s="3" t="s">
        <v>13531</v>
      </c>
      <c r="H22" s="3" t="s">
        <v>13532</v>
      </c>
      <c r="I22" s="7" t="s">
        <v>2813</v>
      </c>
      <c r="J22" s="3"/>
      <c r="K22" s="3"/>
    </row>
    <row r="23" spans="2:11" ht="15">
      <c r="B23" s="3" t="s">
        <v>1146</v>
      </c>
      <c r="C23" s="3" t="s">
        <v>13533</v>
      </c>
      <c r="D23" s="3" t="s">
        <v>2192</v>
      </c>
      <c r="E23" s="7"/>
      <c r="F23" s="3" t="s">
        <v>13534</v>
      </c>
      <c r="G23" s="3" t="s">
        <v>13535</v>
      </c>
      <c r="H23" s="3" t="s">
        <v>1098</v>
      </c>
      <c r="I23" s="7" t="s">
        <v>2813</v>
      </c>
      <c r="J23" s="3"/>
      <c r="K23" s="3"/>
    </row>
    <row r="24" spans="2:11" ht="15">
      <c r="B24" s="3" t="s">
        <v>1906</v>
      </c>
      <c r="C24" s="3" t="s">
        <v>13536</v>
      </c>
      <c r="D24" s="3" t="s">
        <v>2192</v>
      </c>
      <c r="E24" s="7"/>
      <c r="F24" s="3" t="s">
        <v>13537</v>
      </c>
      <c r="G24" s="3" t="s">
        <v>13538</v>
      </c>
      <c r="H24" s="3" t="s">
        <v>13539</v>
      </c>
      <c r="I24" s="7" t="s">
        <v>2813</v>
      </c>
      <c r="J24" s="3"/>
      <c r="K24" s="3"/>
    </row>
    <row r="25" spans="2:11" ht="15">
      <c r="B25" s="3" t="s">
        <v>1909</v>
      </c>
      <c r="C25" s="3" t="s">
        <v>13540</v>
      </c>
      <c r="D25" s="3" t="s">
        <v>2192</v>
      </c>
      <c r="E25" s="7"/>
      <c r="F25" s="3" t="s">
        <v>13541</v>
      </c>
      <c r="G25" s="3" t="s">
        <v>13542</v>
      </c>
      <c r="H25" s="3" t="s">
        <v>1098</v>
      </c>
      <c r="I25" s="7" t="s">
        <v>2813</v>
      </c>
      <c r="J25" s="3"/>
      <c r="K25" s="3"/>
    </row>
    <row r="26" spans="2:11" ht="15">
      <c r="B26" s="3" t="s">
        <v>1301</v>
      </c>
      <c r="C26" s="3" t="s">
        <v>13543</v>
      </c>
      <c r="D26" s="3" t="s">
        <v>2192</v>
      </c>
      <c r="E26" s="7"/>
      <c r="F26" s="3" t="s">
        <v>13544</v>
      </c>
      <c r="G26" s="3" t="s">
        <v>13545</v>
      </c>
      <c r="H26" s="3" t="s">
        <v>13546</v>
      </c>
      <c r="I26" s="7" t="s">
        <v>2813</v>
      </c>
      <c r="J26" s="3"/>
      <c r="K26" s="3"/>
    </row>
    <row r="27" spans="2:11" ht="15">
      <c r="B27" s="3" t="s">
        <v>1912</v>
      </c>
      <c r="C27" s="3" t="s">
        <v>13547</v>
      </c>
      <c r="D27" s="3" t="s">
        <v>2192</v>
      </c>
      <c r="E27" s="7"/>
      <c r="F27" s="3" t="s">
        <v>13548</v>
      </c>
      <c r="G27" s="3" t="s">
        <v>13549</v>
      </c>
      <c r="H27" s="3" t="s">
        <v>1098</v>
      </c>
      <c r="I27" s="7" t="s">
        <v>2813</v>
      </c>
      <c r="J27" s="3"/>
      <c r="K27" s="3"/>
    </row>
    <row r="28" spans="2:11" ht="15">
      <c r="B28" s="3" t="s">
        <v>1140</v>
      </c>
      <c r="C28" s="3" t="s">
        <v>13550</v>
      </c>
      <c r="D28" s="3" t="s">
        <v>1038</v>
      </c>
      <c r="E28" s="7"/>
      <c r="F28" s="3" t="s">
        <v>3602</v>
      </c>
      <c r="G28" s="3" t="s">
        <v>1032</v>
      </c>
      <c r="H28" s="3" t="s">
        <v>1098</v>
      </c>
      <c r="I28" s="7" t="s">
        <v>2079</v>
      </c>
      <c r="J28" s="3"/>
      <c r="K28" s="3"/>
    </row>
    <row r="29" spans="2:11" ht="15">
      <c r="B29" s="3" t="s">
        <v>1169</v>
      </c>
      <c r="C29" s="3" t="s">
        <v>13551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1877</v>
      </c>
      <c r="C30" s="3" t="s">
        <v>13552</v>
      </c>
      <c r="D30" s="3" t="s">
        <v>1038</v>
      </c>
      <c r="E30" s="7"/>
      <c r="F30" s="3" t="s">
        <v>1646</v>
      </c>
      <c r="G30" s="3" t="s">
        <v>1647</v>
      </c>
      <c r="H30" s="3" t="s">
        <v>1648</v>
      </c>
      <c r="I30" s="7" t="s">
        <v>1049</v>
      </c>
      <c r="J30" s="3"/>
      <c r="K30" s="3"/>
    </row>
    <row r="31" spans="2:11" ht="15">
      <c r="B31" s="3" t="s">
        <v>1472</v>
      </c>
      <c r="C31" s="3" t="s">
        <v>13553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  <row r="32" spans="2:11" ht="15">
      <c r="B32" s="3" t="s">
        <v>1055</v>
      </c>
      <c r="C32" s="3" t="s">
        <v>13554</v>
      </c>
      <c r="D32" s="3" t="s">
        <v>1038</v>
      </c>
      <c r="E32" s="7"/>
      <c r="F32" s="3" t="s">
        <v>12819</v>
      </c>
      <c r="G32" s="3" t="s">
        <v>13314</v>
      </c>
      <c r="H32" s="3" t="s">
        <v>13555</v>
      </c>
      <c r="I32" s="7" t="s">
        <v>1049</v>
      </c>
      <c r="J32" s="3" t="s">
        <v>1043</v>
      </c>
      <c r="K32" s="3" t="s">
        <v>1043</v>
      </c>
    </row>
    <row r="33" spans="2:11" ht="15">
      <c r="B33" s="3" t="s">
        <v>1872</v>
      </c>
      <c r="C33" s="3" t="s">
        <v>13556</v>
      </c>
      <c r="D33" s="3" t="s">
        <v>1038</v>
      </c>
      <c r="E33" s="7"/>
      <c r="F33" s="3" t="s">
        <v>13161</v>
      </c>
      <c r="G33" s="3" t="s">
        <v>13414</v>
      </c>
      <c r="H33" s="3" t="s">
        <v>13555</v>
      </c>
      <c r="I33" s="7" t="s">
        <v>1049</v>
      </c>
      <c r="J33" s="3" t="s">
        <v>1043</v>
      </c>
      <c r="K33" s="3" t="s">
        <v>1043</v>
      </c>
    </row>
    <row r="34" spans="2:11" ht="15">
      <c r="B34" s="3" t="s">
        <v>1165</v>
      </c>
      <c r="C34" s="3" t="s">
        <v>13557</v>
      </c>
      <c r="D34" s="3" t="s">
        <v>1038</v>
      </c>
      <c r="E34" s="7"/>
      <c r="F34" s="3" t="s">
        <v>12845</v>
      </c>
      <c r="G34" s="3" t="s">
        <v>12846</v>
      </c>
      <c r="H34" s="3" t="s">
        <v>13170</v>
      </c>
      <c r="I34" s="7" t="s">
        <v>1049</v>
      </c>
      <c r="J34" s="3" t="s">
        <v>1043</v>
      </c>
      <c r="K34" s="3" t="s">
        <v>1043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13558</v>
      </c>
      <c r="D4" s="4" t="s">
        <v>1019</v>
      </c>
      <c r="E4" s="3" t="s">
        <v>349</v>
      </c>
    </row>
    <row r="5" spans="1:11" ht="16">
      <c r="B5" s="4" t="s">
        <v>1020</v>
      </c>
      <c r="C5" s="13" t="s">
        <v>352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350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13559</v>
      </c>
      <c r="D9" s="3" t="s">
        <v>1038</v>
      </c>
      <c r="E9" s="7"/>
      <c r="F9" s="3" t="s">
        <v>13560</v>
      </c>
      <c r="G9" s="3" t="s">
        <v>13561</v>
      </c>
      <c r="H9" s="3" t="s">
        <v>13562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13563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13564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1055</v>
      </c>
      <c r="C12" s="3" t="s">
        <v>13565</v>
      </c>
      <c r="D12" s="3" t="s">
        <v>1573</v>
      </c>
      <c r="E12" s="7"/>
      <c r="F12" s="3" t="s">
        <v>1615</v>
      </c>
      <c r="G12" s="3" t="s">
        <v>1616</v>
      </c>
      <c r="H12" s="3" t="s">
        <v>1617</v>
      </c>
      <c r="I12" s="7" t="s">
        <v>1618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13566</v>
      </c>
      <c r="D13" s="3" t="s">
        <v>1038</v>
      </c>
      <c r="E13" s="7"/>
      <c r="F13" s="3" t="s">
        <v>13183</v>
      </c>
      <c r="G13" s="3" t="s">
        <v>13184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13567</v>
      </c>
      <c r="D14" s="3" t="s">
        <v>1038</v>
      </c>
      <c r="E14" s="7"/>
      <c r="F14" s="3" t="s">
        <v>13186</v>
      </c>
      <c r="G14" s="3" t="s">
        <v>13343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13568</v>
      </c>
      <c r="D15" s="3" t="s">
        <v>1038</v>
      </c>
      <c r="E15" s="7"/>
      <c r="F15" s="3" t="s">
        <v>13569</v>
      </c>
      <c r="G15" s="3" t="s">
        <v>13570</v>
      </c>
      <c r="H15" s="3" t="s">
        <v>1098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13571</v>
      </c>
      <c r="D16" s="3" t="s">
        <v>1038</v>
      </c>
      <c r="E16" s="7"/>
      <c r="F16" s="3" t="s">
        <v>13572</v>
      </c>
      <c r="G16" s="3" t="s">
        <v>13573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13574</v>
      </c>
      <c r="D17" s="3" t="s">
        <v>1038</v>
      </c>
      <c r="E17" s="7"/>
      <c r="F17" s="3" t="s">
        <v>13575</v>
      </c>
      <c r="G17" s="3" t="s">
        <v>13576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13577</v>
      </c>
      <c r="D18" s="3" t="s">
        <v>1573</v>
      </c>
      <c r="E18" s="7"/>
      <c r="F18" s="3" t="s">
        <v>13578</v>
      </c>
      <c r="G18" s="3" t="s">
        <v>13579</v>
      </c>
      <c r="H18" s="3" t="s">
        <v>1098</v>
      </c>
      <c r="I18" s="7" t="s">
        <v>1618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13580</v>
      </c>
      <c r="D19" s="3" t="s">
        <v>1038</v>
      </c>
      <c r="E19" s="7"/>
      <c r="F19" s="3" t="s">
        <v>13581</v>
      </c>
      <c r="G19" s="3" t="s">
        <v>13582</v>
      </c>
      <c r="H19" s="3" t="s">
        <v>1098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13583</v>
      </c>
      <c r="D20" s="3" t="s">
        <v>1038</v>
      </c>
      <c r="E20" s="7"/>
      <c r="F20" s="3" t="s">
        <v>13584</v>
      </c>
      <c r="G20" s="3" t="s">
        <v>13585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13586</v>
      </c>
      <c r="D21" s="3" t="s">
        <v>1038</v>
      </c>
      <c r="E21" s="7"/>
      <c r="F21" s="3" t="s">
        <v>13587</v>
      </c>
      <c r="G21" s="3" t="s">
        <v>13588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13589</v>
      </c>
      <c r="D22" s="3" t="s">
        <v>1038</v>
      </c>
      <c r="E22" s="7"/>
      <c r="F22" s="3" t="s">
        <v>13590</v>
      </c>
      <c r="G22" s="3" t="s">
        <v>13591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13592</v>
      </c>
      <c r="D23" s="3" t="s">
        <v>1573</v>
      </c>
      <c r="E23" s="7"/>
      <c r="F23" s="3" t="s">
        <v>13593</v>
      </c>
      <c r="G23" s="3" t="s">
        <v>3535</v>
      </c>
      <c r="H23" s="3" t="s">
        <v>1098</v>
      </c>
      <c r="I23" s="7" t="s">
        <v>1618</v>
      </c>
      <c r="J23" s="3"/>
      <c r="K23" s="3"/>
    </row>
    <row r="24" spans="2:11" ht="15">
      <c r="B24" s="3" t="s">
        <v>1899</v>
      </c>
      <c r="C24" s="3" t="s">
        <v>13594</v>
      </c>
      <c r="D24" s="3" t="s">
        <v>1038</v>
      </c>
      <c r="E24" s="7"/>
      <c r="F24" s="3" t="s">
        <v>13595</v>
      </c>
      <c r="G24" s="3" t="s">
        <v>13596</v>
      </c>
      <c r="H24" s="3" t="s">
        <v>1098</v>
      </c>
      <c r="I24" s="7" t="s">
        <v>1049</v>
      </c>
      <c r="J24" s="3" t="s">
        <v>1043</v>
      </c>
      <c r="K24" s="3" t="s">
        <v>1043</v>
      </c>
    </row>
    <row r="25" spans="2:11" ht="15">
      <c r="B25" s="3" t="s">
        <v>1902</v>
      </c>
      <c r="C25" s="3" t="s">
        <v>13597</v>
      </c>
      <c r="D25" s="3" t="s">
        <v>1038</v>
      </c>
      <c r="E25" s="7"/>
      <c r="F25" s="3" t="s">
        <v>13598</v>
      </c>
      <c r="G25" s="3" t="s">
        <v>13599</v>
      </c>
      <c r="H25" s="3" t="s">
        <v>13600</v>
      </c>
      <c r="I25" s="7" t="s">
        <v>1076</v>
      </c>
      <c r="J25" s="3"/>
      <c r="K25" s="3"/>
    </row>
    <row r="26" spans="2:11" ht="15">
      <c r="B26" s="3" t="s">
        <v>1146</v>
      </c>
      <c r="C26" s="3" t="s">
        <v>13601</v>
      </c>
      <c r="D26" s="3" t="s">
        <v>1038</v>
      </c>
      <c r="E26" s="7"/>
      <c r="F26" s="3" t="s">
        <v>13602</v>
      </c>
      <c r="G26" s="3" t="s">
        <v>13603</v>
      </c>
      <c r="H26" s="3" t="s">
        <v>1098</v>
      </c>
      <c r="I26" s="7" t="s">
        <v>2079</v>
      </c>
      <c r="J26" s="3"/>
      <c r="K26" s="3"/>
    </row>
    <row r="27" spans="2:11" ht="15">
      <c r="B27" s="3" t="s">
        <v>1906</v>
      </c>
      <c r="C27" s="3" t="s">
        <v>13604</v>
      </c>
      <c r="D27" s="3" t="s">
        <v>1038</v>
      </c>
      <c r="E27" s="7"/>
      <c r="F27" s="3" t="s">
        <v>13605</v>
      </c>
      <c r="G27" s="3" t="s">
        <v>13606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13607</v>
      </c>
      <c r="D28" s="3" t="s">
        <v>1038</v>
      </c>
      <c r="E28" s="7"/>
      <c r="F28" s="3" t="s">
        <v>13608</v>
      </c>
      <c r="G28" s="3" t="s">
        <v>13609</v>
      </c>
      <c r="H28" s="3" t="s">
        <v>1098</v>
      </c>
      <c r="I28" s="7" t="s">
        <v>1076</v>
      </c>
      <c r="J28" s="3"/>
      <c r="K28" s="3"/>
    </row>
    <row r="29" spans="2:11" ht="15">
      <c r="B29" s="3" t="s">
        <v>1301</v>
      </c>
      <c r="C29" s="3" t="s">
        <v>13610</v>
      </c>
      <c r="D29" s="3" t="s">
        <v>1573</v>
      </c>
      <c r="E29" s="7"/>
      <c r="F29" s="3" t="s">
        <v>13611</v>
      </c>
      <c r="G29" s="3" t="s">
        <v>13612</v>
      </c>
      <c r="H29" s="3" t="s">
        <v>1098</v>
      </c>
      <c r="I29" s="7" t="s">
        <v>1618</v>
      </c>
      <c r="J29" s="3"/>
      <c r="K29" s="3"/>
    </row>
    <row r="30" spans="2:11" ht="15">
      <c r="B30" s="3" t="s">
        <v>1912</v>
      </c>
      <c r="C30" s="3" t="s">
        <v>13613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/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K3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13614</v>
      </c>
      <c r="D4" s="4" t="s">
        <v>1019</v>
      </c>
      <c r="E4" s="3" t="s">
        <v>353</v>
      </c>
    </row>
    <row r="5" spans="1:11" ht="16">
      <c r="B5" s="4" t="s">
        <v>1020</v>
      </c>
      <c r="C5" s="13" t="s">
        <v>356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354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13615</v>
      </c>
      <c r="D9" s="3" t="s">
        <v>1038</v>
      </c>
      <c r="E9" s="7"/>
      <c r="F9" s="3" t="s">
        <v>13616</v>
      </c>
      <c r="G9" s="3" t="s">
        <v>13617</v>
      </c>
      <c r="H9" s="3" t="s">
        <v>13618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13619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13620</v>
      </c>
      <c r="D11" s="3" t="s">
        <v>1038</v>
      </c>
      <c r="E11" s="7"/>
      <c r="F11" s="3" t="s">
        <v>13560</v>
      </c>
      <c r="G11" s="3" t="s">
        <v>13561</v>
      </c>
      <c r="H11" s="3" t="s">
        <v>13621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13622</v>
      </c>
      <c r="D12" s="3" t="s">
        <v>1038</v>
      </c>
      <c r="E12" s="7"/>
      <c r="F12" s="3" t="s">
        <v>12819</v>
      </c>
      <c r="G12" s="3" t="s">
        <v>13314</v>
      </c>
      <c r="H12" s="3" t="s">
        <v>13555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13623</v>
      </c>
      <c r="D13" s="3" t="s">
        <v>1038</v>
      </c>
      <c r="E13" s="7"/>
      <c r="F13" s="3" t="s">
        <v>13161</v>
      </c>
      <c r="G13" s="3" t="s">
        <v>13414</v>
      </c>
      <c r="H13" s="3" t="s">
        <v>13555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13624</v>
      </c>
      <c r="D14" s="3" t="s">
        <v>1038</v>
      </c>
      <c r="E14" s="7"/>
      <c r="F14" s="3" t="s">
        <v>12845</v>
      </c>
      <c r="G14" s="3" t="s">
        <v>12846</v>
      </c>
      <c r="H14" s="3" t="s">
        <v>13170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13625</v>
      </c>
      <c r="D15" s="3" t="s">
        <v>1038</v>
      </c>
      <c r="E15" s="7"/>
      <c r="F15" s="3" t="s">
        <v>1646</v>
      </c>
      <c r="G15" s="3" t="s">
        <v>1647</v>
      </c>
      <c r="H15" s="3" t="s">
        <v>1648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13626</v>
      </c>
      <c r="D16" s="3" t="s">
        <v>1038</v>
      </c>
      <c r="E16" s="7"/>
      <c r="F16" s="3" t="s">
        <v>13172</v>
      </c>
      <c r="G16" s="3" t="s">
        <v>13627</v>
      </c>
      <c r="H16" s="3" t="s">
        <v>13628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1882</v>
      </c>
      <c r="C17" s="3" t="s">
        <v>13629</v>
      </c>
      <c r="D17" s="3" t="s">
        <v>1038</v>
      </c>
      <c r="E17" s="7"/>
      <c r="F17" s="3" t="s">
        <v>12825</v>
      </c>
      <c r="G17" s="3" t="s">
        <v>13328</v>
      </c>
      <c r="H17" s="3" t="s">
        <v>13630</v>
      </c>
      <c r="I17" s="7" t="s">
        <v>1049</v>
      </c>
      <c r="J17" s="3"/>
      <c r="K17" s="3"/>
    </row>
    <row r="18" spans="2:11" ht="15">
      <c r="B18" s="3" t="s">
        <v>1582</v>
      </c>
      <c r="C18" s="3" t="s">
        <v>13631</v>
      </c>
      <c r="D18" s="3" t="s">
        <v>1038</v>
      </c>
      <c r="E18" s="7"/>
      <c r="F18" s="3" t="s">
        <v>12829</v>
      </c>
      <c r="G18" s="3" t="s">
        <v>13330</v>
      </c>
      <c r="H18" s="3" t="s">
        <v>13632</v>
      </c>
      <c r="I18" s="7" t="s">
        <v>1049</v>
      </c>
      <c r="J18" s="3"/>
      <c r="K18" s="3"/>
    </row>
    <row r="19" spans="2:11" ht="15">
      <c r="B19" s="3" t="s">
        <v>1886</v>
      </c>
      <c r="C19" s="3" t="s">
        <v>13633</v>
      </c>
      <c r="D19" s="3" t="s">
        <v>1038</v>
      </c>
      <c r="E19" s="7"/>
      <c r="F19" s="3" t="s">
        <v>13634</v>
      </c>
      <c r="G19" s="3" t="s">
        <v>13635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13636</v>
      </c>
      <c r="D20" s="3" t="s">
        <v>1573</v>
      </c>
      <c r="E20" s="7"/>
      <c r="F20" s="3" t="s">
        <v>13269</v>
      </c>
      <c r="G20" s="3" t="s">
        <v>13270</v>
      </c>
      <c r="H20" s="3" t="s">
        <v>13637</v>
      </c>
      <c r="I20" s="7" t="s">
        <v>1618</v>
      </c>
      <c r="J20" s="3"/>
      <c r="K20" s="3"/>
    </row>
    <row r="21" spans="2:11" ht="15">
      <c r="B21" s="3" t="s">
        <v>1619</v>
      </c>
      <c r="C21" s="3" t="s">
        <v>13638</v>
      </c>
      <c r="D21" s="3" t="s">
        <v>1038</v>
      </c>
      <c r="E21" s="7"/>
      <c r="F21" s="3" t="s">
        <v>13281</v>
      </c>
      <c r="G21" s="3" t="s">
        <v>13639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13640</v>
      </c>
      <c r="D22" s="3" t="s">
        <v>1038</v>
      </c>
      <c r="E22" s="7"/>
      <c r="F22" s="3" t="s">
        <v>13284</v>
      </c>
      <c r="G22" s="3" t="s">
        <v>13641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13642</v>
      </c>
      <c r="D23" s="3" t="s">
        <v>1038</v>
      </c>
      <c r="E23" s="7"/>
      <c r="F23" s="3" t="s">
        <v>13569</v>
      </c>
      <c r="G23" s="3" t="s">
        <v>13643</v>
      </c>
      <c r="H23" s="3" t="s">
        <v>1098</v>
      </c>
      <c r="I23" s="7" t="s">
        <v>1049</v>
      </c>
      <c r="J23" s="3" t="s">
        <v>1043</v>
      </c>
      <c r="K23" s="3" t="s">
        <v>1043</v>
      </c>
    </row>
    <row r="24" spans="2:11" ht="15">
      <c r="B24" s="3" t="s">
        <v>1899</v>
      </c>
      <c r="C24" s="3" t="s">
        <v>13644</v>
      </c>
      <c r="D24" s="3" t="s">
        <v>1038</v>
      </c>
      <c r="E24" s="7"/>
      <c r="F24" s="3" t="s">
        <v>13645</v>
      </c>
      <c r="G24" s="3" t="s">
        <v>13646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1902</v>
      </c>
      <c r="C25" s="3" t="s">
        <v>13647</v>
      </c>
      <c r="D25" s="3" t="s">
        <v>2192</v>
      </c>
      <c r="E25" s="7"/>
      <c r="F25" s="3" t="s">
        <v>13648</v>
      </c>
      <c r="G25" s="3" t="s">
        <v>13245</v>
      </c>
      <c r="H25" s="3" t="s">
        <v>13649</v>
      </c>
      <c r="I25" s="7" t="s">
        <v>2813</v>
      </c>
      <c r="J25" s="3"/>
      <c r="K25" s="3"/>
    </row>
    <row r="26" spans="2:11" ht="15">
      <c r="B26" s="3" t="s">
        <v>1146</v>
      </c>
      <c r="C26" s="3" t="s">
        <v>13650</v>
      </c>
      <c r="D26" s="3" t="s">
        <v>1038</v>
      </c>
      <c r="E26" s="7"/>
      <c r="F26" s="3" t="s">
        <v>13651</v>
      </c>
      <c r="G26" s="3" t="s">
        <v>8227</v>
      </c>
      <c r="H26" s="3" t="s">
        <v>13652</v>
      </c>
      <c r="I26" s="7" t="s">
        <v>1049</v>
      </c>
      <c r="J26" s="3"/>
      <c r="K26" s="3"/>
    </row>
    <row r="27" spans="2:11" ht="15">
      <c r="B27" s="3" t="s">
        <v>1906</v>
      </c>
      <c r="C27" s="3" t="s">
        <v>13653</v>
      </c>
      <c r="D27" s="3" t="s">
        <v>2192</v>
      </c>
      <c r="E27" s="7"/>
      <c r="F27" s="3" t="s">
        <v>13654</v>
      </c>
      <c r="G27" s="3" t="s">
        <v>13655</v>
      </c>
      <c r="H27" s="3" t="s">
        <v>13656</v>
      </c>
      <c r="I27" s="7" t="s">
        <v>2813</v>
      </c>
      <c r="J27" s="3"/>
      <c r="K27" s="3"/>
    </row>
    <row r="28" spans="2:11" ht="15">
      <c r="B28" s="3" t="s">
        <v>1909</v>
      </c>
      <c r="C28" s="3" t="s">
        <v>13657</v>
      </c>
      <c r="D28" s="3" t="s">
        <v>1038</v>
      </c>
      <c r="E28" s="7"/>
      <c r="F28" s="3" t="s">
        <v>13226</v>
      </c>
      <c r="G28" s="3" t="s">
        <v>13227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13658</v>
      </c>
      <c r="D29" s="3" t="s">
        <v>1142</v>
      </c>
      <c r="E29" s="7"/>
      <c r="F29" s="3" t="s">
        <v>13229</v>
      </c>
      <c r="G29" s="3" t="s">
        <v>13230</v>
      </c>
      <c r="H29" s="3" t="s">
        <v>1098</v>
      </c>
      <c r="I29" s="7" t="s">
        <v>1618</v>
      </c>
      <c r="J29" s="3"/>
      <c r="K29" s="3"/>
    </row>
    <row r="30" spans="2:11" ht="15">
      <c r="B30" s="3" t="s">
        <v>1912</v>
      </c>
      <c r="C30" s="3" t="s">
        <v>13659</v>
      </c>
      <c r="D30" s="3" t="s">
        <v>2192</v>
      </c>
      <c r="E30" s="7"/>
      <c r="F30" s="3" t="s">
        <v>13232</v>
      </c>
      <c r="G30" s="3" t="s">
        <v>13233</v>
      </c>
      <c r="H30" s="3" t="s">
        <v>1098</v>
      </c>
      <c r="I30" s="7" t="s">
        <v>2813</v>
      </c>
      <c r="J30" s="3"/>
      <c r="K30" s="3"/>
    </row>
    <row r="31" spans="2:11" ht="15">
      <c r="B31" s="3" t="s">
        <v>1140</v>
      </c>
      <c r="C31" s="3" t="s">
        <v>13660</v>
      </c>
      <c r="D31" s="3" t="s">
        <v>1038</v>
      </c>
      <c r="E31" s="7"/>
      <c r="F31" s="3" t="s">
        <v>3602</v>
      </c>
      <c r="G31" s="3" t="s">
        <v>1032</v>
      </c>
      <c r="H31" s="3" t="s">
        <v>1098</v>
      </c>
      <c r="I31" s="7" t="s">
        <v>2079</v>
      </c>
      <c r="J31" s="3"/>
      <c r="K31" s="3"/>
    </row>
    <row r="32" spans="2:11" ht="15">
      <c r="B32" s="3" t="s">
        <v>1169</v>
      </c>
      <c r="C32" s="3" t="s">
        <v>13661</v>
      </c>
      <c r="D32" s="3" t="s">
        <v>1066</v>
      </c>
      <c r="E32" s="7" t="s">
        <v>1095</v>
      </c>
      <c r="F32" s="3" t="s">
        <v>13406</v>
      </c>
      <c r="G32" s="3" t="s">
        <v>13662</v>
      </c>
      <c r="H32" s="3" t="s">
        <v>13663</v>
      </c>
      <c r="I32" s="7" t="s">
        <v>1042</v>
      </c>
      <c r="J32" s="3"/>
      <c r="K32" s="3"/>
    </row>
    <row r="33" spans="2:11" ht="15">
      <c r="B33" s="3" t="s">
        <v>1319</v>
      </c>
      <c r="C33" s="3" t="s">
        <v>13664</v>
      </c>
      <c r="D33" s="3" t="s">
        <v>1573</v>
      </c>
      <c r="E33" s="7"/>
      <c r="F33" s="3" t="s">
        <v>1615</v>
      </c>
      <c r="G33" s="3" t="s">
        <v>13412</v>
      </c>
      <c r="H33" s="3" t="s">
        <v>1098</v>
      </c>
      <c r="I33" s="7" t="s">
        <v>1618</v>
      </c>
      <c r="J33" s="3" t="s">
        <v>1043</v>
      </c>
      <c r="K33" s="3" t="s">
        <v>1043</v>
      </c>
    </row>
    <row r="34" spans="2:11" ht="15">
      <c r="B34" s="3" t="s">
        <v>1472</v>
      </c>
      <c r="C34" s="3" t="s">
        <v>13665</v>
      </c>
      <c r="D34" s="3" t="s">
        <v>1038</v>
      </c>
      <c r="E34" s="7"/>
      <c r="F34" s="3" t="s">
        <v>1673</v>
      </c>
      <c r="G34" s="3" t="s">
        <v>1674</v>
      </c>
      <c r="H34" s="3" t="s">
        <v>2359</v>
      </c>
      <c r="I34" s="7"/>
      <c r="J34" s="3"/>
      <c r="K3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K2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13666</v>
      </c>
      <c r="D4" s="4" t="s">
        <v>1019</v>
      </c>
      <c r="E4" s="3" t="s">
        <v>357</v>
      </c>
    </row>
    <row r="5" spans="1:11" ht="16">
      <c r="B5" s="4" t="s">
        <v>1020</v>
      </c>
      <c r="C5" s="13" t="s">
        <v>360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358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13667</v>
      </c>
      <c r="D9" s="3" t="s">
        <v>1038</v>
      </c>
      <c r="E9" s="7"/>
      <c r="F9" s="3" t="s">
        <v>13668</v>
      </c>
      <c r="G9" s="3" t="s">
        <v>13669</v>
      </c>
      <c r="H9" s="3" t="s">
        <v>13670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13671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13672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1872</v>
      </c>
      <c r="C12" s="3" t="s">
        <v>13673</v>
      </c>
      <c r="D12" s="3" t="s">
        <v>1038</v>
      </c>
      <c r="E12" s="7"/>
      <c r="F12" s="3" t="s">
        <v>13674</v>
      </c>
      <c r="G12" s="3" t="s">
        <v>13675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13676</v>
      </c>
      <c r="D13" s="3" t="s">
        <v>1038</v>
      </c>
      <c r="E13" s="7"/>
      <c r="F13" s="3" t="s">
        <v>13677</v>
      </c>
      <c r="G13" s="3" t="s">
        <v>13678</v>
      </c>
      <c r="H13" s="3" t="s">
        <v>1098</v>
      </c>
      <c r="I13" s="7" t="s">
        <v>2079</v>
      </c>
      <c r="J13" s="3"/>
      <c r="K13" s="3"/>
    </row>
    <row r="14" spans="1:11" ht="15">
      <c r="B14" s="3" t="s">
        <v>1877</v>
      </c>
      <c r="C14" s="3" t="s">
        <v>13679</v>
      </c>
      <c r="D14" s="3" t="s">
        <v>1038</v>
      </c>
      <c r="E14" s="7"/>
      <c r="F14" s="3" t="s">
        <v>13432</v>
      </c>
      <c r="G14" s="3" t="s">
        <v>13680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13681</v>
      </c>
      <c r="D15" s="3" t="s">
        <v>1038</v>
      </c>
      <c r="E15" s="7"/>
      <c r="F15" s="3" t="s">
        <v>13434</v>
      </c>
      <c r="G15" s="3" t="s">
        <v>13682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13683</v>
      </c>
      <c r="D16" s="3" t="s">
        <v>1573</v>
      </c>
      <c r="E16" s="7"/>
      <c r="F16" s="3" t="s">
        <v>13684</v>
      </c>
      <c r="G16" s="3" t="s">
        <v>13685</v>
      </c>
      <c r="H16" s="3" t="s">
        <v>1098</v>
      </c>
      <c r="I16" s="7" t="s">
        <v>1618</v>
      </c>
      <c r="J16" s="3" t="s">
        <v>1043</v>
      </c>
      <c r="K16" s="3" t="s">
        <v>1043</v>
      </c>
    </row>
    <row r="17" spans="2:11" ht="15">
      <c r="B17" s="3" t="s">
        <v>1582</v>
      </c>
      <c r="C17" s="3" t="s">
        <v>13686</v>
      </c>
      <c r="D17" s="3" t="s">
        <v>1038</v>
      </c>
      <c r="E17" s="7"/>
      <c r="F17" s="3" t="s">
        <v>13687</v>
      </c>
      <c r="G17" s="3" t="s">
        <v>13688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1886</v>
      </c>
      <c r="C18" s="3" t="s">
        <v>13689</v>
      </c>
      <c r="D18" s="3" t="s">
        <v>1038</v>
      </c>
      <c r="E18" s="7"/>
      <c r="F18" s="3" t="s">
        <v>13690</v>
      </c>
      <c r="G18" s="3" t="s">
        <v>13691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13692</v>
      </c>
      <c r="D19" s="3" t="s">
        <v>1573</v>
      </c>
      <c r="E19" s="7"/>
      <c r="F19" s="3" t="s">
        <v>13693</v>
      </c>
      <c r="G19" s="3" t="s">
        <v>13694</v>
      </c>
      <c r="H19" s="3" t="s">
        <v>1098</v>
      </c>
      <c r="I19" s="7" t="s">
        <v>1618</v>
      </c>
      <c r="J19" s="3"/>
      <c r="K19" s="3"/>
    </row>
    <row r="20" spans="2:11" ht="15">
      <c r="B20" s="3" t="s">
        <v>1619</v>
      </c>
      <c r="C20" s="3" t="s">
        <v>13695</v>
      </c>
      <c r="D20" s="3" t="s">
        <v>1038</v>
      </c>
      <c r="E20" s="7"/>
      <c r="F20" s="3" t="s">
        <v>13281</v>
      </c>
      <c r="G20" s="3" t="s">
        <v>13696</v>
      </c>
      <c r="H20" s="3" t="s">
        <v>1098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1895</v>
      </c>
      <c r="C21" s="3" t="s">
        <v>13697</v>
      </c>
      <c r="D21" s="3" t="s">
        <v>1038</v>
      </c>
      <c r="E21" s="7"/>
      <c r="F21" s="3" t="s">
        <v>13284</v>
      </c>
      <c r="G21" s="3" t="s">
        <v>13698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13699</v>
      </c>
      <c r="D22" s="3" t="s">
        <v>1038</v>
      </c>
      <c r="E22" s="7"/>
      <c r="F22" s="3" t="s">
        <v>3602</v>
      </c>
      <c r="G22" s="3" t="s">
        <v>1032</v>
      </c>
      <c r="H22" s="3" t="s">
        <v>1098</v>
      </c>
      <c r="I22" s="7" t="s">
        <v>2079</v>
      </c>
      <c r="J22" s="3"/>
      <c r="K22" s="3"/>
    </row>
    <row r="23" spans="2:11" ht="15">
      <c r="B23" s="3" t="s">
        <v>1055</v>
      </c>
      <c r="C23" s="3" t="s">
        <v>13700</v>
      </c>
      <c r="D23" s="3" t="s">
        <v>1573</v>
      </c>
      <c r="E23" s="7"/>
      <c r="F23" s="3" t="s">
        <v>1615</v>
      </c>
      <c r="G23" s="3" t="s">
        <v>1616</v>
      </c>
      <c r="H23" s="3" t="s">
        <v>1617</v>
      </c>
      <c r="I23" s="7" t="s">
        <v>1618</v>
      </c>
      <c r="J23" s="3" t="s">
        <v>1043</v>
      </c>
      <c r="K23" s="3" t="s">
        <v>1043</v>
      </c>
    </row>
    <row r="24" spans="2:11" ht="15">
      <c r="B24" s="3" t="s">
        <v>1899</v>
      </c>
      <c r="C24" s="3" t="s">
        <v>13701</v>
      </c>
      <c r="D24" s="3" t="s">
        <v>1038</v>
      </c>
      <c r="E24" s="7"/>
      <c r="F24" s="3" t="s">
        <v>1673</v>
      </c>
      <c r="G24" s="3" t="s">
        <v>1674</v>
      </c>
      <c r="H24" s="3" t="s">
        <v>2359</v>
      </c>
      <c r="I24" s="7"/>
      <c r="J24" s="3"/>
      <c r="K2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K4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13702</v>
      </c>
      <c r="D4" s="4" t="s">
        <v>1019</v>
      </c>
      <c r="E4" s="3" t="s">
        <v>361</v>
      </c>
    </row>
    <row r="5" spans="1:11" ht="16">
      <c r="B5" s="4" t="s">
        <v>1020</v>
      </c>
      <c r="C5" s="13" t="s">
        <v>364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362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13703</v>
      </c>
      <c r="D9" s="3" t="s">
        <v>1038</v>
      </c>
      <c r="E9" s="7"/>
      <c r="F9" s="3" t="s">
        <v>13704</v>
      </c>
      <c r="G9" s="3" t="s">
        <v>13705</v>
      </c>
      <c r="H9" s="3" t="s">
        <v>13706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13707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13708</v>
      </c>
      <c r="D11" s="3" t="s">
        <v>1038</v>
      </c>
      <c r="E11" s="7"/>
      <c r="F11" s="3" t="s">
        <v>13668</v>
      </c>
      <c r="G11" s="3" t="s">
        <v>13709</v>
      </c>
      <c r="H11" s="3" t="s">
        <v>13710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13711</v>
      </c>
      <c r="D12" s="3" t="s">
        <v>1038</v>
      </c>
      <c r="E12" s="7"/>
      <c r="F12" s="3" t="s">
        <v>13161</v>
      </c>
      <c r="G12" s="3" t="s">
        <v>13712</v>
      </c>
      <c r="H12" s="3" t="s">
        <v>13555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1055</v>
      </c>
      <c r="C13" s="3" t="s">
        <v>13713</v>
      </c>
      <c r="D13" s="3" t="s">
        <v>1038</v>
      </c>
      <c r="E13" s="7"/>
      <c r="F13" s="3" t="s">
        <v>12819</v>
      </c>
      <c r="G13" s="3" t="s">
        <v>13314</v>
      </c>
      <c r="H13" s="3" t="s">
        <v>13555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1895</v>
      </c>
      <c r="C14" s="3" t="s">
        <v>13714</v>
      </c>
      <c r="D14" s="3" t="s">
        <v>2192</v>
      </c>
      <c r="E14" s="7"/>
      <c r="F14" s="3" t="s">
        <v>13715</v>
      </c>
      <c r="G14" s="3" t="s">
        <v>13716</v>
      </c>
      <c r="H14" s="3" t="s">
        <v>13717</v>
      </c>
      <c r="I14" s="7" t="s">
        <v>2813</v>
      </c>
      <c r="J14" s="3"/>
      <c r="K14" s="3"/>
    </row>
    <row r="15" spans="1:11" ht="15">
      <c r="B15" s="3" t="s">
        <v>1165</v>
      </c>
      <c r="C15" s="3" t="s">
        <v>13718</v>
      </c>
      <c r="D15" s="3" t="s">
        <v>1038</v>
      </c>
      <c r="E15" s="7"/>
      <c r="F15" s="3" t="s">
        <v>12845</v>
      </c>
      <c r="G15" s="3" t="s">
        <v>12846</v>
      </c>
      <c r="H15" s="3" t="s">
        <v>13170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1588</v>
      </c>
      <c r="C16" s="3" t="s">
        <v>13719</v>
      </c>
      <c r="D16" s="3" t="s">
        <v>2192</v>
      </c>
      <c r="E16" s="7"/>
      <c r="F16" s="3" t="s">
        <v>13720</v>
      </c>
      <c r="G16" s="3" t="s">
        <v>13721</v>
      </c>
      <c r="H16" s="3" t="s">
        <v>13722</v>
      </c>
      <c r="I16" s="7" t="s">
        <v>2813</v>
      </c>
      <c r="J16" s="3"/>
      <c r="K16" s="3"/>
    </row>
    <row r="17" spans="2:11" ht="15">
      <c r="B17" s="3" t="s">
        <v>1582</v>
      </c>
      <c r="C17" s="3" t="s">
        <v>13723</v>
      </c>
      <c r="D17" s="3" t="s">
        <v>1038</v>
      </c>
      <c r="E17" s="7"/>
      <c r="F17" s="3" t="s">
        <v>12825</v>
      </c>
      <c r="G17" s="3" t="s">
        <v>13328</v>
      </c>
      <c r="H17" s="3" t="s">
        <v>13724</v>
      </c>
      <c r="I17" s="7" t="s">
        <v>1049</v>
      </c>
      <c r="J17" s="3"/>
      <c r="K17" s="3"/>
    </row>
    <row r="18" spans="2:11" ht="15">
      <c r="B18" s="3" t="s">
        <v>1886</v>
      </c>
      <c r="C18" s="3" t="s">
        <v>13725</v>
      </c>
      <c r="D18" s="3" t="s">
        <v>1038</v>
      </c>
      <c r="E18" s="7"/>
      <c r="F18" s="3" t="s">
        <v>12829</v>
      </c>
      <c r="G18" s="3" t="s">
        <v>13330</v>
      </c>
      <c r="H18" s="3" t="s">
        <v>13632</v>
      </c>
      <c r="I18" s="7" t="s">
        <v>1049</v>
      </c>
      <c r="J18" s="3"/>
      <c r="K18" s="3"/>
    </row>
    <row r="19" spans="2:11" ht="15">
      <c r="B19" s="3" t="s">
        <v>1899</v>
      </c>
      <c r="C19" s="3" t="s">
        <v>13726</v>
      </c>
      <c r="D19" s="3" t="s">
        <v>2192</v>
      </c>
      <c r="E19" s="7"/>
      <c r="F19" s="3" t="s">
        <v>13727</v>
      </c>
      <c r="G19" s="3" t="s">
        <v>13728</v>
      </c>
      <c r="H19" s="3" t="s">
        <v>13729</v>
      </c>
      <c r="I19" s="7" t="s">
        <v>2813</v>
      </c>
      <c r="J19" s="3"/>
      <c r="K19" s="3"/>
    </row>
    <row r="20" spans="2:11" ht="15">
      <c r="B20" s="3" t="s">
        <v>1301</v>
      </c>
      <c r="C20" s="3" t="s">
        <v>13730</v>
      </c>
      <c r="D20" s="3" t="s">
        <v>2192</v>
      </c>
      <c r="E20" s="7"/>
      <c r="F20" s="3" t="s">
        <v>13731</v>
      </c>
      <c r="G20" s="3" t="s">
        <v>13732</v>
      </c>
      <c r="H20" s="3" t="s">
        <v>13733</v>
      </c>
      <c r="I20" s="7" t="s">
        <v>2813</v>
      </c>
      <c r="J20" s="3"/>
      <c r="K20" s="3"/>
    </row>
    <row r="21" spans="2:11" ht="15">
      <c r="B21" s="3" t="s">
        <v>1169</v>
      </c>
      <c r="C21" s="3" t="s">
        <v>13734</v>
      </c>
      <c r="D21" s="3" t="s">
        <v>2192</v>
      </c>
      <c r="E21" s="7"/>
      <c r="F21" s="3" t="s">
        <v>13735</v>
      </c>
      <c r="G21" s="3" t="s">
        <v>13736</v>
      </c>
      <c r="H21" s="3" t="s">
        <v>1098</v>
      </c>
      <c r="I21" s="7" t="s">
        <v>2813</v>
      </c>
      <c r="J21" s="3"/>
      <c r="K21" s="3"/>
    </row>
    <row r="22" spans="2:11" ht="15">
      <c r="B22" s="3" t="s">
        <v>1319</v>
      </c>
      <c r="C22" s="3" t="s">
        <v>13737</v>
      </c>
      <c r="D22" s="3" t="s">
        <v>2192</v>
      </c>
      <c r="E22" s="7"/>
      <c r="F22" s="3" t="s">
        <v>13738</v>
      </c>
      <c r="G22" s="3" t="s">
        <v>13739</v>
      </c>
      <c r="H22" s="3" t="s">
        <v>1098</v>
      </c>
      <c r="I22" s="7" t="s">
        <v>2813</v>
      </c>
      <c r="J22" s="3"/>
      <c r="K22" s="3"/>
    </row>
    <row r="23" spans="2:11" ht="15">
      <c r="B23" s="3" t="s">
        <v>1877</v>
      </c>
      <c r="C23" s="3" t="s">
        <v>13740</v>
      </c>
      <c r="D23" s="3" t="s">
        <v>1038</v>
      </c>
      <c r="E23" s="7"/>
      <c r="F23" s="3" t="s">
        <v>13172</v>
      </c>
      <c r="G23" s="3" t="s">
        <v>13417</v>
      </c>
      <c r="H23" s="3" t="s">
        <v>13500</v>
      </c>
      <c r="I23" s="7" t="s">
        <v>1049</v>
      </c>
      <c r="J23" s="3" t="s">
        <v>1043</v>
      </c>
      <c r="K23" s="3" t="s">
        <v>1043</v>
      </c>
    </row>
    <row r="24" spans="2:11" ht="15">
      <c r="B24" s="3" t="s">
        <v>1567</v>
      </c>
      <c r="C24" s="3" t="s">
        <v>13741</v>
      </c>
      <c r="D24" s="3" t="s">
        <v>1038</v>
      </c>
      <c r="E24" s="7"/>
      <c r="F24" s="3" t="s">
        <v>13674</v>
      </c>
      <c r="G24" s="3" t="s">
        <v>13675</v>
      </c>
      <c r="H24" s="3" t="s">
        <v>13332</v>
      </c>
      <c r="I24" s="7" t="s">
        <v>1049</v>
      </c>
      <c r="J24" s="3" t="s">
        <v>1043</v>
      </c>
      <c r="K24" s="3" t="s">
        <v>1043</v>
      </c>
    </row>
    <row r="25" spans="2:11" ht="15">
      <c r="B25" s="3" t="s">
        <v>1681</v>
      </c>
      <c r="C25" s="3" t="s">
        <v>13742</v>
      </c>
      <c r="D25" s="3" t="s">
        <v>1038</v>
      </c>
      <c r="E25" s="7"/>
      <c r="F25" s="3" t="s">
        <v>13743</v>
      </c>
      <c r="G25" s="3" t="s">
        <v>13744</v>
      </c>
      <c r="H25" s="3" t="s">
        <v>1098</v>
      </c>
      <c r="I25" s="7" t="s">
        <v>1049</v>
      </c>
      <c r="J25" s="3"/>
      <c r="K25" s="3"/>
    </row>
    <row r="26" spans="2:11" ht="15">
      <c r="B26" s="3" t="s">
        <v>1890</v>
      </c>
      <c r="C26" s="3" t="s">
        <v>13745</v>
      </c>
      <c r="D26" s="3" t="s">
        <v>1038</v>
      </c>
      <c r="E26" s="7"/>
      <c r="F26" s="3" t="s">
        <v>13746</v>
      </c>
      <c r="G26" s="3" t="s">
        <v>13747</v>
      </c>
      <c r="H26" s="3" t="s">
        <v>13748</v>
      </c>
      <c r="I26" s="7" t="s">
        <v>1049</v>
      </c>
      <c r="J26" s="3"/>
      <c r="K26" s="3"/>
    </row>
    <row r="27" spans="2:11" ht="15">
      <c r="B27" s="3" t="s">
        <v>1619</v>
      </c>
      <c r="C27" s="3" t="s">
        <v>13749</v>
      </c>
      <c r="D27" s="3" t="s">
        <v>1038</v>
      </c>
      <c r="E27" s="7"/>
      <c r="F27" s="3" t="s">
        <v>13750</v>
      </c>
      <c r="G27" s="3" t="s">
        <v>13751</v>
      </c>
      <c r="H27" s="3" t="s">
        <v>1098</v>
      </c>
      <c r="I27" s="7" t="s">
        <v>1076</v>
      </c>
      <c r="J27" s="3"/>
      <c r="K27" s="3"/>
    </row>
    <row r="28" spans="2:11" ht="15">
      <c r="B28" s="3" t="s">
        <v>1902</v>
      </c>
      <c r="C28" s="3" t="s">
        <v>13752</v>
      </c>
      <c r="D28" s="3" t="s">
        <v>2192</v>
      </c>
      <c r="E28" s="7"/>
      <c r="F28" s="3" t="s">
        <v>13753</v>
      </c>
      <c r="G28" s="3" t="s">
        <v>13754</v>
      </c>
      <c r="H28" s="3" t="s">
        <v>1098</v>
      </c>
      <c r="I28" s="7" t="s">
        <v>2813</v>
      </c>
      <c r="J28" s="3"/>
      <c r="K28" s="3"/>
    </row>
    <row r="29" spans="2:11" ht="15">
      <c r="B29" s="3" t="s">
        <v>1146</v>
      </c>
      <c r="C29" s="3" t="s">
        <v>13755</v>
      </c>
      <c r="D29" s="3" t="s">
        <v>2192</v>
      </c>
      <c r="E29" s="7"/>
      <c r="F29" s="3" t="s">
        <v>13756</v>
      </c>
      <c r="G29" s="3" t="s">
        <v>13757</v>
      </c>
      <c r="H29" s="3" t="s">
        <v>1098</v>
      </c>
      <c r="I29" s="7" t="s">
        <v>2813</v>
      </c>
      <c r="J29" s="3"/>
      <c r="K29" s="3"/>
    </row>
    <row r="30" spans="2:11" ht="15">
      <c r="B30" s="3" t="s">
        <v>1906</v>
      </c>
      <c r="C30" s="3" t="s">
        <v>13758</v>
      </c>
      <c r="D30" s="3" t="s">
        <v>2192</v>
      </c>
      <c r="E30" s="7"/>
      <c r="F30" s="3" t="s">
        <v>13759</v>
      </c>
      <c r="G30" s="3" t="s">
        <v>13760</v>
      </c>
      <c r="H30" s="3" t="s">
        <v>1098</v>
      </c>
      <c r="I30" s="7" t="s">
        <v>2813</v>
      </c>
      <c r="J30" s="3"/>
      <c r="K30" s="3"/>
    </row>
    <row r="31" spans="2:11" ht="15">
      <c r="B31" s="3" t="s">
        <v>1909</v>
      </c>
      <c r="C31" s="3" t="s">
        <v>13761</v>
      </c>
      <c r="D31" s="3" t="s">
        <v>2192</v>
      </c>
      <c r="E31" s="7"/>
      <c r="F31" s="3" t="s">
        <v>13762</v>
      </c>
      <c r="G31" s="3" t="s">
        <v>13763</v>
      </c>
      <c r="H31" s="3" t="s">
        <v>1098</v>
      </c>
      <c r="I31" s="7" t="s">
        <v>2813</v>
      </c>
      <c r="J31" s="3"/>
      <c r="K31" s="3"/>
    </row>
    <row r="32" spans="2:11" ht="15">
      <c r="B32" s="3" t="s">
        <v>1912</v>
      </c>
      <c r="C32" s="3" t="s">
        <v>13764</v>
      </c>
      <c r="D32" s="3" t="s">
        <v>1038</v>
      </c>
      <c r="E32" s="7"/>
      <c r="F32" s="3" t="s">
        <v>13765</v>
      </c>
      <c r="G32" s="3" t="s">
        <v>13766</v>
      </c>
      <c r="H32" s="3" t="s">
        <v>13767</v>
      </c>
      <c r="I32" s="7" t="s">
        <v>1049</v>
      </c>
      <c r="J32" s="3"/>
      <c r="K32" s="3"/>
    </row>
    <row r="33" spans="2:11" ht="15">
      <c r="B33" s="3" t="s">
        <v>1140</v>
      </c>
      <c r="C33" s="3" t="s">
        <v>13768</v>
      </c>
      <c r="D33" s="3" t="s">
        <v>1038</v>
      </c>
      <c r="E33" s="7"/>
      <c r="F33" s="3" t="s">
        <v>13769</v>
      </c>
      <c r="G33" s="3" t="s">
        <v>13770</v>
      </c>
      <c r="H33" s="3" t="s">
        <v>13767</v>
      </c>
      <c r="I33" s="7" t="s">
        <v>1076</v>
      </c>
      <c r="J33" s="3"/>
      <c r="K33" s="3"/>
    </row>
    <row r="34" spans="2:11" ht="15">
      <c r="B34" s="3" t="s">
        <v>1388</v>
      </c>
      <c r="C34" s="3" t="s">
        <v>13771</v>
      </c>
      <c r="D34" s="3" t="s">
        <v>1038</v>
      </c>
      <c r="E34" s="7"/>
      <c r="F34" s="3" t="s">
        <v>13772</v>
      </c>
      <c r="G34" s="3" t="s">
        <v>13773</v>
      </c>
      <c r="H34" s="3" t="s">
        <v>1098</v>
      </c>
      <c r="I34" s="7" t="s">
        <v>1049</v>
      </c>
      <c r="J34" s="3"/>
      <c r="K34" s="3"/>
    </row>
    <row r="35" spans="2:11" ht="15">
      <c r="B35" s="3" t="s">
        <v>1384</v>
      </c>
      <c r="C35" s="3" t="s">
        <v>13774</v>
      </c>
      <c r="D35" s="3" t="s">
        <v>1038</v>
      </c>
      <c r="E35" s="7"/>
      <c r="F35" s="3" t="s">
        <v>13775</v>
      </c>
      <c r="G35" s="3" t="s">
        <v>13776</v>
      </c>
      <c r="H35" s="3" t="s">
        <v>1098</v>
      </c>
      <c r="I35" s="7" t="s">
        <v>1076</v>
      </c>
      <c r="J35" s="3"/>
      <c r="K35" s="3"/>
    </row>
    <row r="36" spans="2:11" ht="15">
      <c r="B36" s="3" t="s">
        <v>1392</v>
      </c>
      <c r="C36" s="3" t="s">
        <v>13777</v>
      </c>
      <c r="D36" s="3" t="s">
        <v>1038</v>
      </c>
      <c r="E36" s="7"/>
      <c r="F36" s="3" t="s">
        <v>3540</v>
      </c>
      <c r="G36" s="3" t="s">
        <v>13778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1380</v>
      </c>
      <c r="C37" s="3" t="s">
        <v>13779</v>
      </c>
      <c r="D37" s="3" t="s">
        <v>1038</v>
      </c>
      <c r="E37" s="7"/>
      <c r="F37" s="3" t="s">
        <v>3537</v>
      </c>
      <c r="G37" s="3" t="s">
        <v>13780</v>
      </c>
      <c r="H37" s="3" t="s">
        <v>1098</v>
      </c>
      <c r="I37" s="7" t="s">
        <v>1049</v>
      </c>
      <c r="J37" s="3"/>
      <c r="K37" s="3"/>
    </row>
    <row r="38" spans="2:11" ht="15">
      <c r="B38" s="3" t="s">
        <v>1472</v>
      </c>
      <c r="C38" s="3" t="s">
        <v>13781</v>
      </c>
      <c r="D38" s="3" t="s">
        <v>1573</v>
      </c>
      <c r="E38" s="7"/>
      <c r="F38" s="3" t="s">
        <v>13782</v>
      </c>
      <c r="G38" s="3" t="s">
        <v>13783</v>
      </c>
      <c r="H38" s="3" t="s">
        <v>1098</v>
      </c>
      <c r="I38" s="7" t="s">
        <v>1618</v>
      </c>
      <c r="J38" s="3" t="s">
        <v>1043</v>
      </c>
      <c r="K38" s="3" t="s">
        <v>1043</v>
      </c>
    </row>
    <row r="39" spans="2:11" ht="15">
      <c r="B39" s="3" t="s">
        <v>1882</v>
      </c>
      <c r="C39" s="3" t="s">
        <v>13784</v>
      </c>
      <c r="D39" s="3" t="s">
        <v>1573</v>
      </c>
      <c r="E39" s="7"/>
      <c r="F39" s="3" t="s">
        <v>1615</v>
      </c>
      <c r="G39" s="3" t="s">
        <v>13412</v>
      </c>
      <c r="H39" s="3" t="s">
        <v>1098</v>
      </c>
      <c r="I39" s="7" t="s">
        <v>1618</v>
      </c>
      <c r="J39" s="3" t="s">
        <v>1043</v>
      </c>
      <c r="K39" s="3" t="s">
        <v>1043</v>
      </c>
    </row>
    <row r="40" spans="2:11" ht="15">
      <c r="B40" s="3" t="s">
        <v>1448</v>
      </c>
      <c r="C40" s="3" t="s">
        <v>13785</v>
      </c>
      <c r="D40" s="3" t="s">
        <v>1038</v>
      </c>
      <c r="E40" s="7"/>
      <c r="F40" s="3" t="s">
        <v>3602</v>
      </c>
      <c r="G40" s="3" t="s">
        <v>1032</v>
      </c>
      <c r="H40" s="3" t="s">
        <v>1098</v>
      </c>
      <c r="I40" s="7" t="s">
        <v>2079</v>
      </c>
      <c r="J40" s="3"/>
      <c r="K40" s="3"/>
    </row>
    <row r="41" spans="2:11" ht="15">
      <c r="B41" s="3" t="s">
        <v>1161</v>
      </c>
      <c r="C41" s="3" t="s">
        <v>13786</v>
      </c>
      <c r="D41" s="3" t="s">
        <v>1038</v>
      </c>
      <c r="E41" s="7"/>
      <c r="F41" s="3" t="s">
        <v>1646</v>
      </c>
      <c r="G41" s="3" t="s">
        <v>1647</v>
      </c>
      <c r="H41" s="3" t="s">
        <v>1648</v>
      </c>
      <c r="I41" s="7" t="s">
        <v>1049</v>
      </c>
      <c r="J41" s="3"/>
      <c r="K41" s="3"/>
    </row>
    <row r="42" spans="2:11" ht="15">
      <c r="B42" s="3" t="s">
        <v>1223</v>
      </c>
      <c r="C42" s="3" t="s">
        <v>13787</v>
      </c>
      <c r="D42" s="3" t="s">
        <v>1038</v>
      </c>
      <c r="E42" s="7"/>
      <c r="F42" s="3" t="s">
        <v>1673</v>
      </c>
      <c r="G42" s="3" t="s">
        <v>1674</v>
      </c>
      <c r="H42" s="3" t="s">
        <v>2359</v>
      </c>
      <c r="I42" s="7"/>
      <c r="J42" s="3"/>
      <c r="K4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K4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13788</v>
      </c>
      <c r="D4" s="4" t="s">
        <v>1019</v>
      </c>
      <c r="E4" s="3" t="s">
        <v>365</v>
      </c>
    </row>
    <row r="5" spans="1:11" ht="16">
      <c r="B5" s="4" t="s">
        <v>1020</v>
      </c>
      <c r="C5" s="13" t="s">
        <v>368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366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13789</v>
      </c>
      <c r="D9" s="3" t="s">
        <v>1038</v>
      </c>
      <c r="E9" s="7"/>
      <c r="F9" s="3" t="s">
        <v>13790</v>
      </c>
      <c r="G9" s="3" t="s">
        <v>13791</v>
      </c>
      <c r="H9" s="3" t="s">
        <v>13792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13793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1165</v>
      </c>
      <c r="C11" s="3" t="s">
        <v>13794</v>
      </c>
      <c r="D11" s="3" t="s">
        <v>1038</v>
      </c>
      <c r="E11" s="7"/>
      <c r="F11" s="3" t="s">
        <v>13795</v>
      </c>
      <c r="G11" s="3" t="s">
        <v>13796</v>
      </c>
      <c r="H11" s="3" t="s">
        <v>13797</v>
      </c>
      <c r="I11" s="7" t="s">
        <v>1049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13798</v>
      </c>
      <c r="D12" s="3" t="s">
        <v>1038</v>
      </c>
      <c r="E12" s="7"/>
      <c r="F12" s="3" t="s">
        <v>13799</v>
      </c>
      <c r="G12" s="3" t="s">
        <v>13800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1882</v>
      </c>
      <c r="C13" s="3" t="s">
        <v>13801</v>
      </c>
      <c r="D13" s="3" t="s">
        <v>1038</v>
      </c>
      <c r="E13" s="7"/>
      <c r="F13" s="3" t="s">
        <v>13802</v>
      </c>
      <c r="G13" s="3" t="s">
        <v>2909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1140</v>
      </c>
      <c r="C14" s="3" t="s">
        <v>13803</v>
      </c>
      <c r="D14" s="3" t="s">
        <v>1038</v>
      </c>
      <c r="E14" s="7"/>
      <c r="F14" s="3" t="s">
        <v>13804</v>
      </c>
      <c r="G14" s="3" t="s">
        <v>13805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1169</v>
      </c>
      <c r="C15" s="3" t="s">
        <v>13806</v>
      </c>
      <c r="D15" s="3" t="s">
        <v>1038</v>
      </c>
      <c r="E15" s="7"/>
      <c r="F15" s="3" t="s">
        <v>8448</v>
      </c>
      <c r="G15" s="3" t="s">
        <v>8449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1877</v>
      </c>
      <c r="C16" s="3" t="s">
        <v>13807</v>
      </c>
      <c r="D16" s="3" t="s">
        <v>1038</v>
      </c>
      <c r="E16" s="7"/>
      <c r="F16" s="3" t="s">
        <v>1277</v>
      </c>
      <c r="G16" s="3" t="s">
        <v>13808</v>
      </c>
      <c r="H16" s="3" t="s">
        <v>1098</v>
      </c>
      <c r="I16" s="7" t="s">
        <v>1054</v>
      </c>
      <c r="J16" s="3" t="s">
        <v>1043</v>
      </c>
      <c r="K16" s="3" t="s">
        <v>1043</v>
      </c>
    </row>
    <row r="17" spans="2:11" ht="15">
      <c r="B17" s="3" t="s">
        <v>1161</v>
      </c>
      <c r="C17" s="3" t="s">
        <v>13809</v>
      </c>
      <c r="D17" s="3" t="s">
        <v>1038</v>
      </c>
      <c r="E17" s="7"/>
      <c r="F17" s="3" t="s">
        <v>3474</v>
      </c>
      <c r="G17" s="3" t="s">
        <v>13810</v>
      </c>
      <c r="H17" s="3" t="s">
        <v>1098</v>
      </c>
      <c r="I17" s="7" t="s">
        <v>1054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13811</v>
      </c>
      <c r="D18" s="3" t="s">
        <v>1038</v>
      </c>
      <c r="E18" s="7"/>
      <c r="F18" s="3" t="s">
        <v>1863</v>
      </c>
      <c r="G18" s="3" t="s">
        <v>13812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13813</v>
      </c>
      <c r="D19" s="3" t="s">
        <v>1038</v>
      </c>
      <c r="E19" s="7"/>
      <c r="F19" s="3" t="s">
        <v>1869</v>
      </c>
      <c r="G19" s="3" t="s">
        <v>13814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13815</v>
      </c>
      <c r="D20" s="3" t="s">
        <v>1038</v>
      </c>
      <c r="E20" s="7"/>
      <c r="F20" s="3" t="s">
        <v>4977</v>
      </c>
      <c r="G20" s="3" t="s">
        <v>13816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13817</v>
      </c>
      <c r="D21" s="3" t="s">
        <v>1038</v>
      </c>
      <c r="E21" s="7"/>
      <c r="F21" s="3" t="s">
        <v>4979</v>
      </c>
      <c r="G21" s="3" t="s">
        <v>13818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13819</v>
      </c>
      <c r="D22" s="3" t="s">
        <v>1038</v>
      </c>
      <c r="E22" s="7"/>
      <c r="F22" s="3" t="s">
        <v>9900</v>
      </c>
      <c r="G22" s="3" t="s">
        <v>9901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13820</v>
      </c>
      <c r="D23" s="3" t="s">
        <v>1038</v>
      </c>
      <c r="E23" s="7"/>
      <c r="F23" s="3" t="s">
        <v>9903</v>
      </c>
      <c r="G23" s="3" t="s">
        <v>9904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13821</v>
      </c>
      <c r="D24" s="3" t="s">
        <v>1573</v>
      </c>
      <c r="E24" s="7"/>
      <c r="F24" s="3" t="s">
        <v>9906</v>
      </c>
      <c r="G24" s="3" t="s">
        <v>9907</v>
      </c>
      <c r="H24" s="3" t="s">
        <v>1098</v>
      </c>
      <c r="I24" s="7" t="s">
        <v>1618</v>
      </c>
      <c r="J24" s="3"/>
      <c r="K24" s="3"/>
    </row>
    <row r="25" spans="2:11" ht="15">
      <c r="B25" s="3" t="s">
        <v>1902</v>
      </c>
      <c r="C25" s="3" t="s">
        <v>13822</v>
      </c>
      <c r="D25" s="3" t="s">
        <v>1038</v>
      </c>
      <c r="E25" s="7"/>
      <c r="F25" s="3" t="s">
        <v>13823</v>
      </c>
      <c r="G25" s="3" t="s">
        <v>13824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13825</v>
      </c>
      <c r="D26" s="3" t="s">
        <v>1038</v>
      </c>
      <c r="E26" s="7"/>
      <c r="F26" s="3" t="s">
        <v>13826</v>
      </c>
      <c r="G26" s="3" t="s">
        <v>13827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13828</v>
      </c>
      <c r="D27" s="3" t="s">
        <v>1573</v>
      </c>
      <c r="E27" s="7"/>
      <c r="F27" s="3" t="s">
        <v>2471</v>
      </c>
      <c r="G27" s="3" t="s">
        <v>13829</v>
      </c>
      <c r="H27" s="3" t="s">
        <v>1098</v>
      </c>
      <c r="I27" s="7" t="s">
        <v>1618</v>
      </c>
      <c r="J27" s="3" t="s">
        <v>1043</v>
      </c>
      <c r="K27" s="3" t="s">
        <v>1043</v>
      </c>
    </row>
    <row r="28" spans="2:11" ht="15">
      <c r="B28" s="3" t="s">
        <v>1319</v>
      </c>
      <c r="C28" s="3" t="s">
        <v>13830</v>
      </c>
      <c r="D28" s="3" t="s">
        <v>1038</v>
      </c>
      <c r="E28" s="7"/>
      <c r="F28" s="3" t="s">
        <v>13831</v>
      </c>
      <c r="G28" s="3" t="s">
        <v>13832</v>
      </c>
      <c r="H28" s="3" t="s">
        <v>1098</v>
      </c>
      <c r="I28" s="7" t="s">
        <v>1049</v>
      </c>
      <c r="J28" s="3"/>
      <c r="K28" s="3"/>
    </row>
    <row r="29" spans="2:11" ht="15">
      <c r="B29" s="3" t="s">
        <v>1472</v>
      </c>
      <c r="C29" s="3" t="s">
        <v>13833</v>
      </c>
      <c r="D29" s="3" t="s">
        <v>1038</v>
      </c>
      <c r="E29" s="7"/>
      <c r="F29" s="3" t="s">
        <v>13834</v>
      </c>
      <c r="G29" s="3" t="s">
        <v>13835</v>
      </c>
      <c r="H29" s="3" t="s">
        <v>1098</v>
      </c>
      <c r="I29" s="7" t="s">
        <v>1076</v>
      </c>
      <c r="J29" s="3"/>
      <c r="K29" s="3"/>
    </row>
    <row r="30" spans="2:11" ht="15">
      <c r="B30" s="3" t="s">
        <v>1567</v>
      </c>
      <c r="C30" s="3" t="s">
        <v>13836</v>
      </c>
      <c r="D30" s="3" t="s">
        <v>1038</v>
      </c>
      <c r="E30" s="7"/>
      <c r="F30" s="3" t="s">
        <v>13837</v>
      </c>
      <c r="G30" s="3" t="s">
        <v>13838</v>
      </c>
      <c r="H30" s="3" t="s">
        <v>13839</v>
      </c>
      <c r="I30" s="7" t="s">
        <v>1054</v>
      </c>
      <c r="J30" s="3"/>
      <c r="K30" s="3"/>
    </row>
    <row r="31" spans="2:11" ht="15">
      <c r="B31" s="3" t="s">
        <v>1681</v>
      </c>
      <c r="C31" s="3" t="s">
        <v>13840</v>
      </c>
      <c r="D31" s="3" t="s">
        <v>1038</v>
      </c>
      <c r="E31" s="7"/>
      <c r="F31" s="3" t="s">
        <v>13841</v>
      </c>
      <c r="G31" s="3" t="s">
        <v>13842</v>
      </c>
      <c r="H31" s="3" t="s">
        <v>1098</v>
      </c>
      <c r="I31" s="7" t="s">
        <v>1054</v>
      </c>
      <c r="J31" s="3"/>
      <c r="K31" s="3"/>
    </row>
    <row r="32" spans="2:11" ht="15">
      <c r="B32" s="3" t="s">
        <v>1392</v>
      </c>
      <c r="C32" s="3" t="s">
        <v>13843</v>
      </c>
      <c r="D32" s="3" t="s">
        <v>1573</v>
      </c>
      <c r="E32" s="7"/>
      <c r="F32" s="3" t="s">
        <v>13844</v>
      </c>
      <c r="G32" s="3" t="s">
        <v>3535</v>
      </c>
      <c r="H32" s="3" t="s">
        <v>13845</v>
      </c>
      <c r="I32" s="7"/>
      <c r="J32" s="3"/>
      <c r="K32" s="3"/>
    </row>
    <row r="33" spans="2:11" ht="15">
      <c r="B33" s="3" t="s">
        <v>1909</v>
      </c>
      <c r="C33" s="3" t="s">
        <v>13846</v>
      </c>
      <c r="D33" s="3" t="s">
        <v>1038</v>
      </c>
      <c r="E33" s="7"/>
      <c r="F33" s="3" t="s">
        <v>13847</v>
      </c>
      <c r="G33" s="3" t="s">
        <v>13848</v>
      </c>
      <c r="H33" s="3" t="s">
        <v>1098</v>
      </c>
      <c r="I33" s="7" t="s">
        <v>1049</v>
      </c>
      <c r="J33" s="3" t="s">
        <v>1043</v>
      </c>
      <c r="K33" s="3" t="s">
        <v>1043</v>
      </c>
    </row>
    <row r="34" spans="2:11" ht="15">
      <c r="B34" s="3" t="s">
        <v>1301</v>
      </c>
      <c r="C34" s="3" t="s">
        <v>13849</v>
      </c>
      <c r="D34" s="3" t="s">
        <v>1038</v>
      </c>
      <c r="E34" s="7"/>
      <c r="F34" s="3" t="s">
        <v>13850</v>
      </c>
      <c r="G34" s="3" t="s">
        <v>13851</v>
      </c>
      <c r="H34" s="3" t="s">
        <v>1098</v>
      </c>
      <c r="I34" s="7" t="s">
        <v>1049</v>
      </c>
      <c r="J34" s="3"/>
      <c r="K34" s="3"/>
    </row>
    <row r="35" spans="2:11" ht="15">
      <c r="B35" s="3" t="s">
        <v>1912</v>
      </c>
      <c r="C35" s="3" t="s">
        <v>13852</v>
      </c>
      <c r="D35" s="3" t="s">
        <v>1038</v>
      </c>
      <c r="E35" s="7"/>
      <c r="F35" s="3" t="s">
        <v>13853</v>
      </c>
      <c r="G35" s="3" t="s">
        <v>13854</v>
      </c>
      <c r="H35" s="3" t="s">
        <v>1098</v>
      </c>
      <c r="I35" s="7" t="s">
        <v>1049</v>
      </c>
      <c r="J35" s="3"/>
      <c r="K35" s="3"/>
    </row>
    <row r="36" spans="2:11" ht="15">
      <c r="B36" s="3" t="s">
        <v>1055</v>
      </c>
      <c r="C36" s="3" t="s">
        <v>13855</v>
      </c>
      <c r="D36" s="3" t="s">
        <v>1573</v>
      </c>
      <c r="E36" s="7"/>
      <c r="F36" s="3" t="s">
        <v>1615</v>
      </c>
      <c r="G36" s="3" t="s">
        <v>1616</v>
      </c>
      <c r="H36" s="3" t="s">
        <v>1617</v>
      </c>
      <c r="I36" s="7" t="s">
        <v>1618</v>
      </c>
      <c r="J36" s="3" t="s">
        <v>1043</v>
      </c>
      <c r="K36" s="3" t="s">
        <v>1043</v>
      </c>
    </row>
    <row r="37" spans="2:11" ht="15">
      <c r="B37" s="3" t="s">
        <v>1050</v>
      </c>
      <c r="C37" s="3" t="s">
        <v>13856</v>
      </c>
      <c r="D37" s="3" t="s">
        <v>1038</v>
      </c>
      <c r="E37" s="7"/>
      <c r="F37" s="3" t="s">
        <v>1646</v>
      </c>
      <c r="G37" s="3" t="s">
        <v>1647</v>
      </c>
      <c r="H37" s="3" t="s">
        <v>1648</v>
      </c>
      <c r="I37" s="7" t="s">
        <v>1049</v>
      </c>
      <c r="J37" s="3"/>
      <c r="K37" s="3"/>
    </row>
    <row r="38" spans="2:11" ht="15">
      <c r="B38" s="3" t="s">
        <v>1384</v>
      </c>
      <c r="C38" s="3" t="s">
        <v>13857</v>
      </c>
      <c r="D38" s="3" t="s">
        <v>1038</v>
      </c>
      <c r="E38" s="7"/>
      <c r="F38" s="3" t="s">
        <v>2945</v>
      </c>
      <c r="G38" s="3" t="s">
        <v>3715</v>
      </c>
      <c r="H38" s="3" t="s">
        <v>1098</v>
      </c>
      <c r="I38" s="7" t="s">
        <v>1042</v>
      </c>
      <c r="J38" s="3"/>
      <c r="K38" s="3"/>
    </row>
    <row r="39" spans="2:11" ht="15">
      <c r="B39" s="3" t="s">
        <v>1448</v>
      </c>
      <c r="C39" s="3" t="s">
        <v>13858</v>
      </c>
      <c r="D39" s="3" t="s">
        <v>1038</v>
      </c>
      <c r="E39" s="7"/>
      <c r="F39" s="3" t="s">
        <v>9317</v>
      </c>
      <c r="G39" s="3" t="s">
        <v>13859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1223</v>
      </c>
      <c r="C40" s="3" t="s">
        <v>13860</v>
      </c>
      <c r="D40" s="3" t="s">
        <v>1038</v>
      </c>
      <c r="E40" s="7"/>
      <c r="F40" s="3" t="s">
        <v>9321</v>
      </c>
      <c r="G40" s="3" t="s">
        <v>13861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1215</v>
      </c>
      <c r="C41" s="3" t="s">
        <v>13862</v>
      </c>
      <c r="D41" s="3" t="s">
        <v>1038</v>
      </c>
      <c r="E41" s="7"/>
      <c r="F41" s="3" t="s">
        <v>1673</v>
      </c>
      <c r="G41" s="3" t="s">
        <v>1674</v>
      </c>
      <c r="H41" s="3" t="s">
        <v>2359</v>
      </c>
      <c r="I41" s="7"/>
      <c r="J41" s="3"/>
      <c r="K41" s="3"/>
    </row>
    <row r="42" spans="2:11" ht="15">
      <c r="B42" s="3" t="s">
        <v>1380</v>
      </c>
      <c r="C42" s="3" t="s">
        <v>13863</v>
      </c>
      <c r="D42" s="3" t="s">
        <v>1573</v>
      </c>
      <c r="E42" s="7"/>
      <c r="F42" s="3" t="s">
        <v>13864</v>
      </c>
      <c r="G42" s="3" t="s">
        <v>13865</v>
      </c>
      <c r="H42" s="3" t="s">
        <v>13865</v>
      </c>
      <c r="I42" s="7"/>
      <c r="J42" s="3"/>
      <c r="K42" s="3"/>
    </row>
    <row r="43" spans="2:11" ht="15">
      <c r="B43" s="3" t="s">
        <v>1388</v>
      </c>
      <c r="C43" s="3" t="s">
        <v>13866</v>
      </c>
      <c r="D43" s="3" t="s">
        <v>1573</v>
      </c>
      <c r="E43" s="7"/>
      <c r="F43" s="3" t="s">
        <v>13867</v>
      </c>
      <c r="G43" s="3" t="s">
        <v>13868</v>
      </c>
      <c r="H43" s="3" t="s">
        <v>13868</v>
      </c>
      <c r="I43" s="7"/>
      <c r="J43" s="3"/>
      <c r="K4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K7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13869</v>
      </c>
      <c r="D4" s="4" t="s">
        <v>1019</v>
      </c>
      <c r="E4" s="3" t="s">
        <v>369</v>
      </c>
    </row>
    <row r="5" spans="1:11" ht="16">
      <c r="B5" s="4" t="s">
        <v>1020</v>
      </c>
      <c r="C5" s="13" t="s">
        <v>372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370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1044</v>
      </c>
      <c r="C9" s="3" t="s">
        <v>13870</v>
      </c>
      <c r="D9" s="3" t="s">
        <v>1038</v>
      </c>
      <c r="E9" s="7"/>
      <c r="F9" s="3" t="s">
        <v>1046</v>
      </c>
      <c r="G9" s="3" t="s">
        <v>1047</v>
      </c>
      <c r="H9" s="3" t="s">
        <v>1048</v>
      </c>
      <c r="I9" s="7" t="s">
        <v>1049</v>
      </c>
      <c r="J9" s="3" t="s">
        <v>1043</v>
      </c>
      <c r="K9" s="3" t="s">
        <v>1043</v>
      </c>
    </row>
    <row r="10" spans="1:11" ht="15">
      <c r="B10" s="3" t="s">
        <v>1195</v>
      </c>
      <c r="C10" s="3" t="s">
        <v>13871</v>
      </c>
      <c r="D10" s="3" t="s">
        <v>1038</v>
      </c>
      <c r="E10" s="7"/>
      <c r="F10" s="3" t="s">
        <v>1646</v>
      </c>
      <c r="G10" s="3" t="s">
        <v>1647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1036</v>
      </c>
      <c r="C11" s="3" t="s">
        <v>13872</v>
      </c>
      <c r="D11" s="3" t="s">
        <v>1038</v>
      </c>
      <c r="E11" s="7"/>
      <c r="F11" s="3" t="s">
        <v>13873</v>
      </c>
      <c r="G11" s="3" t="s">
        <v>13874</v>
      </c>
      <c r="H11" s="3" t="s">
        <v>13875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1050</v>
      </c>
      <c r="C12" s="3" t="s">
        <v>13876</v>
      </c>
      <c r="D12" s="3" t="s">
        <v>1038</v>
      </c>
      <c r="E12" s="7"/>
      <c r="F12" s="3" t="s">
        <v>13790</v>
      </c>
      <c r="G12" s="3" t="s">
        <v>13791</v>
      </c>
      <c r="H12" s="3" t="s">
        <v>13877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1906</v>
      </c>
      <c r="C13" s="3" t="s">
        <v>13878</v>
      </c>
      <c r="D13" s="3" t="s">
        <v>1038</v>
      </c>
      <c r="E13" s="7"/>
      <c r="F13" s="3" t="s">
        <v>2908</v>
      </c>
      <c r="G13" s="3" t="s">
        <v>2909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1472</v>
      </c>
      <c r="C14" s="3" t="s">
        <v>13879</v>
      </c>
      <c r="D14" s="3" t="s">
        <v>1038</v>
      </c>
      <c r="E14" s="7"/>
      <c r="F14" s="3" t="s">
        <v>13799</v>
      </c>
      <c r="G14" s="3" t="s">
        <v>2906</v>
      </c>
      <c r="H14" s="3" t="s">
        <v>1098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1567</v>
      </c>
      <c r="C15" s="3" t="s">
        <v>13880</v>
      </c>
      <c r="D15" s="3" t="s">
        <v>1038</v>
      </c>
      <c r="E15" s="7"/>
      <c r="F15" s="3" t="s">
        <v>13881</v>
      </c>
      <c r="G15" s="3" t="s">
        <v>13882</v>
      </c>
      <c r="H15" s="3" t="s">
        <v>1098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1909</v>
      </c>
      <c r="C16" s="3" t="s">
        <v>13883</v>
      </c>
      <c r="D16" s="3" t="s">
        <v>1038</v>
      </c>
      <c r="E16" s="7"/>
      <c r="F16" s="3" t="s">
        <v>1277</v>
      </c>
      <c r="G16" s="3" t="s">
        <v>13884</v>
      </c>
      <c r="H16" s="3" t="s">
        <v>1098</v>
      </c>
      <c r="I16" s="7" t="s">
        <v>1054</v>
      </c>
      <c r="J16" s="3" t="s">
        <v>1043</v>
      </c>
      <c r="K16" s="3" t="s">
        <v>1043</v>
      </c>
    </row>
    <row r="17" spans="2:11" ht="15">
      <c r="B17" s="3" t="s">
        <v>1301</v>
      </c>
      <c r="C17" s="3" t="s">
        <v>13885</v>
      </c>
      <c r="D17" s="3" t="s">
        <v>1038</v>
      </c>
      <c r="E17" s="7"/>
      <c r="F17" s="3" t="s">
        <v>3474</v>
      </c>
      <c r="G17" s="3" t="s">
        <v>13886</v>
      </c>
      <c r="H17" s="3" t="s">
        <v>1098</v>
      </c>
      <c r="I17" s="7" t="s">
        <v>1054</v>
      </c>
      <c r="J17" s="3" t="s">
        <v>1043</v>
      </c>
      <c r="K17" s="3" t="s">
        <v>1043</v>
      </c>
    </row>
    <row r="18" spans="2:11" ht="15">
      <c r="B18" s="3" t="s">
        <v>1899</v>
      </c>
      <c r="C18" s="3" t="s">
        <v>13887</v>
      </c>
      <c r="D18" s="3" t="s">
        <v>1038</v>
      </c>
      <c r="E18" s="7"/>
      <c r="F18" s="3" t="s">
        <v>3348</v>
      </c>
      <c r="G18" s="3" t="s">
        <v>9341</v>
      </c>
      <c r="H18" s="3" t="s">
        <v>1098</v>
      </c>
      <c r="I18" s="7" t="s">
        <v>1076</v>
      </c>
      <c r="J18" s="3" t="s">
        <v>1043</v>
      </c>
      <c r="K18" s="3" t="s">
        <v>1043</v>
      </c>
    </row>
    <row r="19" spans="2:11" ht="15">
      <c r="B19" s="3" t="s">
        <v>1902</v>
      </c>
      <c r="C19" s="3" t="s">
        <v>13888</v>
      </c>
      <c r="D19" s="3" t="s">
        <v>1038</v>
      </c>
      <c r="E19" s="7"/>
      <c r="F19" s="3" t="s">
        <v>2703</v>
      </c>
      <c r="G19" s="3" t="s">
        <v>13889</v>
      </c>
      <c r="H19" s="3" t="s">
        <v>1098</v>
      </c>
      <c r="I19" s="7" t="s">
        <v>1049</v>
      </c>
      <c r="J19" s="3"/>
      <c r="K19" s="3"/>
    </row>
    <row r="20" spans="2:11" ht="15">
      <c r="B20" s="3" t="s">
        <v>1146</v>
      </c>
      <c r="C20" s="3" t="s">
        <v>13890</v>
      </c>
      <c r="D20" s="3" t="s">
        <v>1038</v>
      </c>
      <c r="E20" s="7"/>
      <c r="F20" s="3" t="s">
        <v>11402</v>
      </c>
      <c r="G20" s="3" t="s">
        <v>13891</v>
      </c>
      <c r="H20" s="3" t="s">
        <v>1098</v>
      </c>
      <c r="I20" s="7" t="s">
        <v>1076</v>
      </c>
      <c r="J20" s="3"/>
      <c r="K20" s="3"/>
    </row>
    <row r="21" spans="2:11" ht="15">
      <c r="B21" s="3" t="s">
        <v>1912</v>
      </c>
      <c r="C21" s="3" t="s">
        <v>13892</v>
      </c>
      <c r="D21" s="3" t="s">
        <v>1038</v>
      </c>
      <c r="E21" s="7"/>
      <c r="F21" s="3" t="s">
        <v>13893</v>
      </c>
      <c r="G21" s="3" t="s">
        <v>13894</v>
      </c>
      <c r="H21" s="3" t="s">
        <v>1098</v>
      </c>
      <c r="I21" s="7" t="s">
        <v>1049</v>
      </c>
      <c r="J21" s="3"/>
      <c r="K21" s="3"/>
    </row>
    <row r="22" spans="2:11" ht="15">
      <c r="B22" s="3" t="s">
        <v>1140</v>
      </c>
      <c r="C22" s="3" t="s">
        <v>13895</v>
      </c>
      <c r="D22" s="3" t="s">
        <v>1038</v>
      </c>
      <c r="E22" s="7"/>
      <c r="F22" s="3" t="s">
        <v>13896</v>
      </c>
      <c r="G22" s="3" t="s">
        <v>9037</v>
      </c>
      <c r="H22" s="3" t="s">
        <v>1098</v>
      </c>
      <c r="I22" s="7" t="s">
        <v>1076</v>
      </c>
      <c r="J22" s="3"/>
      <c r="K22" s="3"/>
    </row>
    <row r="23" spans="2:11" ht="15">
      <c r="B23" s="3" t="s">
        <v>1882</v>
      </c>
      <c r="C23" s="3" t="s">
        <v>13897</v>
      </c>
      <c r="D23" s="3" t="s">
        <v>1038</v>
      </c>
      <c r="E23" s="7"/>
      <c r="F23" s="3" t="s">
        <v>12825</v>
      </c>
      <c r="G23" s="3" t="s">
        <v>13328</v>
      </c>
      <c r="H23" s="3" t="s">
        <v>1098</v>
      </c>
      <c r="I23" s="7" t="s">
        <v>1049</v>
      </c>
      <c r="J23" s="3"/>
      <c r="K23" s="3"/>
    </row>
    <row r="24" spans="2:11" ht="15">
      <c r="B24" s="3" t="s">
        <v>1582</v>
      </c>
      <c r="C24" s="3" t="s">
        <v>13898</v>
      </c>
      <c r="D24" s="3" t="s">
        <v>1038</v>
      </c>
      <c r="E24" s="7"/>
      <c r="F24" s="3" t="s">
        <v>12829</v>
      </c>
      <c r="G24" s="3" t="s">
        <v>13330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1165</v>
      </c>
      <c r="C25" s="3" t="s">
        <v>13899</v>
      </c>
      <c r="D25" s="3" t="s">
        <v>1038</v>
      </c>
      <c r="E25" s="7"/>
      <c r="F25" s="3" t="s">
        <v>12845</v>
      </c>
      <c r="G25" s="3" t="s">
        <v>12846</v>
      </c>
      <c r="H25" s="3" t="s">
        <v>13170</v>
      </c>
      <c r="I25" s="7" t="s">
        <v>1049</v>
      </c>
      <c r="J25" s="3" t="s">
        <v>1043</v>
      </c>
      <c r="K25" s="3" t="s">
        <v>1043</v>
      </c>
    </row>
    <row r="26" spans="2:11" ht="15">
      <c r="B26" s="3" t="s">
        <v>1055</v>
      </c>
      <c r="C26" s="3" t="s">
        <v>13900</v>
      </c>
      <c r="D26" s="3" t="s">
        <v>1038</v>
      </c>
      <c r="E26" s="7"/>
      <c r="F26" s="3" t="s">
        <v>12819</v>
      </c>
      <c r="G26" s="3" t="s">
        <v>13314</v>
      </c>
      <c r="H26" s="3" t="s">
        <v>13555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1872</v>
      </c>
      <c r="C27" s="3" t="s">
        <v>13901</v>
      </c>
      <c r="D27" s="3" t="s">
        <v>1038</v>
      </c>
      <c r="E27" s="7"/>
      <c r="F27" s="3" t="s">
        <v>13161</v>
      </c>
      <c r="G27" s="3" t="s">
        <v>13414</v>
      </c>
      <c r="H27" s="3" t="s">
        <v>13555</v>
      </c>
      <c r="I27" s="7" t="s">
        <v>1049</v>
      </c>
      <c r="J27" s="3" t="s">
        <v>1043</v>
      </c>
      <c r="K27" s="3" t="s">
        <v>1043</v>
      </c>
    </row>
    <row r="28" spans="2:11" ht="15">
      <c r="B28" s="3" t="s">
        <v>1877</v>
      </c>
      <c r="C28" s="3" t="s">
        <v>13902</v>
      </c>
      <c r="D28" s="3" t="s">
        <v>1038</v>
      </c>
      <c r="E28" s="7"/>
      <c r="F28" s="3" t="s">
        <v>13172</v>
      </c>
      <c r="G28" s="3" t="s">
        <v>13417</v>
      </c>
      <c r="H28" s="3" t="s">
        <v>1098</v>
      </c>
      <c r="I28" s="7" t="s">
        <v>1049</v>
      </c>
      <c r="J28" s="3" t="s">
        <v>1043</v>
      </c>
      <c r="K28" s="3" t="s">
        <v>1043</v>
      </c>
    </row>
    <row r="29" spans="2:11" ht="15">
      <c r="B29" s="3" t="s">
        <v>1886</v>
      </c>
      <c r="C29" s="3" t="s">
        <v>13903</v>
      </c>
      <c r="D29" s="3" t="s">
        <v>2192</v>
      </c>
      <c r="E29" s="7"/>
      <c r="F29" s="3" t="s">
        <v>13904</v>
      </c>
      <c r="G29" s="3" t="s">
        <v>13905</v>
      </c>
      <c r="H29" s="3" t="s">
        <v>1098</v>
      </c>
      <c r="I29" s="7" t="s">
        <v>2813</v>
      </c>
      <c r="J29" s="3"/>
      <c r="K29" s="3"/>
    </row>
    <row r="30" spans="2:11" ht="15">
      <c r="B30" s="3" t="s">
        <v>1890</v>
      </c>
      <c r="C30" s="3" t="s">
        <v>13906</v>
      </c>
      <c r="D30" s="3" t="s">
        <v>1038</v>
      </c>
      <c r="E30" s="7"/>
      <c r="F30" s="3" t="s">
        <v>13907</v>
      </c>
      <c r="G30" s="3" t="s">
        <v>13908</v>
      </c>
      <c r="H30" s="3" t="s">
        <v>1098</v>
      </c>
      <c r="I30" s="7" t="s">
        <v>1049</v>
      </c>
      <c r="J30" s="3"/>
      <c r="K30" s="3"/>
    </row>
    <row r="31" spans="2:11" ht="15">
      <c r="B31" s="3" t="s">
        <v>1619</v>
      </c>
      <c r="C31" s="3" t="s">
        <v>13909</v>
      </c>
      <c r="D31" s="3" t="s">
        <v>1038</v>
      </c>
      <c r="E31" s="7"/>
      <c r="F31" s="3" t="s">
        <v>13910</v>
      </c>
      <c r="G31" s="3" t="s">
        <v>13911</v>
      </c>
      <c r="H31" s="3" t="s">
        <v>1098</v>
      </c>
      <c r="I31" s="7" t="s">
        <v>1076</v>
      </c>
      <c r="J31" s="3"/>
      <c r="K31" s="3"/>
    </row>
    <row r="32" spans="2:11" ht="15">
      <c r="B32" s="3" t="s">
        <v>1895</v>
      </c>
      <c r="C32" s="3" t="s">
        <v>13912</v>
      </c>
      <c r="D32" s="3" t="s">
        <v>2192</v>
      </c>
      <c r="E32" s="7"/>
      <c r="F32" s="3" t="s">
        <v>13913</v>
      </c>
      <c r="G32" s="3" t="s">
        <v>8479</v>
      </c>
      <c r="H32" s="3" t="s">
        <v>1098</v>
      </c>
      <c r="I32" s="7" t="s">
        <v>2813</v>
      </c>
      <c r="J32" s="3"/>
      <c r="K32" s="3"/>
    </row>
    <row r="33" spans="2:11" ht="15">
      <c r="B33" s="3" t="s">
        <v>1588</v>
      </c>
      <c r="C33" s="3" t="s">
        <v>13914</v>
      </c>
      <c r="D33" s="3" t="s">
        <v>2192</v>
      </c>
      <c r="E33" s="7"/>
      <c r="F33" s="3" t="s">
        <v>13915</v>
      </c>
      <c r="G33" s="3" t="s">
        <v>13916</v>
      </c>
      <c r="H33" s="3" t="s">
        <v>1098</v>
      </c>
      <c r="I33" s="7" t="s">
        <v>2813</v>
      </c>
      <c r="J33" s="3"/>
      <c r="K33" s="3"/>
    </row>
    <row r="34" spans="2:11" ht="15">
      <c r="B34" s="3" t="s">
        <v>1448</v>
      </c>
      <c r="C34" s="3" t="s">
        <v>13917</v>
      </c>
      <c r="D34" s="3" t="s">
        <v>2192</v>
      </c>
      <c r="E34" s="7"/>
      <c r="F34" s="3" t="s">
        <v>13918</v>
      </c>
      <c r="G34" s="3" t="s">
        <v>13919</v>
      </c>
      <c r="H34" s="3" t="s">
        <v>1098</v>
      </c>
      <c r="I34" s="7" t="s">
        <v>2813</v>
      </c>
      <c r="J34" s="3"/>
      <c r="K34" s="3"/>
    </row>
    <row r="35" spans="2:11" ht="15">
      <c r="B35" s="3" t="s">
        <v>1227</v>
      </c>
      <c r="C35" s="3" t="s">
        <v>13920</v>
      </c>
      <c r="D35" s="3" t="s">
        <v>1038</v>
      </c>
      <c r="E35" s="7"/>
      <c r="F35" s="3" t="s">
        <v>13921</v>
      </c>
      <c r="G35" s="3" t="s">
        <v>13922</v>
      </c>
      <c r="H35" s="3" t="s">
        <v>13922</v>
      </c>
      <c r="I35" s="7" t="s">
        <v>1049</v>
      </c>
      <c r="J35" s="3"/>
      <c r="K35" s="3"/>
    </row>
    <row r="36" spans="2:11" ht="15">
      <c r="B36" s="3" t="s">
        <v>1191</v>
      </c>
      <c r="C36" s="3" t="s">
        <v>13923</v>
      </c>
      <c r="D36" s="3" t="s">
        <v>1038</v>
      </c>
      <c r="E36" s="7"/>
      <c r="F36" s="3" t="s">
        <v>13924</v>
      </c>
      <c r="G36" s="3" t="s">
        <v>13925</v>
      </c>
      <c r="H36" s="3" t="s">
        <v>13925</v>
      </c>
      <c r="I36" s="7" t="s">
        <v>1049</v>
      </c>
      <c r="J36" s="3"/>
      <c r="K36" s="3"/>
    </row>
    <row r="37" spans="2:11" ht="15">
      <c r="B37" s="3" t="s">
        <v>1384</v>
      </c>
      <c r="C37" s="3" t="s">
        <v>13926</v>
      </c>
      <c r="D37" s="3" t="s">
        <v>1038</v>
      </c>
      <c r="E37" s="7"/>
      <c r="F37" s="3" t="s">
        <v>13927</v>
      </c>
      <c r="G37" s="3" t="s">
        <v>13928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1388</v>
      </c>
      <c r="C38" s="3" t="s">
        <v>13929</v>
      </c>
      <c r="D38" s="3" t="s">
        <v>1038</v>
      </c>
      <c r="E38" s="7"/>
      <c r="F38" s="3" t="s">
        <v>13930</v>
      </c>
      <c r="G38" s="3" t="s">
        <v>13931</v>
      </c>
      <c r="H38" s="3" t="s">
        <v>1098</v>
      </c>
      <c r="I38" s="7" t="s">
        <v>1076</v>
      </c>
      <c r="J38" s="3"/>
      <c r="K38" s="3"/>
    </row>
    <row r="39" spans="2:11" ht="15">
      <c r="B39" s="3" t="s">
        <v>1380</v>
      </c>
      <c r="C39" s="3" t="s">
        <v>13932</v>
      </c>
      <c r="D39" s="3" t="s">
        <v>1038</v>
      </c>
      <c r="E39" s="7"/>
      <c r="F39" s="3" t="s">
        <v>13933</v>
      </c>
      <c r="G39" s="3" t="s">
        <v>13934</v>
      </c>
      <c r="H39" s="3" t="s">
        <v>1098</v>
      </c>
      <c r="I39" s="7" t="s">
        <v>1049</v>
      </c>
      <c r="J39" s="3"/>
      <c r="K39" s="3"/>
    </row>
    <row r="40" spans="2:11" ht="15">
      <c r="B40" s="3" t="s">
        <v>1223</v>
      </c>
      <c r="C40" s="3" t="s">
        <v>13935</v>
      </c>
      <c r="D40" s="3" t="s">
        <v>1038</v>
      </c>
      <c r="E40" s="7"/>
      <c r="F40" s="3" t="s">
        <v>13936</v>
      </c>
      <c r="G40" s="3" t="s">
        <v>9083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1215</v>
      </c>
      <c r="C41" s="3" t="s">
        <v>13937</v>
      </c>
      <c r="D41" s="3" t="s">
        <v>1038</v>
      </c>
      <c r="E41" s="7"/>
      <c r="F41" s="3" t="s">
        <v>13938</v>
      </c>
      <c r="G41" s="3" t="s">
        <v>13939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1219</v>
      </c>
      <c r="C42" s="3" t="s">
        <v>13940</v>
      </c>
      <c r="D42" s="3" t="s">
        <v>1038</v>
      </c>
      <c r="E42" s="7"/>
      <c r="F42" s="3" t="s">
        <v>3602</v>
      </c>
      <c r="G42" s="3" t="s">
        <v>1032</v>
      </c>
      <c r="H42" s="3" t="s">
        <v>1098</v>
      </c>
      <c r="I42" s="7" t="s">
        <v>1049</v>
      </c>
      <c r="J42" s="3"/>
      <c r="K42" s="3"/>
    </row>
    <row r="43" spans="2:11" ht="15">
      <c r="B43" s="3" t="s">
        <v>1924</v>
      </c>
      <c r="C43" s="3" t="s">
        <v>13941</v>
      </c>
      <c r="D43" s="3" t="s">
        <v>1038</v>
      </c>
      <c r="E43" s="7"/>
      <c r="F43" s="3" t="s">
        <v>13942</v>
      </c>
      <c r="G43" s="3" t="s">
        <v>13943</v>
      </c>
      <c r="H43" s="3" t="s">
        <v>1098</v>
      </c>
      <c r="I43" s="7" t="s">
        <v>1049</v>
      </c>
      <c r="J43" s="3"/>
      <c r="K43" s="3"/>
    </row>
    <row r="44" spans="2:11" ht="15">
      <c r="B44" s="3" t="s">
        <v>1928</v>
      </c>
      <c r="C44" s="3" t="s">
        <v>13944</v>
      </c>
      <c r="D44" s="3" t="s">
        <v>1038</v>
      </c>
      <c r="E44" s="7"/>
      <c r="F44" s="3" t="s">
        <v>13945</v>
      </c>
      <c r="G44" s="3" t="s">
        <v>13946</v>
      </c>
      <c r="H44" s="3" t="s">
        <v>1098</v>
      </c>
      <c r="I44" s="7" t="s">
        <v>1049</v>
      </c>
      <c r="J44" s="3"/>
      <c r="K44" s="3"/>
    </row>
    <row r="45" spans="2:11" ht="15">
      <c r="B45" s="3" t="s">
        <v>1931</v>
      </c>
      <c r="C45" s="3" t="s">
        <v>13947</v>
      </c>
      <c r="D45" s="3" t="s">
        <v>1573</v>
      </c>
      <c r="E45" s="7"/>
      <c r="F45" s="3" t="s">
        <v>13948</v>
      </c>
      <c r="G45" s="3" t="s">
        <v>13949</v>
      </c>
      <c r="H45" s="3" t="s">
        <v>1098</v>
      </c>
      <c r="I45" s="7" t="s">
        <v>1618</v>
      </c>
      <c r="J45" s="3"/>
      <c r="K45" s="3"/>
    </row>
    <row r="46" spans="2:11" ht="15">
      <c r="B46" s="3" t="s">
        <v>1187</v>
      </c>
      <c r="C46" s="3" t="s">
        <v>13950</v>
      </c>
      <c r="D46" s="3" t="s">
        <v>1038</v>
      </c>
      <c r="E46" s="7"/>
      <c r="F46" s="3" t="s">
        <v>13951</v>
      </c>
      <c r="G46" s="3" t="s">
        <v>13952</v>
      </c>
      <c r="H46" s="3" t="s">
        <v>1098</v>
      </c>
      <c r="I46" s="7" t="s">
        <v>1049</v>
      </c>
      <c r="J46" s="3" t="s">
        <v>1043</v>
      </c>
      <c r="K46" s="3" t="s">
        <v>1043</v>
      </c>
    </row>
    <row r="47" spans="2:11" ht="15">
      <c r="B47" s="3" t="s">
        <v>1416</v>
      </c>
      <c r="C47" s="3" t="s">
        <v>13953</v>
      </c>
      <c r="D47" s="3" t="s">
        <v>1038</v>
      </c>
      <c r="E47" s="7"/>
      <c r="F47" s="3" t="s">
        <v>13954</v>
      </c>
      <c r="G47" s="3" t="s">
        <v>13955</v>
      </c>
      <c r="H47" s="3" t="s">
        <v>1098</v>
      </c>
      <c r="I47" s="7" t="s">
        <v>1049</v>
      </c>
      <c r="J47" s="3" t="s">
        <v>1043</v>
      </c>
      <c r="K47" s="3" t="s">
        <v>1043</v>
      </c>
    </row>
    <row r="48" spans="2:11" ht="15">
      <c r="B48" s="3" t="s">
        <v>1428</v>
      </c>
      <c r="C48" s="3" t="s">
        <v>13956</v>
      </c>
      <c r="D48" s="3" t="s">
        <v>1573</v>
      </c>
      <c r="E48" s="7"/>
      <c r="F48" s="3" t="s">
        <v>13957</v>
      </c>
      <c r="G48" s="3" t="s">
        <v>13958</v>
      </c>
      <c r="H48" s="3" t="s">
        <v>1098</v>
      </c>
      <c r="I48" s="7" t="s">
        <v>1618</v>
      </c>
      <c r="J48" s="3" t="s">
        <v>1043</v>
      </c>
      <c r="K48" s="3" t="s">
        <v>1043</v>
      </c>
    </row>
    <row r="49" spans="2:11" ht="15">
      <c r="B49" s="3" t="s">
        <v>1934</v>
      </c>
      <c r="C49" s="3" t="s">
        <v>13959</v>
      </c>
      <c r="D49" s="3" t="s">
        <v>1038</v>
      </c>
      <c r="E49" s="7"/>
      <c r="F49" s="3" t="s">
        <v>13960</v>
      </c>
      <c r="G49" s="3" t="s">
        <v>13961</v>
      </c>
      <c r="H49" s="3" t="s">
        <v>1098</v>
      </c>
      <c r="I49" s="7" t="s">
        <v>1049</v>
      </c>
      <c r="J49" s="3"/>
      <c r="K49" s="3"/>
    </row>
    <row r="50" spans="2:11" ht="15">
      <c r="B50" s="3" t="s">
        <v>1938</v>
      </c>
      <c r="C50" s="3" t="s">
        <v>13962</v>
      </c>
      <c r="D50" s="3" t="s">
        <v>1038</v>
      </c>
      <c r="E50" s="7"/>
      <c r="F50" s="3" t="s">
        <v>13963</v>
      </c>
      <c r="G50" s="3" t="s">
        <v>13964</v>
      </c>
      <c r="H50" s="3" t="s">
        <v>1098</v>
      </c>
      <c r="I50" s="7" t="s">
        <v>1049</v>
      </c>
      <c r="J50" s="3"/>
      <c r="K50" s="3"/>
    </row>
    <row r="51" spans="2:11" ht="15">
      <c r="B51" s="3" t="s">
        <v>1942</v>
      </c>
      <c r="C51" s="3" t="s">
        <v>13965</v>
      </c>
      <c r="D51" s="3" t="s">
        <v>1573</v>
      </c>
      <c r="E51" s="7"/>
      <c r="F51" s="3" t="s">
        <v>13966</v>
      </c>
      <c r="G51" s="3" t="s">
        <v>13967</v>
      </c>
      <c r="H51" s="3" t="s">
        <v>1098</v>
      </c>
      <c r="I51" s="7" t="s">
        <v>1618</v>
      </c>
      <c r="J51" s="3"/>
      <c r="K51" s="3"/>
    </row>
    <row r="52" spans="2:11" ht="15">
      <c r="B52" s="3" t="s">
        <v>1916</v>
      </c>
      <c r="C52" s="3" t="s">
        <v>13968</v>
      </c>
      <c r="D52" s="3" t="s">
        <v>1038</v>
      </c>
      <c r="E52" s="7"/>
      <c r="F52" s="3" t="s">
        <v>13969</v>
      </c>
      <c r="G52" s="3" t="s">
        <v>13970</v>
      </c>
      <c r="H52" s="3" t="s">
        <v>1098</v>
      </c>
      <c r="I52" s="7" t="s">
        <v>1049</v>
      </c>
      <c r="J52" s="3" t="s">
        <v>1043</v>
      </c>
      <c r="K52" s="3" t="s">
        <v>1043</v>
      </c>
    </row>
    <row r="53" spans="2:11" ht="15">
      <c r="B53" s="3" t="s">
        <v>1424</v>
      </c>
      <c r="C53" s="3" t="s">
        <v>13971</v>
      </c>
      <c r="D53" s="3" t="s">
        <v>1038</v>
      </c>
      <c r="E53" s="7"/>
      <c r="F53" s="3" t="s">
        <v>13972</v>
      </c>
      <c r="G53" s="3" t="s">
        <v>13973</v>
      </c>
      <c r="H53" s="3" t="s">
        <v>1098</v>
      </c>
      <c r="I53" s="7" t="s">
        <v>1049</v>
      </c>
      <c r="J53" s="3" t="s">
        <v>1043</v>
      </c>
      <c r="K53" s="3" t="s">
        <v>1043</v>
      </c>
    </row>
    <row r="54" spans="2:11" ht="15">
      <c r="B54" s="3" t="s">
        <v>1420</v>
      </c>
      <c r="C54" s="3" t="s">
        <v>13974</v>
      </c>
      <c r="D54" s="3" t="s">
        <v>1573</v>
      </c>
      <c r="E54" s="7"/>
      <c r="F54" s="3" t="s">
        <v>13975</v>
      </c>
      <c r="G54" s="3" t="s">
        <v>13976</v>
      </c>
      <c r="H54" s="3" t="s">
        <v>1098</v>
      </c>
      <c r="I54" s="7" t="s">
        <v>1618</v>
      </c>
      <c r="J54" s="3" t="s">
        <v>1043</v>
      </c>
      <c r="K54" s="3" t="s">
        <v>1043</v>
      </c>
    </row>
    <row r="55" spans="2:11" ht="15">
      <c r="B55" s="3" t="s">
        <v>1571</v>
      </c>
      <c r="C55" s="3" t="s">
        <v>13977</v>
      </c>
      <c r="D55" s="3" t="s">
        <v>1038</v>
      </c>
      <c r="E55" s="7"/>
      <c r="F55" s="3" t="s">
        <v>13978</v>
      </c>
      <c r="G55" s="3" t="s">
        <v>13979</v>
      </c>
      <c r="H55" s="3" t="s">
        <v>1098</v>
      </c>
      <c r="I55" s="7" t="s">
        <v>1049</v>
      </c>
      <c r="J55" s="3" t="s">
        <v>1043</v>
      </c>
      <c r="K55" s="3" t="s">
        <v>1043</v>
      </c>
    </row>
    <row r="56" spans="2:11" ht="15">
      <c r="B56" s="3" t="s">
        <v>1765</v>
      </c>
      <c r="C56" s="3" t="s">
        <v>13980</v>
      </c>
      <c r="D56" s="3" t="s">
        <v>1038</v>
      </c>
      <c r="E56" s="7"/>
      <c r="F56" s="3" t="s">
        <v>13981</v>
      </c>
      <c r="G56" s="3" t="s">
        <v>13982</v>
      </c>
      <c r="H56" s="3" t="s">
        <v>1098</v>
      </c>
      <c r="I56" s="7" t="s">
        <v>1049</v>
      </c>
      <c r="J56" s="3" t="s">
        <v>1043</v>
      </c>
      <c r="K56" s="3"/>
    </row>
    <row r="57" spans="2:11" ht="15">
      <c r="B57" s="3" t="s">
        <v>1920</v>
      </c>
      <c r="C57" s="3" t="s">
        <v>13983</v>
      </c>
      <c r="D57" s="3" t="s">
        <v>1573</v>
      </c>
      <c r="E57" s="7"/>
      <c r="F57" s="3" t="s">
        <v>13984</v>
      </c>
      <c r="G57" s="3" t="s">
        <v>13985</v>
      </c>
      <c r="H57" s="3" t="s">
        <v>1098</v>
      </c>
      <c r="I57" s="7" t="s">
        <v>1618</v>
      </c>
      <c r="J57" s="3"/>
      <c r="K57" s="3"/>
    </row>
    <row r="58" spans="2:11" ht="15">
      <c r="B58" s="3" t="s">
        <v>1495</v>
      </c>
      <c r="C58" s="3" t="s">
        <v>13986</v>
      </c>
      <c r="D58" s="3" t="s">
        <v>1038</v>
      </c>
      <c r="E58" s="7"/>
      <c r="F58" s="3" t="s">
        <v>13987</v>
      </c>
      <c r="G58" s="3" t="s">
        <v>13988</v>
      </c>
      <c r="H58" s="3" t="s">
        <v>1098</v>
      </c>
      <c r="I58" s="7" t="s">
        <v>1049</v>
      </c>
      <c r="J58" s="3"/>
      <c r="K58" s="3"/>
    </row>
    <row r="59" spans="2:11" ht="15">
      <c r="B59" s="3" t="s">
        <v>1481</v>
      </c>
      <c r="C59" s="3" t="s">
        <v>13989</v>
      </c>
      <c r="D59" s="3" t="s">
        <v>1038</v>
      </c>
      <c r="E59" s="7"/>
      <c r="F59" s="3" t="s">
        <v>13990</v>
      </c>
      <c r="G59" s="3" t="s">
        <v>13991</v>
      </c>
      <c r="H59" s="3" t="s">
        <v>1098</v>
      </c>
      <c r="I59" s="7" t="s">
        <v>1049</v>
      </c>
      <c r="J59" s="3"/>
      <c r="K59" s="3"/>
    </row>
    <row r="60" spans="2:11" ht="15">
      <c r="B60" s="3" t="s">
        <v>1347</v>
      </c>
      <c r="C60" s="3" t="s">
        <v>13992</v>
      </c>
      <c r="D60" s="3" t="s">
        <v>1573</v>
      </c>
      <c r="E60" s="7"/>
      <c r="F60" s="3" t="s">
        <v>13993</v>
      </c>
      <c r="G60" s="3" t="s">
        <v>13994</v>
      </c>
      <c r="H60" s="3" t="s">
        <v>1098</v>
      </c>
      <c r="I60" s="7"/>
      <c r="J60" s="3"/>
      <c r="K60" s="3"/>
    </row>
    <row r="61" spans="2:11" ht="15">
      <c r="B61" s="3" t="s">
        <v>1169</v>
      </c>
      <c r="C61" s="3" t="s">
        <v>13995</v>
      </c>
      <c r="D61" s="3" t="s">
        <v>1038</v>
      </c>
      <c r="E61" s="7"/>
      <c r="F61" s="3" t="s">
        <v>13996</v>
      </c>
      <c r="G61" s="3" t="s">
        <v>13997</v>
      </c>
      <c r="H61" s="3" t="s">
        <v>13998</v>
      </c>
      <c r="I61" s="7" t="s">
        <v>1049</v>
      </c>
      <c r="J61" s="3" t="s">
        <v>1043</v>
      </c>
      <c r="K61" s="3" t="s">
        <v>1043</v>
      </c>
    </row>
    <row r="62" spans="2:11" ht="15">
      <c r="B62" s="3" t="s">
        <v>1319</v>
      </c>
      <c r="C62" s="3" t="s">
        <v>13999</v>
      </c>
      <c r="D62" s="3" t="s">
        <v>1038</v>
      </c>
      <c r="E62" s="7"/>
      <c r="F62" s="3" t="s">
        <v>14000</v>
      </c>
      <c r="G62" s="3" t="s">
        <v>13835</v>
      </c>
      <c r="H62" s="3" t="s">
        <v>1098</v>
      </c>
      <c r="I62" s="7" t="s">
        <v>1076</v>
      </c>
      <c r="J62" s="3"/>
      <c r="K62" s="3"/>
    </row>
    <row r="63" spans="2:11" ht="15">
      <c r="B63" s="3" t="s">
        <v>1392</v>
      </c>
      <c r="C63" s="3" t="s">
        <v>14001</v>
      </c>
      <c r="D63" s="3" t="s">
        <v>1038</v>
      </c>
      <c r="E63" s="7"/>
      <c r="F63" s="3" t="s">
        <v>14002</v>
      </c>
      <c r="G63" s="3" t="s">
        <v>14003</v>
      </c>
      <c r="H63" s="3" t="s">
        <v>1098</v>
      </c>
      <c r="I63" s="7" t="s">
        <v>1076</v>
      </c>
      <c r="J63" s="3"/>
      <c r="K63" s="3"/>
    </row>
    <row r="64" spans="2:11" ht="15">
      <c r="B64" s="3" t="s">
        <v>1681</v>
      </c>
      <c r="C64" s="3" t="s">
        <v>14004</v>
      </c>
      <c r="D64" s="3" t="s">
        <v>1066</v>
      </c>
      <c r="E64" s="7" t="s">
        <v>1095</v>
      </c>
      <c r="F64" s="3" t="s">
        <v>14005</v>
      </c>
      <c r="G64" s="3" t="s">
        <v>14006</v>
      </c>
      <c r="H64" s="3" t="s">
        <v>1098</v>
      </c>
      <c r="I64" s="7" t="s">
        <v>1042</v>
      </c>
      <c r="J64" s="3"/>
      <c r="K64" s="3"/>
    </row>
    <row r="65" spans="2:11" ht="15">
      <c r="B65" s="3" t="s">
        <v>1161</v>
      </c>
      <c r="C65" s="3" t="s">
        <v>14007</v>
      </c>
      <c r="D65" s="3" t="s">
        <v>1573</v>
      </c>
      <c r="E65" s="7"/>
      <c r="F65" s="3" t="s">
        <v>1615</v>
      </c>
      <c r="G65" s="3" t="s">
        <v>13412</v>
      </c>
      <c r="H65" s="3" t="s">
        <v>1098</v>
      </c>
      <c r="I65" s="7" t="s">
        <v>1618</v>
      </c>
      <c r="J65" s="3" t="s">
        <v>1043</v>
      </c>
      <c r="K65" s="3" t="s">
        <v>1043</v>
      </c>
    </row>
    <row r="66" spans="2:11" ht="15">
      <c r="B66" s="3" t="s">
        <v>1375</v>
      </c>
      <c r="C66" s="3" t="s">
        <v>14008</v>
      </c>
      <c r="D66" s="3" t="s">
        <v>1038</v>
      </c>
      <c r="E66" s="7"/>
      <c r="F66" s="3" t="s">
        <v>14009</v>
      </c>
      <c r="G66" s="3" t="s">
        <v>14010</v>
      </c>
      <c r="H66" s="3" t="s">
        <v>1098</v>
      </c>
      <c r="I66" s="7" t="s">
        <v>3776</v>
      </c>
      <c r="J66" s="3"/>
      <c r="K66" s="3"/>
    </row>
    <row r="67" spans="2:11" ht="15">
      <c r="B67" s="3" t="s">
        <v>1252</v>
      </c>
      <c r="C67" s="3" t="s">
        <v>14011</v>
      </c>
      <c r="D67" s="3" t="s">
        <v>1038</v>
      </c>
      <c r="E67" s="7"/>
      <c r="F67" s="3" t="s">
        <v>2999</v>
      </c>
      <c r="G67" s="3" t="s">
        <v>3000</v>
      </c>
      <c r="H67" s="3" t="s">
        <v>14012</v>
      </c>
      <c r="I67" s="7" t="s">
        <v>1049</v>
      </c>
      <c r="J67" s="3"/>
      <c r="K67" s="3"/>
    </row>
    <row r="68" spans="2:11" ht="15">
      <c r="B68" s="3" t="s">
        <v>1182</v>
      </c>
      <c r="C68" s="3" t="s">
        <v>14013</v>
      </c>
      <c r="D68" s="3" t="s">
        <v>1038</v>
      </c>
      <c r="E68" s="7"/>
      <c r="F68" s="3" t="s">
        <v>3008</v>
      </c>
      <c r="G68" s="3" t="s">
        <v>14014</v>
      </c>
      <c r="H68" s="3" t="s">
        <v>14015</v>
      </c>
      <c r="I68" s="7" t="s">
        <v>1042</v>
      </c>
      <c r="J68" s="3"/>
      <c r="K68" s="3"/>
    </row>
    <row r="69" spans="2:11" ht="15">
      <c r="B69" s="3" t="s">
        <v>1592</v>
      </c>
      <c r="C69" s="3" t="s">
        <v>14016</v>
      </c>
      <c r="D69" s="3" t="s">
        <v>1066</v>
      </c>
      <c r="E69" s="7" t="s">
        <v>1095</v>
      </c>
      <c r="F69" s="3" t="s">
        <v>3022</v>
      </c>
      <c r="G69" s="3" t="s">
        <v>3023</v>
      </c>
      <c r="H69" s="3" t="s">
        <v>14017</v>
      </c>
      <c r="I69" s="7" t="s">
        <v>1204</v>
      </c>
      <c r="J69" s="3"/>
      <c r="K69" s="3"/>
    </row>
    <row r="70" spans="2:11" ht="15">
      <c r="B70" s="3" t="s">
        <v>1476</v>
      </c>
      <c r="C70" s="3" t="s">
        <v>14018</v>
      </c>
      <c r="D70" s="3" t="s">
        <v>1038</v>
      </c>
      <c r="E70" s="7"/>
      <c r="F70" s="3" t="s">
        <v>1673</v>
      </c>
      <c r="G70" s="3" t="s">
        <v>1674</v>
      </c>
      <c r="H70" s="3" t="s">
        <v>2359</v>
      </c>
      <c r="I70" s="7"/>
      <c r="J70" s="3"/>
      <c r="K7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14019</v>
      </c>
      <c r="D4" s="4" t="s">
        <v>1019</v>
      </c>
      <c r="E4" s="3" t="s">
        <v>373</v>
      </c>
    </row>
    <row r="5" spans="1:11" ht="16">
      <c r="B5" s="4" t="s">
        <v>1020</v>
      </c>
      <c r="C5" s="13" t="s">
        <v>376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374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14020</v>
      </c>
      <c r="D9" s="3" t="s">
        <v>1038</v>
      </c>
      <c r="E9" s="7"/>
      <c r="F9" s="3" t="s">
        <v>14021</v>
      </c>
      <c r="G9" s="3" t="s">
        <v>14022</v>
      </c>
      <c r="H9" s="3" t="s">
        <v>375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14023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14024</v>
      </c>
      <c r="D11" s="3" t="s">
        <v>1038</v>
      </c>
      <c r="E11" s="7"/>
      <c r="F11" s="3" t="s">
        <v>13790</v>
      </c>
      <c r="G11" s="3" t="s">
        <v>13791</v>
      </c>
      <c r="H11" s="3" t="s">
        <v>1098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14025</v>
      </c>
      <c r="D12" s="3" t="s">
        <v>1038</v>
      </c>
      <c r="E12" s="7"/>
      <c r="F12" s="3" t="s">
        <v>14026</v>
      </c>
      <c r="G12" s="3" t="s">
        <v>14027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14028</v>
      </c>
      <c r="D13" s="3" t="s">
        <v>1038</v>
      </c>
      <c r="E13" s="7"/>
      <c r="F13" s="3" t="s">
        <v>14029</v>
      </c>
      <c r="G13" s="3" t="s">
        <v>14030</v>
      </c>
      <c r="H13" s="3" t="s">
        <v>14031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1882</v>
      </c>
      <c r="C14" s="3" t="s">
        <v>14032</v>
      </c>
      <c r="D14" s="3" t="s">
        <v>1038</v>
      </c>
      <c r="E14" s="7"/>
      <c r="F14" s="3" t="s">
        <v>13799</v>
      </c>
      <c r="G14" s="3" t="s">
        <v>14033</v>
      </c>
      <c r="H14" s="3" t="s">
        <v>1098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1582</v>
      </c>
      <c r="C15" s="3" t="s">
        <v>14034</v>
      </c>
      <c r="D15" s="3" t="s">
        <v>1038</v>
      </c>
      <c r="E15" s="7"/>
      <c r="F15" s="3" t="s">
        <v>14035</v>
      </c>
      <c r="G15" s="3" t="s">
        <v>14036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1886</v>
      </c>
      <c r="C16" s="3" t="s">
        <v>14037</v>
      </c>
      <c r="D16" s="3" t="s">
        <v>1038</v>
      </c>
      <c r="E16" s="7"/>
      <c r="F16" s="3" t="s">
        <v>14038</v>
      </c>
      <c r="G16" s="3" t="s">
        <v>14039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1890</v>
      </c>
      <c r="C17" s="3" t="s">
        <v>14040</v>
      </c>
      <c r="D17" s="3" t="s">
        <v>1038</v>
      </c>
      <c r="E17" s="7"/>
      <c r="F17" s="3" t="s">
        <v>14041</v>
      </c>
      <c r="G17" s="3" t="s">
        <v>14042</v>
      </c>
      <c r="H17" s="3" t="s">
        <v>1098</v>
      </c>
      <c r="I17" s="7" t="s">
        <v>1049</v>
      </c>
      <c r="J17" s="3"/>
      <c r="K17" s="3"/>
    </row>
    <row r="18" spans="2:11" ht="15">
      <c r="B18" s="3" t="s">
        <v>1619</v>
      </c>
      <c r="C18" s="3" t="s">
        <v>14043</v>
      </c>
      <c r="D18" s="3" t="s">
        <v>1038</v>
      </c>
      <c r="E18" s="7"/>
      <c r="F18" s="3" t="s">
        <v>14044</v>
      </c>
      <c r="G18" s="3" t="s">
        <v>14045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1877</v>
      </c>
      <c r="C19" s="3" t="s">
        <v>14046</v>
      </c>
      <c r="D19" s="3" t="s">
        <v>1038</v>
      </c>
      <c r="E19" s="7"/>
      <c r="F19" s="3" t="s">
        <v>1277</v>
      </c>
      <c r="G19" s="3" t="s">
        <v>13808</v>
      </c>
      <c r="H19" s="3" t="s">
        <v>1098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1161</v>
      </c>
      <c r="C20" s="3" t="s">
        <v>14047</v>
      </c>
      <c r="D20" s="3" t="s">
        <v>1038</v>
      </c>
      <c r="E20" s="7"/>
      <c r="F20" s="3" t="s">
        <v>3474</v>
      </c>
      <c r="G20" s="3" t="s">
        <v>13810</v>
      </c>
      <c r="H20" s="3" t="s">
        <v>1098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1895</v>
      </c>
      <c r="C21" s="3" t="s">
        <v>14048</v>
      </c>
      <c r="D21" s="3" t="s">
        <v>1038</v>
      </c>
      <c r="E21" s="7"/>
      <c r="F21" s="3" t="s">
        <v>14049</v>
      </c>
      <c r="G21" s="3" t="s">
        <v>14050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14051</v>
      </c>
      <c r="D22" s="3" t="s">
        <v>1038</v>
      </c>
      <c r="E22" s="7"/>
      <c r="F22" s="3" t="s">
        <v>14052</v>
      </c>
      <c r="G22" s="3" t="s">
        <v>14053</v>
      </c>
      <c r="H22" s="3" t="s">
        <v>1098</v>
      </c>
      <c r="I22" s="7" t="s">
        <v>1049</v>
      </c>
      <c r="J22" s="3"/>
      <c r="K22" s="3"/>
    </row>
    <row r="23" spans="2:11" ht="15">
      <c r="B23" s="3" t="s">
        <v>1909</v>
      </c>
      <c r="C23" s="3" t="s">
        <v>14054</v>
      </c>
      <c r="D23" s="3" t="s">
        <v>1038</v>
      </c>
      <c r="E23" s="7"/>
      <c r="F23" s="3" t="s">
        <v>13595</v>
      </c>
      <c r="G23" s="3" t="s">
        <v>14055</v>
      </c>
      <c r="H23" s="3" t="s">
        <v>1098</v>
      </c>
      <c r="I23" s="7" t="s">
        <v>1049</v>
      </c>
      <c r="J23" s="3" t="s">
        <v>1043</v>
      </c>
      <c r="K23" s="3" t="s">
        <v>1043</v>
      </c>
    </row>
    <row r="24" spans="2:11" ht="15">
      <c r="B24" s="3" t="s">
        <v>1301</v>
      </c>
      <c r="C24" s="3" t="s">
        <v>14056</v>
      </c>
      <c r="D24" s="3" t="s">
        <v>1038</v>
      </c>
      <c r="E24" s="7"/>
      <c r="F24" s="3" t="s">
        <v>13598</v>
      </c>
      <c r="G24" s="3" t="s">
        <v>14057</v>
      </c>
      <c r="H24" s="3" t="s">
        <v>14058</v>
      </c>
      <c r="I24" s="7" t="s">
        <v>1076</v>
      </c>
      <c r="J24" s="3"/>
      <c r="K24" s="3"/>
    </row>
    <row r="25" spans="2:11" ht="15">
      <c r="B25" s="3" t="s">
        <v>1899</v>
      </c>
      <c r="C25" s="3" t="s">
        <v>14059</v>
      </c>
      <c r="D25" s="3" t="s">
        <v>1573</v>
      </c>
      <c r="E25" s="7"/>
      <c r="F25" s="3" t="s">
        <v>14060</v>
      </c>
      <c r="G25" s="3" t="s">
        <v>14061</v>
      </c>
      <c r="H25" s="3" t="s">
        <v>1098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1902</v>
      </c>
      <c r="C26" s="3" t="s">
        <v>14062</v>
      </c>
      <c r="D26" s="3" t="s">
        <v>1038</v>
      </c>
      <c r="E26" s="7"/>
      <c r="F26" s="3" t="s">
        <v>13847</v>
      </c>
      <c r="G26" s="3" t="s">
        <v>13848</v>
      </c>
      <c r="H26" s="3" t="s">
        <v>1098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1146</v>
      </c>
      <c r="C27" s="3" t="s">
        <v>14063</v>
      </c>
      <c r="D27" s="3" t="s">
        <v>1038</v>
      </c>
      <c r="E27" s="7"/>
      <c r="F27" s="3" t="s">
        <v>13850</v>
      </c>
      <c r="G27" s="3" t="s">
        <v>13851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1906</v>
      </c>
      <c r="C28" s="3" t="s">
        <v>14064</v>
      </c>
      <c r="D28" s="3" t="s">
        <v>1038</v>
      </c>
      <c r="E28" s="7"/>
      <c r="F28" s="3" t="s">
        <v>13853</v>
      </c>
      <c r="G28" s="3" t="s">
        <v>13854</v>
      </c>
      <c r="H28" s="3" t="s">
        <v>1098</v>
      </c>
      <c r="I28" s="7" t="s">
        <v>1049</v>
      </c>
      <c r="J28" s="3"/>
      <c r="K28" s="3"/>
    </row>
    <row r="29" spans="2:11" ht="15">
      <c r="B29" s="3" t="s">
        <v>1055</v>
      </c>
      <c r="C29" s="3" t="s">
        <v>14065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14066</v>
      </c>
      <c r="D30" s="3" t="s">
        <v>1038</v>
      </c>
      <c r="E30" s="7"/>
      <c r="F30" s="3" t="s">
        <v>1646</v>
      </c>
      <c r="G30" s="3" t="s">
        <v>1647</v>
      </c>
      <c r="H30" s="3" t="s">
        <v>1648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14067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14068</v>
      </c>
      <c r="D4" s="4" t="s">
        <v>1019</v>
      </c>
      <c r="E4" s="3" t="s">
        <v>377</v>
      </c>
    </row>
    <row r="5" spans="1:11" ht="16">
      <c r="B5" s="4" t="s">
        <v>1020</v>
      </c>
      <c r="C5" s="13" t="s">
        <v>380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378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14069</v>
      </c>
      <c r="D9" s="3" t="s">
        <v>1038</v>
      </c>
      <c r="E9" s="7"/>
      <c r="F9" s="3" t="s">
        <v>14070</v>
      </c>
      <c r="G9" s="3" t="s">
        <v>14071</v>
      </c>
      <c r="H9" s="3" t="s">
        <v>14072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14073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14074</v>
      </c>
      <c r="D11" s="3" t="s">
        <v>1038</v>
      </c>
      <c r="E11" s="7"/>
      <c r="F11" s="3" t="s">
        <v>14021</v>
      </c>
      <c r="G11" s="3" t="s">
        <v>14022</v>
      </c>
      <c r="H11" s="3" t="s">
        <v>14075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1902</v>
      </c>
      <c r="C12" s="3" t="s">
        <v>14076</v>
      </c>
      <c r="D12" s="3" t="s">
        <v>1038</v>
      </c>
      <c r="E12" s="7"/>
      <c r="F12" s="3" t="s">
        <v>14077</v>
      </c>
      <c r="G12" s="3" t="s">
        <v>14078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1146</v>
      </c>
      <c r="C13" s="3" t="s">
        <v>14079</v>
      </c>
      <c r="D13" s="3" t="s">
        <v>1038</v>
      </c>
      <c r="E13" s="7"/>
      <c r="F13" s="3" t="s">
        <v>14080</v>
      </c>
      <c r="G13" s="3" t="s">
        <v>14081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1890</v>
      </c>
      <c r="C14" s="3" t="s">
        <v>14082</v>
      </c>
      <c r="D14" s="3" t="s">
        <v>2192</v>
      </c>
      <c r="E14" s="7"/>
      <c r="F14" s="3" t="s">
        <v>14083</v>
      </c>
      <c r="G14" s="3" t="s">
        <v>14084</v>
      </c>
      <c r="H14" s="3" t="s">
        <v>1098</v>
      </c>
      <c r="I14" s="7" t="s">
        <v>2813</v>
      </c>
      <c r="J14" s="3"/>
      <c r="K14" s="3"/>
    </row>
    <row r="15" spans="1:11" ht="15">
      <c r="B15" s="3" t="s">
        <v>1619</v>
      </c>
      <c r="C15" s="3" t="s">
        <v>14085</v>
      </c>
      <c r="D15" s="3" t="s">
        <v>1038</v>
      </c>
      <c r="E15" s="7"/>
      <c r="F15" s="3" t="s">
        <v>14086</v>
      </c>
      <c r="G15" s="3" t="s">
        <v>13908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1895</v>
      </c>
      <c r="C16" s="3" t="s">
        <v>14087</v>
      </c>
      <c r="D16" s="3" t="s">
        <v>1038</v>
      </c>
      <c r="E16" s="7"/>
      <c r="F16" s="3" t="s">
        <v>14088</v>
      </c>
      <c r="G16" s="3" t="s">
        <v>13911</v>
      </c>
      <c r="H16" s="3" t="s">
        <v>1098</v>
      </c>
      <c r="I16" s="7" t="s">
        <v>1076</v>
      </c>
      <c r="J16" s="3"/>
      <c r="K16" s="3"/>
    </row>
    <row r="17" spans="2:11" ht="15">
      <c r="B17" s="3" t="s">
        <v>1588</v>
      </c>
      <c r="C17" s="3" t="s">
        <v>14089</v>
      </c>
      <c r="D17" s="3" t="s">
        <v>2192</v>
      </c>
      <c r="E17" s="7"/>
      <c r="F17" s="3" t="s">
        <v>13913</v>
      </c>
      <c r="G17" s="3" t="s">
        <v>8479</v>
      </c>
      <c r="H17" s="3" t="s">
        <v>1098</v>
      </c>
      <c r="I17" s="7" t="s">
        <v>2813</v>
      </c>
      <c r="J17" s="3"/>
      <c r="K17" s="3"/>
    </row>
    <row r="18" spans="2:11" ht="15">
      <c r="B18" s="3" t="s">
        <v>1899</v>
      </c>
      <c r="C18" s="3" t="s">
        <v>14090</v>
      </c>
      <c r="D18" s="3" t="s">
        <v>2192</v>
      </c>
      <c r="E18" s="7"/>
      <c r="F18" s="3" t="s">
        <v>14091</v>
      </c>
      <c r="G18" s="3" t="s">
        <v>13916</v>
      </c>
      <c r="H18" s="3" t="s">
        <v>1098</v>
      </c>
      <c r="I18" s="7" t="s">
        <v>2813</v>
      </c>
      <c r="J18" s="3"/>
      <c r="K18" s="3"/>
    </row>
    <row r="19" spans="2:11" ht="15">
      <c r="B19" s="3" t="s">
        <v>1909</v>
      </c>
      <c r="C19" s="3" t="s">
        <v>14092</v>
      </c>
      <c r="D19" s="3" t="s">
        <v>1038</v>
      </c>
      <c r="E19" s="7"/>
      <c r="F19" s="3" t="s">
        <v>13938</v>
      </c>
      <c r="G19" s="3" t="s">
        <v>13509</v>
      </c>
      <c r="H19" s="3" t="s">
        <v>1098</v>
      </c>
      <c r="I19" s="7" t="s">
        <v>1049</v>
      </c>
      <c r="J19" s="3"/>
      <c r="K19" s="3"/>
    </row>
    <row r="20" spans="2:11" ht="15">
      <c r="B20" s="3" t="s">
        <v>1055</v>
      </c>
      <c r="C20" s="3" t="s">
        <v>14093</v>
      </c>
      <c r="D20" s="3" t="s">
        <v>1038</v>
      </c>
      <c r="E20" s="7"/>
      <c r="F20" s="3" t="s">
        <v>12819</v>
      </c>
      <c r="G20" s="3" t="s">
        <v>13314</v>
      </c>
      <c r="H20" s="3" t="s">
        <v>13555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1165</v>
      </c>
      <c r="C21" s="3" t="s">
        <v>14094</v>
      </c>
      <c r="D21" s="3" t="s">
        <v>1038</v>
      </c>
      <c r="E21" s="7"/>
      <c r="F21" s="3" t="s">
        <v>12845</v>
      </c>
      <c r="G21" s="3" t="s">
        <v>12846</v>
      </c>
      <c r="H21" s="3" t="s">
        <v>13170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1582</v>
      </c>
      <c r="C22" s="3" t="s">
        <v>14095</v>
      </c>
      <c r="D22" s="3" t="s">
        <v>1038</v>
      </c>
      <c r="E22" s="7"/>
      <c r="F22" s="3" t="s">
        <v>12825</v>
      </c>
      <c r="G22" s="3" t="s">
        <v>13328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1886</v>
      </c>
      <c r="C23" s="3" t="s">
        <v>14096</v>
      </c>
      <c r="D23" s="3" t="s">
        <v>1038</v>
      </c>
      <c r="E23" s="7"/>
      <c r="F23" s="3" t="s">
        <v>12829</v>
      </c>
      <c r="G23" s="3" t="s">
        <v>13330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1872</v>
      </c>
      <c r="C24" s="3" t="s">
        <v>14097</v>
      </c>
      <c r="D24" s="3" t="s">
        <v>1038</v>
      </c>
      <c r="E24" s="7"/>
      <c r="F24" s="3" t="s">
        <v>13161</v>
      </c>
      <c r="G24" s="3" t="s">
        <v>13414</v>
      </c>
      <c r="H24" s="3" t="s">
        <v>13555</v>
      </c>
      <c r="I24" s="7" t="s">
        <v>1049</v>
      </c>
      <c r="J24" s="3" t="s">
        <v>1043</v>
      </c>
      <c r="K24" s="3" t="s">
        <v>1043</v>
      </c>
    </row>
    <row r="25" spans="2:11" ht="15">
      <c r="B25" s="3" t="s">
        <v>1877</v>
      </c>
      <c r="C25" s="3" t="s">
        <v>14098</v>
      </c>
      <c r="D25" s="3" t="s">
        <v>1038</v>
      </c>
      <c r="E25" s="7"/>
      <c r="F25" s="3" t="s">
        <v>13172</v>
      </c>
      <c r="G25" s="3" t="s">
        <v>13417</v>
      </c>
      <c r="H25" s="3" t="s">
        <v>1098</v>
      </c>
      <c r="I25" s="7" t="s">
        <v>1049</v>
      </c>
      <c r="J25" s="3" t="s">
        <v>1043</v>
      </c>
      <c r="K25" s="3" t="s">
        <v>1043</v>
      </c>
    </row>
    <row r="26" spans="2:11" ht="15">
      <c r="B26" s="3" t="s">
        <v>1882</v>
      </c>
      <c r="C26" s="3" t="s">
        <v>14099</v>
      </c>
      <c r="D26" s="3" t="s">
        <v>1038</v>
      </c>
      <c r="E26" s="7"/>
      <c r="F26" s="3" t="s">
        <v>13790</v>
      </c>
      <c r="G26" s="3" t="s">
        <v>14100</v>
      </c>
      <c r="H26" s="3" t="s">
        <v>1098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1906</v>
      </c>
      <c r="C27" s="3" t="s">
        <v>14101</v>
      </c>
      <c r="D27" s="3" t="s">
        <v>1038</v>
      </c>
      <c r="E27" s="7"/>
      <c r="F27" s="3" t="s">
        <v>14102</v>
      </c>
      <c r="G27" s="3" t="s">
        <v>14103</v>
      </c>
      <c r="H27" s="3" t="s">
        <v>1098</v>
      </c>
      <c r="I27" s="7" t="s">
        <v>2079</v>
      </c>
      <c r="J27" s="3"/>
      <c r="K27" s="3"/>
    </row>
    <row r="28" spans="2:11" ht="15">
      <c r="B28" s="3" t="s">
        <v>1301</v>
      </c>
      <c r="C28" s="3" t="s">
        <v>14104</v>
      </c>
      <c r="D28" s="3" t="s">
        <v>1038</v>
      </c>
      <c r="E28" s="7"/>
      <c r="F28" s="3" t="s">
        <v>3602</v>
      </c>
      <c r="G28" s="3" t="s">
        <v>1032</v>
      </c>
      <c r="H28" s="3" t="s">
        <v>1098</v>
      </c>
      <c r="I28" s="7" t="s">
        <v>2079</v>
      </c>
      <c r="J28" s="3"/>
      <c r="K28" s="3"/>
    </row>
    <row r="29" spans="2:11" ht="15">
      <c r="B29" s="3" t="s">
        <v>1161</v>
      </c>
      <c r="C29" s="3" t="s">
        <v>14105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14106</v>
      </c>
      <c r="D30" s="3" t="s">
        <v>1038</v>
      </c>
      <c r="E30" s="7"/>
      <c r="F30" s="3" t="s">
        <v>1646</v>
      </c>
      <c r="G30" s="3" t="s">
        <v>1647</v>
      </c>
      <c r="H30" s="3" t="s">
        <v>1648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14107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K7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14108</v>
      </c>
      <c r="D4" s="4" t="s">
        <v>1019</v>
      </c>
      <c r="E4" s="3" t="s">
        <v>381</v>
      </c>
    </row>
    <row r="5" spans="1:11" ht="16">
      <c r="B5" s="4" t="s">
        <v>1020</v>
      </c>
      <c r="C5" s="13" t="s">
        <v>384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382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14109</v>
      </c>
      <c r="D9" s="3" t="s">
        <v>1038</v>
      </c>
      <c r="E9" s="7"/>
      <c r="F9" s="3" t="s">
        <v>14110</v>
      </c>
      <c r="G9" s="3" t="s">
        <v>14111</v>
      </c>
      <c r="H9" s="3" t="s">
        <v>14112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14113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14114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1872</v>
      </c>
      <c r="C12" s="3" t="s">
        <v>14115</v>
      </c>
      <c r="D12" s="3" t="s">
        <v>1038</v>
      </c>
      <c r="E12" s="7"/>
      <c r="F12" s="3" t="s">
        <v>13799</v>
      </c>
      <c r="G12" s="3" t="s">
        <v>14116</v>
      </c>
      <c r="H12" s="3" t="s">
        <v>14117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14118</v>
      </c>
      <c r="D13" s="3" t="s">
        <v>1038</v>
      </c>
      <c r="E13" s="7"/>
      <c r="F13" s="3" t="s">
        <v>14119</v>
      </c>
      <c r="G13" s="3" t="s">
        <v>14120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14121</v>
      </c>
      <c r="D14" s="3" t="s">
        <v>1038</v>
      </c>
      <c r="E14" s="7"/>
      <c r="F14" s="3" t="s">
        <v>14122</v>
      </c>
      <c r="G14" s="3" t="s">
        <v>13851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1882</v>
      </c>
      <c r="C15" s="3" t="s">
        <v>14123</v>
      </c>
      <c r="D15" s="3" t="s">
        <v>1038</v>
      </c>
      <c r="E15" s="7"/>
      <c r="F15" s="3" t="s">
        <v>14124</v>
      </c>
      <c r="G15" s="3" t="s">
        <v>14125</v>
      </c>
      <c r="H15" s="3" t="s">
        <v>1098</v>
      </c>
      <c r="I15" s="7" t="s">
        <v>1049</v>
      </c>
      <c r="J15" s="3"/>
      <c r="K15" s="3"/>
    </row>
    <row r="16" spans="1:11" ht="15">
      <c r="B16" s="3" t="s">
        <v>1582</v>
      </c>
      <c r="C16" s="3" t="s">
        <v>14126</v>
      </c>
      <c r="D16" s="3" t="s">
        <v>1038</v>
      </c>
      <c r="E16" s="7"/>
      <c r="F16" s="3" t="s">
        <v>14127</v>
      </c>
      <c r="G16" s="3" t="s">
        <v>13827</v>
      </c>
      <c r="H16" s="3" t="s">
        <v>1098</v>
      </c>
      <c r="I16" s="7" t="s">
        <v>1049</v>
      </c>
      <c r="J16" s="3"/>
      <c r="K16" s="3"/>
    </row>
    <row r="17" spans="2:11" ht="15">
      <c r="B17" s="3" t="s">
        <v>1161</v>
      </c>
      <c r="C17" s="3" t="s">
        <v>14128</v>
      </c>
      <c r="D17" s="3" t="s">
        <v>1573</v>
      </c>
      <c r="E17" s="7"/>
      <c r="F17" s="3" t="s">
        <v>14129</v>
      </c>
      <c r="G17" s="3" t="s">
        <v>13829</v>
      </c>
      <c r="H17" s="3" t="s">
        <v>1098</v>
      </c>
      <c r="I17" s="7" t="s">
        <v>1618</v>
      </c>
      <c r="J17" s="3" t="s">
        <v>1043</v>
      </c>
      <c r="K17" s="3" t="s">
        <v>1043</v>
      </c>
    </row>
    <row r="18" spans="2:11" ht="15">
      <c r="B18" s="3" t="s">
        <v>1886</v>
      </c>
      <c r="C18" s="3" t="s">
        <v>14130</v>
      </c>
      <c r="D18" s="3" t="s">
        <v>1038</v>
      </c>
      <c r="E18" s="7"/>
      <c r="F18" s="3" t="s">
        <v>14131</v>
      </c>
      <c r="G18" s="3" t="s">
        <v>3047</v>
      </c>
      <c r="H18" s="3" t="s">
        <v>14132</v>
      </c>
      <c r="I18" s="7" t="s">
        <v>1049</v>
      </c>
      <c r="J18" s="3"/>
      <c r="K18" s="3"/>
    </row>
    <row r="19" spans="2:11" ht="15">
      <c r="B19" s="3" t="s">
        <v>1890</v>
      </c>
      <c r="C19" s="3" t="s">
        <v>14133</v>
      </c>
      <c r="D19" s="3" t="s">
        <v>1038</v>
      </c>
      <c r="E19" s="7"/>
      <c r="F19" s="3" t="s">
        <v>14134</v>
      </c>
      <c r="G19" s="3" t="s">
        <v>14135</v>
      </c>
      <c r="H19" s="3" t="s">
        <v>1098</v>
      </c>
      <c r="I19" s="7" t="s">
        <v>1076</v>
      </c>
      <c r="J19" s="3"/>
      <c r="K19" s="3"/>
    </row>
    <row r="20" spans="2:11" ht="15">
      <c r="B20" s="3" t="s">
        <v>1619</v>
      </c>
      <c r="C20" s="3" t="s">
        <v>14136</v>
      </c>
      <c r="D20" s="3" t="s">
        <v>1038</v>
      </c>
      <c r="E20" s="7"/>
      <c r="F20" s="3" t="s">
        <v>14137</v>
      </c>
      <c r="G20" s="3" t="s">
        <v>14138</v>
      </c>
      <c r="H20" s="3" t="s">
        <v>14139</v>
      </c>
      <c r="I20" s="7" t="s">
        <v>1049</v>
      </c>
      <c r="J20" s="3"/>
      <c r="K20" s="3"/>
    </row>
    <row r="21" spans="2:11" ht="15">
      <c r="B21" s="3" t="s">
        <v>1895</v>
      </c>
      <c r="C21" s="3" t="s">
        <v>14140</v>
      </c>
      <c r="D21" s="3" t="s">
        <v>1038</v>
      </c>
      <c r="E21" s="7"/>
      <c r="F21" s="3" t="s">
        <v>14141</v>
      </c>
      <c r="G21" s="3" t="s">
        <v>14142</v>
      </c>
      <c r="H21" s="3" t="s">
        <v>1098</v>
      </c>
      <c r="I21" s="7" t="s">
        <v>1076</v>
      </c>
      <c r="J21" s="3"/>
      <c r="K21" s="3"/>
    </row>
    <row r="22" spans="2:11" ht="15">
      <c r="B22" s="3" t="s">
        <v>1912</v>
      </c>
      <c r="C22" s="3" t="s">
        <v>14143</v>
      </c>
      <c r="D22" s="3" t="s">
        <v>1038</v>
      </c>
      <c r="E22" s="7"/>
      <c r="F22" s="3" t="s">
        <v>14144</v>
      </c>
      <c r="G22" s="3" t="s">
        <v>14145</v>
      </c>
      <c r="H22" s="3" t="s">
        <v>14146</v>
      </c>
      <c r="I22" s="7" t="s">
        <v>1049</v>
      </c>
      <c r="J22" s="3"/>
      <c r="K22" s="3"/>
    </row>
    <row r="23" spans="2:11" ht="15">
      <c r="B23" s="3" t="s">
        <v>1140</v>
      </c>
      <c r="C23" s="3" t="s">
        <v>14147</v>
      </c>
      <c r="D23" s="3" t="s">
        <v>1038</v>
      </c>
      <c r="E23" s="7"/>
      <c r="F23" s="3" t="s">
        <v>14148</v>
      </c>
      <c r="G23" s="3" t="s">
        <v>14149</v>
      </c>
      <c r="H23" s="3" t="s">
        <v>1098</v>
      </c>
      <c r="I23" s="7" t="s">
        <v>1076</v>
      </c>
      <c r="J23" s="3"/>
      <c r="K23" s="3"/>
    </row>
    <row r="24" spans="2:11" ht="15">
      <c r="B24" s="3" t="s">
        <v>1588</v>
      </c>
      <c r="C24" s="3" t="s">
        <v>14150</v>
      </c>
      <c r="D24" s="3" t="s">
        <v>1573</v>
      </c>
      <c r="E24" s="7"/>
      <c r="F24" s="3" t="s">
        <v>14151</v>
      </c>
      <c r="G24" s="3" t="s">
        <v>14152</v>
      </c>
      <c r="H24" s="3" t="s">
        <v>1098</v>
      </c>
      <c r="I24" s="7" t="s">
        <v>1618</v>
      </c>
      <c r="J24" s="3"/>
      <c r="K24" s="3"/>
    </row>
    <row r="25" spans="2:11" ht="15">
      <c r="B25" s="3" t="s">
        <v>1899</v>
      </c>
      <c r="C25" s="3" t="s">
        <v>14153</v>
      </c>
      <c r="D25" s="3" t="s">
        <v>1573</v>
      </c>
      <c r="E25" s="7"/>
      <c r="F25" s="3" t="s">
        <v>14154</v>
      </c>
      <c r="G25" s="3" t="s">
        <v>14155</v>
      </c>
      <c r="H25" s="3" t="s">
        <v>14156</v>
      </c>
      <c r="I25" s="7" t="s">
        <v>1618</v>
      </c>
      <c r="J25" s="3"/>
      <c r="K25" s="3"/>
    </row>
    <row r="26" spans="2:11" ht="15">
      <c r="B26" s="3" t="s">
        <v>1902</v>
      </c>
      <c r="C26" s="3" t="s">
        <v>14157</v>
      </c>
      <c r="D26" s="3" t="s">
        <v>1573</v>
      </c>
      <c r="E26" s="7"/>
      <c r="F26" s="3" t="s">
        <v>14158</v>
      </c>
      <c r="G26" s="3" t="s">
        <v>14159</v>
      </c>
      <c r="H26" s="3" t="s">
        <v>1098</v>
      </c>
      <c r="I26" s="7" t="s">
        <v>1618</v>
      </c>
      <c r="J26" s="3"/>
      <c r="K26" s="3"/>
    </row>
    <row r="27" spans="2:11" ht="15">
      <c r="B27" s="3" t="s">
        <v>1146</v>
      </c>
      <c r="C27" s="3" t="s">
        <v>14160</v>
      </c>
      <c r="D27" s="3" t="s">
        <v>1842</v>
      </c>
      <c r="E27" s="7"/>
      <c r="F27" s="3" t="s">
        <v>14161</v>
      </c>
      <c r="G27" s="3" t="s">
        <v>14162</v>
      </c>
      <c r="H27" s="3" t="s">
        <v>14163</v>
      </c>
      <c r="I27" s="7" t="s">
        <v>1042</v>
      </c>
      <c r="J27" s="3"/>
      <c r="K27" s="3"/>
    </row>
    <row r="28" spans="2:11" ht="15">
      <c r="B28" s="3" t="s">
        <v>1909</v>
      </c>
      <c r="C28" s="3" t="s">
        <v>14164</v>
      </c>
      <c r="D28" s="3" t="s">
        <v>1038</v>
      </c>
      <c r="E28" s="7"/>
      <c r="F28" s="3" t="s">
        <v>14165</v>
      </c>
      <c r="G28" s="3" t="s">
        <v>14166</v>
      </c>
      <c r="H28" s="3" t="s">
        <v>14167</v>
      </c>
      <c r="I28" s="7" t="s">
        <v>1049</v>
      </c>
      <c r="J28" s="3"/>
      <c r="K28" s="3"/>
    </row>
    <row r="29" spans="2:11" ht="15">
      <c r="B29" s="3" t="s">
        <v>1301</v>
      </c>
      <c r="C29" s="3" t="s">
        <v>14168</v>
      </c>
      <c r="D29" s="3" t="s">
        <v>1038</v>
      </c>
      <c r="E29" s="7"/>
      <c r="F29" s="3" t="s">
        <v>14169</v>
      </c>
      <c r="G29" s="3" t="s">
        <v>14170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1906</v>
      </c>
      <c r="C30" s="3" t="s">
        <v>14171</v>
      </c>
      <c r="D30" s="3" t="s">
        <v>1573</v>
      </c>
      <c r="E30" s="7"/>
      <c r="F30" s="3" t="s">
        <v>14172</v>
      </c>
      <c r="G30" s="3" t="s">
        <v>14173</v>
      </c>
      <c r="H30" s="3" t="s">
        <v>1098</v>
      </c>
      <c r="I30" s="7" t="s">
        <v>1618</v>
      </c>
      <c r="J30" s="3"/>
      <c r="K30" s="3"/>
    </row>
    <row r="31" spans="2:11" ht="15">
      <c r="B31" s="3" t="s">
        <v>1169</v>
      </c>
      <c r="C31" s="3" t="s">
        <v>14174</v>
      </c>
      <c r="D31" s="3" t="s">
        <v>1066</v>
      </c>
      <c r="E31" s="7" t="s">
        <v>1095</v>
      </c>
      <c r="F31" s="3" t="s">
        <v>14175</v>
      </c>
      <c r="G31" s="3" t="s">
        <v>14176</v>
      </c>
      <c r="H31" s="3" t="s">
        <v>1098</v>
      </c>
      <c r="I31" s="7" t="s">
        <v>1042</v>
      </c>
      <c r="J31" s="3"/>
      <c r="K31" s="3"/>
    </row>
    <row r="32" spans="2:11" ht="15">
      <c r="B32" s="3" t="s">
        <v>1319</v>
      </c>
      <c r="C32" s="3" t="s">
        <v>14177</v>
      </c>
      <c r="D32" s="3" t="s">
        <v>1573</v>
      </c>
      <c r="E32" s="7"/>
      <c r="F32" s="3" t="s">
        <v>14178</v>
      </c>
      <c r="G32" s="3" t="s">
        <v>9889</v>
      </c>
      <c r="H32" s="3" t="s">
        <v>1098</v>
      </c>
      <c r="I32" s="7" t="s">
        <v>1618</v>
      </c>
      <c r="J32" s="3"/>
      <c r="K32" s="3"/>
    </row>
    <row r="33" spans="2:11" ht="15">
      <c r="B33" s="3" t="s">
        <v>1567</v>
      </c>
      <c r="C33" s="3" t="s">
        <v>14179</v>
      </c>
      <c r="D33" s="3" t="s">
        <v>1038</v>
      </c>
      <c r="E33" s="7"/>
      <c r="F33" s="3" t="s">
        <v>14180</v>
      </c>
      <c r="G33" s="3" t="s">
        <v>14181</v>
      </c>
      <c r="H33" s="3" t="s">
        <v>1098</v>
      </c>
      <c r="I33" s="7" t="s">
        <v>1049</v>
      </c>
      <c r="J33" s="3"/>
      <c r="K33" s="3"/>
    </row>
    <row r="34" spans="2:11" ht="15">
      <c r="B34" s="3" t="s">
        <v>1681</v>
      </c>
      <c r="C34" s="3" t="s">
        <v>14182</v>
      </c>
      <c r="D34" s="3" t="s">
        <v>1038</v>
      </c>
      <c r="E34" s="7"/>
      <c r="F34" s="3" t="s">
        <v>14183</v>
      </c>
      <c r="G34" s="3" t="s">
        <v>9904</v>
      </c>
      <c r="H34" s="3" t="s">
        <v>1098</v>
      </c>
      <c r="I34" s="7" t="s">
        <v>1049</v>
      </c>
      <c r="J34" s="3"/>
      <c r="K34" s="3"/>
    </row>
    <row r="35" spans="2:11" ht="15">
      <c r="B35" s="3" t="s">
        <v>1472</v>
      </c>
      <c r="C35" s="3" t="s">
        <v>14184</v>
      </c>
      <c r="D35" s="3" t="s">
        <v>1573</v>
      </c>
      <c r="E35" s="7"/>
      <c r="F35" s="3" t="s">
        <v>14185</v>
      </c>
      <c r="G35" s="3" t="s">
        <v>9907</v>
      </c>
      <c r="H35" s="3" t="s">
        <v>1098</v>
      </c>
      <c r="I35" s="7" t="s">
        <v>1618</v>
      </c>
      <c r="J35" s="3"/>
      <c r="K35" s="3"/>
    </row>
    <row r="36" spans="2:11" ht="15">
      <c r="B36" s="3" t="s">
        <v>1380</v>
      </c>
      <c r="C36" s="3" t="s">
        <v>14186</v>
      </c>
      <c r="D36" s="3" t="s">
        <v>1038</v>
      </c>
      <c r="E36" s="7"/>
      <c r="F36" s="3" t="s">
        <v>13837</v>
      </c>
      <c r="G36" s="3" t="s">
        <v>3541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1388</v>
      </c>
      <c r="C37" s="3" t="s">
        <v>14187</v>
      </c>
      <c r="D37" s="3" t="s">
        <v>1038</v>
      </c>
      <c r="E37" s="7"/>
      <c r="F37" s="3" t="s">
        <v>13841</v>
      </c>
      <c r="G37" s="3" t="s">
        <v>3538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1392</v>
      </c>
      <c r="C38" s="3" t="s">
        <v>14188</v>
      </c>
      <c r="D38" s="3" t="s">
        <v>1573</v>
      </c>
      <c r="E38" s="7"/>
      <c r="F38" s="3" t="s">
        <v>13844</v>
      </c>
      <c r="G38" s="3" t="s">
        <v>3535</v>
      </c>
      <c r="H38" s="3" t="s">
        <v>1098</v>
      </c>
      <c r="I38" s="7" t="s">
        <v>1618</v>
      </c>
      <c r="J38" s="3"/>
      <c r="K38" s="3"/>
    </row>
    <row r="39" spans="2:11" ht="15">
      <c r="B39" s="3" t="s">
        <v>1384</v>
      </c>
      <c r="C39" s="3" t="s">
        <v>14189</v>
      </c>
      <c r="D39" s="3" t="s">
        <v>1038</v>
      </c>
      <c r="E39" s="7"/>
      <c r="F39" s="3" t="s">
        <v>3602</v>
      </c>
      <c r="G39" s="3" t="s">
        <v>1032</v>
      </c>
      <c r="H39" s="3" t="s">
        <v>1098</v>
      </c>
      <c r="I39" s="7" t="s">
        <v>2079</v>
      </c>
      <c r="J39" s="3"/>
      <c r="K39" s="3"/>
    </row>
    <row r="40" spans="2:11" ht="15">
      <c r="B40" s="3" t="s">
        <v>1448</v>
      </c>
      <c r="C40" s="3" t="s">
        <v>14190</v>
      </c>
      <c r="D40" s="3" t="s">
        <v>1038</v>
      </c>
      <c r="E40" s="7"/>
      <c r="F40" s="3" t="s">
        <v>14191</v>
      </c>
      <c r="G40" s="3" t="s">
        <v>14192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1223</v>
      </c>
      <c r="C41" s="3" t="s">
        <v>14193</v>
      </c>
      <c r="D41" s="3" t="s">
        <v>1038</v>
      </c>
      <c r="E41" s="7"/>
      <c r="F41" s="3" t="s">
        <v>14194</v>
      </c>
      <c r="G41" s="3" t="s">
        <v>14195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1215</v>
      </c>
      <c r="C42" s="3" t="s">
        <v>14196</v>
      </c>
      <c r="D42" s="3" t="s">
        <v>1573</v>
      </c>
      <c r="E42" s="7"/>
      <c r="F42" s="3" t="s">
        <v>14197</v>
      </c>
      <c r="G42" s="3" t="s">
        <v>14198</v>
      </c>
      <c r="H42" s="3" t="s">
        <v>1098</v>
      </c>
      <c r="I42" s="7" t="s">
        <v>1618</v>
      </c>
      <c r="J42" s="3"/>
      <c r="K42" s="3"/>
    </row>
    <row r="43" spans="2:11" ht="15">
      <c r="B43" s="3" t="s">
        <v>1219</v>
      </c>
      <c r="C43" s="3" t="s">
        <v>14199</v>
      </c>
      <c r="D43" s="3" t="s">
        <v>1038</v>
      </c>
      <c r="E43" s="7"/>
      <c r="F43" s="3" t="s">
        <v>14200</v>
      </c>
      <c r="G43" s="3" t="s">
        <v>14201</v>
      </c>
      <c r="H43" s="3" t="s">
        <v>1098</v>
      </c>
      <c r="I43" s="7" t="s">
        <v>1049</v>
      </c>
      <c r="J43" s="3"/>
      <c r="K43" s="3"/>
    </row>
    <row r="44" spans="2:11" ht="15">
      <c r="B44" s="3" t="s">
        <v>1227</v>
      </c>
      <c r="C44" s="3" t="s">
        <v>14202</v>
      </c>
      <c r="D44" s="3" t="s">
        <v>1038</v>
      </c>
      <c r="E44" s="7"/>
      <c r="F44" s="3" t="s">
        <v>14203</v>
      </c>
      <c r="G44" s="3" t="s">
        <v>14204</v>
      </c>
      <c r="H44" s="3" t="s">
        <v>1098</v>
      </c>
      <c r="I44" s="7" t="s">
        <v>1049</v>
      </c>
      <c r="J44" s="3"/>
      <c r="K44" s="3"/>
    </row>
    <row r="45" spans="2:11" ht="15">
      <c r="B45" s="3" t="s">
        <v>1191</v>
      </c>
      <c r="C45" s="3" t="s">
        <v>14205</v>
      </c>
      <c r="D45" s="3" t="s">
        <v>1573</v>
      </c>
      <c r="E45" s="7"/>
      <c r="F45" s="3" t="s">
        <v>14206</v>
      </c>
      <c r="G45" s="3" t="s">
        <v>14207</v>
      </c>
      <c r="H45" s="3" t="s">
        <v>1098</v>
      </c>
      <c r="I45" s="7" t="s">
        <v>1618</v>
      </c>
      <c r="J45" s="3"/>
      <c r="K45" s="3"/>
    </row>
    <row r="46" spans="2:11" ht="15">
      <c r="B46" s="3" t="s">
        <v>1195</v>
      </c>
      <c r="C46" s="3" t="s">
        <v>14208</v>
      </c>
      <c r="D46" s="3" t="s">
        <v>1038</v>
      </c>
      <c r="E46" s="7"/>
      <c r="F46" s="3" t="s">
        <v>14209</v>
      </c>
      <c r="G46" s="3" t="s">
        <v>14210</v>
      </c>
      <c r="H46" s="3" t="s">
        <v>1098</v>
      </c>
      <c r="I46" s="7" t="s">
        <v>1049</v>
      </c>
      <c r="J46" s="3"/>
      <c r="K46" s="3"/>
    </row>
    <row r="47" spans="2:11" ht="15">
      <c r="B47" s="3" t="s">
        <v>1187</v>
      </c>
      <c r="C47" s="3" t="s">
        <v>14211</v>
      </c>
      <c r="D47" s="3" t="s">
        <v>1038</v>
      </c>
      <c r="E47" s="7"/>
      <c r="F47" s="3" t="s">
        <v>14212</v>
      </c>
      <c r="G47" s="3" t="s">
        <v>14213</v>
      </c>
      <c r="H47" s="3" t="s">
        <v>1098</v>
      </c>
      <c r="I47" s="7" t="s">
        <v>1049</v>
      </c>
      <c r="J47" s="3"/>
      <c r="K47" s="3"/>
    </row>
    <row r="48" spans="2:11" ht="15">
      <c r="B48" s="3" t="s">
        <v>1416</v>
      </c>
      <c r="C48" s="3" t="s">
        <v>14214</v>
      </c>
      <c r="D48" s="3" t="s">
        <v>1573</v>
      </c>
      <c r="E48" s="7"/>
      <c r="F48" s="3" t="s">
        <v>14215</v>
      </c>
      <c r="G48" s="3" t="s">
        <v>14216</v>
      </c>
      <c r="H48" s="3" t="s">
        <v>1098</v>
      </c>
      <c r="I48" s="7" t="s">
        <v>1618</v>
      </c>
      <c r="J48" s="3"/>
      <c r="K48" s="3"/>
    </row>
    <row r="49" spans="2:11" ht="15">
      <c r="B49" s="3" t="s">
        <v>1916</v>
      </c>
      <c r="C49" s="3" t="s">
        <v>14217</v>
      </c>
      <c r="D49" s="3" t="s">
        <v>1038</v>
      </c>
      <c r="E49" s="7"/>
      <c r="F49" s="3" t="s">
        <v>14218</v>
      </c>
      <c r="G49" s="3" t="s">
        <v>13988</v>
      </c>
      <c r="H49" s="3" t="s">
        <v>1098</v>
      </c>
      <c r="I49" s="7" t="s">
        <v>1049</v>
      </c>
      <c r="J49" s="3"/>
      <c r="K49" s="3"/>
    </row>
    <row r="50" spans="2:11" ht="15">
      <c r="B50" s="3" t="s">
        <v>1424</v>
      </c>
      <c r="C50" s="3" t="s">
        <v>14219</v>
      </c>
      <c r="D50" s="3" t="s">
        <v>1038</v>
      </c>
      <c r="E50" s="7"/>
      <c r="F50" s="3" t="s">
        <v>14220</v>
      </c>
      <c r="G50" s="3" t="s">
        <v>13991</v>
      </c>
      <c r="H50" s="3" t="s">
        <v>1098</v>
      </c>
      <c r="I50" s="7" t="s">
        <v>1049</v>
      </c>
      <c r="J50" s="3"/>
      <c r="K50" s="3"/>
    </row>
    <row r="51" spans="2:11" ht="15">
      <c r="B51" s="3" t="s">
        <v>1428</v>
      </c>
      <c r="C51" s="3" t="s">
        <v>14221</v>
      </c>
      <c r="D51" s="3" t="s">
        <v>1573</v>
      </c>
      <c r="E51" s="7"/>
      <c r="F51" s="3" t="s">
        <v>14222</v>
      </c>
      <c r="G51" s="3" t="s">
        <v>13994</v>
      </c>
      <c r="H51" s="3" t="s">
        <v>1098</v>
      </c>
      <c r="I51" s="7" t="s">
        <v>1618</v>
      </c>
      <c r="J51" s="3"/>
      <c r="K51" s="3"/>
    </row>
    <row r="52" spans="2:11" ht="15">
      <c r="B52" s="3" t="s">
        <v>1420</v>
      </c>
      <c r="C52" s="3" t="s">
        <v>14223</v>
      </c>
      <c r="D52" s="3" t="s">
        <v>1038</v>
      </c>
      <c r="E52" s="7"/>
      <c r="F52" s="3" t="s">
        <v>14224</v>
      </c>
      <c r="G52" s="3" t="s">
        <v>14225</v>
      </c>
      <c r="H52" s="3" t="s">
        <v>1098</v>
      </c>
      <c r="I52" s="7" t="s">
        <v>1049</v>
      </c>
      <c r="J52" s="3"/>
      <c r="K52" s="3"/>
    </row>
    <row r="53" spans="2:11" ht="15">
      <c r="B53" s="3" t="s">
        <v>1571</v>
      </c>
      <c r="C53" s="3" t="s">
        <v>14226</v>
      </c>
      <c r="D53" s="3" t="s">
        <v>1038</v>
      </c>
      <c r="E53" s="7"/>
      <c r="F53" s="3" t="s">
        <v>14227</v>
      </c>
      <c r="G53" s="3" t="s">
        <v>14228</v>
      </c>
      <c r="H53" s="3" t="s">
        <v>1098</v>
      </c>
      <c r="I53" s="7" t="s">
        <v>1049</v>
      </c>
      <c r="J53" s="3"/>
      <c r="K53" s="3"/>
    </row>
    <row r="54" spans="2:11" ht="15">
      <c r="B54" s="3" t="s">
        <v>1765</v>
      </c>
      <c r="C54" s="3" t="s">
        <v>14229</v>
      </c>
      <c r="D54" s="3" t="s">
        <v>1573</v>
      </c>
      <c r="E54" s="7"/>
      <c r="F54" s="3" t="s">
        <v>14230</v>
      </c>
      <c r="G54" s="3" t="s">
        <v>14231</v>
      </c>
      <c r="H54" s="3" t="s">
        <v>1098</v>
      </c>
      <c r="I54" s="7" t="s">
        <v>1049</v>
      </c>
      <c r="J54" s="3"/>
      <c r="K54" s="3"/>
    </row>
    <row r="55" spans="2:11" ht="15">
      <c r="B55" s="3" t="s">
        <v>1920</v>
      </c>
      <c r="C55" s="3" t="s">
        <v>14232</v>
      </c>
      <c r="D55" s="3" t="s">
        <v>1038</v>
      </c>
      <c r="E55" s="7"/>
      <c r="F55" s="3" t="s">
        <v>14233</v>
      </c>
      <c r="G55" s="3" t="s">
        <v>13943</v>
      </c>
      <c r="H55" s="3" t="s">
        <v>1098</v>
      </c>
      <c r="I55" s="7" t="s">
        <v>1049</v>
      </c>
      <c r="J55" s="3"/>
      <c r="K55" s="3"/>
    </row>
    <row r="56" spans="2:11" ht="15">
      <c r="B56" s="3" t="s">
        <v>1924</v>
      </c>
      <c r="C56" s="3" t="s">
        <v>14234</v>
      </c>
      <c r="D56" s="3" t="s">
        <v>1038</v>
      </c>
      <c r="E56" s="7"/>
      <c r="F56" s="3" t="s">
        <v>14235</v>
      </c>
      <c r="G56" s="3" t="s">
        <v>13946</v>
      </c>
      <c r="H56" s="3" t="s">
        <v>1098</v>
      </c>
      <c r="I56" s="7" t="s">
        <v>1049</v>
      </c>
      <c r="J56" s="3"/>
      <c r="K56" s="3"/>
    </row>
    <row r="57" spans="2:11" ht="15">
      <c r="B57" s="3" t="s">
        <v>1928</v>
      </c>
      <c r="C57" s="3" t="s">
        <v>14236</v>
      </c>
      <c r="D57" s="3" t="s">
        <v>1573</v>
      </c>
      <c r="E57" s="7"/>
      <c r="F57" s="3" t="s">
        <v>14237</v>
      </c>
      <c r="G57" s="3" t="s">
        <v>14238</v>
      </c>
      <c r="H57" s="3" t="s">
        <v>1098</v>
      </c>
      <c r="I57" s="7" t="s">
        <v>1618</v>
      </c>
      <c r="J57" s="3"/>
      <c r="K57" s="3"/>
    </row>
    <row r="58" spans="2:11" ht="15">
      <c r="B58" s="3" t="s">
        <v>1931</v>
      </c>
      <c r="C58" s="3" t="s">
        <v>14239</v>
      </c>
      <c r="D58" s="3" t="s">
        <v>1038</v>
      </c>
      <c r="E58" s="7"/>
      <c r="F58" s="3" t="s">
        <v>14240</v>
      </c>
      <c r="G58" s="3" t="s">
        <v>13961</v>
      </c>
      <c r="H58" s="3" t="s">
        <v>1098</v>
      </c>
      <c r="I58" s="7" t="s">
        <v>1049</v>
      </c>
      <c r="J58" s="3"/>
      <c r="K58" s="3"/>
    </row>
    <row r="59" spans="2:11" ht="15">
      <c r="B59" s="3" t="s">
        <v>1934</v>
      </c>
      <c r="C59" s="3" t="s">
        <v>14241</v>
      </c>
      <c r="D59" s="3" t="s">
        <v>1038</v>
      </c>
      <c r="E59" s="7"/>
      <c r="F59" s="3" t="s">
        <v>14242</v>
      </c>
      <c r="G59" s="3" t="s">
        <v>13964</v>
      </c>
      <c r="H59" s="3" t="s">
        <v>1098</v>
      </c>
      <c r="I59" s="7" t="s">
        <v>1049</v>
      </c>
      <c r="J59" s="3"/>
      <c r="K59" s="3"/>
    </row>
    <row r="60" spans="2:11" ht="15">
      <c r="B60" s="3" t="s">
        <v>1938</v>
      </c>
      <c r="C60" s="3" t="s">
        <v>14243</v>
      </c>
      <c r="D60" s="3" t="s">
        <v>1573</v>
      </c>
      <c r="E60" s="7"/>
      <c r="F60" s="3" t="s">
        <v>14244</v>
      </c>
      <c r="G60" s="3" t="s">
        <v>13967</v>
      </c>
      <c r="H60" s="3" t="s">
        <v>1098</v>
      </c>
      <c r="I60" s="7" t="s">
        <v>1618</v>
      </c>
      <c r="J60" s="3"/>
      <c r="K60" s="3"/>
    </row>
    <row r="61" spans="2:11" ht="15">
      <c r="B61" s="3" t="s">
        <v>1942</v>
      </c>
      <c r="C61" s="3" t="s">
        <v>14245</v>
      </c>
      <c r="D61" s="3" t="s">
        <v>1038</v>
      </c>
      <c r="E61" s="7"/>
      <c r="F61" s="3" t="s">
        <v>14246</v>
      </c>
      <c r="G61" s="3" t="s">
        <v>14247</v>
      </c>
      <c r="H61" s="3" t="s">
        <v>1098</v>
      </c>
      <c r="I61" s="7" t="s">
        <v>1049</v>
      </c>
      <c r="J61" s="3"/>
      <c r="K61" s="3"/>
    </row>
    <row r="62" spans="2:11" ht="15">
      <c r="B62" s="3" t="s">
        <v>1495</v>
      </c>
      <c r="C62" s="3" t="s">
        <v>14248</v>
      </c>
      <c r="D62" s="3" t="s">
        <v>1038</v>
      </c>
      <c r="E62" s="7"/>
      <c r="F62" s="3" t="s">
        <v>14249</v>
      </c>
      <c r="G62" s="3" t="s">
        <v>14250</v>
      </c>
      <c r="H62" s="3" t="s">
        <v>1098</v>
      </c>
      <c r="I62" s="7" t="s">
        <v>1049</v>
      </c>
      <c r="J62" s="3"/>
      <c r="K62" s="3"/>
    </row>
    <row r="63" spans="2:11" ht="15">
      <c r="B63" s="3" t="s">
        <v>1481</v>
      </c>
      <c r="C63" s="3" t="s">
        <v>14251</v>
      </c>
      <c r="D63" s="3" t="s">
        <v>1573</v>
      </c>
      <c r="E63" s="7"/>
      <c r="F63" s="3" t="s">
        <v>14252</v>
      </c>
      <c r="G63" s="3" t="s">
        <v>14253</v>
      </c>
      <c r="H63" s="3" t="s">
        <v>1098</v>
      </c>
      <c r="I63" s="7" t="s">
        <v>1618</v>
      </c>
      <c r="J63" s="3"/>
      <c r="K63" s="3"/>
    </row>
    <row r="64" spans="2:11" ht="15">
      <c r="B64" s="3" t="s">
        <v>1347</v>
      </c>
      <c r="C64" s="3" t="s">
        <v>14254</v>
      </c>
      <c r="D64" s="3" t="s">
        <v>1038</v>
      </c>
      <c r="E64" s="7"/>
      <c r="F64" s="3" t="s">
        <v>14255</v>
      </c>
      <c r="G64" s="3" t="s">
        <v>14256</v>
      </c>
      <c r="H64" s="3" t="s">
        <v>1098</v>
      </c>
      <c r="I64" s="7" t="s">
        <v>1049</v>
      </c>
      <c r="J64" s="3"/>
      <c r="K64" s="3"/>
    </row>
    <row r="65" spans="2:11" ht="15">
      <c r="B65" s="3" t="s">
        <v>1375</v>
      </c>
      <c r="C65" s="3" t="s">
        <v>14257</v>
      </c>
      <c r="D65" s="3" t="s">
        <v>1038</v>
      </c>
      <c r="E65" s="7"/>
      <c r="F65" s="3" t="s">
        <v>14258</v>
      </c>
      <c r="G65" s="3" t="s">
        <v>14259</v>
      </c>
      <c r="H65" s="3" t="s">
        <v>1098</v>
      </c>
      <c r="I65" s="7" t="s">
        <v>1049</v>
      </c>
      <c r="J65" s="3"/>
      <c r="K65" s="3"/>
    </row>
    <row r="66" spans="2:11" ht="15">
      <c r="B66" s="3" t="s">
        <v>1252</v>
      </c>
      <c r="C66" s="3" t="s">
        <v>14260</v>
      </c>
      <c r="D66" s="3" t="s">
        <v>1573</v>
      </c>
      <c r="E66" s="7"/>
      <c r="F66" s="3" t="s">
        <v>14261</v>
      </c>
      <c r="G66" s="3" t="s">
        <v>14262</v>
      </c>
      <c r="H66" s="3" t="s">
        <v>1098</v>
      </c>
      <c r="I66" s="7" t="s">
        <v>1618</v>
      </c>
      <c r="J66" s="3"/>
      <c r="K66" s="3"/>
    </row>
    <row r="67" spans="2:11" ht="15">
      <c r="B67" s="3" t="s">
        <v>1055</v>
      </c>
      <c r="C67" s="3" t="s">
        <v>14263</v>
      </c>
      <c r="D67" s="3" t="s">
        <v>1573</v>
      </c>
      <c r="E67" s="7"/>
      <c r="F67" s="3" t="s">
        <v>1615</v>
      </c>
      <c r="G67" s="3" t="s">
        <v>1616</v>
      </c>
      <c r="H67" s="3" t="s">
        <v>1098</v>
      </c>
      <c r="I67" s="7" t="s">
        <v>1618</v>
      </c>
      <c r="J67" s="3" t="s">
        <v>1043</v>
      </c>
      <c r="K67" s="3" t="s">
        <v>1043</v>
      </c>
    </row>
    <row r="68" spans="2:11" ht="15">
      <c r="B68" s="3" t="s">
        <v>1182</v>
      </c>
      <c r="C68" s="3" t="s">
        <v>14264</v>
      </c>
      <c r="D68" s="3" t="s">
        <v>1038</v>
      </c>
      <c r="E68" s="7"/>
      <c r="F68" s="3" t="s">
        <v>14265</v>
      </c>
      <c r="G68" s="3" t="s">
        <v>14266</v>
      </c>
      <c r="H68" s="3" t="s">
        <v>14266</v>
      </c>
      <c r="I68" s="7" t="s">
        <v>3600</v>
      </c>
      <c r="J68" s="3"/>
      <c r="K68" s="3"/>
    </row>
    <row r="69" spans="2:11" ht="15">
      <c r="B69" s="3" t="s">
        <v>1592</v>
      </c>
      <c r="C69" s="3" t="s">
        <v>14267</v>
      </c>
      <c r="D69" s="3" t="s">
        <v>1573</v>
      </c>
      <c r="E69" s="7"/>
      <c r="F69" s="3" t="s">
        <v>14268</v>
      </c>
      <c r="G69" s="3" t="s">
        <v>14269</v>
      </c>
      <c r="H69" s="3" t="s">
        <v>14269</v>
      </c>
      <c r="I69" s="7" t="s">
        <v>3600</v>
      </c>
      <c r="J69" s="3"/>
      <c r="K69" s="3"/>
    </row>
    <row r="70" spans="2:11" ht="15">
      <c r="B70" s="3" t="s">
        <v>1476</v>
      </c>
      <c r="C70" s="3" t="s">
        <v>14270</v>
      </c>
      <c r="D70" s="3" t="s">
        <v>1038</v>
      </c>
      <c r="E70" s="7"/>
      <c r="F70" s="3" t="s">
        <v>14271</v>
      </c>
      <c r="G70" s="3" t="s">
        <v>14272</v>
      </c>
      <c r="H70" s="3" t="s">
        <v>14272</v>
      </c>
      <c r="I70" s="7" t="s">
        <v>3600</v>
      </c>
      <c r="J70" s="3"/>
      <c r="K70" s="3"/>
    </row>
    <row r="71" spans="2:11" ht="15">
      <c r="B71" s="3" t="s">
        <v>1676</v>
      </c>
      <c r="C71" s="3" t="s">
        <v>14273</v>
      </c>
      <c r="D71" s="3" t="s">
        <v>1038</v>
      </c>
      <c r="E71" s="7"/>
      <c r="F71" s="3" t="s">
        <v>2945</v>
      </c>
      <c r="G71" s="3" t="s">
        <v>3715</v>
      </c>
      <c r="H71" s="3" t="s">
        <v>1098</v>
      </c>
      <c r="I71" s="7" t="s">
        <v>1042</v>
      </c>
      <c r="J71" s="3"/>
      <c r="K71" s="3"/>
    </row>
    <row r="72" spans="2:11" ht="15">
      <c r="B72" s="3" t="s">
        <v>1362</v>
      </c>
      <c r="C72" s="3" t="s">
        <v>14274</v>
      </c>
      <c r="D72" s="3" t="s">
        <v>1038</v>
      </c>
      <c r="E72" s="7"/>
      <c r="F72" s="3" t="s">
        <v>9317</v>
      </c>
      <c r="G72" s="3" t="s">
        <v>13859</v>
      </c>
      <c r="H72" s="3" t="s">
        <v>1098</v>
      </c>
      <c r="I72" s="7" t="s">
        <v>1049</v>
      </c>
      <c r="J72" s="3"/>
      <c r="K72" s="3"/>
    </row>
    <row r="73" spans="2:11" ht="15">
      <c r="B73" s="3" t="s">
        <v>1126</v>
      </c>
      <c r="C73" s="3" t="s">
        <v>14275</v>
      </c>
      <c r="D73" s="3" t="s">
        <v>1038</v>
      </c>
      <c r="E73" s="7"/>
      <c r="F73" s="3" t="s">
        <v>9321</v>
      </c>
      <c r="G73" s="3" t="s">
        <v>13861</v>
      </c>
      <c r="H73" s="3" t="s">
        <v>1098</v>
      </c>
      <c r="I73" s="7" t="s">
        <v>1049</v>
      </c>
      <c r="J73" s="3"/>
      <c r="K73" s="3"/>
    </row>
    <row r="74" spans="2:11" ht="15">
      <c r="B74" s="3" t="s">
        <v>1725</v>
      </c>
      <c r="C74" s="3" t="s">
        <v>14276</v>
      </c>
      <c r="D74" s="3" t="s">
        <v>1038</v>
      </c>
      <c r="E74" s="7"/>
      <c r="F74" s="3" t="s">
        <v>1673</v>
      </c>
      <c r="G74" s="3" t="s">
        <v>1674</v>
      </c>
      <c r="H74" s="3" t="s">
        <v>2359</v>
      </c>
      <c r="I74" s="7"/>
      <c r="J74" s="3"/>
      <c r="K74" s="3"/>
    </row>
    <row r="75" spans="2:11" ht="15">
      <c r="B75" s="3" t="s">
        <v>1173</v>
      </c>
      <c r="C75" s="3" t="s">
        <v>14277</v>
      </c>
      <c r="D75" s="3" t="s">
        <v>1066</v>
      </c>
      <c r="E75" s="7" t="s">
        <v>1095</v>
      </c>
      <c r="F75" s="3" t="s">
        <v>14278</v>
      </c>
      <c r="G75" s="3" t="s">
        <v>14279</v>
      </c>
      <c r="H75" s="3" t="s">
        <v>14279</v>
      </c>
      <c r="I75" s="7"/>
      <c r="J75" s="3"/>
      <c r="K7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K9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14280</v>
      </c>
      <c r="D4" s="4" t="s">
        <v>1019</v>
      </c>
      <c r="E4" s="3" t="s">
        <v>385</v>
      </c>
    </row>
    <row r="5" spans="1:11" ht="16">
      <c r="B5" s="4" t="s">
        <v>1020</v>
      </c>
      <c r="C5" s="13" t="s">
        <v>388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386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14281</v>
      </c>
      <c r="D9" s="3" t="s">
        <v>1038</v>
      </c>
      <c r="E9" s="7"/>
      <c r="F9" s="3" t="s">
        <v>14282</v>
      </c>
      <c r="G9" s="3" t="s">
        <v>14283</v>
      </c>
      <c r="H9" s="3" t="s">
        <v>14284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14285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14286</v>
      </c>
      <c r="D11" s="3" t="s">
        <v>1038</v>
      </c>
      <c r="E11" s="7"/>
      <c r="F11" s="3" t="s">
        <v>14110</v>
      </c>
      <c r="G11" s="3" t="s">
        <v>14111</v>
      </c>
      <c r="H11" s="3" t="s">
        <v>14287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14288</v>
      </c>
      <c r="D12" s="3" t="s">
        <v>1038</v>
      </c>
      <c r="E12" s="7"/>
      <c r="F12" s="3" t="s">
        <v>13161</v>
      </c>
      <c r="G12" s="3" t="s">
        <v>13414</v>
      </c>
      <c r="H12" s="3" t="s">
        <v>13555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1877</v>
      </c>
      <c r="C13" s="3" t="s">
        <v>14289</v>
      </c>
      <c r="D13" s="3" t="s">
        <v>1038</v>
      </c>
      <c r="E13" s="7"/>
      <c r="F13" s="3" t="s">
        <v>13172</v>
      </c>
      <c r="G13" s="3" t="s">
        <v>13417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1055</v>
      </c>
      <c r="C14" s="3" t="s">
        <v>14290</v>
      </c>
      <c r="D14" s="3" t="s">
        <v>1038</v>
      </c>
      <c r="E14" s="7"/>
      <c r="F14" s="3" t="s">
        <v>12819</v>
      </c>
      <c r="G14" s="3" t="s">
        <v>13314</v>
      </c>
      <c r="H14" s="3" t="s">
        <v>13555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1165</v>
      </c>
      <c r="C15" s="3" t="s">
        <v>14291</v>
      </c>
      <c r="D15" s="3" t="s">
        <v>1038</v>
      </c>
      <c r="E15" s="7"/>
      <c r="F15" s="3" t="s">
        <v>12845</v>
      </c>
      <c r="G15" s="3" t="s">
        <v>12846</v>
      </c>
      <c r="H15" s="3" t="s">
        <v>13170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1582</v>
      </c>
      <c r="C16" s="3" t="s">
        <v>14292</v>
      </c>
      <c r="D16" s="3" t="s">
        <v>1038</v>
      </c>
      <c r="E16" s="7"/>
      <c r="F16" s="3" t="s">
        <v>12825</v>
      </c>
      <c r="G16" s="3" t="s">
        <v>13328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1886</v>
      </c>
      <c r="C17" s="3" t="s">
        <v>14293</v>
      </c>
      <c r="D17" s="3" t="s">
        <v>1038</v>
      </c>
      <c r="E17" s="7"/>
      <c r="F17" s="3" t="s">
        <v>12829</v>
      </c>
      <c r="G17" s="3" t="s">
        <v>13330</v>
      </c>
      <c r="H17" s="3" t="s">
        <v>1098</v>
      </c>
      <c r="I17" s="7" t="s">
        <v>1049</v>
      </c>
      <c r="J17" s="3"/>
      <c r="K17" s="3"/>
    </row>
    <row r="18" spans="2:11" ht="15">
      <c r="B18" s="3" t="s">
        <v>1161</v>
      </c>
      <c r="C18" s="3" t="s">
        <v>14294</v>
      </c>
      <c r="D18" s="3" t="s">
        <v>1573</v>
      </c>
      <c r="E18" s="7"/>
      <c r="F18" s="3" t="s">
        <v>1615</v>
      </c>
      <c r="G18" s="3" t="s">
        <v>13412</v>
      </c>
      <c r="H18" s="3" t="s">
        <v>1098</v>
      </c>
      <c r="I18" s="7" t="s">
        <v>1618</v>
      </c>
      <c r="J18" s="3" t="s">
        <v>1043</v>
      </c>
      <c r="K18" s="3" t="s">
        <v>1043</v>
      </c>
    </row>
    <row r="19" spans="2:11" ht="15">
      <c r="B19" s="3" t="s">
        <v>1882</v>
      </c>
      <c r="C19" s="3" t="s">
        <v>14295</v>
      </c>
      <c r="D19" s="3" t="s">
        <v>1038</v>
      </c>
      <c r="E19" s="7"/>
      <c r="F19" s="3" t="s">
        <v>1646</v>
      </c>
      <c r="G19" s="3" t="s">
        <v>1647</v>
      </c>
      <c r="H19" s="3" t="s">
        <v>1648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14296</v>
      </c>
      <c r="D20" s="3" t="s">
        <v>2192</v>
      </c>
      <c r="E20" s="7"/>
      <c r="F20" s="3" t="s">
        <v>14297</v>
      </c>
      <c r="G20" s="3" t="s">
        <v>8224</v>
      </c>
      <c r="H20" s="3" t="s">
        <v>13905</v>
      </c>
      <c r="I20" s="7" t="s">
        <v>2813</v>
      </c>
      <c r="J20" s="3"/>
      <c r="K20" s="3"/>
    </row>
    <row r="21" spans="2:11" ht="15">
      <c r="B21" s="3" t="s">
        <v>1619</v>
      </c>
      <c r="C21" s="3" t="s">
        <v>14298</v>
      </c>
      <c r="D21" s="3" t="s">
        <v>1038</v>
      </c>
      <c r="E21" s="7"/>
      <c r="F21" s="3" t="s">
        <v>13907</v>
      </c>
      <c r="G21" s="3" t="s">
        <v>13908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14299</v>
      </c>
      <c r="D22" s="3" t="s">
        <v>1038</v>
      </c>
      <c r="E22" s="7"/>
      <c r="F22" s="3" t="s">
        <v>13910</v>
      </c>
      <c r="G22" s="3" t="s">
        <v>13911</v>
      </c>
      <c r="H22" s="3" t="s">
        <v>1098</v>
      </c>
      <c r="I22" s="7" t="s">
        <v>1076</v>
      </c>
      <c r="J22" s="3"/>
      <c r="K22" s="3"/>
    </row>
    <row r="23" spans="2:11" ht="15">
      <c r="B23" s="3" t="s">
        <v>1588</v>
      </c>
      <c r="C23" s="3" t="s">
        <v>14300</v>
      </c>
      <c r="D23" s="3" t="s">
        <v>2192</v>
      </c>
      <c r="E23" s="7"/>
      <c r="F23" s="3" t="s">
        <v>14301</v>
      </c>
      <c r="G23" s="3" t="s">
        <v>8479</v>
      </c>
      <c r="H23" s="3" t="s">
        <v>1098</v>
      </c>
      <c r="I23" s="7" t="s">
        <v>2813</v>
      </c>
      <c r="J23" s="3"/>
      <c r="K23" s="3"/>
    </row>
    <row r="24" spans="2:11" ht="15">
      <c r="B24" s="3" t="s">
        <v>1899</v>
      </c>
      <c r="C24" s="3" t="s">
        <v>14302</v>
      </c>
      <c r="D24" s="3" t="s">
        <v>2192</v>
      </c>
      <c r="E24" s="7"/>
      <c r="F24" s="3" t="s">
        <v>13915</v>
      </c>
      <c r="G24" s="3" t="s">
        <v>13916</v>
      </c>
      <c r="H24" s="3" t="s">
        <v>14303</v>
      </c>
      <c r="I24" s="7" t="s">
        <v>2813</v>
      </c>
      <c r="J24" s="3"/>
      <c r="K24" s="3"/>
    </row>
    <row r="25" spans="2:11" ht="15">
      <c r="B25" s="3" t="s">
        <v>1902</v>
      </c>
      <c r="C25" s="3" t="s">
        <v>14304</v>
      </c>
      <c r="D25" s="3" t="s">
        <v>1038</v>
      </c>
      <c r="E25" s="7"/>
      <c r="F25" s="3" t="s">
        <v>3348</v>
      </c>
      <c r="G25" s="3" t="s">
        <v>9341</v>
      </c>
      <c r="H25" s="3" t="s">
        <v>1098</v>
      </c>
      <c r="I25" s="7" t="s">
        <v>1076</v>
      </c>
      <c r="J25" s="3" t="s">
        <v>1043</v>
      </c>
      <c r="K25" s="3" t="s">
        <v>1043</v>
      </c>
    </row>
    <row r="26" spans="2:11" ht="15">
      <c r="B26" s="3" t="s">
        <v>1146</v>
      </c>
      <c r="C26" s="3" t="s">
        <v>14305</v>
      </c>
      <c r="D26" s="3" t="s">
        <v>1038</v>
      </c>
      <c r="E26" s="7"/>
      <c r="F26" s="3" t="s">
        <v>2703</v>
      </c>
      <c r="G26" s="3" t="s">
        <v>13889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14306</v>
      </c>
      <c r="D27" s="3" t="s">
        <v>1038</v>
      </c>
      <c r="E27" s="7"/>
      <c r="F27" s="3" t="s">
        <v>11402</v>
      </c>
      <c r="G27" s="3" t="s">
        <v>13891</v>
      </c>
      <c r="H27" s="3" t="s">
        <v>1098</v>
      </c>
      <c r="I27" s="7" t="s">
        <v>1076</v>
      </c>
      <c r="J27" s="3"/>
      <c r="K27" s="3"/>
    </row>
    <row r="28" spans="2:11" ht="15">
      <c r="B28" s="3" t="s">
        <v>1301</v>
      </c>
      <c r="C28" s="3" t="s">
        <v>14307</v>
      </c>
      <c r="D28" s="3" t="s">
        <v>1038</v>
      </c>
      <c r="E28" s="7"/>
      <c r="F28" s="3" t="s">
        <v>1277</v>
      </c>
      <c r="G28" s="3" t="s">
        <v>13884</v>
      </c>
      <c r="H28" s="3" t="s">
        <v>1098</v>
      </c>
      <c r="I28" s="7" t="s">
        <v>1054</v>
      </c>
      <c r="J28" s="3" t="s">
        <v>1043</v>
      </c>
      <c r="K28" s="3" t="s">
        <v>1043</v>
      </c>
    </row>
    <row r="29" spans="2:11" ht="15">
      <c r="B29" s="3" t="s">
        <v>1912</v>
      </c>
      <c r="C29" s="3" t="s">
        <v>14308</v>
      </c>
      <c r="D29" s="3" t="s">
        <v>1038</v>
      </c>
      <c r="E29" s="7"/>
      <c r="F29" s="3" t="s">
        <v>3474</v>
      </c>
      <c r="G29" s="3" t="s">
        <v>13886</v>
      </c>
      <c r="H29" s="3" t="s">
        <v>1098</v>
      </c>
      <c r="I29" s="7" t="s">
        <v>1054</v>
      </c>
      <c r="J29" s="3" t="s">
        <v>1043</v>
      </c>
      <c r="K29" s="3" t="s">
        <v>1043</v>
      </c>
    </row>
    <row r="30" spans="2:11" ht="15">
      <c r="B30" s="3" t="s">
        <v>1909</v>
      </c>
      <c r="C30" s="3" t="s">
        <v>14309</v>
      </c>
      <c r="D30" s="3" t="s">
        <v>1038</v>
      </c>
      <c r="E30" s="7"/>
      <c r="F30" s="3" t="s">
        <v>2908</v>
      </c>
      <c r="G30" s="3" t="s">
        <v>2909</v>
      </c>
      <c r="H30" s="3" t="s">
        <v>14310</v>
      </c>
      <c r="I30" s="7" t="s">
        <v>1049</v>
      </c>
      <c r="J30" s="3" t="s">
        <v>1043</v>
      </c>
      <c r="K30" s="3" t="s">
        <v>1043</v>
      </c>
    </row>
    <row r="31" spans="2:11" ht="15">
      <c r="B31" s="3" t="s">
        <v>1140</v>
      </c>
      <c r="C31" s="3" t="s">
        <v>14311</v>
      </c>
      <c r="D31" s="3" t="s">
        <v>1038</v>
      </c>
      <c r="E31" s="7"/>
      <c r="F31" s="3" t="s">
        <v>14312</v>
      </c>
      <c r="G31" s="3" t="s">
        <v>14313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14314</v>
      </c>
      <c r="D32" s="3" t="s">
        <v>1038</v>
      </c>
      <c r="E32" s="7"/>
      <c r="F32" s="3" t="s">
        <v>14315</v>
      </c>
      <c r="G32" s="3" t="s">
        <v>14316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14317</v>
      </c>
      <c r="D33" s="3" t="s">
        <v>1038</v>
      </c>
      <c r="E33" s="7"/>
      <c r="F33" s="3" t="s">
        <v>14318</v>
      </c>
      <c r="G33" s="3" t="s">
        <v>14319</v>
      </c>
      <c r="H33" s="3" t="s">
        <v>1098</v>
      </c>
      <c r="I33" s="7" t="s">
        <v>1049</v>
      </c>
      <c r="J33" s="3"/>
      <c r="K33" s="3"/>
    </row>
    <row r="34" spans="2:11" ht="15">
      <c r="B34" s="3" t="s">
        <v>1472</v>
      </c>
      <c r="C34" s="3" t="s">
        <v>14320</v>
      </c>
      <c r="D34" s="3" t="s">
        <v>1038</v>
      </c>
      <c r="E34" s="7"/>
      <c r="F34" s="3" t="s">
        <v>14321</v>
      </c>
      <c r="G34" s="3" t="s">
        <v>14322</v>
      </c>
      <c r="H34" s="3" t="s">
        <v>1098</v>
      </c>
      <c r="I34" s="7" t="s">
        <v>1049</v>
      </c>
      <c r="J34" s="3"/>
      <c r="K34" s="3"/>
    </row>
    <row r="35" spans="2:11" ht="15">
      <c r="B35" s="3" t="s">
        <v>1567</v>
      </c>
      <c r="C35" s="3" t="s">
        <v>14323</v>
      </c>
      <c r="D35" s="3" t="s">
        <v>1038</v>
      </c>
      <c r="E35" s="7"/>
      <c r="F35" s="3" t="s">
        <v>14324</v>
      </c>
      <c r="G35" s="3" t="s">
        <v>14325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14326</v>
      </c>
      <c r="D36" s="3" t="s">
        <v>1038</v>
      </c>
      <c r="E36" s="7"/>
      <c r="F36" s="3" t="s">
        <v>13893</v>
      </c>
      <c r="G36" s="3" t="s">
        <v>13894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1392</v>
      </c>
      <c r="C37" s="3" t="s">
        <v>14327</v>
      </c>
      <c r="D37" s="3" t="s">
        <v>1038</v>
      </c>
      <c r="E37" s="7"/>
      <c r="F37" s="3" t="s">
        <v>13896</v>
      </c>
      <c r="G37" s="3" t="s">
        <v>9037</v>
      </c>
      <c r="H37" s="3" t="s">
        <v>1098</v>
      </c>
      <c r="I37" s="7" t="s">
        <v>1076</v>
      </c>
      <c r="J37" s="3"/>
      <c r="K37" s="3"/>
    </row>
    <row r="38" spans="2:11" ht="15">
      <c r="B38" s="3" t="s">
        <v>1380</v>
      </c>
      <c r="C38" s="3" t="s">
        <v>14328</v>
      </c>
      <c r="D38" s="3" t="s">
        <v>1066</v>
      </c>
      <c r="E38" s="7" t="s">
        <v>3067</v>
      </c>
      <c r="F38" s="3" t="s">
        <v>8857</v>
      </c>
      <c r="G38" s="3" t="s">
        <v>14329</v>
      </c>
      <c r="H38" s="3" t="s">
        <v>14330</v>
      </c>
      <c r="I38" s="7" t="s">
        <v>1042</v>
      </c>
      <c r="J38" s="3"/>
      <c r="K38" s="3"/>
    </row>
    <row r="39" spans="2:11" ht="15">
      <c r="B39" s="3" t="s">
        <v>1388</v>
      </c>
      <c r="C39" s="3" t="s">
        <v>14331</v>
      </c>
      <c r="D39" s="3" t="s">
        <v>1038</v>
      </c>
      <c r="E39" s="7"/>
      <c r="F39" s="3" t="s">
        <v>8864</v>
      </c>
      <c r="G39" s="3" t="s">
        <v>14332</v>
      </c>
      <c r="H39" s="3" t="s">
        <v>14333</v>
      </c>
      <c r="I39" s="7" t="s">
        <v>1049</v>
      </c>
      <c r="J39" s="3"/>
      <c r="K39" s="3"/>
    </row>
    <row r="40" spans="2:11" ht="15">
      <c r="B40" s="3" t="s">
        <v>1384</v>
      </c>
      <c r="C40" s="3" t="s">
        <v>14334</v>
      </c>
      <c r="D40" s="3" t="s">
        <v>1038</v>
      </c>
      <c r="E40" s="7"/>
      <c r="F40" s="3" t="s">
        <v>8861</v>
      </c>
      <c r="G40" s="3" t="s">
        <v>14335</v>
      </c>
      <c r="H40" s="3" t="s">
        <v>1098</v>
      </c>
      <c r="I40" s="7" t="s">
        <v>1076</v>
      </c>
      <c r="J40" s="3"/>
      <c r="K40" s="3"/>
    </row>
    <row r="41" spans="2:11" ht="15">
      <c r="B41" s="3" t="s">
        <v>1448</v>
      </c>
      <c r="C41" s="3" t="s">
        <v>14336</v>
      </c>
      <c r="D41" s="3" t="s">
        <v>1038</v>
      </c>
      <c r="E41" s="7"/>
      <c r="F41" s="3" t="s">
        <v>13996</v>
      </c>
      <c r="G41" s="3" t="s">
        <v>13997</v>
      </c>
      <c r="H41" s="3" t="s">
        <v>14337</v>
      </c>
      <c r="I41" s="7" t="s">
        <v>1049</v>
      </c>
      <c r="J41" s="3"/>
      <c r="K41" s="3"/>
    </row>
    <row r="42" spans="2:11" ht="15">
      <c r="B42" s="3" t="s">
        <v>1223</v>
      </c>
      <c r="C42" s="3" t="s">
        <v>14338</v>
      </c>
      <c r="D42" s="3" t="s">
        <v>1038</v>
      </c>
      <c r="E42" s="7"/>
      <c r="F42" s="3" t="s">
        <v>14000</v>
      </c>
      <c r="G42" s="3" t="s">
        <v>13835</v>
      </c>
      <c r="H42" s="3" t="s">
        <v>1098</v>
      </c>
      <c r="I42" s="7" t="s">
        <v>1076</v>
      </c>
      <c r="J42" s="3"/>
      <c r="K42" s="3"/>
    </row>
    <row r="43" spans="2:11" ht="15">
      <c r="B43" s="3" t="s">
        <v>1215</v>
      </c>
      <c r="C43" s="3" t="s">
        <v>14339</v>
      </c>
      <c r="D43" s="3" t="s">
        <v>1038</v>
      </c>
      <c r="E43" s="7"/>
      <c r="F43" s="3" t="s">
        <v>13799</v>
      </c>
      <c r="G43" s="3" t="s">
        <v>2906</v>
      </c>
      <c r="H43" s="3" t="s">
        <v>1098</v>
      </c>
      <c r="I43" s="7" t="s">
        <v>1049</v>
      </c>
      <c r="J43" s="3" t="s">
        <v>1043</v>
      </c>
      <c r="K43" s="3" t="s">
        <v>1043</v>
      </c>
    </row>
    <row r="44" spans="2:11" ht="15">
      <c r="B44" s="3" t="s">
        <v>1219</v>
      </c>
      <c r="C44" s="3" t="s">
        <v>14340</v>
      </c>
      <c r="D44" s="3" t="s">
        <v>1038</v>
      </c>
      <c r="E44" s="7"/>
      <c r="F44" s="3" t="s">
        <v>14341</v>
      </c>
      <c r="G44" s="3" t="s">
        <v>13882</v>
      </c>
      <c r="H44" s="3" t="s">
        <v>1098</v>
      </c>
      <c r="I44" s="7" t="s">
        <v>1049</v>
      </c>
      <c r="J44" s="3"/>
      <c r="K44" s="3"/>
    </row>
    <row r="45" spans="2:11" ht="15">
      <c r="B45" s="3" t="s">
        <v>1227</v>
      </c>
      <c r="C45" s="3" t="s">
        <v>14342</v>
      </c>
      <c r="D45" s="3" t="s">
        <v>1038</v>
      </c>
      <c r="E45" s="7"/>
      <c r="F45" s="3" t="s">
        <v>14002</v>
      </c>
      <c r="G45" s="3" t="s">
        <v>14003</v>
      </c>
      <c r="H45" s="3" t="s">
        <v>1098</v>
      </c>
      <c r="I45" s="7" t="s">
        <v>1076</v>
      </c>
      <c r="J45" s="3"/>
      <c r="K45" s="3"/>
    </row>
    <row r="46" spans="2:11" ht="15">
      <c r="B46" s="3" t="s">
        <v>1916</v>
      </c>
      <c r="C46" s="3" t="s">
        <v>14343</v>
      </c>
      <c r="D46" s="3" t="s">
        <v>1038</v>
      </c>
      <c r="E46" s="7"/>
      <c r="F46" s="3" t="s">
        <v>14119</v>
      </c>
      <c r="G46" s="3" t="s">
        <v>14344</v>
      </c>
      <c r="H46" s="3" t="s">
        <v>1098</v>
      </c>
      <c r="I46" s="7" t="s">
        <v>1049</v>
      </c>
      <c r="J46" s="3" t="s">
        <v>1043</v>
      </c>
      <c r="K46" s="3" t="s">
        <v>1043</v>
      </c>
    </row>
    <row r="47" spans="2:11" ht="15">
      <c r="B47" s="3" t="s">
        <v>1424</v>
      </c>
      <c r="C47" s="3" t="s">
        <v>14345</v>
      </c>
      <c r="D47" s="3" t="s">
        <v>1038</v>
      </c>
      <c r="E47" s="7"/>
      <c r="F47" s="3" t="s">
        <v>14122</v>
      </c>
      <c r="G47" s="3" t="s">
        <v>14346</v>
      </c>
      <c r="H47" s="3" t="s">
        <v>1098</v>
      </c>
      <c r="I47" s="7" t="s">
        <v>1049</v>
      </c>
      <c r="J47" s="3"/>
      <c r="K47" s="3"/>
    </row>
    <row r="48" spans="2:11" ht="15">
      <c r="B48" s="3" t="s">
        <v>1495</v>
      </c>
      <c r="C48" s="3" t="s">
        <v>14347</v>
      </c>
      <c r="D48" s="3" t="s">
        <v>1038</v>
      </c>
      <c r="E48" s="7"/>
      <c r="F48" s="3" t="s">
        <v>13853</v>
      </c>
      <c r="G48" s="3" t="s">
        <v>14348</v>
      </c>
      <c r="H48" s="3" t="s">
        <v>14348</v>
      </c>
      <c r="I48" s="7" t="s">
        <v>1099</v>
      </c>
      <c r="J48" s="3"/>
      <c r="K48" s="3"/>
    </row>
    <row r="49" spans="2:11" ht="15">
      <c r="B49" s="3" t="s">
        <v>1191</v>
      </c>
      <c r="C49" s="3" t="s">
        <v>14349</v>
      </c>
      <c r="D49" s="3" t="s">
        <v>1038</v>
      </c>
      <c r="E49" s="7"/>
      <c r="F49" s="3" t="s">
        <v>13933</v>
      </c>
      <c r="G49" s="3" t="s">
        <v>13934</v>
      </c>
      <c r="H49" s="3" t="s">
        <v>1098</v>
      </c>
      <c r="I49" s="7" t="s">
        <v>1049</v>
      </c>
      <c r="J49" s="3"/>
      <c r="K49" s="3"/>
    </row>
    <row r="50" spans="2:11" ht="15">
      <c r="B50" s="3" t="s">
        <v>1195</v>
      </c>
      <c r="C50" s="3" t="s">
        <v>14350</v>
      </c>
      <c r="D50" s="3" t="s">
        <v>1038</v>
      </c>
      <c r="E50" s="7"/>
      <c r="F50" s="3" t="s">
        <v>13930</v>
      </c>
      <c r="G50" s="3" t="s">
        <v>13931</v>
      </c>
      <c r="H50" s="3" t="s">
        <v>1098</v>
      </c>
      <c r="I50" s="7" t="s">
        <v>1076</v>
      </c>
      <c r="J50" s="3"/>
      <c r="K50" s="3"/>
    </row>
    <row r="51" spans="2:11" ht="15">
      <c r="B51" s="3" t="s">
        <v>1187</v>
      </c>
      <c r="C51" s="3" t="s">
        <v>14351</v>
      </c>
      <c r="D51" s="3" t="s">
        <v>1038</v>
      </c>
      <c r="E51" s="7"/>
      <c r="F51" s="3" t="s">
        <v>13927</v>
      </c>
      <c r="G51" s="3" t="s">
        <v>13928</v>
      </c>
      <c r="H51" s="3" t="s">
        <v>1098</v>
      </c>
      <c r="I51" s="7" t="s">
        <v>1049</v>
      </c>
      <c r="J51" s="3"/>
      <c r="K51" s="3"/>
    </row>
    <row r="52" spans="2:11" ht="15">
      <c r="B52" s="3" t="s">
        <v>1416</v>
      </c>
      <c r="C52" s="3" t="s">
        <v>14352</v>
      </c>
      <c r="D52" s="3" t="s">
        <v>2192</v>
      </c>
      <c r="E52" s="7"/>
      <c r="F52" s="3" t="s">
        <v>13918</v>
      </c>
      <c r="G52" s="3" t="s">
        <v>13919</v>
      </c>
      <c r="H52" s="3" t="s">
        <v>1098</v>
      </c>
      <c r="I52" s="7" t="s">
        <v>2813</v>
      </c>
      <c r="J52" s="3"/>
      <c r="K52" s="3"/>
    </row>
    <row r="53" spans="2:11" ht="15">
      <c r="B53" s="3" t="s">
        <v>1571</v>
      </c>
      <c r="C53" s="3" t="s">
        <v>14353</v>
      </c>
      <c r="D53" s="3" t="s">
        <v>1573</v>
      </c>
      <c r="E53" s="7"/>
      <c r="F53" s="3" t="s">
        <v>14185</v>
      </c>
      <c r="G53" s="3" t="s">
        <v>9907</v>
      </c>
      <c r="H53" s="3" t="s">
        <v>14354</v>
      </c>
      <c r="I53" s="7"/>
      <c r="J53" s="3"/>
      <c r="K53" s="3"/>
    </row>
    <row r="54" spans="2:11" ht="15">
      <c r="B54" s="3" t="s">
        <v>1765</v>
      </c>
      <c r="C54" s="3" t="s">
        <v>14355</v>
      </c>
      <c r="D54" s="3" t="s">
        <v>1038</v>
      </c>
      <c r="E54" s="7"/>
      <c r="F54" s="3" t="s">
        <v>14180</v>
      </c>
      <c r="G54" s="3" t="s">
        <v>14181</v>
      </c>
      <c r="H54" s="3" t="s">
        <v>14356</v>
      </c>
      <c r="I54" s="7" t="s">
        <v>1099</v>
      </c>
      <c r="J54" s="3"/>
      <c r="K54" s="3"/>
    </row>
    <row r="55" spans="2:11" ht="15">
      <c r="B55" s="3" t="s">
        <v>1920</v>
      </c>
      <c r="C55" s="3" t="s">
        <v>14357</v>
      </c>
      <c r="D55" s="3" t="s">
        <v>1038</v>
      </c>
      <c r="E55" s="7"/>
      <c r="F55" s="3" t="s">
        <v>14183</v>
      </c>
      <c r="G55" s="3" t="s">
        <v>9904</v>
      </c>
      <c r="H55" s="3" t="s">
        <v>14358</v>
      </c>
      <c r="I55" s="7" t="s">
        <v>1054</v>
      </c>
      <c r="J55" s="3"/>
      <c r="K55" s="3"/>
    </row>
    <row r="56" spans="2:11" ht="15">
      <c r="B56" s="3" t="s">
        <v>1924</v>
      </c>
      <c r="C56" s="3" t="s">
        <v>14359</v>
      </c>
      <c r="D56" s="3" t="s">
        <v>1573</v>
      </c>
      <c r="E56" s="7"/>
      <c r="F56" s="3" t="s">
        <v>13844</v>
      </c>
      <c r="G56" s="3" t="s">
        <v>14360</v>
      </c>
      <c r="H56" s="3" t="s">
        <v>14361</v>
      </c>
      <c r="I56" s="7"/>
      <c r="J56" s="3"/>
      <c r="K56" s="3"/>
    </row>
    <row r="57" spans="2:11" ht="15">
      <c r="B57" s="3" t="s">
        <v>1928</v>
      </c>
      <c r="C57" s="3" t="s">
        <v>14362</v>
      </c>
      <c r="D57" s="3" t="s">
        <v>1038</v>
      </c>
      <c r="E57" s="7"/>
      <c r="F57" s="3" t="s">
        <v>13837</v>
      </c>
      <c r="G57" s="3" t="s">
        <v>3541</v>
      </c>
      <c r="H57" s="3" t="s">
        <v>3541</v>
      </c>
      <c r="I57" s="7" t="s">
        <v>1099</v>
      </c>
      <c r="J57" s="3"/>
      <c r="K57" s="3"/>
    </row>
    <row r="58" spans="2:11" ht="15">
      <c r="B58" s="3" t="s">
        <v>1931</v>
      </c>
      <c r="C58" s="3" t="s">
        <v>14363</v>
      </c>
      <c r="D58" s="3" t="s">
        <v>1038</v>
      </c>
      <c r="E58" s="7"/>
      <c r="F58" s="3" t="s">
        <v>13841</v>
      </c>
      <c r="G58" s="3" t="s">
        <v>3538</v>
      </c>
      <c r="H58" s="3" t="s">
        <v>3538</v>
      </c>
      <c r="I58" s="7" t="s">
        <v>1054</v>
      </c>
      <c r="J58" s="3"/>
      <c r="K58" s="3"/>
    </row>
    <row r="59" spans="2:11" ht="15">
      <c r="B59" s="3" t="s">
        <v>1934</v>
      </c>
      <c r="C59" s="3" t="s">
        <v>14364</v>
      </c>
      <c r="D59" s="3" t="s">
        <v>1038</v>
      </c>
      <c r="E59" s="7"/>
      <c r="F59" s="3" t="s">
        <v>13921</v>
      </c>
      <c r="G59" s="3" t="s">
        <v>13922</v>
      </c>
      <c r="H59" s="3" t="s">
        <v>13922</v>
      </c>
      <c r="I59" s="7" t="s">
        <v>1042</v>
      </c>
      <c r="J59" s="3"/>
      <c r="K59" s="3"/>
    </row>
    <row r="60" spans="2:11" ht="15">
      <c r="B60" s="3" t="s">
        <v>1938</v>
      </c>
      <c r="C60" s="3" t="s">
        <v>14365</v>
      </c>
      <c r="D60" s="3" t="s">
        <v>1038</v>
      </c>
      <c r="E60" s="7"/>
      <c r="F60" s="3" t="s">
        <v>13924</v>
      </c>
      <c r="G60" s="3" t="s">
        <v>13925</v>
      </c>
      <c r="H60" s="3" t="s">
        <v>13925</v>
      </c>
      <c r="I60" s="7" t="s">
        <v>1042</v>
      </c>
      <c r="J60" s="3"/>
      <c r="K60" s="3"/>
    </row>
    <row r="61" spans="2:11" ht="15">
      <c r="B61" s="3" t="s">
        <v>1942</v>
      </c>
      <c r="C61" s="3" t="s">
        <v>14366</v>
      </c>
      <c r="D61" s="3" t="s">
        <v>1038</v>
      </c>
      <c r="E61" s="7"/>
      <c r="F61" s="3" t="s">
        <v>14367</v>
      </c>
      <c r="G61" s="3" t="s">
        <v>2599</v>
      </c>
      <c r="H61" s="3" t="s">
        <v>14368</v>
      </c>
      <c r="I61" s="7" t="s">
        <v>1054</v>
      </c>
      <c r="J61" s="3" t="s">
        <v>1043</v>
      </c>
      <c r="K61" s="3" t="s">
        <v>1043</v>
      </c>
    </row>
    <row r="62" spans="2:11" ht="15">
      <c r="B62" s="3" t="s">
        <v>1428</v>
      </c>
      <c r="C62" s="3" t="s">
        <v>14369</v>
      </c>
      <c r="D62" s="3" t="s">
        <v>1038</v>
      </c>
      <c r="E62" s="7"/>
      <c r="F62" s="3" t="s">
        <v>3602</v>
      </c>
      <c r="G62" s="3" t="s">
        <v>1032</v>
      </c>
      <c r="H62" s="3" t="s">
        <v>1098</v>
      </c>
      <c r="I62" s="7" t="s">
        <v>2079</v>
      </c>
      <c r="J62" s="3"/>
      <c r="K62" s="3"/>
    </row>
    <row r="63" spans="2:11" ht="15">
      <c r="B63" s="3" t="s">
        <v>1420</v>
      </c>
      <c r="C63" s="3" t="s">
        <v>14370</v>
      </c>
      <c r="D63" s="3" t="s">
        <v>1038</v>
      </c>
      <c r="E63" s="7"/>
      <c r="F63" s="3" t="s">
        <v>14371</v>
      </c>
      <c r="G63" s="3" t="s">
        <v>13939</v>
      </c>
      <c r="H63" s="3" t="s">
        <v>1098</v>
      </c>
      <c r="I63" s="7" t="s">
        <v>1049</v>
      </c>
      <c r="J63" s="3"/>
      <c r="K63" s="3"/>
    </row>
    <row r="64" spans="2:11" ht="15">
      <c r="B64" s="3" t="s">
        <v>1481</v>
      </c>
      <c r="C64" s="3" t="s">
        <v>14372</v>
      </c>
      <c r="D64" s="3" t="s">
        <v>1573</v>
      </c>
      <c r="E64" s="7"/>
      <c r="F64" s="3" t="s">
        <v>14261</v>
      </c>
      <c r="G64" s="3" t="s">
        <v>14262</v>
      </c>
      <c r="H64" s="3" t="s">
        <v>1098</v>
      </c>
      <c r="I64" s="7" t="s">
        <v>1618</v>
      </c>
      <c r="J64" s="3"/>
      <c r="K64" s="3"/>
    </row>
    <row r="65" spans="2:11" ht="15">
      <c r="B65" s="3" t="s">
        <v>1347</v>
      </c>
      <c r="C65" s="3" t="s">
        <v>14373</v>
      </c>
      <c r="D65" s="3" t="s">
        <v>1038</v>
      </c>
      <c r="E65" s="7"/>
      <c r="F65" s="3" t="s">
        <v>14258</v>
      </c>
      <c r="G65" s="3" t="s">
        <v>14259</v>
      </c>
      <c r="H65" s="3" t="s">
        <v>1098</v>
      </c>
      <c r="I65" s="7" t="s">
        <v>1049</v>
      </c>
      <c r="J65" s="3"/>
      <c r="K65" s="3"/>
    </row>
    <row r="66" spans="2:11" ht="15">
      <c r="B66" s="3" t="s">
        <v>1375</v>
      </c>
      <c r="C66" s="3" t="s">
        <v>14374</v>
      </c>
      <c r="D66" s="3" t="s">
        <v>1038</v>
      </c>
      <c r="E66" s="7"/>
      <c r="F66" s="3" t="s">
        <v>14255</v>
      </c>
      <c r="G66" s="3" t="s">
        <v>14256</v>
      </c>
      <c r="H66" s="3" t="s">
        <v>1098</v>
      </c>
      <c r="I66" s="7" t="s">
        <v>1049</v>
      </c>
      <c r="J66" s="3"/>
      <c r="K66" s="3"/>
    </row>
    <row r="67" spans="2:11" ht="15">
      <c r="B67" s="3" t="s">
        <v>1252</v>
      </c>
      <c r="C67" s="3" t="s">
        <v>14375</v>
      </c>
      <c r="D67" s="3" t="s">
        <v>1573</v>
      </c>
      <c r="E67" s="7"/>
      <c r="F67" s="3" t="s">
        <v>14252</v>
      </c>
      <c r="G67" s="3" t="s">
        <v>14253</v>
      </c>
      <c r="H67" s="3" t="s">
        <v>1098</v>
      </c>
      <c r="I67" s="7" t="s">
        <v>1618</v>
      </c>
      <c r="J67" s="3"/>
      <c r="K67" s="3"/>
    </row>
    <row r="68" spans="2:11" ht="15">
      <c r="B68" s="3" t="s">
        <v>1182</v>
      </c>
      <c r="C68" s="3" t="s">
        <v>14376</v>
      </c>
      <c r="D68" s="3" t="s">
        <v>1038</v>
      </c>
      <c r="E68" s="7"/>
      <c r="F68" s="3" t="s">
        <v>14249</v>
      </c>
      <c r="G68" s="3" t="s">
        <v>14250</v>
      </c>
      <c r="H68" s="3" t="s">
        <v>1098</v>
      </c>
      <c r="I68" s="7" t="s">
        <v>1049</v>
      </c>
      <c r="J68" s="3"/>
      <c r="K68" s="3"/>
    </row>
    <row r="69" spans="2:11" ht="15">
      <c r="B69" s="3" t="s">
        <v>1592</v>
      </c>
      <c r="C69" s="3" t="s">
        <v>14377</v>
      </c>
      <c r="D69" s="3" t="s">
        <v>1038</v>
      </c>
      <c r="E69" s="7"/>
      <c r="F69" s="3" t="s">
        <v>14246</v>
      </c>
      <c r="G69" s="3" t="s">
        <v>14247</v>
      </c>
      <c r="H69" s="3" t="s">
        <v>1098</v>
      </c>
      <c r="I69" s="7" t="s">
        <v>1049</v>
      </c>
      <c r="J69" s="3"/>
      <c r="K69" s="3"/>
    </row>
    <row r="70" spans="2:11" ht="15">
      <c r="B70" s="3" t="s">
        <v>1476</v>
      </c>
      <c r="C70" s="3" t="s">
        <v>14378</v>
      </c>
      <c r="D70" s="3" t="s">
        <v>1573</v>
      </c>
      <c r="E70" s="7"/>
      <c r="F70" s="3" t="s">
        <v>14244</v>
      </c>
      <c r="G70" s="3" t="s">
        <v>13967</v>
      </c>
      <c r="H70" s="3" t="s">
        <v>1098</v>
      </c>
      <c r="I70" s="7" t="s">
        <v>1618</v>
      </c>
      <c r="J70" s="3"/>
      <c r="K70" s="3"/>
    </row>
    <row r="71" spans="2:11" ht="15">
      <c r="B71" s="3" t="s">
        <v>1676</v>
      </c>
      <c r="C71" s="3" t="s">
        <v>14379</v>
      </c>
      <c r="D71" s="3" t="s">
        <v>1038</v>
      </c>
      <c r="E71" s="7"/>
      <c r="F71" s="3" t="s">
        <v>14220</v>
      </c>
      <c r="G71" s="3" t="s">
        <v>13991</v>
      </c>
      <c r="H71" s="3" t="s">
        <v>1098</v>
      </c>
      <c r="I71" s="7" t="s">
        <v>1049</v>
      </c>
      <c r="J71" s="3"/>
      <c r="K71" s="3"/>
    </row>
    <row r="72" spans="2:11" ht="15">
      <c r="B72" s="3" t="s">
        <v>1362</v>
      </c>
      <c r="C72" s="3" t="s">
        <v>14380</v>
      </c>
      <c r="D72" s="3" t="s">
        <v>1573</v>
      </c>
      <c r="E72" s="7"/>
      <c r="F72" s="3" t="s">
        <v>14222</v>
      </c>
      <c r="G72" s="3" t="s">
        <v>13994</v>
      </c>
      <c r="H72" s="3" t="s">
        <v>1098</v>
      </c>
      <c r="I72" s="7" t="s">
        <v>1618</v>
      </c>
      <c r="J72" s="3"/>
      <c r="K72" s="3"/>
    </row>
    <row r="73" spans="2:11" ht="15">
      <c r="B73" s="3" t="s">
        <v>1126</v>
      </c>
      <c r="C73" s="3" t="s">
        <v>14381</v>
      </c>
      <c r="D73" s="3" t="s">
        <v>1038</v>
      </c>
      <c r="E73" s="7"/>
      <c r="F73" s="3" t="s">
        <v>14224</v>
      </c>
      <c r="G73" s="3" t="s">
        <v>14225</v>
      </c>
      <c r="H73" s="3" t="s">
        <v>1098</v>
      </c>
      <c r="I73" s="7" t="s">
        <v>1049</v>
      </c>
      <c r="J73" s="3"/>
      <c r="K73" s="3"/>
    </row>
    <row r="74" spans="2:11" ht="15">
      <c r="B74" s="3" t="s">
        <v>1725</v>
      </c>
      <c r="C74" s="3" t="s">
        <v>14382</v>
      </c>
      <c r="D74" s="3" t="s">
        <v>1038</v>
      </c>
      <c r="E74" s="7"/>
      <c r="F74" s="3" t="s">
        <v>14227</v>
      </c>
      <c r="G74" s="3" t="s">
        <v>14228</v>
      </c>
      <c r="H74" s="3" t="s">
        <v>1098</v>
      </c>
      <c r="I74" s="7" t="s">
        <v>1049</v>
      </c>
      <c r="J74" s="3"/>
      <c r="K74" s="3"/>
    </row>
    <row r="75" spans="2:11" ht="15">
      <c r="B75" s="3" t="s">
        <v>1173</v>
      </c>
      <c r="C75" s="3" t="s">
        <v>14383</v>
      </c>
      <c r="D75" s="3" t="s">
        <v>1573</v>
      </c>
      <c r="E75" s="7"/>
      <c r="F75" s="3" t="s">
        <v>14230</v>
      </c>
      <c r="G75" s="3" t="s">
        <v>14231</v>
      </c>
      <c r="H75" s="3" t="s">
        <v>1098</v>
      </c>
      <c r="I75" s="7" t="s">
        <v>1618</v>
      </c>
      <c r="J75" s="3"/>
      <c r="K75" s="3"/>
    </row>
    <row r="76" spans="2:11" ht="15">
      <c r="B76" s="3" t="s">
        <v>1452</v>
      </c>
      <c r="C76" s="3" t="s">
        <v>14384</v>
      </c>
      <c r="D76" s="3" t="s">
        <v>1038</v>
      </c>
      <c r="E76" s="7"/>
      <c r="F76" s="3" t="s">
        <v>14233</v>
      </c>
      <c r="G76" s="3" t="s">
        <v>13943</v>
      </c>
      <c r="H76" s="3" t="s">
        <v>1098</v>
      </c>
      <c r="I76" s="7" t="s">
        <v>1049</v>
      </c>
      <c r="J76" s="3"/>
      <c r="K76" s="3"/>
    </row>
    <row r="77" spans="2:11" ht="15">
      <c r="B77" s="3" t="s">
        <v>1131</v>
      </c>
      <c r="C77" s="3" t="s">
        <v>14385</v>
      </c>
      <c r="D77" s="3" t="s">
        <v>1038</v>
      </c>
      <c r="E77" s="7"/>
      <c r="F77" s="3" t="s">
        <v>14235</v>
      </c>
      <c r="G77" s="3" t="s">
        <v>13946</v>
      </c>
      <c r="H77" s="3" t="s">
        <v>1098</v>
      </c>
      <c r="I77" s="7" t="s">
        <v>1049</v>
      </c>
      <c r="J77" s="3"/>
      <c r="K77" s="3"/>
    </row>
    <row r="78" spans="2:11" ht="15">
      <c r="B78" s="3" t="s">
        <v>1671</v>
      </c>
      <c r="C78" s="3" t="s">
        <v>14386</v>
      </c>
      <c r="D78" s="3" t="s">
        <v>1573</v>
      </c>
      <c r="E78" s="7"/>
      <c r="F78" s="3" t="s">
        <v>14237</v>
      </c>
      <c r="G78" s="3" t="s">
        <v>14238</v>
      </c>
      <c r="H78" s="3" t="s">
        <v>1098</v>
      </c>
      <c r="I78" s="7" t="s">
        <v>1618</v>
      </c>
      <c r="J78" s="3"/>
      <c r="K78" s="3"/>
    </row>
    <row r="79" spans="2:11" ht="15">
      <c r="B79" s="3" t="s">
        <v>1275</v>
      </c>
      <c r="C79" s="3" t="s">
        <v>14387</v>
      </c>
      <c r="D79" s="3" t="s">
        <v>1038</v>
      </c>
      <c r="E79" s="7"/>
      <c r="F79" s="3" t="s">
        <v>14240</v>
      </c>
      <c r="G79" s="3" t="s">
        <v>13961</v>
      </c>
      <c r="H79" s="3" t="s">
        <v>1098</v>
      </c>
      <c r="I79" s="7" t="s">
        <v>1049</v>
      </c>
      <c r="J79" s="3"/>
      <c r="K79" s="3"/>
    </row>
    <row r="80" spans="2:11" ht="15">
      <c r="B80" s="3" t="s">
        <v>1644</v>
      </c>
      <c r="C80" s="3" t="s">
        <v>14388</v>
      </c>
      <c r="D80" s="3" t="s">
        <v>1038</v>
      </c>
      <c r="E80" s="7"/>
      <c r="F80" s="3" t="s">
        <v>14242</v>
      </c>
      <c r="G80" s="3" t="s">
        <v>13964</v>
      </c>
      <c r="H80" s="3" t="s">
        <v>1098</v>
      </c>
      <c r="I80" s="7" t="s">
        <v>1049</v>
      </c>
      <c r="J80" s="3"/>
      <c r="K80" s="3"/>
    </row>
    <row r="81" spans="2:11" ht="15">
      <c r="B81" s="3" t="s">
        <v>1613</v>
      </c>
      <c r="C81" s="3" t="s">
        <v>14389</v>
      </c>
      <c r="D81" s="3" t="s">
        <v>1038</v>
      </c>
      <c r="E81" s="7"/>
      <c r="F81" s="3" t="s">
        <v>14191</v>
      </c>
      <c r="G81" s="3" t="s">
        <v>14192</v>
      </c>
      <c r="H81" s="3" t="s">
        <v>1098</v>
      </c>
      <c r="I81" s="7" t="s">
        <v>1049</v>
      </c>
      <c r="J81" s="3"/>
      <c r="K81" s="3"/>
    </row>
    <row r="82" spans="2:11" ht="15">
      <c r="B82" s="3" t="s">
        <v>1624</v>
      </c>
      <c r="C82" s="3" t="s">
        <v>14390</v>
      </c>
      <c r="D82" s="3" t="s">
        <v>1038</v>
      </c>
      <c r="E82" s="7"/>
      <c r="F82" s="3" t="s">
        <v>14194</v>
      </c>
      <c r="G82" s="3" t="s">
        <v>14195</v>
      </c>
      <c r="H82" s="3" t="s">
        <v>1098</v>
      </c>
      <c r="I82" s="7" t="s">
        <v>1049</v>
      </c>
      <c r="J82" s="3"/>
      <c r="K82" s="3"/>
    </row>
    <row r="83" spans="2:11" ht="15">
      <c r="B83" s="3" t="s">
        <v>1635</v>
      </c>
      <c r="C83" s="3" t="s">
        <v>14391</v>
      </c>
      <c r="D83" s="3" t="s">
        <v>1573</v>
      </c>
      <c r="E83" s="7"/>
      <c r="F83" s="3" t="s">
        <v>14197</v>
      </c>
      <c r="G83" s="3" t="s">
        <v>14198</v>
      </c>
      <c r="H83" s="3" t="s">
        <v>1098</v>
      </c>
      <c r="I83" s="7" t="s">
        <v>1618</v>
      </c>
      <c r="J83" s="3"/>
      <c r="K83" s="3"/>
    </row>
    <row r="84" spans="2:11" ht="15">
      <c r="B84" s="3" t="s">
        <v>1658</v>
      </c>
      <c r="C84" s="3" t="s">
        <v>14392</v>
      </c>
      <c r="D84" s="3" t="s">
        <v>1038</v>
      </c>
      <c r="E84" s="7"/>
      <c r="F84" s="3" t="s">
        <v>14200</v>
      </c>
      <c r="G84" s="3" t="s">
        <v>14201</v>
      </c>
      <c r="H84" s="3" t="s">
        <v>1098</v>
      </c>
      <c r="I84" s="7" t="s">
        <v>1049</v>
      </c>
      <c r="J84" s="3"/>
      <c r="K84" s="3"/>
    </row>
    <row r="85" spans="2:11" ht="15">
      <c r="B85" s="3" t="s">
        <v>1517</v>
      </c>
      <c r="C85" s="3" t="s">
        <v>14393</v>
      </c>
      <c r="D85" s="3" t="s">
        <v>1038</v>
      </c>
      <c r="E85" s="7"/>
      <c r="F85" s="3" t="s">
        <v>14203</v>
      </c>
      <c r="G85" s="3" t="s">
        <v>14204</v>
      </c>
      <c r="H85" s="3" t="s">
        <v>1098</v>
      </c>
      <c r="I85" s="7" t="s">
        <v>1049</v>
      </c>
      <c r="J85" s="3"/>
      <c r="K85" s="3"/>
    </row>
    <row r="86" spans="2:11" ht="15">
      <c r="B86" s="3" t="s">
        <v>1552</v>
      </c>
      <c r="C86" s="3" t="s">
        <v>14394</v>
      </c>
      <c r="D86" s="3" t="s">
        <v>1573</v>
      </c>
      <c r="E86" s="7"/>
      <c r="F86" s="3" t="s">
        <v>14206</v>
      </c>
      <c r="G86" s="3" t="s">
        <v>14207</v>
      </c>
      <c r="H86" s="3" t="s">
        <v>1098</v>
      </c>
      <c r="I86" s="7" t="s">
        <v>1618</v>
      </c>
      <c r="J86" s="3"/>
      <c r="K86" s="3"/>
    </row>
    <row r="87" spans="2:11" ht="15">
      <c r="B87" s="3" t="s">
        <v>1537</v>
      </c>
      <c r="C87" s="3" t="s">
        <v>14395</v>
      </c>
      <c r="D87" s="3" t="s">
        <v>1038</v>
      </c>
      <c r="E87" s="7"/>
      <c r="F87" s="3" t="s">
        <v>14209</v>
      </c>
      <c r="G87" s="3" t="s">
        <v>14210</v>
      </c>
      <c r="H87" s="3" t="s">
        <v>1098</v>
      </c>
      <c r="I87" s="7" t="s">
        <v>1049</v>
      </c>
      <c r="J87" s="3"/>
      <c r="K87" s="3"/>
    </row>
    <row r="88" spans="2:11" ht="15">
      <c r="B88" s="3" t="s">
        <v>1522</v>
      </c>
      <c r="C88" s="3" t="s">
        <v>14396</v>
      </c>
      <c r="D88" s="3" t="s">
        <v>1038</v>
      </c>
      <c r="E88" s="7"/>
      <c r="F88" s="3" t="s">
        <v>14212</v>
      </c>
      <c r="G88" s="3" t="s">
        <v>14213</v>
      </c>
      <c r="H88" s="3" t="s">
        <v>1098</v>
      </c>
      <c r="I88" s="7" t="s">
        <v>1049</v>
      </c>
      <c r="J88" s="3"/>
      <c r="K88" s="3"/>
    </row>
    <row r="89" spans="2:11" ht="15">
      <c r="B89" s="3" t="s">
        <v>1285</v>
      </c>
      <c r="C89" s="3" t="s">
        <v>14397</v>
      </c>
      <c r="D89" s="3" t="s">
        <v>1573</v>
      </c>
      <c r="E89" s="7"/>
      <c r="F89" s="3" t="s">
        <v>14215</v>
      </c>
      <c r="G89" s="3" t="s">
        <v>14216</v>
      </c>
      <c r="H89" s="3" t="s">
        <v>1098</v>
      </c>
      <c r="I89" s="7" t="s">
        <v>1618</v>
      </c>
      <c r="J89" s="3"/>
      <c r="K89" s="3"/>
    </row>
    <row r="90" spans="2:11" ht="15">
      <c r="B90" s="3" t="s">
        <v>1508</v>
      </c>
      <c r="C90" s="3" t="s">
        <v>14398</v>
      </c>
      <c r="D90" s="3" t="s">
        <v>1038</v>
      </c>
      <c r="E90" s="7"/>
      <c r="F90" s="3" t="s">
        <v>14218</v>
      </c>
      <c r="G90" s="3" t="s">
        <v>13988</v>
      </c>
      <c r="H90" s="3" t="s">
        <v>1098</v>
      </c>
      <c r="I90" s="7" t="s">
        <v>1049</v>
      </c>
      <c r="J90" s="3"/>
      <c r="K90" s="3"/>
    </row>
    <row r="91" spans="2:11" ht="15">
      <c r="B91" s="3" t="s">
        <v>1210</v>
      </c>
      <c r="C91" s="3" t="s">
        <v>14399</v>
      </c>
      <c r="D91" s="3" t="s">
        <v>1038</v>
      </c>
      <c r="E91" s="7"/>
      <c r="F91" s="3" t="s">
        <v>14009</v>
      </c>
      <c r="G91" s="3" t="s">
        <v>14010</v>
      </c>
      <c r="H91" s="3" t="s">
        <v>1098</v>
      </c>
      <c r="I91" s="7" t="s">
        <v>1042</v>
      </c>
      <c r="J91" s="3"/>
      <c r="K91" s="3"/>
    </row>
    <row r="92" spans="2:11" ht="15">
      <c r="B92" s="3" t="s">
        <v>1467</v>
      </c>
      <c r="C92" s="3" t="s">
        <v>14400</v>
      </c>
      <c r="D92" s="3" t="s">
        <v>1038</v>
      </c>
      <c r="E92" s="7"/>
      <c r="F92" s="3" t="s">
        <v>2999</v>
      </c>
      <c r="G92" s="3" t="s">
        <v>3000</v>
      </c>
      <c r="H92" s="3" t="s">
        <v>14012</v>
      </c>
      <c r="I92" s="7" t="s">
        <v>1049</v>
      </c>
      <c r="J92" s="3"/>
      <c r="K92" s="3"/>
    </row>
    <row r="93" spans="2:11" ht="15">
      <c r="B93" s="3" t="s">
        <v>1352</v>
      </c>
      <c r="C93" s="3" t="s">
        <v>14401</v>
      </c>
      <c r="D93" s="3" t="s">
        <v>1038</v>
      </c>
      <c r="E93" s="7"/>
      <c r="F93" s="3" t="s">
        <v>3008</v>
      </c>
      <c r="G93" s="3" t="s">
        <v>14014</v>
      </c>
      <c r="H93" s="3" t="s">
        <v>14015</v>
      </c>
      <c r="I93" s="7" t="s">
        <v>3776</v>
      </c>
      <c r="J93" s="3"/>
      <c r="K93" s="3"/>
    </row>
    <row r="94" spans="2:11" ht="15">
      <c r="B94" s="3" t="s">
        <v>1437</v>
      </c>
      <c r="C94" s="3" t="s">
        <v>14402</v>
      </c>
      <c r="D94" s="3" t="s">
        <v>1842</v>
      </c>
      <c r="E94" s="7"/>
      <c r="F94" s="3" t="s">
        <v>3022</v>
      </c>
      <c r="G94" s="3" t="s">
        <v>3023</v>
      </c>
      <c r="H94" s="3" t="s">
        <v>14017</v>
      </c>
      <c r="I94" s="7" t="s">
        <v>1204</v>
      </c>
      <c r="J94" s="3"/>
      <c r="K94" s="3"/>
    </row>
    <row r="95" spans="2:11" ht="15">
      <c r="B95" s="3" t="s">
        <v>1443</v>
      </c>
      <c r="C95" s="3" t="s">
        <v>14403</v>
      </c>
      <c r="D95" s="3" t="s">
        <v>1038</v>
      </c>
      <c r="E95" s="7"/>
      <c r="F95" s="3" t="s">
        <v>1673</v>
      </c>
      <c r="G95" s="3" t="s">
        <v>1674</v>
      </c>
      <c r="H95" s="3" t="s">
        <v>2359</v>
      </c>
      <c r="I95" s="7"/>
      <c r="J95" s="3"/>
      <c r="K95" s="3"/>
    </row>
    <row r="96" spans="2:11" ht="15">
      <c r="B96" s="3" t="s">
        <v>1064</v>
      </c>
      <c r="C96" s="3" t="s">
        <v>14404</v>
      </c>
      <c r="D96" s="3" t="s">
        <v>1066</v>
      </c>
      <c r="E96" s="7"/>
      <c r="F96" s="3" t="s">
        <v>14278</v>
      </c>
      <c r="G96" s="3" t="s">
        <v>14279</v>
      </c>
      <c r="H96" s="3" t="s">
        <v>14279</v>
      </c>
      <c r="I96" s="7"/>
      <c r="J96" s="3"/>
      <c r="K96" s="3"/>
    </row>
    <row r="97" spans="2:11" ht="15">
      <c r="B97" s="8" t="s">
        <v>1071</v>
      </c>
      <c r="C97" s="8" t="s">
        <v>14405</v>
      </c>
      <c r="D97" s="8" t="s">
        <v>1038</v>
      </c>
      <c r="E97" s="9"/>
      <c r="F97" s="8" t="s">
        <v>9720</v>
      </c>
      <c r="G97" s="8" t="s">
        <v>9721</v>
      </c>
      <c r="H97" s="8" t="s">
        <v>14406</v>
      </c>
      <c r="I97" s="9" t="s">
        <v>1049</v>
      </c>
      <c r="J97" s="8"/>
      <c r="K97" s="8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K4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14407</v>
      </c>
      <c r="D4" s="4" t="s">
        <v>1019</v>
      </c>
      <c r="E4" s="3" t="s">
        <v>389</v>
      </c>
    </row>
    <row r="5" spans="1:11" ht="16">
      <c r="B5" s="4" t="s">
        <v>1020</v>
      </c>
      <c r="C5" s="13" t="s">
        <v>392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390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14408</v>
      </c>
      <c r="D9" s="3" t="s">
        <v>1038</v>
      </c>
      <c r="E9" s="7"/>
      <c r="F9" s="3" t="s">
        <v>14409</v>
      </c>
      <c r="G9" s="3" t="s">
        <v>14410</v>
      </c>
      <c r="H9" s="3" t="s">
        <v>14411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14412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14413</v>
      </c>
      <c r="D11" s="3" t="s">
        <v>1038</v>
      </c>
      <c r="E11" s="7"/>
      <c r="F11" s="3" t="s">
        <v>14282</v>
      </c>
      <c r="G11" s="3" t="s">
        <v>14414</v>
      </c>
      <c r="H11" s="3" t="s">
        <v>14415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14416</v>
      </c>
      <c r="D12" s="3" t="s">
        <v>1038</v>
      </c>
      <c r="E12" s="7"/>
      <c r="F12" s="3" t="s">
        <v>12819</v>
      </c>
      <c r="G12" s="3" t="s">
        <v>13314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14417</v>
      </c>
      <c r="D13" s="3" t="s">
        <v>1038</v>
      </c>
      <c r="E13" s="7"/>
      <c r="F13" s="3" t="s">
        <v>13161</v>
      </c>
      <c r="G13" s="3" t="s">
        <v>13414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14418</v>
      </c>
      <c r="D14" s="3" t="s">
        <v>1038</v>
      </c>
      <c r="E14" s="7"/>
      <c r="F14" s="3" t="s">
        <v>12845</v>
      </c>
      <c r="G14" s="3" t="s">
        <v>12846</v>
      </c>
      <c r="H14" s="3" t="s">
        <v>13170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14419</v>
      </c>
      <c r="D15" s="3" t="s">
        <v>1038</v>
      </c>
      <c r="E15" s="7"/>
      <c r="F15" s="3" t="s">
        <v>13172</v>
      </c>
      <c r="G15" s="3" t="s">
        <v>13417</v>
      </c>
      <c r="H15" s="3" t="s">
        <v>1098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14420</v>
      </c>
      <c r="D16" s="3" t="s">
        <v>1038</v>
      </c>
      <c r="E16" s="7"/>
      <c r="F16" s="3" t="s">
        <v>1646</v>
      </c>
      <c r="G16" s="3" t="s">
        <v>1647</v>
      </c>
      <c r="H16" s="3" t="s">
        <v>1648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14421</v>
      </c>
      <c r="D17" s="3" t="s">
        <v>1573</v>
      </c>
      <c r="E17" s="7"/>
      <c r="F17" s="3" t="s">
        <v>1615</v>
      </c>
      <c r="G17" s="3" t="s">
        <v>1616</v>
      </c>
      <c r="H17" s="3" t="s">
        <v>1098</v>
      </c>
      <c r="I17" s="7" t="s">
        <v>1618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14422</v>
      </c>
      <c r="D18" s="3" t="s">
        <v>1038</v>
      </c>
      <c r="E18" s="7"/>
      <c r="F18" s="3" t="s">
        <v>14423</v>
      </c>
      <c r="G18" s="3" t="s">
        <v>14424</v>
      </c>
      <c r="H18" s="3" t="s">
        <v>14425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14426</v>
      </c>
      <c r="D19" s="3" t="s">
        <v>1038</v>
      </c>
      <c r="E19" s="7"/>
      <c r="F19" s="3" t="s">
        <v>1277</v>
      </c>
      <c r="G19" s="3" t="s">
        <v>13808</v>
      </c>
      <c r="H19" s="3" t="s">
        <v>1098</v>
      </c>
      <c r="I19" s="7" t="s">
        <v>1054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14427</v>
      </c>
      <c r="D20" s="3" t="s">
        <v>1038</v>
      </c>
      <c r="E20" s="7"/>
      <c r="F20" s="3" t="s">
        <v>3474</v>
      </c>
      <c r="G20" s="3" t="s">
        <v>13810</v>
      </c>
      <c r="H20" s="3" t="s">
        <v>1098</v>
      </c>
      <c r="I20" s="7" t="s">
        <v>1054</v>
      </c>
      <c r="J20" s="3" t="s">
        <v>1043</v>
      </c>
      <c r="K20" s="3" t="s">
        <v>1043</v>
      </c>
    </row>
    <row r="21" spans="2:11" ht="15">
      <c r="B21" s="3" t="s">
        <v>1619</v>
      </c>
      <c r="C21" s="3" t="s">
        <v>14428</v>
      </c>
      <c r="D21" s="3" t="s">
        <v>1038</v>
      </c>
      <c r="E21" s="7"/>
      <c r="F21" s="3" t="s">
        <v>14429</v>
      </c>
      <c r="G21" s="3" t="s">
        <v>14430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14431</v>
      </c>
      <c r="D22" s="3" t="s">
        <v>1038</v>
      </c>
      <c r="E22" s="7"/>
      <c r="F22" s="3" t="s">
        <v>14432</v>
      </c>
      <c r="G22" s="3" t="s">
        <v>3259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14433</v>
      </c>
      <c r="D23" s="3" t="s">
        <v>1038</v>
      </c>
      <c r="E23" s="7"/>
      <c r="F23" s="3" t="s">
        <v>14434</v>
      </c>
      <c r="G23" s="3" t="s">
        <v>14435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14436</v>
      </c>
      <c r="D24" s="3" t="s">
        <v>1038</v>
      </c>
      <c r="E24" s="7"/>
      <c r="F24" s="3" t="s">
        <v>14437</v>
      </c>
      <c r="G24" s="3" t="s">
        <v>4259</v>
      </c>
      <c r="H24" s="3" t="s">
        <v>1098</v>
      </c>
      <c r="I24" s="7" t="s">
        <v>1049</v>
      </c>
      <c r="J24" s="3"/>
      <c r="K24" s="3"/>
    </row>
    <row r="25" spans="2:11" ht="15">
      <c r="B25" s="3" t="s">
        <v>1472</v>
      </c>
      <c r="C25" s="3" t="s">
        <v>14438</v>
      </c>
      <c r="D25" s="3" t="s">
        <v>1573</v>
      </c>
      <c r="E25" s="7"/>
      <c r="F25" s="3" t="s">
        <v>13578</v>
      </c>
      <c r="G25" s="3" t="s">
        <v>3255</v>
      </c>
      <c r="H25" s="3" t="s">
        <v>1098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1567</v>
      </c>
      <c r="C26" s="3" t="s">
        <v>14439</v>
      </c>
      <c r="D26" s="3" t="s">
        <v>1038</v>
      </c>
      <c r="E26" s="7"/>
      <c r="F26" s="3" t="s">
        <v>13432</v>
      </c>
      <c r="G26" s="3" t="s">
        <v>11884</v>
      </c>
      <c r="H26" s="3" t="s">
        <v>1098</v>
      </c>
      <c r="I26" s="7" t="s">
        <v>1049</v>
      </c>
      <c r="J26" s="3"/>
      <c r="K26" s="3"/>
    </row>
    <row r="27" spans="2:11" ht="15">
      <c r="B27" s="3" t="s">
        <v>1681</v>
      </c>
      <c r="C27" s="3" t="s">
        <v>14440</v>
      </c>
      <c r="D27" s="3" t="s">
        <v>1038</v>
      </c>
      <c r="E27" s="7"/>
      <c r="F27" s="3" t="s">
        <v>13434</v>
      </c>
      <c r="G27" s="3" t="s">
        <v>13435</v>
      </c>
      <c r="H27" s="3" t="s">
        <v>1098</v>
      </c>
      <c r="I27" s="7" t="s">
        <v>1049</v>
      </c>
      <c r="J27" s="3"/>
      <c r="K27" s="3"/>
    </row>
    <row r="28" spans="2:11" ht="15">
      <c r="B28" s="3" t="s">
        <v>1215</v>
      </c>
      <c r="C28" s="3" t="s">
        <v>14441</v>
      </c>
      <c r="D28" s="3" t="s">
        <v>1038</v>
      </c>
      <c r="E28" s="7"/>
      <c r="F28" s="3" t="s">
        <v>14442</v>
      </c>
      <c r="G28" s="3" t="s">
        <v>14443</v>
      </c>
      <c r="H28" s="3" t="s">
        <v>1098</v>
      </c>
      <c r="I28" s="7" t="s">
        <v>2079</v>
      </c>
      <c r="J28" s="3"/>
      <c r="K28" s="3"/>
    </row>
    <row r="29" spans="2:11" ht="15">
      <c r="B29" s="3" t="s">
        <v>1902</v>
      </c>
      <c r="C29" s="3" t="s">
        <v>14444</v>
      </c>
      <c r="D29" s="3" t="s">
        <v>1038</v>
      </c>
      <c r="E29" s="7"/>
      <c r="F29" s="3" t="s">
        <v>3348</v>
      </c>
      <c r="G29" s="3" t="s">
        <v>9341</v>
      </c>
      <c r="H29" s="3" t="s">
        <v>1098</v>
      </c>
      <c r="I29" s="7" t="s">
        <v>1076</v>
      </c>
      <c r="J29" s="3" t="s">
        <v>1043</v>
      </c>
      <c r="K29" s="3" t="s">
        <v>1043</v>
      </c>
    </row>
    <row r="30" spans="2:11" ht="15">
      <c r="B30" s="3" t="s">
        <v>1146</v>
      </c>
      <c r="C30" s="3" t="s">
        <v>14445</v>
      </c>
      <c r="D30" s="3" t="s">
        <v>1038</v>
      </c>
      <c r="E30" s="7"/>
      <c r="F30" s="3" t="s">
        <v>2908</v>
      </c>
      <c r="G30" s="3" t="s">
        <v>2909</v>
      </c>
      <c r="H30" s="3" t="s">
        <v>1098</v>
      </c>
      <c r="I30" s="7" t="s">
        <v>1049</v>
      </c>
      <c r="J30" s="3" t="s">
        <v>1043</v>
      </c>
      <c r="K30" s="3" t="s">
        <v>1043</v>
      </c>
    </row>
    <row r="31" spans="2:11" ht="15">
      <c r="B31" s="3" t="s">
        <v>1906</v>
      </c>
      <c r="C31" s="3" t="s">
        <v>14446</v>
      </c>
      <c r="D31" s="3" t="s">
        <v>2192</v>
      </c>
      <c r="E31" s="7"/>
      <c r="F31" s="3" t="s">
        <v>14447</v>
      </c>
      <c r="G31" s="3" t="s">
        <v>8224</v>
      </c>
      <c r="H31" s="3" t="s">
        <v>14448</v>
      </c>
      <c r="I31" s="7" t="s">
        <v>2813</v>
      </c>
      <c r="J31" s="3"/>
      <c r="K31" s="3"/>
    </row>
    <row r="32" spans="2:11" ht="15">
      <c r="B32" s="3" t="s">
        <v>1909</v>
      </c>
      <c r="C32" s="3" t="s">
        <v>14449</v>
      </c>
      <c r="D32" s="3" t="s">
        <v>1038</v>
      </c>
      <c r="E32" s="7"/>
      <c r="F32" s="3" t="s">
        <v>13907</v>
      </c>
      <c r="G32" s="3" t="s">
        <v>13908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1301</v>
      </c>
      <c r="C33" s="3" t="s">
        <v>14450</v>
      </c>
      <c r="D33" s="3" t="s">
        <v>1038</v>
      </c>
      <c r="E33" s="7"/>
      <c r="F33" s="3" t="s">
        <v>13910</v>
      </c>
      <c r="G33" s="3" t="s">
        <v>14451</v>
      </c>
      <c r="H33" s="3" t="s">
        <v>1098</v>
      </c>
      <c r="I33" s="7" t="s">
        <v>1049</v>
      </c>
      <c r="J33" s="3"/>
      <c r="K33" s="3"/>
    </row>
    <row r="34" spans="2:11" ht="15">
      <c r="B34" s="3" t="s">
        <v>1912</v>
      </c>
      <c r="C34" s="3" t="s">
        <v>14452</v>
      </c>
      <c r="D34" s="3" t="s">
        <v>2192</v>
      </c>
      <c r="E34" s="7"/>
      <c r="F34" s="3" t="s">
        <v>14301</v>
      </c>
      <c r="G34" s="3" t="s">
        <v>8479</v>
      </c>
      <c r="H34" s="3" t="s">
        <v>1098</v>
      </c>
      <c r="I34" s="7" t="s">
        <v>2813</v>
      </c>
      <c r="J34" s="3"/>
      <c r="K34" s="3"/>
    </row>
    <row r="35" spans="2:11" ht="15">
      <c r="B35" s="3" t="s">
        <v>1140</v>
      </c>
      <c r="C35" s="3" t="s">
        <v>14453</v>
      </c>
      <c r="D35" s="3" t="s">
        <v>2192</v>
      </c>
      <c r="E35" s="7"/>
      <c r="F35" s="3" t="s">
        <v>14454</v>
      </c>
      <c r="G35" s="3" t="s">
        <v>13916</v>
      </c>
      <c r="H35" s="3" t="s">
        <v>14455</v>
      </c>
      <c r="I35" s="7" t="s">
        <v>2813</v>
      </c>
      <c r="J35" s="3"/>
      <c r="K35" s="3"/>
    </row>
    <row r="36" spans="2:11" ht="15">
      <c r="B36" s="3" t="s">
        <v>1169</v>
      </c>
      <c r="C36" s="3" t="s">
        <v>14456</v>
      </c>
      <c r="D36" s="3" t="s">
        <v>1038</v>
      </c>
      <c r="E36" s="7"/>
      <c r="F36" s="3" t="s">
        <v>13605</v>
      </c>
      <c r="G36" s="3" t="s">
        <v>13287</v>
      </c>
      <c r="H36" s="3" t="s">
        <v>14457</v>
      </c>
      <c r="I36" s="7" t="s">
        <v>1049</v>
      </c>
      <c r="J36" s="3"/>
      <c r="K36" s="3"/>
    </row>
    <row r="37" spans="2:11" ht="15">
      <c r="B37" s="3" t="s">
        <v>1319</v>
      </c>
      <c r="C37" s="3" t="s">
        <v>14458</v>
      </c>
      <c r="D37" s="3" t="s">
        <v>1038</v>
      </c>
      <c r="E37" s="7"/>
      <c r="F37" s="3" t="s">
        <v>13608</v>
      </c>
      <c r="G37" s="3" t="s">
        <v>13289</v>
      </c>
      <c r="H37" s="3" t="s">
        <v>1098</v>
      </c>
      <c r="I37" s="7" t="s">
        <v>1076</v>
      </c>
      <c r="J37" s="3"/>
      <c r="K37" s="3"/>
    </row>
    <row r="38" spans="2:11" ht="15">
      <c r="B38" s="3" t="s">
        <v>1392</v>
      </c>
      <c r="C38" s="3" t="s">
        <v>14459</v>
      </c>
      <c r="D38" s="3" t="s">
        <v>1573</v>
      </c>
      <c r="E38" s="7"/>
      <c r="F38" s="3" t="s">
        <v>14460</v>
      </c>
      <c r="G38" s="3" t="s">
        <v>1768</v>
      </c>
      <c r="H38" s="3" t="s">
        <v>1098</v>
      </c>
      <c r="I38" s="7" t="s">
        <v>1618</v>
      </c>
      <c r="J38" s="3"/>
      <c r="K38" s="3"/>
    </row>
    <row r="39" spans="2:11" ht="15">
      <c r="B39" s="3" t="s">
        <v>1380</v>
      </c>
      <c r="C39" s="3" t="s">
        <v>14461</v>
      </c>
      <c r="D39" s="3" t="s">
        <v>1038</v>
      </c>
      <c r="E39" s="7"/>
      <c r="F39" s="3" t="s">
        <v>14462</v>
      </c>
      <c r="G39" s="3" t="s">
        <v>14463</v>
      </c>
      <c r="H39" s="3" t="s">
        <v>1098</v>
      </c>
      <c r="I39" s="7" t="s">
        <v>1049</v>
      </c>
      <c r="J39" s="3"/>
      <c r="K39" s="3"/>
    </row>
    <row r="40" spans="2:11" ht="15">
      <c r="B40" s="3" t="s">
        <v>1388</v>
      </c>
      <c r="C40" s="3" t="s">
        <v>14464</v>
      </c>
      <c r="D40" s="3" t="s">
        <v>1038</v>
      </c>
      <c r="E40" s="7"/>
      <c r="F40" s="3" t="s">
        <v>14465</v>
      </c>
      <c r="G40" s="3" t="s">
        <v>14466</v>
      </c>
      <c r="H40" s="3" t="s">
        <v>1098</v>
      </c>
      <c r="I40" s="7" t="s">
        <v>1049</v>
      </c>
      <c r="J40" s="3"/>
      <c r="K40" s="3"/>
    </row>
    <row r="41" spans="2:11" ht="15">
      <c r="B41" s="3" t="s">
        <v>1384</v>
      </c>
      <c r="C41" s="3" t="s">
        <v>14467</v>
      </c>
      <c r="D41" s="3" t="s">
        <v>1038</v>
      </c>
      <c r="E41" s="7"/>
      <c r="F41" s="3" t="s">
        <v>10844</v>
      </c>
      <c r="G41" s="3" t="s">
        <v>14313</v>
      </c>
      <c r="H41" s="3" t="s">
        <v>1098</v>
      </c>
      <c r="I41" s="7" t="s">
        <v>1049</v>
      </c>
      <c r="J41" s="3"/>
      <c r="K41" s="3"/>
    </row>
    <row r="42" spans="2:11" ht="15">
      <c r="B42" s="3" t="s">
        <v>1448</v>
      </c>
      <c r="C42" s="3" t="s">
        <v>14468</v>
      </c>
      <c r="D42" s="3" t="s">
        <v>1038</v>
      </c>
      <c r="E42" s="7"/>
      <c r="F42" s="3" t="s">
        <v>10848</v>
      </c>
      <c r="G42" s="3" t="s">
        <v>14316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1223</v>
      </c>
      <c r="C43" s="3" t="s">
        <v>14469</v>
      </c>
      <c r="D43" s="3" t="s">
        <v>1038</v>
      </c>
      <c r="E43" s="7"/>
      <c r="F43" s="3" t="s">
        <v>14470</v>
      </c>
      <c r="G43" s="3" t="s">
        <v>14325</v>
      </c>
      <c r="H43" s="3" t="s">
        <v>1098</v>
      </c>
      <c r="I43" s="7" t="s">
        <v>1049</v>
      </c>
      <c r="J43" s="3"/>
      <c r="K43" s="3"/>
    </row>
    <row r="44" spans="2:11" ht="15">
      <c r="B44" s="3" t="s">
        <v>1219</v>
      </c>
      <c r="C44" s="3" t="s">
        <v>14471</v>
      </c>
      <c r="D44" s="3" t="s">
        <v>1038</v>
      </c>
      <c r="E44" s="7"/>
      <c r="F44" s="3" t="s">
        <v>14119</v>
      </c>
      <c r="G44" s="3" t="s">
        <v>14120</v>
      </c>
      <c r="H44" s="3" t="s">
        <v>1098</v>
      </c>
      <c r="I44" s="7" t="s">
        <v>1049</v>
      </c>
      <c r="J44" s="3" t="s">
        <v>1043</v>
      </c>
      <c r="K44" s="3" t="s">
        <v>1043</v>
      </c>
    </row>
    <row r="45" spans="2:11" ht="15">
      <c r="B45" s="3" t="s">
        <v>1227</v>
      </c>
      <c r="C45" s="3" t="s">
        <v>14472</v>
      </c>
      <c r="D45" s="3" t="s">
        <v>1038</v>
      </c>
      <c r="E45" s="7"/>
      <c r="F45" s="3" t="s">
        <v>14122</v>
      </c>
      <c r="G45" s="3" t="s">
        <v>13851</v>
      </c>
      <c r="H45" s="3" t="s">
        <v>1098</v>
      </c>
      <c r="I45" s="7" t="s">
        <v>1049</v>
      </c>
      <c r="J45" s="3"/>
      <c r="K45" s="3"/>
    </row>
    <row r="46" spans="2:11" ht="15">
      <c r="B46" s="3" t="s">
        <v>1191</v>
      </c>
      <c r="C46" s="3" t="s">
        <v>14473</v>
      </c>
      <c r="D46" s="3" t="s">
        <v>1038</v>
      </c>
      <c r="E46" s="7"/>
      <c r="F46" s="3" t="s">
        <v>3602</v>
      </c>
      <c r="G46" s="3" t="s">
        <v>1032</v>
      </c>
      <c r="H46" s="3" t="s">
        <v>1098</v>
      </c>
      <c r="I46" s="7" t="s">
        <v>2079</v>
      </c>
      <c r="J46" s="3"/>
      <c r="K46" s="3"/>
    </row>
    <row r="47" spans="2:11" ht="15">
      <c r="B47" s="3" t="s">
        <v>1195</v>
      </c>
      <c r="C47" s="3" t="s">
        <v>14474</v>
      </c>
      <c r="D47" s="3" t="s">
        <v>1038</v>
      </c>
      <c r="E47" s="7"/>
      <c r="F47" s="3" t="s">
        <v>1673</v>
      </c>
      <c r="G47" s="3" t="s">
        <v>1674</v>
      </c>
      <c r="H47" s="3" t="s">
        <v>2359</v>
      </c>
      <c r="I47" s="7"/>
      <c r="J47" s="3"/>
      <c r="K4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K3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14475</v>
      </c>
      <c r="D4" s="4" t="s">
        <v>1019</v>
      </c>
      <c r="E4" s="3" t="s">
        <v>393</v>
      </c>
    </row>
    <row r="5" spans="1:11" ht="16">
      <c r="B5" s="4" t="s">
        <v>1020</v>
      </c>
      <c r="C5" s="13" t="s">
        <v>396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394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14476</v>
      </c>
      <c r="D9" s="3" t="s">
        <v>1038</v>
      </c>
      <c r="E9" s="7"/>
      <c r="F9" s="3" t="s">
        <v>14477</v>
      </c>
      <c r="G9" s="3" t="s">
        <v>14410</v>
      </c>
      <c r="H9" s="3" t="s">
        <v>14478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14479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14480</v>
      </c>
      <c r="D11" s="3" t="s">
        <v>1038</v>
      </c>
      <c r="E11" s="7"/>
      <c r="F11" s="3" t="s">
        <v>14409</v>
      </c>
      <c r="G11" s="3" t="s">
        <v>14410</v>
      </c>
      <c r="H11" s="3" t="s">
        <v>14481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1161</v>
      </c>
      <c r="C12" s="3" t="s">
        <v>14482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1055</v>
      </c>
      <c r="C13" s="3" t="s">
        <v>14483</v>
      </c>
      <c r="D13" s="3" t="s">
        <v>1038</v>
      </c>
      <c r="E13" s="7"/>
      <c r="F13" s="3" t="s">
        <v>12819</v>
      </c>
      <c r="G13" s="3" t="s">
        <v>13314</v>
      </c>
      <c r="H13" s="3" t="s">
        <v>13555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1872</v>
      </c>
      <c r="C14" s="3" t="s">
        <v>14484</v>
      </c>
      <c r="D14" s="3" t="s">
        <v>1038</v>
      </c>
      <c r="E14" s="7"/>
      <c r="F14" s="3" t="s">
        <v>13161</v>
      </c>
      <c r="G14" s="3" t="s">
        <v>13414</v>
      </c>
      <c r="H14" s="3" t="s">
        <v>13555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1165</v>
      </c>
      <c r="C15" s="3" t="s">
        <v>14485</v>
      </c>
      <c r="D15" s="3" t="s">
        <v>1038</v>
      </c>
      <c r="E15" s="7"/>
      <c r="F15" s="3" t="s">
        <v>12845</v>
      </c>
      <c r="G15" s="3" t="s">
        <v>12846</v>
      </c>
      <c r="H15" s="3" t="s">
        <v>13170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1877</v>
      </c>
      <c r="C16" s="3" t="s">
        <v>14486</v>
      </c>
      <c r="D16" s="3" t="s">
        <v>1038</v>
      </c>
      <c r="E16" s="7"/>
      <c r="F16" s="3" t="s">
        <v>13172</v>
      </c>
      <c r="G16" s="3" t="s">
        <v>13417</v>
      </c>
      <c r="H16" s="3" t="s">
        <v>1098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1890</v>
      </c>
      <c r="C17" s="3" t="s">
        <v>14487</v>
      </c>
      <c r="D17" s="3" t="s">
        <v>1038</v>
      </c>
      <c r="E17" s="7"/>
      <c r="F17" s="3" t="s">
        <v>14488</v>
      </c>
      <c r="G17" s="3" t="s">
        <v>14489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14490</v>
      </c>
      <c r="D18" s="3" t="s">
        <v>1038</v>
      </c>
      <c r="E18" s="7"/>
      <c r="F18" s="3" t="s">
        <v>14119</v>
      </c>
      <c r="G18" s="3" t="s">
        <v>14491</v>
      </c>
      <c r="H18" s="3" t="s">
        <v>1098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1886</v>
      </c>
      <c r="C19" s="3" t="s">
        <v>14492</v>
      </c>
      <c r="D19" s="3" t="s">
        <v>1038</v>
      </c>
      <c r="E19" s="7"/>
      <c r="F19" s="3" t="s">
        <v>14122</v>
      </c>
      <c r="G19" s="3" t="s">
        <v>14493</v>
      </c>
      <c r="H19" s="3" t="s">
        <v>1098</v>
      </c>
      <c r="I19" s="7" t="s">
        <v>1049</v>
      </c>
      <c r="J19" s="3"/>
      <c r="K19" s="3"/>
    </row>
    <row r="20" spans="2:11" ht="15">
      <c r="B20" s="3" t="s">
        <v>1301</v>
      </c>
      <c r="C20" s="3" t="s">
        <v>14494</v>
      </c>
      <c r="D20" s="3" t="s">
        <v>2192</v>
      </c>
      <c r="E20" s="7"/>
      <c r="F20" s="3" t="s">
        <v>14301</v>
      </c>
      <c r="G20" s="3" t="s">
        <v>8479</v>
      </c>
      <c r="H20" s="3" t="s">
        <v>1098</v>
      </c>
      <c r="I20" s="7" t="s">
        <v>2813</v>
      </c>
      <c r="J20" s="3"/>
      <c r="K20" s="3"/>
    </row>
    <row r="21" spans="2:11" ht="15">
      <c r="B21" s="3" t="s">
        <v>1146</v>
      </c>
      <c r="C21" s="3" t="s">
        <v>14495</v>
      </c>
      <c r="D21" s="3" t="s">
        <v>2192</v>
      </c>
      <c r="E21" s="7"/>
      <c r="F21" s="3" t="s">
        <v>14496</v>
      </c>
      <c r="G21" s="3" t="s">
        <v>14497</v>
      </c>
      <c r="H21" s="3" t="s">
        <v>1098</v>
      </c>
      <c r="I21" s="7" t="s">
        <v>2813</v>
      </c>
      <c r="J21" s="3"/>
      <c r="K21" s="3"/>
    </row>
    <row r="22" spans="2:11" ht="15">
      <c r="B22" s="3" t="s">
        <v>1912</v>
      </c>
      <c r="C22" s="3" t="s">
        <v>14498</v>
      </c>
      <c r="D22" s="3" t="s">
        <v>2192</v>
      </c>
      <c r="E22" s="7"/>
      <c r="F22" s="3" t="s">
        <v>13220</v>
      </c>
      <c r="G22" s="3" t="s">
        <v>14499</v>
      </c>
      <c r="H22" s="3" t="s">
        <v>1098</v>
      </c>
      <c r="I22" s="7" t="s">
        <v>2813</v>
      </c>
      <c r="J22" s="3"/>
      <c r="K22" s="3"/>
    </row>
    <row r="23" spans="2:11" ht="15">
      <c r="B23" s="3" t="s">
        <v>1140</v>
      </c>
      <c r="C23" s="3" t="s">
        <v>14500</v>
      </c>
      <c r="D23" s="3" t="s">
        <v>1038</v>
      </c>
      <c r="E23" s="7"/>
      <c r="F23" s="3" t="s">
        <v>13602</v>
      </c>
      <c r="G23" s="3" t="s">
        <v>14501</v>
      </c>
      <c r="H23" s="3" t="s">
        <v>14502</v>
      </c>
      <c r="I23" s="7" t="s">
        <v>2079</v>
      </c>
      <c r="J23" s="3"/>
      <c r="K23" s="3"/>
    </row>
    <row r="24" spans="2:11" ht="15">
      <c r="B24" s="3" t="s">
        <v>1906</v>
      </c>
      <c r="C24" s="3" t="s">
        <v>14503</v>
      </c>
      <c r="D24" s="3" t="s">
        <v>1038</v>
      </c>
      <c r="E24" s="7"/>
      <c r="F24" s="3" t="s">
        <v>13907</v>
      </c>
      <c r="G24" s="3" t="s">
        <v>13908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1909</v>
      </c>
      <c r="C25" s="3" t="s">
        <v>14504</v>
      </c>
      <c r="D25" s="3" t="s">
        <v>1038</v>
      </c>
      <c r="E25" s="7"/>
      <c r="F25" s="3" t="s">
        <v>13910</v>
      </c>
      <c r="G25" s="3" t="s">
        <v>14451</v>
      </c>
      <c r="H25" s="3" t="s">
        <v>1098</v>
      </c>
      <c r="I25" s="7" t="s">
        <v>1049</v>
      </c>
      <c r="J25" s="3"/>
      <c r="K25" s="3"/>
    </row>
    <row r="26" spans="2:11" ht="15">
      <c r="B26" s="3" t="s">
        <v>1619</v>
      </c>
      <c r="C26" s="3" t="s">
        <v>14505</v>
      </c>
      <c r="D26" s="3" t="s">
        <v>1573</v>
      </c>
      <c r="E26" s="7"/>
      <c r="F26" s="3" t="s">
        <v>14506</v>
      </c>
      <c r="G26" s="3" t="s">
        <v>3535</v>
      </c>
      <c r="H26" s="3" t="s">
        <v>1098</v>
      </c>
      <c r="I26" s="7" t="s">
        <v>1618</v>
      </c>
      <c r="J26" s="3" t="s">
        <v>1043</v>
      </c>
      <c r="K26" s="3" t="s">
        <v>1043</v>
      </c>
    </row>
    <row r="27" spans="2:11" ht="15">
      <c r="B27" s="3" t="s">
        <v>1895</v>
      </c>
      <c r="C27" s="3" t="s">
        <v>14507</v>
      </c>
      <c r="D27" s="3" t="s">
        <v>1038</v>
      </c>
      <c r="E27" s="7"/>
      <c r="F27" s="3" t="s">
        <v>13587</v>
      </c>
      <c r="G27" s="3" t="s">
        <v>3541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1588</v>
      </c>
      <c r="C28" s="3" t="s">
        <v>14508</v>
      </c>
      <c r="D28" s="3" t="s">
        <v>1038</v>
      </c>
      <c r="E28" s="7"/>
      <c r="F28" s="3" t="s">
        <v>13590</v>
      </c>
      <c r="G28" s="3" t="s">
        <v>3538</v>
      </c>
      <c r="H28" s="3" t="s">
        <v>1098</v>
      </c>
      <c r="I28" s="7" t="s">
        <v>1049</v>
      </c>
      <c r="J28" s="3"/>
      <c r="K28" s="3"/>
    </row>
    <row r="29" spans="2:11" ht="15">
      <c r="B29" s="3" t="s">
        <v>1899</v>
      </c>
      <c r="C29" s="3" t="s">
        <v>14509</v>
      </c>
      <c r="D29" s="3" t="s">
        <v>1038</v>
      </c>
      <c r="E29" s="7"/>
      <c r="F29" s="3" t="s">
        <v>14510</v>
      </c>
      <c r="G29" s="3" t="s">
        <v>14511</v>
      </c>
      <c r="H29" s="3" t="s">
        <v>14512</v>
      </c>
      <c r="I29" s="7" t="s">
        <v>1049</v>
      </c>
      <c r="J29" s="3"/>
      <c r="K29" s="3"/>
    </row>
    <row r="30" spans="2:11" ht="15">
      <c r="B30" s="3" t="s">
        <v>1902</v>
      </c>
      <c r="C30" s="3" t="s">
        <v>14513</v>
      </c>
      <c r="D30" s="3" t="s">
        <v>1038</v>
      </c>
      <c r="E30" s="7"/>
      <c r="F30" s="3" t="s">
        <v>14514</v>
      </c>
      <c r="G30" s="3" t="s">
        <v>14515</v>
      </c>
      <c r="H30" s="3" t="s">
        <v>1098</v>
      </c>
      <c r="I30" s="7" t="s">
        <v>1076</v>
      </c>
      <c r="J30" s="3"/>
      <c r="K30" s="3"/>
    </row>
    <row r="31" spans="2:11" ht="15">
      <c r="B31" s="3" t="s">
        <v>1319</v>
      </c>
      <c r="C31" s="3" t="s">
        <v>14516</v>
      </c>
      <c r="D31" s="3" t="s">
        <v>1573</v>
      </c>
      <c r="E31" s="7"/>
      <c r="F31" s="3" t="s">
        <v>14060</v>
      </c>
      <c r="G31" s="3" t="s">
        <v>14061</v>
      </c>
      <c r="H31" s="3" t="s">
        <v>14061</v>
      </c>
      <c r="I31" s="7"/>
      <c r="J31" s="3"/>
      <c r="K31" s="3"/>
    </row>
    <row r="32" spans="2:11" ht="15">
      <c r="B32" s="3" t="s">
        <v>1169</v>
      </c>
      <c r="C32" s="3" t="s">
        <v>14517</v>
      </c>
      <c r="D32" s="3" t="s">
        <v>1038</v>
      </c>
      <c r="E32" s="7"/>
      <c r="F32" s="3" t="s">
        <v>3602</v>
      </c>
      <c r="G32" s="3" t="s">
        <v>1032</v>
      </c>
      <c r="H32" s="3" t="s">
        <v>1098</v>
      </c>
      <c r="I32" s="7" t="s">
        <v>2079</v>
      </c>
      <c r="J32" s="3"/>
      <c r="K32" s="3"/>
    </row>
    <row r="33" spans="2:11" ht="15">
      <c r="B33" s="3" t="s">
        <v>1882</v>
      </c>
      <c r="C33" s="3" t="s">
        <v>14518</v>
      </c>
      <c r="D33" s="3" t="s">
        <v>1573</v>
      </c>
      <c r="E33" s="7"/>
      <c r="F33" s="3" t="s">
        <v>1615</v>
      </c>
      <c r="G33" s="3" t="s">
        <v>1616</v>
      </c>
      <c r="H33" s="3" t="s">
        <v>1098</v>
      </c>
      <c r="I33" s="7" t="s">
        <v>1618</v>
      </c>
      <c r="J33" s="3" t="s">
        <v>1043</v>
      </c>
      <c r="K33" s="3" t="s">
        <v>1043</v>
      </c>
    </row>
    <row r="34" spans="2:11" ht="15">
      <c r="B34" s="3" t="s">
        <v>1472</v>
      </c>
      <c r="C34" s="3" t="s">
        <v>14519</v>
      </c>
      <c r="D34" s="3" t="s">
        <v>1038</v>
      </c>
      <c r="E34" s="7"/>
      <c r="F34" s="3" t="s">
        <v>1673</v>
      </c>
      <c r="G34" s="3" t="s">
        <v>1674</v>
      </c>
      <c r="H34" s="3" t="s">
        <v>2359</v>
      </c>
      <c r="I34" s="7"/>
      <c r="J34" s="3"/>
      <c r="K3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K3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14520</v>
      </c>
      <c r="D4" s="4" t="s">
        <v>1019</v>
      </c>
      <c r="E4" s="3" t="s">
        <v>397</v>
      </c>
    </row>
    <row r="5" spans="1:11" ht="16">
      <c r="B5" s="4" t="s">
        <v>1020</v>
      </c>
      <c r="C5" s="13" t="s">
        <v>400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398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14521</v>
      </c>
      <c r="D9" s="3" t="s">
        <v>1038</v>
      </c>
      <c r="E9" s="7"/>
      <c r="F9" s="3" t="s">
        <v>14522</v>
      </c>
      <c r="G9" s="3" t="s">
        <v>14523</v>
      </c>
      <c r="H9" s="3" t="s">
        <v>14524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14525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1877</v>
      </c>
      <c r="C11" s="3" t="s">
        <v>14526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1882</v>
      </c>
      <c r="C12" s="3" t="s">
        <v>14527</v>
      </c>
      <c r="D12" s="3" t="s">
        <v>1038</v>
      </c>
      <c r="E12" s="7"/>
      <c r="F12" s="3" t="s">
        <v>14119</v>
      </c>
      <c r="G12" s="3" t="s">
        <v>14528</v>
      </c>
      <c r="H12" s="3" t="s">
        <v>14528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1582</v>
      </c>
      <c r="C13" s="3" t="s">
        <v>14529</v>
      </c>
      <c r="D13" s="3" t="s">
        <v>1038</v>
      </c>
      <c r="E13" s="7"/>
      <c r="F13" s="3" t="s">
        <v>14122</v>
      </c>
      <c r="G13" s="3" t="s">
        <v>13698</v>
      </c>
      <c r="H13" s="3" t="s">
        <v>13698</v>
      </c>
      <c r="I13" s="7" t="s">
        <v>1049</v>
      </c>
      <c r="J13" s="3"/>
      <c r="K13" s="3"/>
    </row>
    <row r="14" spans="1:11" ht="15">
      <c r="B14" s="3" t="s">
        <v>1886</v>
      </c>
      <c r="C14" s="3" t="s">
        <v>14530</v>
      </c>
      <c r="D14" s="3" t="s">
        <v>1038</v>
      </c>
      <c r="E14" s="7"/>
      <c r="F14" s="3" t="s">
        <v>12825</v>
      </c>
      <c r="G14" s="3" t="s">
        <v>13630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1890</v>
      </c>
      <c r="C15" s="3" t="s">
        <v>14531</v>
      </c>
      <c r="D15" s="3" t="s">
        <v>1038</v>
      </c>
      <c r="E15" s="7"/>
      <c r="F15" s="3" t="s">
        <v>12829</v>
      </c>
      <c r="G15" s="3" t="s">
        <v>13632</v>
      </c>
      <c r="H15" s="3" t="s">
        <v>1098</v>
      </c>
      <c r="I15" s="7" t="s">
        <v>1049</v>
      </c>
      <c r="J15" s="3"/>
      <c r="K15" s="3"/>
    </row>
    <row r="16" spans="1:11" ht="15">
      <c r="B16" s="3" t="s">
        <v>1619</v>
      </c>
      <c r="C16" s="3" t="s">
        <v>14532</v>
      </c>
      <c r="D16" s="3" t="s">
        <v>1142</v>
      </c>
      <c r="E16" s="7"/>
      <c r="F16" s="3" t="s">
        <v>14533</v>
      </c>
      <c r="G16" s="3" t="s">
        <v>14534</v>
      </c>
      <c r="H16" s="3" t="s">
        <v>14535</v>
      </c>
      <c r="I16" s="7" t="s">
        <v>1618</v>
      </c>
      <c r="J16" s="3"/>
      <c r="K16" s="3"/>
    </row>
    <row r="17" spans="2:11" ht="15">
      <c r="B17" s="3" t="s">
        <v>1146</v>
      </c>
      <c r="C17" s="3" t="s">
        <v>14536</v>
      </c>
      <c r="D17" s="3" t="s">
        <v>1038</v>
      </c>
      <c r="E17" s="7"/>
      <c r="F17" s="3" t="s">
        <v>14537</v>
      </c>
      <c r="G17" s="3" t="s">
        <v>14538</v>
      </c>
      <c r="H17" s="3" t="s">
        <v>14539</v>
      </c>
      <c r="I17" s="7" t="s">
        <v>1049</v>
      </c>
      <c r="J17" s="3"/>
      <c r="K17" s="3"/>
    </row>
    <row r="18" spans="2:11" ht="15">
      <c r="B18" s="3" t="s">
        <v>1906</v>
      </c>
      <c r="C18" s="3" t="s">
        <v>14540</v>
      </c>
      <c r="D18" s="3" t="s">
        <v>1038</v>
      </c>
      <c r="E18" s="7"/>
      <c r="F18" s="3" t="s">
        <v>14541</v>
      </c>
      <c r="G18" s="3" t="s">
        <v>14542</v>
      </c>
      <c r="H18" s="3" t="s">
        <v>1098</v>
      </c>
      <c r="I18" s="7" t="s">
        <v>1076</v>
      </c>
      <c r="J18" s="3"/>
      <c r="K18" s="3"/>
    </row>
    <row r="19" spans="2:11" ht="15">
      <c r="B19" s="3" t="s">
        <v>1165</v>
      </c>
      <c r="C19" s="3" t="s">
        <v>14543</v>
      </c>
      <c r="D19" s="3" t="s">
        <v>1038</v>
      </c>
      <c r="E19" s="7"/>
      <c r="F19" s="3" t="s">
        <v>13172</v>
      </c>
      <c r="G19" s="3" t="s">
        <v>13417</v>
      </c>
      <c r="H19" s="3" t="s">
        <v>1098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1050</v>
      </c>
      <c r="C20" s="3" t="s">
        <v>14544</v>
      </c>
      <c r="D20" s="3" t="s">
        <v>1038</v>
      </c>
      <c r="E20" s="7"/>
      <c r="F20" s="3" t="s">
        <v>12819</v>
      </c>
      <c r="G20" s="3" t="s">
        <v>13314</v>
      </c>
      <c r="H20" s="3" t="s">
        <v>13555</v>
      </c>
      <c r="I20" s="7" t="s">
        <v>1042</v>
      </c>
      <c r="J20" s="3"/>
      <c r="K20" s="3"/>
    </row>
    <row r="21" spans="2:11" ht="15">
      <c r="B21" s="3" t="s">
        <v>1055</v>
      </c>
      <c r="C21" s="3" t="s">
        <v>14545</v>
      </c>
      <c r="D21" s="3" t="s">
        <v>1038</v>
      </c>
      <c r="E21" s="7"/>
      <c r="F21" s="3" t="s">
        <v>13161</v>
      </c>
      <c r="G21" s="3" t="s">
        <v>13414</v>
      </c>
      <c r="H21" s="3" t="s">
        <v>13555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1872</v>
      </c>
      <c r="C22" s="3" t="s">
        <v>14546</v>
      </c>
      <c r="D22" s="3" t="s">
        <v>1038</v>
      </c>
      <c r="E22" s="7"/>
      <c r="F22" s="3" t="s">
        <v>12845</v>
      </c>
      <c r="G22" s="3" t="s">
        <v>12846</v>
      </c>
      <c r="H22" s="3" t="s">
        <v>13170</v>
      </c>
      <c r="I22" s="7" t="s">
        <v>1049</v>
      </c>
      <c r="J22" s="3" t="s">
        <v>1043</v>
      </c>
      <c r="K22" s="3" t="s">
        <v>1043</v>
      </c>
    </row>
    <row r="23" spans="2:11" ht="15">
      <c r="B23" s="3" t="s">
        <v>1895</v>
      </c>
      <c r="C23" s="3" t="s">
        <v>14547</v>
      </c>
      <c r="D23" s="3" t="s">
        <v>2192</v>
      </c>
      <c r="E23" s="7"/>
      <c r="F23" s="3" t="s">
        <v>14548</v>
      </c>
      <c r="G23" s="3" t="s">
        <v>14549</v>
      </c>
      <c r="H23" s="3" t="s">
        <v>14550</v>
      </c>
      <c r="I23" s="7" t="s">
        <v>2813</v>
      </c>
      <c r="J23" s="3"/>
      <c r="K23" s="3"/>
    </row>
    <row r="24" spans="2:11" ht="15">
      <c r="B24" s="3" t="s">
        <v>1588</v>
      </c>
      <c r="C24" s="3" t="s">
        <v>14551</v>
      </c>
      <c r="D24" s="3" t="s">
        <v>2192</v>
      </c>
      <c r="E24" s="7"/>
      <c r="F24" s="3" t="s">
        <v>14552</v>
      </c>
      <c r="G24" s="3" t="s">
        <v>14553</v>
      </c>
      <c r="H24" s="3" t="s">
        <v>1098</v>
      </c>
      <c r="I24" s="7" t="s">
        <v>2813</v>
      </c>
      <c r="J24" s="3"/>
      <c r="K24" s="3"/>
    </row>
    <row r="25" spans="2:11" ht="15">
      <c r="B25" s="3" t="s">
        <v>1899</v>
      </c>
      <c r="C25" s="3" t="s">
        <v>14554</v>
      </c>
      <c r="D25" s="3" t="s">
        <v>2192</v>
      </c>
      <c r="E25" s="7"/>
      <c r="F25" s="3" t="s">
        <v>14555</v>
      </c>
      <c r="G25" s="3" t="s">
        <v>14556</v>
      </c>
      <c r="H25" s="3" t="s">
        <v>1098</v>
      </c>
      <c r="I25" s="7" t="s">
        <v>2813</v>
      </c>
      <c r="J25" s="3"/>
      <c r="K25" s="3"/>
    </row>
    <row r="26" spans="2:11" ht="15">
      <c r="B26" s="3" t="s">
        <v>1902</v>
      </c>
      <c r="C26" s="3" t="s">
        <v>14557</v>
      </c>
      <c r="D26" s="3" t="s">
        <v>1038</v>
      </c>
      <c r="E26" s="7"/>
      <c r="F26" s="3" t="s">
        <v>14558</v>
      </c>
      <c r="G26" s="3" t="s">
        <v>14559</v>
      </c>
      <c r="H26" s="3" t="s">
        <v>14560</v>
      </c>
      <c r="I26" s="7" t="s">
        <v>1049</v>
      </c>
      <c r="J26" s="3"/>
      <c r="K26" s="3"/>
    </row>
    <row r="27" spans="2:11" ht="15">
      <c r="B27" s="3" t="s">
        <v>1909</v>
      </c>
      <c r="C27" s="3" t="s">
        <v>14561</v>
      </c>
      <c r="D27" s="3" t="s">
        <v>2192</v>
      </c>
      <c r="E27" s="7"/>
      <c r="F27" s="3" t="s">
        <v>14562</v>
      </c>
      <c r="G27" s="3" t="s">
        <v>13716</v>
      </c>
      <c r="H27" s="3" t="s">
        <v>1098</v>
      </c>
      <c r="I27" s="7" t="s">
        <v>2813</v>
      </c>
      <c r="J27" s="3"/>
      <c r="K27" s="3"/>
    </row>
    <row r="28" spans="2:11" ht="15">
      <c r="B28" s="3" t="s">
        <v>1301</v>
      </c>
      <c r="C28" s="3" t="s">
        <v>14563</v>
      </c>
      <c r="D28" s="3" t="s">
        <v>2192</v>
      </c>
      <c r="E28" s="7"/>
      <c r="F28" s="3" t="s">
        <v>14564</v>
      </c>
      <c r="G28" s="3" t="s">
        <v>14565</v>
      </c>
      <c r="H28" s="3" t="s">
        <v>1098</v>
      </c>
      <c r="I28" s="7" t="s">
        <v>2813</v>
      </c>
      <c r="J28" s="3"/>
      <c r="K28" s="3"/>
    </row>
    <row r="29" spans="2:11" ht="15">
      <c r="B29" s="3" t="s">
        <v>1912</v>
      </c>
      <c r="C29" s="3" t="s">
        <v>14566</v>
      </c>
      <c r="D29" s="3" t="s">
        <v>2192</v>
      </c>
      <c r="E29" s="7"/>
      <c r="F29" s="3" t="s">
        <v>14567</v>
      </c>
      <c r="G29" s="3" t="s">
        <v>13721</v>
      </c>
      <c r="H29" s="3" t="s">
        <v>1098</v>
      </c>
      <c r="I29" s="7" t="s">
        <v>2813</v>
      </c>
      <c r="J29" s="3"/>
      <c r="K29" s="3"/>
    </row>
    <row r="30" spans="2:11" ht="15">
      <c r="B30" s="3" t="s">
        <v>1140</v>
      </c>
      <c r="C30" s="3" t="s">
        <v>14568</v>
      </c>
      <c r="D30" s="3" t="s">
        <v>2192</v>
      </c>
      <c r="E30" s="7"/>
      <c r="F30" s="3" t="s">
        <v>14569</v>
      </c>
      <c r="G30" s="3" t="s">
        <v>14570</v>
      </c>
      <c r="H30" s="3" t="s">
        <v>1098</v>
      </c>
      <c r="I30" s="7" t="s">
        <v>2813</v>
      </c>
      <c r="J30" s="3"/>
      <c r="K30" s="3"/>
    </row>
    <row r="31" spans="2:11" ht="15">
      <c r="B31" s="3" t="s">
        <v>1169</v>
      </c>
      <c r="C31" s="3" t="s">
        <v>14571</v>
      </c>
      <c r="D31" s="3" t="s">
        <v>2192</v>
      </c>
      <c r="E31" s="7"/>
      <c r="F31" s="3" t="s">
        <v>14572</v>
      </c>
      <c r="G31" s="3" t="s">
        <v>14573</v>
      </c>
      <c r="H31" s="3" t="s">
        <v>1098</v>
      </c>
      <c r="I31" s="7" t="s">
        <v>2813</v>
      </c>
      <c r="J31" s="3"/>
      <c r="K31" s="3"/>
    </row>
    <row r="32" spans="2:11" ht="15">
      <c r="B32" s="3" t="s">
        <v>1319</v>
      </c>
      <c r="C32" s="3" t="s">
        <v>14574</v>
      </c>
      <c r="D32" s="3" t="s">
        <v>2192</v>
      </c>
      <c r="E32" s="7"/>
      <c r="F32" s="3" t="s">
        <v>14575</v>
      </c>
      <c r="G32" s="3" t="s">
        <v>14576</v>
      </c>
      <c r="H32" s="3" t="s">
        <v>1098</v>
      </c>
      <c r="I32" s="7" t="s">
        <v>2813</v>
      </c>
      <c r="J32" s="3"/>
      <c r="K32" s="3"/>
    </row>
    <row r="33" spans="2:11" ht="15">
      <c r="B33" s="3" t="s">
        <v>1472</v>
      </c>
      <c r="C33" s="3" t="s">
        <v>14577</v>
      </c>
      <c r="D33" s="3" t="s">
        <v>1038</v>
      </c>
      <c r="E33" s="7"/>
      <c r="F33" s="3" t="s">
        <v>14578</v>
      </c>
      <c r="G33" s="3" t="s">
        <v>1032</v>
      </c>
      <c r="H33" s="3" t="s">
        <v>1098</v>
      </c>
      <c r="I33" s="7" t="s">
        <v>2079</v>
      </c>
      <c r="J33" s="3"/>
      <c r="K33" s="3"/>
    </row>
    <row r="34" spans="2:11" ht="15">
      <c r="B34" s="3" t="s">
        <v>1161</v>
      </c>
      <c r="C34" s="3" t="s">
        <v>14579</v>
      </c>
      <c r="D34" s="3" t="s">
        <v>1573</v>
      </c>
      <c r="E34" s="7"/>
      <c r="F34" s="3" t="s">
        <v>1615</v>
      </c>
      <c r="G34" s="3" t="s">
        <v>1616</v>
      </c>
      <c r="H34" s="3" t="s">
        <v>1098</v>
      </c>
      <c r="I34" s="7" t="s">
        <v>1618</v>
      </c>
      <c r="J34" s="3" t="s">
        <v>1043</v>
      </c>
      <c r="K34" s="3" t="s">
        <v>1043</v>
      </c>
    </row>
    <row r="35" spans="2:11" ht="15">
      <c r="B35" s="3" t="s">
        <v>1567</v>
      </c>
      <c r="C35" s="3" t="s">
        <v>14580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K4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14581</v>
      </c>
      <c r="D4" s="4" t="s">
        <v>1019</v>
      </c>
      <c r="E4" s="3" t="s">
        <v>401</v>
      </c>
    </row>
    <row r="5" spans="1:11" ht="16">
      <c r="B5" s="4" t="s">
        <v>1020</v>
      </c>
      <c r="C5" s="13" t="s">
        <v>404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402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14582</v>
      </c>
      <c r="D9" s="3" t="s">
        <v>1038</v>
      </c>
      <c r="E9" s="7"/>
      <c r="F9" s="3" t="s">
        <v>14583</v>
      </c>
      <c r="G9" s="3" t="s">
        <v>14584</v>
      </c>
      <c r="H9" s="3" t="s">
        <v>14585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14586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1877</v>
      </c>
      <c r="C11" s="3" t="s">
        <v>14587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1146</v>
      </c>
      <c r="C12" s="3" t="s">
        <v>14588</v>
      </c>
      <c r="D12" s="3" t="s">
        <v>1038</v>
      </c>
      <c r="E12" s="7"/>
      <c r="F12" s="3" t="s">
        <v>14119</v>
      </c>
      <c r="G12" s="3" t="s">
        <v>14589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1906</v>
      </c>
      <c r="C13" s="3" t="s">
        <v>14590</v>
      </c>
      <c r="D13" s="3" t="s">
        <v>1038</v>
      </c>
      <c r="E13" s="7"/>
      <c r="F13" s="3" t="s">
        <v>14122</v>
      </c>
      <c r="G13" s="3" t="s">
        <v>14591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1899</v>
      </c>
      <c r="C14" s="3" t="s">
        <v>14592</v>
      </c>
      <c r="D14" s="3" t="s">
        <v>1038</v>
      </c>
      <c r="E14" s="7"/>
      <c r="F14" s="3" t="s">
        <v>12825</v>
      </c>
      <c r="G14" s="3" t="s">
        <v>13630</v>
      </c>
      <c r="H14" s="3" t="s">
        <v>1098</v>
      </c>
      <c r="I14" s="7" t="s">
        <v>1049</v>
      </c>
      <c r="J14" s="3"/>
      <c r="K14" s="3"/>
    </row>
    <row r="15" spans="1:11" ht="15">
      <c r="B15" s="3" t="s">
        <v>1902</v>
      </c>
      <c r="C15" s="3" t="s">
        <v>14593</v>
      </c>
      <c r="D15" s="3" t="s">
        <v>1038</v>
      </c>
      <c r="E15" s="7"/>
      <c r="F15" s="3" t="s">
        <v>12829</v>
      </c>
      <c r="G15" s="3" t="s">
        <v>13632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1165</v>
      </c>
      <c r="C16" s="3" t="s">
        <v>14594</v>
      </c>
      <c r="D16" s="3" t="s">
        <v>1038</v>
      </c>
      <c r="E16" s="7"/>
      <c r="F16" s="3" t="s">
        <v>13172</v>
      </c>
      <c r="G16" s="3" t="s">
        <v>13417</v>
      </c>
      <c r="H16" s="3" t="s">
        <v>1098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1055</v>
      </c>
      <c r="C17" s="3" t="s">
        <v>14595</v>
      </c>
      <c r="D17" s="3" t="s">
        <v>1038</v>
      </c>
      <c r="E17" s="7"/>
      <c r="F17" s="3" t="s">
        <v>13161</v>
      </c>
      <c r="G17" s="3" t="s">
        <v>13414</v>
      </c>
      <c r="H17" s="3" t="s">
        <v>13555</v>
      </c>
      <c r="I17" s="7" t="s">
        <v>1049</v>
      </c>
      <c r="J17" s="3" t="s">
        <v>1043</v>
      </c>
      <c r="K17" s="3" t="s">
        <v>1043</v>
      </c>
    </row>
    <row r="18" spans="2:11" ht="15">
      <c r="B18" s="3" t="s">
        <v>1872</v>
      </c>
      <c r="C18" s="3" t="s">
        <v>14596</v>
      </c>
      <c r="D18" s="3" t="s">
        <v>1038</v>
      </c>
      <c r="E18" s="7"/>
      <c r="F18" s="3" t="s">
        <v>12845</v>
      </c>
      <c r="G18" s="3" t="s">
        <v>12846</v>
      </c>
      <c r="H18" s="3" t="s">
        <v>13170</v>
      </c>
      <c r="I18" s="7" t="s">
        <v>1049</v>
      </c>
      <c r="J18" s="3" t="s">
        <v>1043</v>
      </c>
      <c r="K18" s="3" t="s">
        <v>1043</v>
      </c>
    </row>
    <row r="19" spans="2:11" ht="15">
      <c r="B19" s="3" t="s">
        <v>1050</v>
      </c>
      <c r="C19" s="3" t="s">
        <v>14597</v>
      </c>
      <c r="D19" s="3" t="s">
        <v>1038</v>
      </c>
      <c r="E19" s="7"/>
      <c r="F19" s="3" t="s">
        <v>12819</v>
      </c>
      <c r="G19" s="3" t="s">
        <v>13314</v>
      </c>
      <c r="H19" s="3" t="s">
        <v>13555</v>
      </c>
      <c r="I19" s="7" t="s">
        <v>1042</v>
      </c>
      <c r="J19" s="3"/>
      <c r="K19" s="3"/>
    </row>
    <row r="20" spans="2:11" ht="15">
      <c r="B20" s="3" t="s">
        <v>1890</v>
      </c>
      <c r="C20" s="3" t="s">
        <v>14598</v>
      </c>
      <c r="D20" s="3" t="s">
        <v>1066</v>
      </c>
      <c r="E20" s="7" t="s">
        <v>1095</v>
      </c>
      <c r="F20" s="3" t="s">
        <v>14599</v>
      </c>
      <c r="G20" s="3" t="s">
        <v>14600</v>
      </c>
      <c r="H20" s="3" t="s">
        <v>1098</v>
      </c>
      <c r="I20" s="7" t="s">
        <v>1042</v>
      </c>
      <c r="J20" s="3"/>
      <c r="K20" s="3"/>
    </row>
    <row r="21" spans="2:11" ht="15">
      <c r="B21" s="3" t="s">
        <v>1588</v>
      </c>
      <c r="C21" s="3" t="s">
        <v>14601</v>
      </c>
      <c r="D21" s="3" t="s">
        <v>1038</v>
      </c>
      <c r="E21" s="7"/>
      <c r="F21" s="3" t="s">
        <v>14602</v>
      </c>
      <c r="G21" s="3" t="s">
        <v>14603</v>
      </c>
      <c r="H21" s="3" t="s">
        <v>1098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1619</v>
      </c>
      <c r="C22" s="3" t="s">
        <v>14604</v>
      </c>
      <c r="D22" s="3" t="s">
        <v>1038</v>
      </c>
      <c r="E22" s="7"/>
      <c r="F22" s="3" t="s">
        <v>14605</v>
      </c>
      <c r="G22" s="3" t="s">
        <v>14606</v>
      </c>
      <c r="H22" s="3" t="s">
        <v>14607</v>
      </c>
      <c r="I22" s="7" t="s">
        <v>1049</v>
      </c>
      <c r="J22" s="3"/>
      <c r="K22" s="3"/>
    </row>
    <row r="23" spans="2:11" ht="15">
      <c r="B23" s="3" t="s">
        <v>1895</v>
      </c>
      <c r="C23" s="3" t="s">
        <v>14608</v>
      </c>
      <c r="D23" s="3" t="s">
        <v>1038</v>
      </c>
      <c r="E23" s="7"/>
      <c r="F23" s="3" t="s">
        <v>14609</v>
      </c>
      <c r="G23" s="3" t="s">
        <v>14610</v>
      </c>
      <c r="H23" s="3" t="s">
        <v>1098</v>
      </c>
      <c r="I23" s="7" t="s">
        <v>1076</v>
      </c>
      <c r="J23" s="3"/>
      <c r="K23" s="3"/>
    </row>
    <row r="24" spans="2:11" ht="15">
      <c r="B24" s="3" t="s">
        <v>1582</v>
      </c>
      <c r="C24" s="3" t="s">
        <v>14611</v>
      </c>
      <c r="D24" s="3" t="s">
        <v>2192</v>
      </c>
      <c r="E24" s="7"/>
      <c r="F24" s="3" t="s">
        <v>14612</v>
      </c>
      <c r="G24" s="3" t="s">
        <v>14613</v>
      </c>
      <c r="H24" s="3" t="s">
        <v>1098</v>
      </c>
      <c r="I24" s="7" t="s">
        <v>2813</v>
      </c>
      <c r="J24" s="3"/>
      <c r="K24" s="3"/>
    </row>
    <row r="25" spans="2:11" ht="15">
      <c r="B25" s="3" t="s">
        <v>1886</v>
      </c>
      <c r="C25" s="3" t="s">
        <v>14614</v>
      </c>
      <c r="D25" s="3" t="s">
        <v>2192</v>
      </c>
      <c r="E25" s="7"/>
      <c r="F25" s="3" t="s">
        <v>14615</v>
      </c>
      <c r="G25" s="3" t="s">
        <v>14616</v>
      </c>
      <c r="H25" s="3" t="s">
        <v>1098</v>
      </c>
      <c r="I25" s="7" t="s">
        <v>2813</v>
      </c>
      <c r="J25" s="3"/>
      <c r="K25" s="3"/>
    </row>
    <row r="26" spans="2:11" ht="15">
      <c r="B26" s="3" t="s">
        <v>1909</v>
      </c>
      <c r="C26" s="3" t="s">
        <v>14617</v>
      </c>
      <c r="D26" s="3" t="s">
        <v>2192</v>
      </c>
      <c r="E26" s="7"/>
      <c r="F26" s="3" t="s">
        <v>14618</v>
      </c>
      <c r="G26" s="3" t="s">
        <v>14619</v>
      </c>
      <c r="H26" s="3" t="s">
        <v>14620</v>
      </c>
      <c r="I26" s="7" t="s">
        <v>2813</v>
      </c>
      <c r="J26" s="3"/>
      <c r="K26" s="3"/>
    </row>
    <row r="27" spans="2:11" ht="15">
      <c r="B27" s="3" t="s">
        <v>1219</v>
      </c>
      <c r="C27" s="3" t="s">
        <v>14621</v>
      </c>
      <c r="D27" s="3" t="s">
        <v>1038</v>
      </c>
      <c r="E27" s="7"/>
      <c r="F27" s="3" t="s">
        <v>14622</v>
      </c>
      <c r="G27" s="3" t="s">
        <v>14623</v>
      </c>
      <c r="H27" s="3" t="s">
        <v>1098</v>
      </c>
      <c r="I27" s="7" t="s">
        <v>1099</v>
      </c>
      <c r="J27" s="3"/>
      <c r="K27" s="3"/>
    </row>
    <row r="28" spans="2:11" ht="15">
      <c r="B28" s="3" t="s">
        <v>1448</v>
      </c>
      <c r="C28" s="3" t="s">
        <v>14624</v>
      </c>
      <c r="D28" s="3" t="s">
        <v>1038</v>
      </c>
      <c r="E28" s="7"/>
      <c r="F28" s="3" t="s">
        <v>14625</v>
      </c>
      <c r="G28" s="3" t="s">
        <v>14626</v>
      </c>
      <c r="H28" s="3" t="s">
        <v>14627</v>
      </c>
      <c r="I28" s="7" t="s">
        <v>1099</v>
      </c>
      <c r="J28" s="3"/>
      <c r="K28" s="3"/>
    </row>
    <row r="29" spans="2:11" ht="15">
      <c r="B29" s="3" t="s">
        <v>1882</v>
      </c>
      <c r="C29" s="3" t="s">
        <v>14628</v>
      </c>
      <c r="D29" s="3" t="s">
        <v>1573</v>
      </c>
      <c r="E29" s="7"/>
      <c r="F29" s="3" t="s">
        <v>14629</v>
      </c>
      <c r="G29" s="3" t="s">
        <v>14630</v>
      </c>
      <c r="H29" s="3" t="s">
        <v>1098</v>
      </c>
      <c r="I29" s="7" t="s">
        <v>1618</v>
      </c>
      <c r="J29" s="3"/>
      <c r="K29" s="3"/>
    </row>
    <row r="30" spans="2:11" ht="15">
      <c r="B30" s="3" t="s">
        <v>1223</v>
      </c>
      <c r="C30" s="3" t="s">
        <v>14631</v>
      </c>
      <c r="D30" s="3" t="s">
        <v>2192</v>
      </c>
      <c r="E30" s="7"/>
      <c r="F30" s="3" t="s">
        <v>14632</v>
      </c>
      <c r="G30" s="3" t="s">
        <v>14633</v>
      </c>
      <c r="H30" s="3" t="s">
        <v>14634</v>
      </c>
      <c r="I30" s="7"/>
      <c r="J30" s="3"/>
      <c r="K30" s="3"/>
    </row>
    <row r="31" spans="2:11" ht="15">
      <c r="B31" s="3" t="s">
        <v>1215</v>
      </c>
      <c r="C31" s="3" t="s">
        <v>14635</v>
      </c>
      <c r="D31" s="3" t="s">
        <v>1038</v>
      </c>
      <c r="E31" s="7"/>
      <c r="F31" s="3" t="s">
        <v>14636</v>
      </c>
      <c r="G31" s="3" t="s">
        <v>14637</v>
      </c>
      <c r="H31" s="3" t="s">
        <v>14638</v>
      </c>
      <c r="I31" s="7" t="s">
        <v>1099</v>
      </c>
      <c r="J31" s="3"/>
      <c r="K31" s="3"/>
    </row>
    <row r="32" spans="2:11" ht="15">
      <c r="B32" s="3" t="s">
        <v>1169</v>
      </c>
      <c r="C32" s="3" t="s">
        <v>14639</v>
      </c>
      <c r="D32" s="3" t="s">
        <v>2192</v>
      </c>
      <c r="E32" s="7"/>
      <c r="F32" s="3" t="s">
        <v>14640</v>
      </c>
      <c r="G32" s="3" t="s">
        <v>14641</v>
      </c>
      <c r="H32" s="3" t="s">
        <v>14642</v>
      </c>
      <c r="I32" s="7" t="s">
        <v>2813</v>
      </c>
      <c r="J32" s="3"/>
      <c r="K32" s="3"/>
    </row>
    <row r="33" spans="2:11" ht="15">
      <c r="B33" s="3" t="s">
        <v>1380</v>
      </c>
      <c r="C33" s="3" t="s">
        <v>14643</v>
      </c>
      <c r="D33" s="3" t="s">
        <v>2192</v>
      </c>
      <c r="E33" s="7"/>
      <c r="F33" s="3" t="s">
        <v>14562</v>
      </c>
      <c r="G33" s="3" t="s">
        <v>14644</v>
      </c>
      <c r="H33" s="3" t="s">
        <v>1098</v>
      </c>
      <c r="I33" s="7" t="s">
        <v>2813</v>
      </c>
      <c r="J33" s="3"/>
      <c r="K33" s="3"/>
    </row>
    <row r="34" spans="2:11" ht="15">
      <c r="B34" s="3" t="s">
        <v>1140</v>
      </c>
      <c r="C34" s="3" t="s">
        <v>14645</v>
      </c>
      <c r="D34" s="3" t="s">
        <v>2192</v>
      </c>
      <c r="E34" s="7"/>
      <c r="F34" s="3" t="s">
        <v>14646</v>
      </c>
      <c r="G34" s="3" t="s">
        <v>14647</v>
      </c>
      <c r="H34" s="3" t="s">
        <v>14642</v>
      </c>
      <c r="I34" s="7" t="s">
        <v>2813</v>
      </c>
      <c r="J34" s="3"/>
      <c r="K34" s="3"/>
    </row>
    <row r="35" spans="2:11" ht="15">
      <c r="B35" s="3" t="s">
        <v>1319</v>
      </c>
      <c r="C35" s="3" t="s">
        <v>14648</v>
      </c>
      <c r="D35" s="3" t="s">
        <v>2192</v>
      </c>
      <c r="E35" s="7"/>
      <c r="F35" s="3" t="s">
        <v>14572</v>
      </c>
      <c r="G35" s="3" t="s">
        <v>14649</v>
      </c>
      <c r="H35" s="3" t="s">
        <v>1098</v>
      </c>
      <c r="I35" s="7" t="s">
        <v>2813</v>
      </c>
      <c r="J35" s="3"/>
      <c r="K35" s="3"/>
    </row>
    <row r="36" spans="2:11" ht="15">
      <c r="B36" s="3" t="s">
        <v>1388</v>
      </c>
      <c r="C36" s="3" t="s">
        <v>14650</v>
      </c>
      <c r="D36" s="3" t="s">
        <v>2192</v>
      </c>
      <c r="E36" s="7"/>
      <c r="F36" s="3" t="s">
        <v>14569</v>
      </c>
      <c r="G36" s="3" t="s">
        <v>14651</v>
      </c>
      <c r="H36" s="3" t="s">
        <v>1098</v>
      </c>
      <c r="I36" s="7" t="s">
        <v>2813</v>
      </c>
      <c r="J36" s="3"/>
      <c r="K36" s="3"/>
    </row>
    <row r="37" spans="2:11" ht="15">
      <c r="B37" s="3" t="s">
        <v>1472</v>
      </c>
      <c r="C37" s="3" t="s">
        <v>14652</v>
      </c>
      <c r="D37" s="3" t="s">
        <v>2192</v>
      </c>
      <c r="E37" s="7"/>
      <c r="F37" s="3" t="s">
        <v>14575</v>
      </c>
      <c r="G37" s="3" t="s">
        <v>14653</v>
      </c>
      <c r="H37" s="3" t="s">
        <v>1098</v>
      </c>
      <c r="I37" s="7" t="s">
        <v>2813</v>
      </c>
      <c r="J37" s="3"/>
      <c r="K37" s="3"/>
    </row>
    <row r="38" spans="2:11" ht="15">
      <c r="B38" s="3" t="s">
        <v>1912</v>
      </c>
      <c r="C38" s="3" t="s">
        <v>14654</v>
      </c>
      <c r="D38" s="3" t="s">
        <v>2192</v>
      </c>
      <c r="E38" s="7"/>
      <c r="F38" s="3" t="s">
        <v>14655</v>
      </c>
      <c r="G38" s="3" t="s">
        <v>14656</v>
      </c>
      <c r="H38" s="3" t="s">
        <v>14642</v>
      </c>
      <c r="I38" s="7" t="s">
        <v>2813</v>
      </c>
      <c r="J38" s="3"/>
      <c r="K38" s="3"/>
    </row>
    <row r="39" spans="2:11" ht="15">
      <c r="B39" s="3" t="s">
        <v>1392</v>
      </c>
      <c r="C39" s="3" t="s">
        <v>14657</v>
      </c>
      <c r="D39" s="3" t="s">
        <v>2192</v>
      </c>
      <c r="E39" s="7"/>
      <c r="F39" s="3" t="s">
        <v>14658</v>
      </c>
      <c r="G39" s="3" t="s">
        <v>14659</v>
      </c>
      <c r="H39" s="3" t="s">
        <v>1098</v>
      </c>
      <c r="I39" s="7" t="s">
        <v>2813</v>
      </c>
      <c r="J39" s="3"/>
      <c r="K39" s="3"/>
    </row>
    <row r="40" spans="2:11" ht="15">
      <c r="B40" s="3" t="s">
        <v>1301</v>
      </c>
      <c r="C40" s="3" t="s">
        <v>14660</v>
      </c>
      <c r="D40" s="3" t="s">
        <v>2192</v>
      </c>
      <c r="E40" s="7"/>
      <c r="F40" s="3" t="s">
        <v>14661</v>
      </c>
      <c r="G40" s="3" t="s">
        <v>14662</v>
      </c>
      <c r="H40" s="3" t="s">
        <v>14642</v>
      </c>
      <c r="I40" s="7" t="s">
        <v>2813</v>
      </c>
      <c r="J40" s="3"/>
      <c r="K40" s="3"/>
    </row>
    <row r="41" spans="2:11" ht="15">
      <c r="B41" s="3" t="s">
        <v>1567</v>
      </c>
      <c r="C41" s="3" t="s">
        <v>14663</v>
      </c>
      <c r="D41" s="3" t="s">
        <v>2192</v>
      </c>
      <c r="E41" s="7"/>
      <c r="F41" s="3" t="s">
        <v>14664</v>
      </c>
      <c r="G41" s="3" t="s">
        <v>14665</v>
      </c>
      <c r="H41" s="3" t="s">
        <v>1098</v>
      </c>
      <c r="I41" s="7" t="s">
        <v>2813</v>
      </c>
      <c r="J41" s="3"/>
      <c r="K41" s="3"/>
    </row>
    <row r="42" spans="2:11" ht="15">
      <c r="B42" s="3" t="s">
        <v>1384</v>
      </c>
      <c r="C42" s="3" t="s">
        <v>14666</v>
      </c>
      <c r="D42" s="3" t="s">
        <v>2192</v>
      </c>
      <c r="E42" s="7"/>
      <c r="F42" s="3" t="s">
        <v>14667</v>
      </c>
      <c r="G42" s="3" t="s">
        <v>14668</v>
      </c>
      <c r="H42" s="3" t="s">
        <v>1098</v>
      </c>
      <c r="I42" s="7" t="s">
        <v>2813</v>
      </c>
      <c r="J42" s="3"/>
      <c r="K42" s="3"/>
    </row>
    <row r="43" spans="2:11" ht="15">
      <c r="B43" s="3" t="s">
        <v>1681</v>
      </c>
      <c r="C43" s="3" t="s">
        <v>14669</v>
      </c>
      <c r="D43" s="3" t="s">
        <v>2192</v>
      </c>
      <c r="E43" s="7"/>
      <c r="F43" s="3" t="s">
        <v>14670</v>
      </c>
      <c r="G43" s="3" t="s">
        <v>14671</v>
      </c>
      <c r="H43" s="3" t="s">
        <v>1098</v>
      </c>
      <c r="I43" s="7" t="s">
        <v>2813</v>
      </c>
      <c r="J43" s="3"/>
      <c r="K43" s="3"/>
    </row>
    <row r="44" spans="2:11" ht="15">
      <c r="B44" s="3" t="s">
        <v>1161</v>
      </c>
      <c r="C44" s="3" t="s">
        <v>14672</v>
      </c>
      <c r="D44" s="3" t="s">
        <v>1573</v>
      </c>
      <c r="E44" s="7"/>
      <c r="F44" s="3" t="s">
        <v>1615</v>
      </c>
      <c r="G44" s="3" t="s">
        <v>1616</v>
      </c>
      <c r="H44" s="3" t="s">
        <v>1098</v>
      </c>
      <c r="I44" s="7" t="s">
        <v>1618</v>
      </c>
      <c r="J44" s="3" t="s">
        <v>1043</v>
      </c>
      <c r="K44" s="3" t="s">
        <v>1043</v>
      </c>
    </row>
    <row r="45" spans="2:11" ht="15">
      <c r="B45" s="3" t="s">
        <v>1227</v>
      </c>
      <c r="C45" s="3" t="s">
        <v>14673</v>
      </c>
      <c r="D45" s="3" t="s">
        <v>1038</v>
      </c>
      <c r="E45" s="7"/>
      <c r="F45" s="3" t="s">
        <v>1673</v>
      </c>
      <c r="G45" s="3" t="s">
        <v>1674</v>
      </c>
      <c r="H45" s="3" t="s">
        <v>2359</v>
      </c>
      <c r="I45" s="7"/>
      <c r="J45" s="3"/>
      <c r="K4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14674</v>
      </c>
      <c r="D4" s="4" t="s">
        <v>1019</v>
      </c>
      <c r="E4" s="3" t="s">
        <v>405</v>
      </c>
    </row>
    <row r="5" spans="1:11" ht="16">
      <c r="B5" s="4" t="s">
        <v>1020</v>
      </c>
      <c r="C5" s="13" t="s">
        <v>408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406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14675</v>
      </c>
      <c r="D9" s="3" t="s">
        <v>1038</v>
      </c>
      <c r="E9" s="7"/>
      <c r="F9" s="3" t="s">
        <v>14676</v>
      </c>
      <c r="G9" s="3" t="s">
        <v>14677</v>
      </c>
      <c r="H9" s="3" t="s">
        <v>14678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14679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14680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1872</v>
      </c>
      <c r="C12" s="3" t="s">
        <v>14681</v>
      </c>
      <c r="D12" s="3" t="s">
        <v>1038</v>
      </c>
      <c r="E12" s="7"/>
      <c r="F12" s="3" t="s">
        <v>13253</v>
      </c>
      <c r="G12" s="3" t="s">
        <v>13323</v>
      </c>
      <c r="H12" s="3" t="s">
        <v>14682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1895</v>
      </c>
      <c r="C13" s="3" t="s">
        <v>14683</v>
      </c>
      <c r="D13" s="3" t="s">
        <v>1038</v>
      </c>
      <c r="E13" s="7"/>
      <c r="F13" s="3" t="s">
        <v>11124</v>
      </c>
      <c r="G13" s="3" t="s">
        <v>14684</v>
      </c>
      <c r="H13" s="3" t="s">
        <v>1098</v>
      </c>
      <c r="I13" s="7" t="s">
        <v>1049</v>
      </c>
      <c r="J13" s="3"/>
      <c r="K13" s="3"/>
    </row>
    <row r="14" spans="1:11" ht="15">
      <c r="B14" s="3" t="s">
        <v>1588</v>
      </c>
      <c r="C14" s="3" t="s">
        <v>14685</v>
      </c>
      <c r="D14" s="3" t="s">
        <v>1038</v>
      </c>
      <c r="E14" s="7"/>
      <c r="F14" s="3" t="s">
        <v>11127</v>
      </c>
      <c r="G14" s="3" t="s">
        <v>14686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1899</v>
      </c>
      <c r="C15" s="3" t="s">
        <v>14687</v>
      </c>
      <c r="D15" s="3" t="s">
        <v>1573</v>
      </c>
      <c r="E15" s="7"/>
      <c r="F15" s="3" t="s">
        <v>14688</v>
      </c>
      <c r="G15" s="3" t="s">
        <v>14689</v>
      </c>
      <c r="H15" s="3" t="s">
        <v>1098</v>
      </c>
      <c r="I15" s="7" t="s">
        <v>1618</v>
      </c>
      <c r="J15" s="3"/>
      <c r="K15" s="3"/>
    </row>
    <row r="16" spans="1:11" ht="15">
      <c r="B16" s="3" t="s">
        <v>1890</v>
      </c>
      <c r="C16" s="3" t="s">
        <v>14690</v>
      </c>
      <c r="D16" s="3" t="s">
        <v>1038</v>
      </c>
      <c r="E16" s="7"/>
      <c r="F16" s="3" t="s">
        <v>14691</v>
      </c>
      <c r="G16" s="3" t="s">
        <v>14692</v>
      </c>
      <c r="H16" s="3" t="s">
        <v>1098</v>
      </c>
      <c r="I16" s="7" t="s">
        <v>1049</v>
      </c>
      <c r="J16" s="3"/>
      <c r="K16" s="3"/>
    </row>
    <row r="17" spans="2:11" ht="15">
      <c r="B17" s="3" t="s">
        <v>1619</v>
      </c>
      <c r="C17" s="3" t="s">
        <v>14693</v>
      </c>
      <c r="D17" s="3" t="s">
        <v>1038</v>
      </c>
      <c r="E17" s="7"/>
      <c r="F17" s="3" t="s">
        <v>14694</v>
      </c>
      <c r="G17" s="3" t="s">
        <v>14695</v>
      </c>
      <c r="H17" s="3" t="s">
        <v>1098</v>
      </c>
      <c r="I17" s="7" t="s">
        <v>1049</v>
      </c>
      <c r="J17" s="3"/>
      <c r="K17" s="3"/>
    </row>
    <row r="18" spans="2:11" ht="15">
      <c r="B18" s="3" t="s">
        <v>1902</v>
      </c>
      <c r="C18" s="3" t="s">
        <v>14696</v>
      </c>
      <c r="D18" s="3" t="s">
        <v>1573</v>
      </c>
      <c r="E18" s="7"/>
      <c r="F18" s="3" t="s">
        <v>14697</v>
      </c>
      <c r="G18" s="3" t="s">
        <v>14698</v>
      </c>
      <c r="H18" s="3" t="s">
        <v>1098</v>
      </c>
      <c r="I18" s="7" t="s">
        <v>1618</v>
      </c>
      <c r="J18" s="3"/>
      <c r="K18" s="3"/>
    </row>
    <row r="19" spans="2:11" ht="15">
      <c r="B19" s="3" t="s">
        <v>1882</v>
      </c>
      <c r="C19" s="3" t="s">
        <v>14699</v>
      </c>
      <c r="D19" s="3" t="s">
        <v>1142</v>
      </c>
      <c r="E19" s="7"/>
      <c r="F19" s="3" t="s">
        <v>14700</v>
      </c>
      <c r="G19" s="3" t="s">
        <v>14701</v>
      </c>
      <c r="H19" s="3" t="s">
        <v>1098</v>
      </c>
      <c r="I19" s="7" t="s">
        <v>1618</v>
      </c>
      <c r="J19" s="3"/>
      <c r="K19" s="3"/>
    </row>
    <row r="20" spans="2:11" ht="15">
      <c r="B20" s="3" t="s">
        <v>1165</v>
      </c>
      <c r="C20" s="3" t="s">
        <v>14702</v>
      </c>
      <c r="D20" s="3" t="s">
        <v>1038</v>
      </c>
      <c r="E20" s="7"/>
      <c r="F20" s="3" t="s">
        <v>13260</v>
      </c>
      <c r="G20" s="3" t="s">
        <v>13261</v>
      </c>
      <c r="H20" s="3" t="s">
        <v>14703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1886</v>
      </c>
      <c r="C21" s="3" t="s">
        <v>14704</v>
      </c>
      <c r="D21" s="3" t="s">
        <v>1142</v>
      </c>
      <c r="E21" s="7"/>
      <c r="F21" s="3" t="s">
        <v>14705</v>
      </c>
      <c r="G21" s="3" t="s">
        <v>14706</v>
      </c>
      <c r="H21" s="3" t="s">
        <v>1098</v>
      </c>
      <c r="I21" s="7" t="s">
        <v>1618</v>
      </c>
      <c r="J21" s="3"/>
      <c r="K21" s="3"/>
    </row>
    <row r="22" spans="2:11" ht="15">
      <c r="B22" s="3" t="s">
        <v>1877</v>
      </c>
      <c r="C22" s="3" t="s">
        <v>14707</v>
      </c>
      <c r="D22" s="3" t="s">
        <v>1038</v>
      </c>
      <c r="E22" s="7"/>
      <c r="F22" s="3" t="s">
        <v>13340</v>
      </c>
      <c r="G22" s="3" t="s">
        <v>13184</v>
      </c>
      <c r="H22" s="3" t="s">
        <v>1098</v>
      </c>
      <c r="I22" s="7" t="s">
        <v>1049</v>
      </c>
      <c r="J22" s="3" t="s">
        <v>1043</v>
      </c>
      <c r="K22" s="3" t="s">
        <v>1043</v>
      </c>
    </row>
    <row r="23" spans="2:11" ht="15">
      <c r="B23" s="3" t="s">
        <v>1161</v>
      </c>
      <c r="C23" s="3" t="s">
        <v>14708</v>
      </c>
      <c r="D23" s="3" t="s">
        <v>1038</v>
      </c>
      <c r="E23" s="7"/>
      <c r="F23" s="3" t="s">
        <v>13342</v>
      </c>
      <c r="G23" s="3" t="s">
        <v>13343</v>
      </c>
      <c r="H23" s="3" t="s">
        <v>1098</v>
      </c>
      <c r="I23" s="7" t="s">
        <v>1049</v>
      </c>
      <c r="J23" s="3"/>
      <c r="K23" s="3"/>
    </row>
    <row r="24" spans="2:11" ht="15">
      <c r="B24" s="3" t="s">
        <v>1582</v>
      </c>
      <c r="C24" s="3" t="s">
        <v>14709</v>
      </c>
      <c r="D24" s="3" t="s">
        <v>2192</v>
      </c>
      <c r="E24" s="7"/>
      <c r="F24" s="3" t="s">
        <v>14710</v>
      </c>
      <c r="G24" s="3" t="s">
        <v>14711</v>
      </c>
      <c r="H24" s="3" t="s">
        <v>14712</v>
      </c>
      <c r="I24" s="7" t="s">
        <v>2813</v>
      </c>
      <c r="J24" s="3"/>
      <c r="K24" s="3"/>
    </row>
    <row r="25" spans="2:11" ht="15">
      <c r="B25" s="3" t="s">
        <v>1055</v>
      </c>
      <c r="C25" s="3" t="s">
        <v>14713</v>
      </c>
      <c r="D25" s="3" t="s">
        <v>1573</v>
      </c>
      <c r="E25" s="7"/>
      <c r="F25" s="3" t="s">
        <v>1615</v>
      </c>
      <c r="G25" s="3" t="s">
        <v>1616</v>
      </c>
      <c r="H25" s="3" t="s">
        <v>1098</v>
      </c>
      <c r="I25" s="7" t="s">
        <v>1618</v>
      </c>
      <c r="J25" s="3" t="s">
        <v>1043</v>
      </c>
      <c r="K25" s="3" t="s">
        <v>1043</v>
      </c>
    </row>
    <row r="26" spans="2:11" ht="15">
      <c r="B26" s="3" t="s">
        <v>1146</v>
      </c>
      <c r="C26" s="3" t="s">
        <v>14714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14715</v>
      </c>
      <c r="D4" s="4" t="s">
        <v>1019</v>
      </c>
      <c r="E4" s="3" t="s">
        <v>409</v>
      </c>
    </row>
    <row r="5" spans="1:11" ht="16">
      <c r="B5" s="4" t="s">
        <v>1020</v>
      </c>
      <c r="C5" s="13" t="s">
        <v>412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410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14716</v>
      </c>
      <c r="D9" s="3" t="s">
        <v>1038</v>
      </c>
      <c r="E9" s="7"/>
      <c r="F9" s="3" t="s">
        <v>14717</v>
      </c>
      <c r="G9" s="3" t="s">
        <v>14718</v>
      </c>
      <c r="H9" s="3" t="s">
        <v>14719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14720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14721</v>
      </c>
      <c r="D11" s="3" t="s">
        <v>1038</v>
      </c>
      <c r="E11" s="7"/>
      <c r="F11" s="3" t="s">
        <v>14676</v>
      </c>
      <c r="G11" s="3" t="s">
        <v>14677</v>
      </c>
      <c r="H11" s="3" t="s">
        <v>14722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1165</v>
      </c>
      <c r="C12" s="3" t="s">
        <v>14723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1161</v>
      </c>
      <c r="C13" s="3" t="s">
        <v>14724</v>
      </c>
      <c r="D13" s="3" t="s">
        <v>1038</v>
      </c>
      <c r="E13" s="7"/>
      <c r="F13" s="3" t="s">
        <v>13253</v>
      </c>
      <c r="G13" s="3" t="s">
        <v>13323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1882</v>
      </c>
      <c r="C14" s="3" t="s">
        <v>14725</v>
      </c>
      <c r="D14" s="3" t="s">
        <v>1038</v>
      </c>
      <c r="E14" s="7"/>
      <c r="F14" s="3" t="s">
        <v>13325</v>
      </c>
      <c r="G14" s="3" t="s">
        <v>14726</v>
      </c>
      <c r="H14" s="3" t="s">
        <v>14727</v>
      </c>
      <c r="I14" s="7" t="s">
        <v>1049</v>
      </c>
      <c r="J14" s="3"/>
      <c r="K14" s="3"/>
    </row>
    <row r="15" spans="1:11" ht="15">
      <c r="B15" s="3" t="s">
        <v>1912</v>
      </c>
      <c r="C15" s="3" t="s">
        <v>14728</v>
      </c>
      <c r="D15" s="3" t="s">
        <v>1038</v>
      </c>
      <c r="E15" s="7"/>
      <c r="F15" s="3" t="s">
        <v>4977</v>
      </c>
      <c r="G15" s="3" t="s">
        <v>14729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1140</v>
      </c>
      <c r="C16" s="3" t="s">
        <v>14730</v>
      </c>
      <c r="D16" s="3" t="s">
        <v>1038</v>
      </c>
      <c r="E16" s="7"/>
      <c r="F16" s="3" t="s">
        <v>4979</v>
      </c>
      <c r="G16" s="3" t="s">
        <v>14731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1895</v>
      </c>
      <c r="C17" s="3" t="s">
        <v>14732</v>
      </c>
      <c r="D17" s="3" t="s">
        <v>1142</v>
      </c>
      <c r="E17" s="7"/>
      <c r="F17" s="3" t="s">
        <v>14733</v>
      </c>
      <c r="G17" s="3" t="s">
        <v>14734</v>
      </c>
      <c r="H17" s="3" t="s">
        <v>1098</v>
      </c>
      <c r="I17" s="7" t="s">
        <v>1618</v>
      </c>
      <c r="J17" s="3"/>
      <c r="K17" s="3"/>
    </row>
    <row r="18" spans="2:11" ht="15">
      <c r="B18" s="3" t="s">
        <v>1582</v>
      </c>
      <c r="C18" s="3" t="s">
        <v>14735</v>
      </c>
      <c r="D18" s="3" t="s">
        <v>1038</v>
      </c>
      <c r="E18" s="7"/>
      <c r="F18" s="3" t="s">
        <v>13260</v>
      </c>
      <c r="G18" s="3" t="s">
        <v>13261</v>
      </c>
      <c r="H18" s="3" t="s">
        <v>14703</v>
      </c>
      <c r="I18" s="7" t="s">
        <v>1049</v>
      </c>
      <c r="J18" s="3"/>
      <c r="K18" s="3"/>
    </row>
    <row r="19" spans="2:11" ht="15">
      <c r="B19" s="3" t="s">
        <v>1886</v>
      </c>
      <c r="C19" s="3" t="s">
        <v>14736</v>
      </c>
      <c r="D19" s="3" t="s">
        <v>1038</v>
      </c>
      <c r="E19" s="7"/>
      <c r="F19" s="3" t="s">
        <v>13334</v>
      </c>
      <c r="G19" s="3" t="s">
        <v>14737</v>
      </c>
      <c r="H19" s="3" t="s">
        <v>14703</v>
      </c>
      <c r="I19" s="7" t="s">
        <v>1049</v>
      </c>
      <c r="J19" s="3"/>
      <c r="K19" s="3"/>
    </row>
    <row r="20" spans="2:11" ht="15">
      <c r="B20" s="3" t="s">
        <v>1055</v>
      </c>
      <c r="C20" s="3" t="s">
        <v>14738</v>
      </c>
      <c r="D20" s="3" t="s">
        <v>1038</v>
      </c>
      <c r="E20" s="7"/>
      <c r="F20" s="3" t="s">
        <v>12819</v>
      </c>
      <c r="G20" s="3" t="s">
        <v>13314</v>
      </c>
      <c r="H20" s="3" t="s">
        <v>13555</v>
      </c>
      <c r="I20" s="7" t="s">
        <v>1049</v>
      </c>
      <c r="J20" s="3" t="s">
        <v>1043</v>
      </c>
      <c r="K20" s="3" t="s">
        <v>1043</v>
      </c>
    </row>
    <row r="21" spans="2:11" ht="15">
      <c r="B21" s="3" t="s">
        <v>1872</v>
      </c>
      <c r="C21" s="3" t="s">
        <v>14739</v>
      </c>
      <c r="D21" s="3" t="s">
        <v>1038</v>
      </c>
      <c r="E21" s="7"/>
      <c r="F21" s="3" t="s">
        <v>12845</v>
      </c>
      <c r="G21" s="3" t="s">
        <v>12846</v>
      </c>
      <c r="H21" s="3" t="s">
        <v>13170</v>
      </c>
      <c r="I21" s="7" t="s">
        <v>1049</v>
      </c>
      <c r="J21" s="3" t="s">
        <v>1043</v>
      </c>
      <c r="K21" s="3" t="s">
        <v>1043</v>
      </c>
    </row>
    <row r="22" spans="2:11" ht="15">
      <c r="B22" s="3" t="s">
        <v>1890</v>
      </c>
      <c r="C22" s="3" t="s">
        <v>14740</v>
      </c>
      <c r="D22" s="3" t="s">
        <v>1038</v>
      </c>
      <c r="E22" s="7"/>
      <c r="F22" s="3" t="s">
        <v>13340</v>
      </c>
      <c r="G22" s="3" t="s">
        <v>13184</v>
      </c>
      <c r="H22" s="3" t="s">
        <v>1098</v>
      </c>
      <c r="I22" s="7" t="s">
        <v>1049</v>
      </c>
      <c r="J22" s="3"/>
      <c r="K22" s="3"/>
    </row>
    <row r="23" spans="2:11" ht="15">
      <c r="B23" s="3" t="s">
        <v>1619</v>
      </c>
      <c r="C23" s="3" t="s">
        <v>14741</v>
      </c>
      <c r="D23" s="3" t="s">
        <v>1038</v>
      </c>
      <c r="E23" s="7"/>
      <c r="F23" s="3" t="s">
        <v>13342</v>
      </c>
      <c r="G23" s="3" t="s">
        <v>13343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14742</v>
      </c>
      <c r="D24" s="3" t="s">
        <v>2192</v>
      </c>
      <c r="E24" s="7"/>
      <c r="F24" s="3" t="s">
        <v>13913</v>
      </c>
      <c r="G24" s="3" t="s">
        <v>8479</v>
      </c>
      <c r="H24" s="3" t="s">
        <v>1098</v>
      </c>
      <c r="I24" s="7" t="s">
        <v>2813</v>
      </c>
      <c r="J24" s="3"/>
      <c r="K24" s="3"/>
    </row>
    <row r="25" spans="2:11" ht="15">
      <c r="B25" s="3" t="s">
        <v>1909</v>
      </c>
      <c r="C25" s="3" t="s">
        <v>14743</v>
      </c>
      <c r="D25" s="3" t="s">
        <v>2192</v>
      </c>
      <c r="E25" s="7"/>
      <c r="F25" s="3" t="s">
        <v>14744</v>
      </c>
      <c r="G25" s="3" t="s">
        <v>14745</v>
      </c>
      <c r="H25" s="3" t="s">
        <v>1098</v>
      </c>
      <c r="I25" s="7" t="s">
        <v>2813</v>
      </c>
      <c r="J25" s="3"/>
      <c r="K25" s="3"/>
    </row>
    <row r="26" spans="2:11" ht="15">
      <c r="B26" s="3" t="s">
        <v>1906</v>
      </c>
      <c r="C26" s="3" t="s">
        <v>14746</v>
      </c>
      <c r="D26" s="3" t="s">
        <v>2192</v>
      </c>
      <c r="E26" s="7"/>
      <c r="F26" s="3" t="s">
        <v>14747</v>
      </c>
      <c r="G26" s="3" t="s">
        <v>14748</v>
      </c>
      <c r="H26" s="3" t="s">
        <v>1098</v>
      </c>
      <c r="I26" s="7" t="s">
        <v>2813</v>
      </c>
      <c r="J26" s="3"/>
      <c r="K26" s="3"/>
    </row>
    <row r="27" spans="2:11" ht="15">
      <c r="B27" s="3" t="s">
        <v>1146</v>
      </c>
      <c r="C27" s="3" t="s">
        <v>14749</v>
      </c>
      <c r="D27" s="3" t="s">
        <v>2192</v>
      </c>
      <c r="E27" s="7"/>
      <c r="F27" s="3" t="s">
        <v>14750</v>
      </c>
      <c r="G27" s="3" t="s">
        <v>14751</v>
      </c>
      <c r="H27" s="3" t="s">
        <v>1098</v>
      </c>
      <c r="I27" s="7" t="s">
        <v>2813</v>
      </c>
      <c r="J27" s="3"/>
      <c r="K27" s="3"/>
    </row>
    <row r="28" spans="2:11" ht="15">
      <c r="B28" s="3" t="s">
        <v>1588</v>
      </c>
      <c r="C28" s="3" t="s">
        <v>14752</v>
      </c>
      <c r="D28" s="3" t="s">
        <v>1038</v>
      </c>
      <c r="E28" s="7"/>
      <c r="F28" s="3" t="s">
        <v>14753</v>
      </c>
      <c r="G28" s="3" t="s">
        <v>8227</v>
      </c>
      <c r="H28" s="3" t="s">
        <v>1098</v>
      </c>
      <c r="I28" s="7" t="s">
        <v>1049</v>
      </c>
      <c r="J28" s="3"/>
      <c r="K28" s="3"/>
    </row>
    <row r="29" spans="2:11" ht="15">
      <c r="B29" s="3" t="s">
        <v>1902</v>
      </c>
      <c r="C29" s="3" t="s">
        <v>14754</v>
      </c>
      <c r="D29" s="3" t="s">
        <v>2192</v>
      </c>
      <c r="E29" s="7"/>
      <c r="F29" s="3" t="s">
        <v>8890</v>
      </c>
      <c r="G29" s="3" t="s">
        <v>14755</v>
      </c>
      <c r="H29" s="3" t="s">
        <v>1098</v>
      </c>
      <c r="I29" s="7" t="s">
        <v>2813</v>
      </c>
      <c r="J29" s="3"/>
      <c r="K29" s="3"/>
    </row>
    <row r="30" spans="2:11" ht="15">
      <c r="B30" s="3" t="s">
        <v>1301</v>
      </c>
      <c r="C30" s="3" t="s">
        <v>14756</v>
      </c>
      <c r="D30" s="3" t="s">
        <v>1038</v>
      </c>
      <c r="E30" s="7"/>
      <c r="F30" s="3" t="s">
        <v>3602</v>
      </c>
      <c r="G30" s="3" t="s">
        <v>1032</v>
      </c>
      <c r="H30" s="3" t="s">
        <v>1098</v>
      </c>
      <c r="I30" s="7" t="s">
        <v>2079</v>
      </c>
      <c r="J30" s="3"/>
      <c r="K30" s="3"/>
    </row>
    <row r="31" spans="2:11" ht="15">
      <c r="B31" s="3" t="s">
        <v>1877</v>
      </c>
      <c r="C31" s="3" t="s">
        <v>14757</v>
      </c>
      <c r="D31" s="3" t="s">
        <v>1573</v>
      </c>
      <c r="E31" s="7"/>
      <c r="F31" s="3" t="s">
        <v>1615</v>
      </c>
      <c r="G31" s="3" t="s">
        <v>1616</v>
      </c>
      <c r="H31" s="3" t="s">
        <v>1098</v>
      </c>
      <c r="I31" s="7" t="s">
        <v>1618</v>
      </c>
      <c r="J31" s="3" t="s">
        <v>1043</v>
      </c>
      <c r="K31" s="3" t="s">
        <v>1043</v>
      </c>
    </row>
    <row r="32" spans="2:11" ht="15">
      <c r="B32" s="3" t="s">
        <v>1169</v>
      </c>
      <c r="C32" s="3" t="s">
        <v>14758</v>
      </c>
      <c r="D32" s="3" t="s">
        <v>1038</v>
      </c>
      <c r="E32" s="7"/>
      <c r="F32" s="3" t="s">
        <v>1673</v>
      </c>
      <c r="G32" s="3" t="s">
        <v>1674</v>
      </c>
      <c r="H32" s="3" t="s">
        <v>2359</v>
      </c>
      <c r="I32" s="7"/>
      <c r="J32" s="3"/>
      <c r="K3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K2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14759</v>
      </c>
      <c r="D4" s="4" t="s">
        <v>1019</v>
      </c>
      <c r="E4" s="3" t="s">
        <v>413</v>
      </c>
    </row>
    <row r="5" spans="1:11" ht="16">
      <c r="B5" s="4" t="s">
        <v>1020</v>
      </c>
      <c r="C5" s="13" t="s">
        <v>416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414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14760</v>
      </c>
      <c r="D9" s="3" t="s">
        <v>1038</v>
      </c>
      <c r="E9" s="7"/>
      <c r="F9" s="3" t="s">
        <v>14761</v>
      </c>
      <c r="G9" s="3" t="s">
        <v>14762</v>
      </c>
      <c r="H9" s="3" t="s">
        <v>14763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14764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14765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1872</v>
      </c>
      <c r="C12" s="3" t="s">
        <v>14766</v>
      </c>
      <c r="D12" s="3" t="s">
        <v>1038</v>
      </c>
      <c r="E12" s="7"/>
      <c r="F12" s="3" t="s">
        <v>13257</v>
      </c>
      <c r="G12" s="3" t="s">
        <v>13318</v>
      </c>
      <c r="H12" s="3" t="s">
        <v>1098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1165</v>
      </c>
      <c r="C13" s="3" t="s">
        <v>14767</v>
      </c>
      <c r="D13" s="3" t="s">
        <v>1142</v>
      </c>
      <c r="E13" s="7"/>
      <c r="F13" s="3" t="s">
        <v>14768</v>
      </c>
      <c r="G13" s="3" t="s">
        <v>14769</v>
      </c>
      <c r="H13" s="3" t="s">
        <v>1098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14770</v>
      </c>
      <c r="D14" s="3" t="s">
        <v>1038</v>
      </c>
      <c r="E14" s="7"/>
      <c r="F14" s="3" t="s">
        <v>14771</v>
      </c>
      <c r="G14" s="3" t="s">
        <v>14772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14773</v>
      </c>
      <c r="D15" s="3" t="s">
        <v>1038</v>
      </c>
      <c r="E15" s="7"/>
      <c r="F15" s="3" t="s">
        <v>14774</v>
      </c>
      <c r="G15" s="3" t="s">
        <v>14775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1890</v>
      </c>
      <c r="C16" s="3" t="s">
        <v>14776</v>
      </c>
      <c r="D16" s="3" t="s">
        <v>1038</v>
      </c>
      <c r="E16" s="7"/>
      <c r="F16" s="3" t="s">
        <v>4977</v>
      </c>
      <c r="G16" s="3" t="s">
        <v>3262</v>
      </c>
      <c r="H16" s="3" t="s">
        <v>1098</v>
      </c>
      <c r="I16" s="7" t="s">
        <v>1049</v>
      </c>
      <c r="J16" s="3"/>
      <c r="K16" s="3"/>
    </row>
    <row r="17" spans="2:11" ht="15">
      <c r="B17" s="3" t="s">
        <v>1619</v>
      </c>
      <c r="C17" s="3" t="s">
        <v>14777</v>
      </c>
      <c r="D17" s="3" t="s">
        <v>1038</v>
      </c>
      <c r="E17" s="7"/>
      <c r="F17" s="3" t="s">
        <v>4979</v>
      </c>
      <c r="G17" s="3" t="s">
        <v>3259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1882</v>
      </c>
      <c r="C18" s="3" t="s">
        <v>14778</v>
      </c>
      <c r="D18" s="3" t="s">
        <v>1142</v>
      </c>
      <c r="E18" s="7"/>
      <c r="F18" s="3" t="s">
        <v>14779</v>
      </c>
      <c r="G18" s="3" t="s">
        <v>5022</v>
      </c>
      <c r="H18" s="3" t="s">
        <v>1098</v>
      </c>
      <c r="I18" s="7" t="s">
        <v>1618</v>
      </c>
      <c r="J18" s="3"/>
      <c r="K18" s="3"/>
    </row>
    <row r="19" spans="2:11" ht="15">
      <c r="B19" s="3" t="s">
        <v>1582</v>
      </c>
      <c r="C19" s="3" t="s">
        <v>14780</v>
      </c>
      <c r="D19" s="3" t="s">
        <v>1038</v>
      </c>
      <c r="E19" s="7"/>
      <c r="F19" s="3" t="s">
        <v>14781</v>
      </c>
      <c r="G19" s="3" t="s">
        <v>3541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1886</v>
      </c>
      <c r="C20" s="3" t="s">
        <v>14782</v>
      </c>
      <c r="D20" s="3" t="s">
        <v>1038</v>
      </c>
      <c r="E20" s="7"/>
      <c r="F20" s="3" t="s">
        <v>14783</v>
      </c>
      <c r="G20" s="3" t="s">
        <v>14784</v>
      </c>
      <c r="H20" s="3" t="s">
        <v>1098</v>
      </c>
      <c r="I20" s="7" t="s">
        <v>1049</v>
      </c>
      <c r="J20" s="3"/>
      <c r="K20" s="3"/>
    </row>
    <row r="21" spans="2:11" ht="15">
      <c r="B21" s="3" t="s">
        <v>1055</v>
      </c>
      <c r="C21" s="3" t="s">
        <v>14785</v>
      </c>
      <c r="D21" s="3" t="s">
        <v>1573</v>
      </c>
      <c r="E21" s="7"/>
      <c r="F21" s="3" t="s">
        <v>1615</v>
      </c>
      <c r="G21" s="3" t="s">
        <v>1616</v>
      </c>
      <c r="H21" s="3" t="s">
        <v>1098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1895</v>
      </c>
      <c r="C22" s="3" t="s">
        <v>14786</v>
      </c>
      <c r="D22" s="3" t="s">
        <v>1038</v>
      </c>
      <c r="E22" s="7"/>
      <c r="F22" s="3" t="s">
        <v>1673</v>
      </c>
      <c r="G22" s="3" t="s">
        <v>1674</v>
      </c>
      <c r="H22" s="3" t="s">
        <v>2359</v>
      </c>
      <c r="I22" s="7"/>
      <c r="J22" s="3"/>
      <c r="K2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14787</v>
      </c>
      <c r="D4" s="4" t="s">
        <v>1019</v>
      </c>
      <c r="E4" s="3" t="s">
        <v>417</v>
      </c>
    </row>
    <row r="5" spans="1:11" ht="16">
      <c r="B5" s="4" t="s">
        <v>1020</v>
      </c>
      <c r="C5" s="13" t="s">
        <v>420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418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14788</v>
      </c>
      <c r="D9" s="3" t="s">
        <v>1038</v>
      </c>
      <c r="E9" s="7"/>
      <c r="F9" s="3" t="s">
        <v>14789</v>
      </c>
      <c r="G9" s="3" t="s">
        <v>14790</v>
      </c>
      <c r="H9" s="3" t="s">
        <v>14791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14792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14793</v>
      </c>
      <c r="D11" s="3" t="s">
        <v>1038</v>
      </c>
      <c r="E11" s="7"/>
      <c r="F11" s="3" t="s">
        <v>14761</v>
      </c>
      <c r="G11" s="3" t="s">
        <v>14762</v>
      </c>
      <c r="H11" s="3" t="s">
        <v>14794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14795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14796</v>
      </c>
      <c r="D13" s="3" t="s">
        <v>1038</v>
      </c>
      <c r="E13" s="7"/>
      <c r="F13" s="3" t="s">
        <v>13257</v>
      </c>
      <c r="G13" s="3" t="s">
        <v>13318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1877</v>
      </c>
      <c r="C14" s="3" t="s">
        <v>14797</v>
      </c>
      <c r="D14" s="3" t="s">
        <v>1038</v>
      </c>
      <c r="E14" s="7"/>
      <c r="F14" s="3" t="s">
        <v>13320</v>
      </c>
      <c r="G14" s="3" t="s">
        <v>13321</v>
      </c>
      <c r="H14" s="3" t="s">
        <v>1098</v>
      </c>
      <c r="I14" s="7" t="s">
        <v>1049</v>
      </c>
      <c r="J14" s="3" t="s">
        <v>1043</v>
      </c>
      <c r="K14" s="3" t="s">
        <v>1043</v>
      </c>
    </row>
    <row r="15" spans="1:11" ht="15">
      <c r="B15" s="3" t="s">
        <v>1161</v>
      </c>
      <c r="C15" s="3" t="s">
        <v>14798</v>
      </c>
      <c r="D15" s="3" t="s">
        <v>1038</v>
      </c>
      <c r="E15" s="7"/>
      <c r="F15" s="3" t="s">
        <v>13325</v>
      </c>
      <c r="G15" s="3" t="s">
        <v>14799</v>
      </c>
      <c r="H15" s="3" t="s">
        <v>14703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1886</v>
      </c>
      <c r="C16" s="3" t="s">
        <v>14800</v>
      </c>
      <c r="D16" s="3" t="s">
        <v>2192</v>
      </c>
      <c r="E16" s="7"/>
      <c r="F16" s="3" t="s">
        <v>13913</v>
      </c>
      <c r="G16" s="3" t="s">
        <v>14801</v>
      </c>
      <c r="H16" s="3" t="s">
        <v>1098</v>
      </c>
      <c r="I16" s="7" t="s">
        <v>2813</v>
      </c>
      <c r="J16" s="3"/>
      <c r="K16" s="3"/>
    </row>
    <row r="17" spans="2:11" ht="15">
      <c r="B17" s="3" t="s">
        <v>1882</v>
      </c>
      <c r="C17" s="3" t="s">
        <v>14802</v>
      </c>
      <c r="D17" s="3" t="s">
        <v>2192</v>
      </c>
      <c r="E17" s="7"/>
      <c r="F17" s="3" t="s">
        <v>14803</v>
      </c>
      <c r="G17" s="3" t="s">
        <v>14804</v>
      </c>
      <c r="H17" s="3" t="s">
        <v>1098</v>
      </c>
      <c r="I17" s="7" t="s">
        <v>2813</v>
      </c>
      <c r="J17" s="3"/>
      <c r="K17" s="3"/>
    </row>
    <row r="18" spans="2:11" ht="15">
      <c r="B18" s="3" t="s">
        <v>1582</v>
      </c>
      <c r="C18" s="3" t="s">
        <v>14805</v>
      </c>
      <c r="D18" s="3" t="s">
        <v>1038</v>
      </c>
      <c r="E18" s="7"/>
      <c r="F18" s="3" t="s">
        <v>14753</v>
      </c>
      <c r="G18" s="3" t="s">
        <v>8227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14806</v>
      </c>
      <c r="D19" s="3" t="s">
        <v>2192</v>
      </c>
      <c r="E19" s="7"/>
      <c r="F19" s="3" t="s">
        <v>14807</v>
      </c>
      <c r="G19" s="3" t="s">
        <v>14808</v>
      </c>
      <c r="H19" s="3" t="s">
        <v>1098</v>
      </c>
      <c r="I19" s="7" t="s">
        <v>2813</v>
      </c>
      <c r="J19" s="3"/>
      <c r="K19" s="3"/>
    </row>
    <row r="20" spans="2:11" ht="15">
      <c r="B20" s="3" t="s">
        <v>1588</v>
      </c>
      <c r="C20" s="3" t="s">
        <v>14809</v>
      </c>
      <c r="D20" s="3" t="s">
        <v>1038</v>
      </c>
      <c r="E20" s="7"/>
      <c r="F20" s="3" t="s">
        <v>13340</v>
      </c>
      <c r="G20" s="3" t="s">
        <v>13184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1899</v>
      </c>
      <c r="C21" s="3" t="s">
        <v>14810</v>
      </c>
      <c r="D21" s="3" t="s">
        <v>1038</v>
      </c>
      <c r="E21" s="7"/>
      <c r="F21" s="3" t="s">
        <v>13342</v>
      </c>
      <c r="G21" s="3" t="s">
        <v>13343</v>
      </c>
      <c r="H21" s="3" t="s">
        <v>1098</v>
      </c>
      <c r="I21" s="7" t="s">
        <v>1049</v>
      </c>
      <c r="J21" s="3"/>
      <c r="K21" s="3"/>
    </row>
    <row r="22" spans="2:11" ht="15">
      <c r="B22" s="3" t="s">
        <v>1619</v>
      </c>
      <c r="C22" s="3" t="s">
        <v>14811</v>
      </c>
      <c r="D22" s="3" t="s">
        <v>1038</v>
      </c>
      <c r="E22" s="7"/>
      <c r="F22" s="3" t="s">
        <v>12819</v>
      </c>
      <c r="G22" s="3" t="s">
        <v>13314</v>
      </c>
      <c r="H22" s="3" t="s">
        <v>13555</v>
      </c>
      <c r="I22" s="7" t="s">
        <v>1049</v>
      </c>
      <c r="J22" s="3" t="s">
        <v>1043</v>
      </c>
      <c r="K22" s="3" t="s">
        <v>1043</v>
      </c>
    </row>
    <row r="23" spans="2:11" ht="15">
      <c r="B23" s="3" t="s">
        <v>1895</v>
      </c>
      <c r="C23" s="3" t="s">
        <v>14812</v>
      </c>
      <c r="D23" s="3" t="s">
        <v>1038</v>
      </c>
      <c r="E23" s="7"/>
      <c r="F23" s="3" t="s">
        <v>12845</v>
      </c>
      <c r="G23" s="3" t="s">
        <v>12846</v>
      </c>
      <c r="H23" s="3" t="s">
        <v>13170</v>
      </c>
      <c r="I23" s="7" t="s">
        <v>1049</v>
      </c>
      <c r="J23" s="3" t="s">
        <v>1043</v>
      </c>
      <c r="K23" s="3" t="s">
        <v>1043</v>
      </c>
    </row>
    <row r="24" spans="2:11" ht="15">
      <c r="B24" s="3" t="s">
        <v>1872</v>
      </c>
      <c r="C24" s="3" t="s">
        <v>14813</v>
      </c>
      <c r="D24" s="3" t="s">
        <v>1573</v>
      </c>
      <c r="E24" s="7"/>
      <c r="F24" s="3" t="s">
        <v>1615</v>
      </c>
      <c r="G24" s="3" t="s">
        <v>1616</v>
      </c>
      <c r="H24" s="3" t="s">
        <v>1098</v>
      </c>
      <c r="I24" s="7" t="s">
        <v>1618</v>
      </c>
      <c r="J24" s="3" t="s">
        <v>1043</v>
      </c>
      <c r="K24" s="3" t="s">
        <v>1043</v>
      </c>
    </row>
    <row r="25" spans="2:11" ht="15">
      <c r="B25" s="3" t="s">
        <v>1902</v>
      </c>
      <c r="C25" s="3" t="s">
        <v>14814</v>
      </c>
      <c r="D25" s="3" t="s">
        <v>1038</v>
      </c>
      <c r="E25" s="7"/>
      <c r="F25" s="3" t="s">
        <v>1673</v>
      </c>
      <c r="G25" s="3" t="s">
        <v>1674</v>
      </c>
      <c r="H25" s="3" t="s">
        <v>2359</v>
      </c>
      <c r="I25" s="7"/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/>
  <dimension ref="A1:K2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14815</v>
      </c>
      <c r="D4" s="4" t="s">
        <v>1019</v>
      </c>
      <c r="E4" s="3" t="s">
        <v>421</v>
      </c>
    </row>
    <row r="5" spans="1:11" ht="16">
      <c r="B5" s="4" t="s">
        <v>1020</v>
      </c>
      <c r="C5" s="13" t="s">
        <v>424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422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14816</v>
      </c>
      <c r="D9" s="3" t="s">
        <v>1038</v>
      </c>
      <c r="E9" s="7"/>
      <c r="F9" s="3" t="s">
        <v>14817</v>
      </c>
      <c r="G9" s="3" t="s">
        <v>14818</v>
      </c>
      <c r="H9" s="3" t="s">
        <v>14819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14820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14821</v>
      </c>
      <c r="D11" s="3" t="s">
        <v>1038</v>
      </c>
      <c r="E11" s="7"/>
      <c r="F11" s="3" t="s">
        <v>5839</v>
      </c>
      <c r="G11" s="3" t="s">
        <v>5840</v>
      </c>
      <c r="H11" s="3" t="s">
        <v>6447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14822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14823</v>
      </c>
      <c r="D13" s="3" t="s">
        <v>1038</v>
      </c>
      <c r="E13" s="7"/>
      <c r="F13" s="3" t="s">
        <v>14824</v>
      </c>
      <c r="G13" s="3" t="s">
        <v>14825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1877</v>
      </c>
      <c r="C14" s="3" t="s">
        <v>14826</v>
      </c>
      <c r="D14" s="3" t="s">
        <v>1038</v>
      </c>
      <c r="E14" s="7"/>
      <c r="F14" s="3" t="s">
        <v>14827</v>
      </c>
      <c r="G14" s="3" t="s">
        <v>14828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1890</v>
      </c>
      <c r="C15" s="3" t="s">
        <v>14829</v>
      </c>
      <c r="D15" s="3" t="s">
        <v>1066</v>
      </c>
      <c r="E15" s="7" t="s">
        <v>1095</v>
      </c>
      <c r="F15" s="3" t="s">
        <v>6295</v>
      </c>
      <c r="G15" s="3" t="s">
        <v>6296</v>
      </c>
      <c r="H15" s="3" t="s">
        <v>1098</v>
      </c>
      <c r="I15" s="7" t="s">
        <v>1145</v>
      </c>
      <c r="J15" s="3"/>
      <c r="K15" s="3"/>
    </row>
    <row r="16" spans="1:11" ht="15">
      <c r="B16" s="3" t="s">
        <v>1582</v>
      </c>
      <c r="C16" s="3" t="s">
        <v>14830</v>
      </c>
      <c r="D16" s="3" t="s">
        <v>1038</v>
      </c>
      <c r="E16" s="7"/>
      <c r="F16" s="3" t="s">
        <v>14831</v>
      </c>
      <c r="G16" s="3" t="s">
        <v>14832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1886</v>
      </c>
      <c r="C17" s="3" t="s">
        <v>14833</v>
      </c>
      <c r="D17" s="3" t="s">
        <v>1038</v>
      </c>
      <c r="E17" s="7"/>
      <c r="F17" s="3" t="s">
        <v>14834</v>
      </c>
      <c r="G17" s="3" t="s">
        <v>14835</v>
      </c>
      <c r="H17" s="3" t="s">
        <v>1098</v>
      </c>
      <c r="I17" s="7" t="s">
        <v>1049</v>
      </c>
      <c r="J17" s="3"/>
      <c r="K17" s="3"/>
    </row>
    <row r="18" spans="2:11" ht="15">
      <c r="B18" s="3" t="s">
        <v>1161</v>
      </c>
      <c r="C18" s="3" t="s">
        <v>14836</v>
      </c>
      <c r="D18" s="3" t="s">
        <v>1573</v>
      </c>
      <c r="E18" s="7"/>
      <c r="F18" s="3" t="s">
        <v>14837</v>
      </c>
      <c r="G18" s="3" t="s">
        <v>14838</v>
      </c>
      <c r="H18" s="3" t="s">
        <v>1098</v>
      </c>
      <c r="I18" s="7" t="s">
        <v>3600</v>
      </c>
      <c r="J18" s="3"/>
      <c r="K18" s="3"/>
    </row>
    <row r="19" spans="2:11" ht="15">
      <c r="B19" s="3" t="s">
        <v>1882</v>
      </c>
      <c r="C19" s="3" t="s">
        <v>14839</v>
      </c>
      <c r="D19" s="3" t="s">
        <v>1573</v>
      </c>
      <c r="E19" s="7"/>
      <c r="F19" s="3" t="s">
        <v>14840</v>
      </c>
      <c r="G19" s="3" t="s">
        <v>14841</v>
      </c>
      <c r="H19" s="3" t="s">
        <v>1098</v>
      </c>
      <c r="I19" s="7" t="s">
        <v>3600</v>
      </c>
      <c r="J19" s="3"/>
      <c r="K19" s="3"/>
    </row>
    <row r="20" spans="2:11" ht="15">
      <c r="B20" s="3" t="s">
        <v>1619</v>
      </c>
      <c r="C20" s="3" t="s">
        <v>14842</v>
      </c>
      <c r="D20" s="3" t="s">
        <v>2173</v>
      </c>
      <c r="E20" s="7"/>
      <c r="F20" s="3" t="s">
        <v>5944</v>
      </c>
      <c r="G20" s="3" t="s">
        <v>5945</v>
      </c>
      <c r="H20" s="3" t="s">
        <v>1098</v>
      </c>
      <c r="I20" s="7" t="s">
        <v>1207</v>
      </c>
      <c r="J20" s="3"/>
      <c r="K20" s="3"/>
    </row>
    <row r="21" spans="2:11" ht="15">
      <c r="B21" s="3" t="s">
        <v>1895</v>
      </c>
      <c r="C21" s="3" t="s">
        <v>14843</v>
      </c>
      <c r="D21" s="3" t="s">
        <v>2173</v>
      </c>
      <c r="E21" s="7"/>
      <c r="F21" s="3" t="s">
        <v>5947</v>
      </c>
      <c r="G21" s="3" t="s">
        <v>5948</v>
      </c>
      <c r="H21" s="3" t="s">
        <v>1098</v>
      </c>
      <c r="I21" s="7" t="s">
        <v>1207</v>
      </c>
      <c r="J21" s="3"/>
      <c r="K21" s="3"/>
    </row>
    <row r="22" spans="2:11" ht="15">
      <c r="B22" s="3" t="s">
        <v>1872</v>
      </c>
      <c r="C22" s="3" t="s">
        <v>14844</v>
      </c>
      <c r="D22" s="3" t="s">
        <v>1573</v>
      </c>
      <c r="E22" s="7"/>
      <c r="F22" s="3" t="s">
        <v>1615</v>
      </c>
      <c r="G22" s="3" t="s">
        <v>1616</v>
      </c>
      <c r="H22" s="3" t="s">
        <v>1098</v>
      </c>
      <c r="I22" s="7" t="s">
        <v>1618</v>
      </c>
      <c r="J22" s="3" t="s">
        <v>1043</v>
      </c>
      <c r="K22" s="3" t="s">
        <v>1043</v>
      </c>
    </row>
    <row r="23" spans="2:11" ht="15">
      <c r="B23" s="3" t="s">
        <v>1588</v>
      </c>
      <c r="C23" s="3" t="s">
        <v>14845</v>
      </c>
      <c r="D23" s="3" t="s">
        <v>1038</v>
      </c>
      <c r="E23" s="7"/>
      <c r="F23" s="3" t="s">
        <v>2090</v>
      </c>
      <c r="G23" s="3" t="s">
        <v>2091</v>
      </c>
      <c r="H23" s="3" t="s">
        <v>2091</v>
      </c>
      <c r="I23" s="7" t="s">
        <v>1049</v>
      </c>
      <c r="J23" s="3"/>
      <c r="K23" s="3"/>
    </row>
    <row r="24" spans="2:11" ht="15">
      <c r="B24" s="3" t="s">
        <v>1899</v>
      </c>
      <c r="C24" s="3" t="s">
        <v>14846</v>
      </c>
      <c r="D24" s="3" t="s">
        <v>1038</v>
      </c>
      <c r="E24" s="7"/>
      <c r="F24" s="3" t="s">
        <v>2093</v>
      </c>
      <c r="G24" s="3" t="s">
        <v>2094</v>
      </c>
      <c r="H24" s="3" t="s">
        <v>2094</v>
      </c>
      <c r="I24" s="7" t="s">
        <v>1049</v>
      </c>
      <c r="J24" s="3"/>
      <c r="K24" s="3"/>
    </row>
    <row r="25" spans="2:11" ht="15">
      <c r="B25" s="3" t="s">
        <v>1902</v>
      </c>
      <c r="C25" s="3" t="s">
        <v>14847</v>
      </c>
      <c r="D25" s="3" t="s">
        <v>1066</v>
      </c>
      <c r="E25" s="7" t="s">
        <v>2085</v>
      </c>
      <c r="F25" s="3" t="s">
        <v>2081</v>
      </c>
      <c r="G25" s="3" t="s">
        <v>14848</v>
      </c>
      <c r="H25" s="3" t="s">
        <v>14848</v>
      </c>
      <c r="I25" s="7"/>
      <c r="J25" s="3"/>
      <c r="K25" s="3"/>
    </row>
    <row r="26" spans="2:11" ht="15">
      <c r="B26" s="3" t="s">
        <v>1146</v>
      </c>
      <c r="C26" s="3" t="s">
        <v>14849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  <row r="27" spans="2:11" ht="15">
      <c r="B27" s="3" t="s">
        <v>1906</v>
      </c>
      <c r="C27" s="3" t="s">
        <v>14850</v>
      </c>
      <c r="D27" s="3" t="s">
        <v>1038</v>
      </c>
      <c r="E27" s="7"/>
      <c r="F27" s="3" t="s">
        <v>6378</v>
      </c>
      <c r="G27" s="3" t="s">
        <v>6379</v>
      </c>
      <c r="H27" s="3" t="s">
        <v>6379</v>
      </c>
      <c r="I27" s="7" t="s">
        <v>1049</v>
      </c>
      <c r="J27" s="3"/>
      <c r="K27" s="3"/>
    </row>
    <row r="28" spans="2:11" ht="15">
      <c r="B28" s="3" t="s">
        <v>1909</v>
      </c>
      <c r="C28" s="3" t="s">
        <v>14851</v>
      </c>
      <c r="D28" s="3" t="s">
        <v>1038</v>
      </c>
      <c r="E28" s="7"/>
      <c r="F28" s="3" t="s">
        <v>6382</v>
      </c>
      <c r="G28" s="3" t="s">
        <v>6383</v>
      </c>
      <c r="H28" s="3" t="s">
        <v>6383</v>
      </c>
      <c r="I28" s="7" t="s">
        <v>1049</v>
      </c>
      <c r="J28" s="3"/>
      <c r="K2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/>
  <dimension ref="A1:K7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14852</v>
      </c>
      <c r="D4" s="4" t="s">
        <v>1019</v>
      </c>
      <c r="E4" s="3" t="s">
        <v>425</v>
      </c>
    </row>
    <row r="5" spans="1:11" ht="16">
      <c r="B5" s="4" t="s">
        <v>1020</v>
      </c>
      <c r="C5" s="13" t="s">
        <v>428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426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14853</v>
      </c>
      <c r="D9" s="3" t="s">
        <v>1038</v>
      </c>
      <c r="E9" s="7"/>
      <c r="F9" s="3" t="s">
        <v>14854</v>
      </c>
      <c r="G9" s="3" t="s">
        <v>14855</v>
      </c>
      <c r="H9" s="3" t="s">
        <v>14856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14857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14858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14859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14860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14861</v>
      </c>
      <c r="D14" s="3" t="s">
        <v>1038</v>
      </c>
      <c r="E14" s="7"/>
      <c r="F14" s="3" t="s">
        <v>14824</v>
      </c>
      <c r="G14" s="3" t="s">
        <v>13808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14862</v>
      </c>
      <c r="D15" s="3" t="s">
        <v>1038</v>
      </c>
      <c r="E15" s="7"/>
      <c r="F15" s="3" t="s">
        <v>14827</v>
      </c>
      <c r="G15" s="3" t="s">
        <v>1053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14863</v>
      </c>
      <c r="D16" s="3" t="s">
        <v>1038</v>
      </c>
      <c r="E16" s="7"/>
      <c r="F16" s="3" t="s">
        <v>14864</v>
      </c>
      <c r="G16" s="3" t="s">
        <v>1129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14865</v>
      </c>
      <c r="D17" s="3" t="s">
        <v>1573</v>
      </c>
      <c r="E17" s="7"/>
      <c r="F17" s="3" t="s">
        <v>14837</v>
      </c>
      <c r="G17" s="3" t="s">
        <v>14866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14867</v>
      </c>
      <c r="D18" s="3" t="s">
        <v>1573</v>
      </c>
      <c r="E18" s="7"/>
      <c r="F18" s="3" t="s">
        <v>14840</v>
      </c>
      <c r="G18" s="3" t="s">
        <v>14868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14869</v>
      </c>
      <c r="D19" s="3" t="s">
        <v>1573</v>
      </c>
      <c r="E19" s="7"/>
      <c r="F19" s="3" t="s">
        <v>14870</v>
      </c>
      <c r="G19" s="3" t="s">
        <v>14871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14872</v>
      </c>
      <c r="D20" s="3" t="s">
        <v>1038</v>
      </c>
      <c r="E20" s="7"/>
      <c r="F20" s="3" t="s">
        <v>14873</v>
      </c>
      <c r="G20" s="3" t="s">
        <v>2066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14874</v>
      </c>
      <c r="D21" s="3" t="s">
        <v>1038</v>
      </c>
      <c r="E21" s="7"/>
      <c r="F21" s="3" t="s">
        <v>14875</v>
      </c>
      <c r="G21" s="3" t="s">
        <v>2069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14876</v>
      </c>
      <c r="D22" s="3" t="s">
        <v>1874</v>
      </c>
      <c r="E22" s="7"/>
      <c r="F22" s="3" t="s">
        <v>14877</v>
      </c>
      <c r="G22" s="3" t="s">
        <v>14878</v>
      </c>
      <c r="H22" s="3" t="s">
        <v>14879</v>
      </c>
      <c r="I22" s="7" t="s">
        <v>1049</v>
      </c>
      <c r="J22" s="3"/>
      <c r="K22" s="3"/>
    </row>
    <row r="23" spans="2:11" ht="15">
      <c r="B23" s="3" t="s">
        <v>1588</v>
      </c>
      <c r="C23" s="3" t="s">
        <v>14880</v>
      </c>
      <c r="D23" s="3" t="s">
        <v>1874</v>
      </c>
      <c r="E23" s="7"/>
      <c r="F23" s="3" t="s">
        <v>14881</v>
      </c>
      <c r="G23" s="3" t="s">
        <v>14882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14883</v>
      </c>
      <c r="D24" s="3" t="s">
        <v>1066</v>
      </c>
      <c r="E24" s="7"/>
      <c r="F24" s="3" t="s">
        <v>14884</v>
      </c>
      <c r="G24" s="3" t="s">
        <v>14885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14886</v>
      </c>
      <c r="D25" s="3" t="s">
        <v>1038</v>
      </c>
      <c r="E25" s="7"/>
      <c r="F25" s="3" t="s">
        <v>14887</v>
      </c>
      <c r="G25" s="3" t="s">
        <v>2946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14888</v>
      </c>
      <c r="D26" s="3" t="s">
        <v>1038</v>
      </c>
      <c r="E26" s="7"/>
      <c r="F26" s="3" t="s">
        <v>14889</v>
      </c>
      <c r="G26" s="3" t="s">
        <v>2046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14890</v>
      </c>
      <c r="D27" s="3" t="s">
        <v>1038</v>
      </c>
      <c r="E27" s="7"/>
      <c r="F27" s="3" t="s">
        <v>14891</v>
      </c>
      <c r="G27" s="3" t="s">
        <v>2049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14892</v>
      </c>
      <c r="D28" s="3" t="s">
        <v>1038</v>
      </c>
      <c r="E28" s="7"/>
      <c r="F28" s="3" t="s">
        <v>14893</v>
      </c>
      <c r="G28" s="3" t="s">
        <v>2289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14894</v>
      </c>
      <c r="D29" s="3" t="s">
        <v>1038</v>
      </c>
      <c r="E29" s="7"/>
      <c r="F29" s="3" t="s">
        <v>14895</v>
      </c>
      <c r="G29" s="3" t="s">
        <v>2292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14896</v>
      </c>
      <c r="D30" s="3" t="s">
        <v>1038</v>
      </c>
      <c r="E30" s="7"/>
      <c r="F30" s="3" t="s">
        <v>14897</v>
      </c>
      <c r="G30" s="3" t="s">
        <v>14898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14899</v>
      </c>
      <c r="D31" s="3" t="s">
        <v>1038</v>
      </c>
      <c r="E31" s="7"/>
      <c r="F31" s="3" t="s">
        <v>14900</v>
      </c>
      <c r="G31" s="3" t="s">
        <v>14901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14902</v>
      </c>
      <c r="D32" s="3" t="s">
        <v>1038</v>
      </c>
      <c r="E32" s="7"/>
      <c r="F32" s="3" t="s">
        <v>2262</v>
      </c>
      <c r="G32" s="3" t="s">
        <v>14903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14904</v>
      </c>
      <c r="D33" s="3" t="s">
        <v>1038</v>
      </c>
      <c r="E33" s="7"/>
      <c r="F33" s="3" t="s">
        <v>2265</v>
      </c>
      <c r="G33" s="3" t="s">
        <v>14905</v>
      </c>
      <c r="H33" s="3" t="s">
        <v>1098</v>
      </c>
      <c r="I33" s="7" t="s">
        <v>1049</v>
      </c>
      <c r="J33" s="3"/>
      <c r="K33" s="3"/>
    </row>
    <row r="34" spans="2:11" ht="15">
      <c r="B34" s="3" t="s">
        <v>1472</v>
      </c>
      <c r="C34" s="3" t="s">
        <v>14906</v>
      </c>
      <c r="D34" s="3" t="s">
        <v>1038</v>
      </c>
      <c r="E34" s="7"/>
      <c r="F34" s="3" t="s">
        <v>14907</v>
      </c>
      <c r="G34" s="3" t="s">
        <v>14908</v>
      </c>
      <c r="H34" s="3" t="s">
        <v>1098</v>
      </c>
      <c r="I34" s="7" t="s">
        <v>1049</v>
      </c>
      <c r="J34" s="3"/>
      <c r="K34" s="3"/>
    </row>
    <row r="35" spans="2:11" ht="15">
      <c r="B35" s="3" t="s">
        <v>1567</v>
      </c>
      <c r="C35" s="3" t="s">
        <v>14909</v>
      </c>
      <c r="D35" s="3" t="s">
        <v>1038</v>
      </c>
      <c r="E35" s="7"/>
      <c r="F35" s="3" t="s">
        <v>14910</v>
      </c>
      <c r="G35" s="3" t="s">
        <v>14908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14911</v>
      </c>
      <c r="D36" s="3" t="s">
        <v>2192</v>
      </c>
      <c r="E36" s="7"/>
      <c r="F36" s="3" t="s">
        <v>14912</v>
      </c>
      <c r="G36" s="3" t="s">
        <v>14913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14914</v>
      </c>
      <c r="D37" s="3" t="s">
        <v>2192</v>
      </c>
      <c r="E37" s="7"/>
      <c r="F37" s="3" t="s">
        <v>14915</v>
      </c>
      <c r="G37" s="3" t="s">
        <v>14916</v>
      </c>
      <c r="H37" s="3" t="s">
        <v>1098</v>
      </c>
      <c r="I37" s="7"/>
      <c r="J37" s="3"/>
      <c r="K37" s="3"/>
    </row>
    <row r="38" spans="2:11" ht="15">
      <c r="B38" s="3" t="s">
        <v>1380</v>
      </c>
      <c r="C38" s="3" t="s">
        <v>14917</v>
      </c>
      <c r="D38" s="3" t="s">
        <v>2192</v>
      </c>
      <c r="E38" s="7"/>
      <c r="F38" s="3" t="s">
        <v>14918</v>
      </c>
      <c r="G38" s="3" t="s">
        <v>14919</v>
      </c>
      <c r="H38" s="3" t="s">
        <v>1098</v>
      </c>
      <c r="I38" s="7"/>
      <c r="J38" s="3"/>
      <c r="K38" s="3"/>
    </row>
    <row r="39" spans="2:11" ht="15">
      <c r="B39" s="3" t="s">
        <v>1388</v>
      </c>
      <c r="C39" s="3" t="s">
        <v>14920</v>
      </c>
      <c r="D39" s="3" t="s">
        <v>1038</v>
      </c>
      <c r="E39" s="7"/>
      <c r="F39" s="3" t="s">
        <v>14921</v>
      </c>
      <c r="G39" s="3" t="s">
        <v>14922</v>
      </c>
      <c r="H39" s="3" t="s">
        <v>14923</v>
      </c>
      <c r="I39" s="7" t="s">
        <v>1049</v>
      </c>
      <c r="J39" s="3"/>
      <c r="K39" s="3"/>
    </row>
    <row r="40" spans="2:11" ht="15">
      <c r="B40" s="3" t="s">
        <v>1384</v>
      </c>
      <c r="C40" s="3" t="s">
        <v>14924</v>
      </c>
      <c r="D40" s="3" t="s">
        <v>1038</v>
      </c>
      <c r="E40" s="7"/>
      <c r="F40" s="3" t="s">
        <v>14925</v>
      </c>
      <c r="G40" s="3" t="s">
        <v>14926</v>
      </c>
      <c r="H40" s="3" t="s">
        <v>14927</v>
      </c>
      <c r="I40" s="7" t="s">
        <v>1049</v>
      </c>
      <c r="J40" s="3"/>
      <c r="K40" s="3"/>
    </row>
    <row r="41" spans="2:11" ht="15">
      <c r="B41" s="3" t="s">
        <v>1448</v>
      </c>
      <c r="C41" s="3" t="s">
        <v>14928</v>
      </c>
      <c r="D41" s="3" t="s">
        <v>2192</v>
      </c>
      <c r="E41" s="7"/>
      <c r="F41" s="3" t="s">
        <v>14929</v>
      </c>
      <c r="G41" s="3" t="s">
        <v>14930</v>
      </c>
      <c r="H41" s="3" t="s">
        <v>1098</v>
      </c>
      <c r="I41" s="7"/>
      <c r="J41" s="3"/>
      <c r="K41" s="3"/>
    </row>
    <row r="42" spans="2:11" ht="15">
      <c r="B42" s="3" t="s">
        <v>1223</v>
      </c>
      <c r="C42" s="3" t="s">
        <v>14931</v>
      </c>
      <c r="D42" s="3" t="s">
        <v>2173</v>
      </c>
      <c r="E42" s="7"/>
      <c r="F42" s="3" t="s">
        <v>14932</v>
      </c>
      <c r="G42" s="3" t="s">
        <v>14933</v>
      </c>
      <c r="H42" s="3" t="s">
        <v>1098</v>
      </c>
      <c r="I42" s="7" t="s">
        <v>1099</v>
      </c>
      <c r="J42" s="3"/>
      <c r="K42" s="3"/>
    </row>
    <row r="43" spans="2:11" ht="15">
      <c r="B43" s="3" t="s">
        <v>1215</v>
      </c>
      <c r="C43" s="3" t="s">
        <v>14934</v>
      </c>
      <c r="D43" s="3" t="s">
        <v>1066</v>
      </c>
      <c r="E43" s="7"/>
      <c r="F43" s="3" t="s">
        <v>14935</v>
      </c>
      <c r="G43" s="3" t="s">
        <v>14936</v>
      </c>
      <c r="H43" s="3" t="s">
        <v>1098</v>
      </c>
      <c r="I43" s="7" t="s">
        <v>1145</v>
      </c>
      <c r="J43" s="3"/>
      <c r="K43" s="3"/>
    </row>
    <row r="44" spans="2:11" ht="15">
      <c r="B44" s="3" t="s">
        <v>1219</v>
      </c>
      <c r="C44" s="3" t="s">
        <v>14937</v>
      </c>
      <c r="D44" s="3" t="s">
        <v>2173</v>
      </c>
      <c r="E44" s="7"/>
      <c r="F44" s="3" t="s">
        <v>14938</v>
      </c>
      <c r="G44" s="3" t="s">
        <v>14939</v>
      </c>
      <c r="H44" s="3" t="s">
        <v>1098</v>
      </c>
      <c r="I44" s="7" t="s">
        <v>1099</v>
      </c>
      <c r="J44" s="3"/>
      <c r="K44" s="3"/>
    </row>
    <row r="45" spans="2:11" ht="15">
      <c r="B45" s="3" t="s">
        <v>1227</v>
      </c>
      <c r="C45" s="3" t="s">
        <v>14940</v>
      </c>
      <c r="D45" s="3" t="s">
        <v>1038</v>
      </c>
      <c r="E45" s="7"/>
      <c r="F45" s="3" t="s">
        <v>14941</v>
      </c>
      <c r="G45" s="3" t="s">
        <v>14942</v>
      </c>
      <c r="H45" s="3" t="s">
        <v>14943</v>
      </c>
      <c r="I45" s="7" t="s">
        <v>1049</v>
      </c>
      <c r="J45" s="3"/>
      <c r="K45" s="3"/>
    </row>
    <row r="46" spans="2:11" ht="15">
      <c r="B46" s="3" t="s">
        <v>1191</v>
      </c>
      <c r="C46" s="3" t="s">
        <v>14944</v>
      </c>
      <c r="D46" s="3" t="s">
        <v>1038</v>
      </c>
      <c r="E46" s="7"/>
      <c r="F46" s="3" t="s">
        <v>14945</v>
      </c>
      <c r="G46" s="3" t="s">
        <v>14946</v>
      </c>
      <c r="H46" s="3" t="s">
        <v>1098</v>
      </c>
      <c r="I46" s="7" t="s">
        <v>1054</v>
      </c>
      <c r="J46" s="3"/>
      <c r="K46" s="3"/>
    </row>
    <row r="47" spans="2:11" ht="15">
      <c r="B47" s="3" t="s">
        <v>1195</v>
      </c>
      <c r="C47" s="3" t="s">
        <v>14947</v>
      </c>
      <c r="D47" s="3" t="s">
        <v>1573</v>
      </c>
      <c r="E47" s="7"/>
      <c r="F47" s="3" t="s">
        <v>14948</v>
      </c>
      <c r="G47" s="3" t="s">
        <v>14949</v>
      </c>
      <c r="H47" s="3" t="s">
        <v>1098</v>
      </c>
      <c r="I47" s="7" t="s">
        <v>1049</v>
      </c>
      <c r="J47" s="3"/>
      <c r="K47" s="3"/>
    </row>
    <row r="48" spans="2:11" ht="15">
      <c r="B48" s="3" t="s">
        <v>1187</v>
      </c>
      <c r="C48" s="3" t="s">
        <v>14950</v>
      </c>
      <c r="D48" s="3" t="s">
        <v>1066</v>
      </c>
      <c r="E48" s="7"/>
      <c r="F48" s="3" t="s">
        <v>14951</v>
      </c>
      <c r="G48" s="3" t="s">
        <v>14952</v>
      </c>
      <c r="H48" s="3" t="s">
        <v>1098</v>
      </c>
      <c r="I48" s="7" t="s">
        <v>1145</v>
      </c>
      <c r="J48" s="3"/>
      <c r="K48" s="3"/>
    </row>
    <row r="49" spans="2:11" ht="15">
      <c r="B49" s="3" t="s">
        <v>1416</v>
      </c>
      <c r="C49" s="3" t="s">
        <v>14953</v>
      </c>
      <c r="D49" s="3" t="s">
        <v>1066</v>
      </c>
      <c r="E49" s="7"/>
      <c r="F49" s="3" t="s">
        <v>14954</v>
      </c>
      <c r="G49" s="3" t="s">
        <v>14955</v>
      </c>
      <c r="H49" s="3" t="s">
        <v>14956</v>
      </c>
      <c r="I49" s="7" t="s">
        <v>1145</v>
      </c>
      <c r="J49" s="3"/>
      <c r="K49" s="3"/>
    </row>
    <row r="50" spans="2:11" ht="15">
      <c r="B50" s="3" t="s">
        <v>1916</v>
      </c>
      <c r="C50" s="3" t="s">
        <v>14957</v>
      </c>
      <c r="D50" s="3" t="s">
        <v>1066</v>
      </c>
      <c r="E50" s="7"/>
      <c r="F50" s="3" t="s">
        <v>14958</v>
      </c>
      <c r="G50" s="3" t="s">
        <v>14959</v>
      </c>
      <c r="H50" s="3" t="s">
        <v>1098</v>
      </c>
      <c r="I50" s="7" t="s">
        <v>1145</v>
      </c>
      <c r="J50" s="3"/>
      <c r="K50" s="3"/>
    </row>
    <row r="51" spans="2:11" ht="15">
      <c r="B51" s="3" t="s">
        <v>1424</v>
      </c>
      <c r="C51" s="3" t="s">
        <v>14960</v>
      </c>
      <c r="D51" s="3" t="s">
        <v>1066</v>
      </c>
      <c r="E51" s="7"/>
      <c r="F51" s="3" t="s">
        <v>14961</v>
      </c>
      <c r="G51" s="3" t="s">
        <v>14962</v>
      </c>
      <c r="H51" s="3" t="s">
        <v>14963</v>
      </c>
      <c r="I51" s="7" t="s">
        <v>1145</v>
      </c>
      <c r="J51" s="3"/>
      <c r="K51" s="3"/>
    </row>
    <row r="52" spans="2:11" ht="15">
      <c r="B52" s="3" t="s">
        <v>1428</v>
      </c>
      <c r="C52" s="3" t="s">
        <v>14964</v>
      </c>
      <c r="D52" s="3" t="s">
        <v>1066</v>
      </c>
      <c r="E52" s="7"/>
      <c r="F52" s="3" t="s">
        <v>14965</v>
      </c>
      <c r="G52" s="3" t="s">
        <v>14966</v>
      </c>
      <c r="H52" s="3" t="s">
        <v>1098</v>
      </c>
      <c r="I52" s="7" t="s">
        <v>1145</v>
      </c>
      <c r="J52" s="3"/>
      <c r="K52" s="3"/>
    </row>
    <row r="53" spans="2:11" ht="15">
      <c r="B53" s="3" t="s">
        <v>1420</v>
      </c>
      <c r="C53" s="3" t="s">
        <v>14967</v>
      </c>
      <c r="D53" s="3" t="s">
        <v>1066</v>
      </c>
      <c r="E53" s="7"/>
      <c r="F53" s="3" t="s">
        <v>14968</v>
      </c>
      <c r="G53" s="3" t="s">
        <v>14969</v>
      </c>
      <c r="H53" s="3" t="s">
        <v>14970</v>
      </c>
      <c r="I53" s="7" t="s">
        <v>1145</v>
      </c>
      <c r="J53" s="3"/>
      <c r="K53" s="3"/>
    </row>
    <row r="54" spans="2:11" ht="15">
      <c r="B54" s="3" t="s">
        <v>1571</v>
      </c>
      <c r="C54" s="3" t="s">
        <v>14971</v>
      </c>
      <c r="D54" s="3" t="s">
        <v>1066</v>
      </c>
      <c r="E54" s="7"/>
      <c r="F54" s="3" t="s">
        <v>14972</v>
      </c>
      <c r="G54" s="3" t="s">
        <v>14973</v>
      </c>
      <c r="H54" s="3" t="s">
        <v>1098</v>
      </c>
      <c r="I54" s="7" t="s">
        <v>1145</v>
      </c>
      <c r="J54" s="3"/>
      <c r="K54" s="3"/>
    </row>
    <row r="55" spans="2:11" ht="15">
      <c r="B55" s="3" t="s">
        <v>1765</v>
      </c>
      <c r="C55" s="3" t="s">
        <v>14974</v>
      </c>
      <c r="D55" s="3" t="s">
        <v>1066</v>
      </c>
      <c r="E55" s="7"/>
      <c r="F55" s="3" t="s">
        <v>14975</v>
      </c>
      <c r="G55" s="3" t="s">
        <v>14976</v>
      </c>
      <c r="H55" s="3" t="s">
        <v>1098</v>
      </c>
      <c r="I55" s="7" t="s">
        <v>1145</v>
      </c>
      <c r="J55" s="3"/>
      <c r="K55" s="3"/>
    </row>
    <row r="56" spans="2:11" ht="15">
      <c r="B56" s="3" t="s">
        <v>1920</v>
      </c>
      <c r="C56" s="3" t="s">
        <v>14977</v>
      </c>
      <c r="D56" s="3" t="s">
        <v>1066</v>
      </c>
      <c r="E56" s="7"/>
      <c r="F56" s="3" t="s">
        <v>14978</v>
      </c>
      <c r="G56" s="3" t="s">
        <v>14979</v>
      </c>
      <c r="H56" s="3" t="s">
        <v>1098</v>
      </c>
      <c r="I56" s="7" t="s">
        <v>1145</v>
      </c>
      <c r="J56" s="3"/>
      <c r="K56" s="3"/>
    </row>
    <row r="57" spans="2:11" ht="15">
      <c r="B57" s="3" t="s">
        <v>1924</v>
      </c>
      <c r="C57" s="3" t="s">
        <v>14980</v>
      </c>
      <c r="D57" s="3" t="s">
        <v>1066</v>
      </c>
      <c r="E57" s="7"/>
      <c r="F57" s="3" t="s">
        <v>14981</v>
      </c>
      <c r="G57" s="3" t="s">
        <v>1098</v>
      </c>
      <c r="H57" s="3" t="s">
        <v>1098</v>
      </c>
      <c r="I57" s="7" t="s">
        <v>1145</v>
      </c>
      <c r="J57" s="3"/>
      <c r="K57" s="3"/>
    </row>
    <row r="58" spans="2:11" ht="15">
      <c r="B58" s="3" t="s">
        <v>1928</v>
      </c>
      <c r="C58" s="3" t="s">
        <v>14982</v>
      </c>
      <c r="D58" s="3" t="s">
        <v>1066</v>
      </c>
      <c r="E58" s="7"/>
      <c r="F58" s="3" t="s">
        <v>14983</v>
      </c>
      <c r="G58" s="3" t="s">
        <v>14984</v>
      </c>
      <c r="H58" s="3" t="s">
        <v>1098</v>
      </c>
      <c r="I58" s="7" t="s">
        <v>1145</v>
      </c>
      <c r="J58" s="3"/>
      <c r="K58" s="3"/>
    </row>
    <row r="59" spans="2:11" ht="15">
      <c r="B59" s="3" t="s">
        <v>1931</v>
      </c>
      <c r="C59" s="3" t="s">
        <v>14985</v>
      </c>
      <c r="D59" s="3" t="s">
        <v>1066</v>
      </c>
      <c r="E59" s="7"/>
      <c r="F59" s="3" t="s">
        <v>14986</v>
      </c>
      <c r="G59" s="3" t="s">
        <v>14987</v>
      </c>
      <c r="H59" s="3" t="s">
        <v>1098</v>
      </c>
      <c r="I59" s="7" t="s">
        <v>1145</v>
      </c>
      <c r="J59" s="3"/>
      <c r="K59" s="3"/>
    </row>
    <row r="60" spans="2:11" ht="15">
      <c r="B60" s="3" t="s">
        <v>1934</v>
      </c>
      <c r="C60" s="3" t="s">
        <v>14988</v>
      </c>
      <c r="D60" s="3" t="s">
        <v>1066</v>
      </c>
      <c r="E60" s="7"/>
      <c r="F60" s="3" t="s">
        <v>14989</v>
      </c>
      <c r="G60" s="3" t="s">
        <v>14990</v>
      </c>
      <c r="H60" s="3" t="s">
        <v>1098</v>
      </c>
      <c r="I60" s="7" t="s">
        <v>1145</v>
      </c>
      <c r="J60" s="3"/>
      <c r="K60" s="3"/>
    </row>
    <row r="61" spans="2:11" ht="15">
      <c r="B61" s="3" t="s">
        <v>1938</v>
      </c>
      <c r="C61" s="3" t="s">
        <v>14991</v>
      </c>
      <c r="D61" s="3" t="s">
        <v>1066</v>
      </c>
      <c r="E61" s="7"/>
      <c r="F61" s="3" t="s">
        <v>14992</v>
      </c>
      <c r="G61" s="3" t="s">
        <v>14993</v>
      </c>
      <c r="H61" s="3" t="s">
        <v>1098</v>
      </c>
      <c r="I61" s="7" t="s">
        <v>1145</v>
      </c>
      <c r="J61" s="3"/>
      <c r="K61" s="3"/>
    </row>
    <row r="62" spans="2:11" ht="15">
      <c r="B62" s="3" t="s">
        <v>1942</v>
      </c>
      <c r="C62" s="3" t="s">
        <v>14994</v>
      </c>
      <c r="D62" s="3" t="s">
        <v>1066</v>
      </c>
      <c r="E62" s="7"/>
      <c r="F62" s="3" t="s">
        <v>14995</v>
      </c>
      <c r="G62" s="3" t="s">
        <v>14996</v>
      </c>
      <c r="H62" s="3" t="s">
        <v>14997</v>
      </c>
      <c r="I62" s="7" t="s">
        <v>1145</v>
      </c>
      <c r="J62" s="3"/>
      <c r="K62" s="3"/>
    </row>
    <row r="63" spans="2:11" ht="15">
      <c r="B63" s="3" t="s">
        <v>1495</v>
      </c>
      <c r="C63" s="3" t="s">
        <v>14998</v>
      </c>
      <c r="D63" s="3" t="s">
        <v>1066</v>
      </c>
      <c r="E63" s="7"/>
      <c r="F63" s="3" t="s">
        <v>14999</v>
      </c>
      <c r="G63" s="3" t="s">
        <v>15000</v>
      </c>
      <c r="H63" s="3" t="s">
        <v>1098</v>
      </c>
      <c r="I63" s="7" t="s">
        <v>1145</v>
      </c>
      <c r="J63" s="3"/>
      <c r="K63" s="3"/>
    </row>
    <row r="64" spans="2:11" ht="15">
      <c r="B64" s="3" t="s">
        <v>1481</v>
      </c>
      <c r="C64" s="3" t="s">
        <v>15001</v>
      </c>
      <c r="D64" s="3" t="s">
        <v>1066</v>
      </c>
      <c r="E64" s="7"/>
      <c r="F64" s="3" t="s">
        <v>15002</v>
      </c>
      <c r="G64" s="3" t="s">
        <v>15003</v>
      </c>
      <c r="H64" s="3" t="s">
        <v>1098</v>
      </c>
      <c r="I64" s="7" t="s">
        <v>1145</v>
      </c>
      <c r="J64" s="3"/>
      <c r="K64" s="3"/>
    </row>
    <row r="65" spans="2:11" ht="15">
      <c r="B65" s="3" t="s">
        <v>1347</v>
      </c>
      <c r="C65" s="3" t="s">
        <v>15004</v>
      </c>
      <c r="D65" s="3" t="s">
        <v>1573</v>
      </c>
      <c r="E65" s="7"/>
      <c r="F65" s="3" t="s">
        <v>15005</v>
      </c>
      <c r="G65" s="3" t="s">
        <v>15006</v>
      </c>
      <c r="H65" s="3" t="s">
        <v>1098</v>
      </c>
      <c r="I65" s="7" t="s">
        <v>1042</v>
      </c>
      <c r="J65" s="3"/>
      <c r="K65" s="3"/>
    </row>
    <row r="66" spans="2:11" ht="15">
      <c r="B66" s="3" t="s">
        <v>1375</v>
      </c>
      <c r="C66" s="3" t="s">
        <v>15007</v>
      </c>
      <c r="D66" s="3" t="s">
        <v>1066</v>
      </c>
      <c r="E66" s="7"/>
      <c r="F66" s="3" t="s">
        <v>15008</v>
      </c>
      <c r="G66" s="3" t="s">
        <v>15009</v>
      </c>
      <c r="H66" s="3" t="s">
        <v>15010</v>
      </c>
      <c r="I66" s="7" t="s">
        <v>1145</v>
      </c>
      <c r="J66" s="3"/>
      <c r="K66" s="3"/>
    </row>
    <row r="67" spans="2:11" ht="15">
      <c r="B67" s="3" t="s">
        <v>1252</v>
      </c>
      <c r="C67" s="3" t="s">
        <v>15011</v>
      </c>
      <c r="D67" s="3" t="s">
        <v>1066</v>
      </c>
      <c r="E67" s="7"/>
      <c r="F67" s="3" t="s">
        <v>15012</v>
      </c>
      <c r="G67" s="3" t="s">
        <v>15013</v>
      </c>
      <c r="H67" s="3" t="s">
        <v>1098</v>
      </c>
      <c r="I67" s="7" t="s">
        <v>1145</v>
      </c>
      <c r="J67" s="3"/>
      <c r="K67" s="3"/>
    </row>
    <row r="68" spans="2:11" ht="15">
      <c r="B68" s="3" t="s">
        <v>1182</v>
      </c>
      <c r="C68" s="3" t="s">
        <v>15014</v>
      </c>
      <c r="D68" s="3" t="s">
        <v>1066</v>
      </c>
      <c r="E68" s="7"/>
      <c r="F68" s="3" t="s">
        <v>15015</v>
      </c>
      <c r="G68" s="3" t="s">
        <v>15016</v>
      </c>
      <c r="H68" s="3" t="s">
        <v>1098</v>
      </c>
      <c r="I68" s="7" t="s">
        <v>1145</v>
      </c>
      <c r="J68" s="3"/>
      <c r="K68" s="3"/>
    </row>
    <row r="69" spans="2:11" ht="15">
      <c r="B69" s="3" t="s">
        <v>1592</v>
      </c>
      <c r="C69" s="3" t="s">
        <v>15017</v>
      </c>
      <c r="D69" s="3" t="s">
        <v>1066</v>
      </c>
      <c r="E69" s="7"/>
      <c r="F69" s="3" t="s">
        <v>15018</v>
      </c>
      <c r="G69" s="3" t="s">
        <v>15019</v>
      </c>
      <c r="H69" s="3" t="s">
        <v>1098</v>
      </c>
      <c r="I69" s="7" t="s">
        <v>1145</v>
      </c>
      <c r="J69" s="3"/>
      <c r="K69" s="3"/>
    </row>
    <row r="70" spans="2:11" ht="15">
      <c r="B70" s="3" t="s">
        <v>1476</v>
      </c>
      <c r="C70" s="3" t="s">
        <v>15020</v>
      </c>
      <c r="D70" s="3" t="s">
        <v>1573</v>
      </c>
      <c r="E70" s="7"/>
      <c r="F70" s="3" t="s">
        <v>15021</v>
      </c>
      <c r="G70" s="3" t="s">
        <v>15022</v>
      </c>
      <c r="H70" s="3" t="s">
        <v>1098</v>
      </c>
      <c r="I70" s="7" t="s">
        <v>1042</v>
      </c>
      <c r="J70" s="3"/>
      <c r="K70" s="3"/>
    </row>
    <row r="71" spans="2:11" ht="15">
      <c r="B71" s="3" t="s">
        <v>1676</v>
      </c>
      <c r="C71" s="3" t="s">
        <v>15023</v>
      </c>
      <c r="D71" s="3" t="s">
        <v>1573</v>
      </c>
      <c r="E71" s="7"/>
      <c r="F71" s="3" t="s">
        <v>15024</v>
      </c>
      <c r="G71" s="3" t="s">
        <v>15025</v>
      </c>
      <c r="H71" s="3" t="s">
        <v>1098</v>
      </c>
      <c r="I71" s="7" t="s">
        <v>1042</v>
      </c>
      <c r="J71" s="3"/>
      <c r="K71" s="3"/>
    </row>
    <row r="72" spans="2:11" ht="15">
      <c r="B72" s="3" t="s">
        <v>1362</v>
      </c>
      <c r="C72" s="3" t="s">
        <v>15026</v>
      </c>
      <c r="D72" s="3" t="s">
        <v>1038</v>
      </c>
      <c r="E72" s="7"/>
      <c r="F72" s="3" t="s">
        <v>1673</v>
      </c>
      <c r="G72" s="3" t="s">
        <v>1674</v>
      </c>
      <c r="H72" s="3" t="s">
        <v>2359</v>
      </c>
      <c r="I72" s="7"/>
      <c r="J72" s="3"/>
      <c r="K7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/>
  <dimension ref="A1:K2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15027</v>
      </c>
      <c r="D4" s="4" t="s">
        <v>1019</v>
      </c>
      <c r="E4" s="3" t="s">
        <v>429</v>
      </c>
    </row>
    <row r="5" spans="1:11" ht="16">
      <c r="B5" s="4" t="s">
        <v>1020</v>
      </c>
      <c r="C5" s="13" t="s">
        <v>432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430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15028</v>
      </c>
      <c r="D9" s="3" t="s">
        <v>1038</v>
      </c>
      <c r="E9" s="7"/>
      <c r="F9" s="3" t="s">
        <v>15029</v>
      </c>
      <c r="G9" s="3" t="s">
        <v>15030</v>
      </c>
      <c r="H9" s="3" t="s">
        <v>15031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15032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15033</v>
      </c>
      <c r="D11" s="3" t="s">
        <v>1038</v>
      </c>
      <c r="E11" s="7"/>
      <c r="F11" s="3" t="s">
        <v>14854</v>
      </c>
      <c r="G11" s="3" t="s">
        <v>15034</v>
      </c>
      <c r="H11" s="3" t="s">
        <v>15035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15036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15037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 t="s">
        <v>1618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15038</v>
      </c>
      <c r="D14" s="3" t="s">
        <v>2192</v>
      </c>
      <c r="E14" s="7"/>
      <c r="F14" s="3" t="s">
        <v>15039</v>
      </c>
      <c r="G14" s="3" t="s">
        <v>15040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15041</v>
      </c>
      <c r="D15" s="3" t="s">
        <v>1038</v>
      </c>
      <c r="E15" s="7"/>
      <c r="F15" s="3" t="s">
        <v>15042</v>
      </c>
      <c r="G15" s="3" t="s">
        <v>15043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15044</v>
      </c>
      <c r="D16" s="3" t="s">
        <v>1038</v>
      </c>
      <c r="E16" s="7"/>
      <c r="F16" s="3" t="s">
        <v>15045</v>
      </c>
      <c r="G16" s="3" t="s">
        <v>15046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1895</v>
      </c>
      <c r="C17" s="3" t="s">
        <v>15047</v>
      </c>
      <c r="D17" s="3" t="s">
        <v>1038</v>
      </c>
      <c r="E17" s="7"/>
      <c r="F17" s="3" t="s">
        <v>15048</v>
      </c>
      <c r="G17" s="3" t="s">
        <v>15049</v>
      </c>
      <c r="H17" s="3" t="s">
        <v>15049</v>
      </c>
      <c r="I17" s="7" t="s">
        <v>1054</v>
      </c>
      <c r="J17" s="3"/>
      <c r="K17" s="3"/>
    </row>
    <row r="18" spans="2:11" ht="15">
      <c r="B18" s="3" t="s">
        <v>1890</v>
      </c>
      <c r="C18" s="3" t="s">
        <v>15050</v>
      </c>
      <c r="D18" s="3" t="s">
        <v>1038</v>
      </c>
      <c r="E18" s="7"/>
      <c r="F18" s="3" t="s">
        <v>15051</v>
      </c>
      <c r="G18" s="3" t="s">
        <v>15052</v>
      </c>
      <c r="H18" s="3" t="s">
        <v>15052</v>
      </c>
      <c r="I18" s="7" t="s">
        <v>1054</v>
      </c>
      <c r="J18" s="3"/>
      <c r="K18" s="3"/>
    </row>
    <row r="19" spans="2:11" ht="15">
      <c r="B19" s="3" t="s">
        <v>1886</v>
      </c>
      <c r="C19" s="3" t="s">
        <v>15053</v>
      </c>
      <c r="D19" s="3" t="s">
        <v>2192</v>
      </c>
      <c r="E19" s="7"/>
      <c r="F19" s="3" t="s">
        <v>15054</v>
      </c>
      <c r="G19" s="3" t="s">
        <v>15055</v>
      </c>
      <c r="H19" s="3" t="s">
        <v>1098</v>
      </c>
      <c r="I19" s="7"/>
      <c r="J19" s="3"/>
      <c r="K19" s="3"/>
    </row>
    <row r="20" spans="2:11" ht="15">
      <c r="B20" s="3" t="s">
        <v>1619</v>
      </c>
      <c r="C20" s="3" t="s">
        <v>15056</v>
      </c>
      <c r="D20" s="3" t="s">
        <v>1038</v>
      </c>
      <c r="E20" s="7"/>
      <c r="F20" s="3" t="s">
        <v>15057</v>
      </c>
      <c r="G20" s="3" t="s">
        <v>15058</v>
      </c>
      <c r="H20" s="3" t="s">
        <v>1098</v>
      </c>
      <c r="I20" s="7" t="s">
        <v>1054</v>
      </c>
      <c r="J20" s="3"/>
      <c r="K20" s="3"/>
    </row>
    <row r="21" spans="2:11" ht="15">
      <c r="B21" s="3" t="s">
        <v>1582</v>
      </c>
      <c r="C21" s="3" t="s">
        <v>15059</v>
      </c>
      <c r="D21" s="3" t="s">
        <v>2192</v>
      </c>
      <c r="E21" s="7"/>
      <c r="F21" s="3" t="s">
        <v>15060</v>
      </c>
      <c r="G21" s="3" t="s">
        <v>15061</v>
      </c>
      <c r="H21" s="3" t="s">
        <v>1098</v>
      </c>
      <c r="I21" s="7"/>
      <c r="J21" s="3"/>
      <c r="K21" s="3"/>
    </row>
    <row r="22" spans="2:11" ht="15">
      <c r="B22" s="3" t="s">
        <v>1882</v>
      </c>
      <c r="C22" s="3" t="s">
        <v>15062</v>
      </c>
      <c r="D22" s="3" t="s">
        <v>2192</v>
      </c>
      <c r="E22" s="7"/>
      <c r="F22" s="3" t="s">
        <v>15063</v>
      </c>
      <c r="G22" s="3" t="s">
        <v>15064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15065</v>
      </c>
      <c r="D23" s="3" t="s">
        <v>1038</v>
      </c>
      <c r="E23" s="7"/>
      <c r="F23" s="3" t="s">
        <v>1673</v>
      </c>
      <c r="G23" s="3" t="s">
        <v>1674</v>
      </c>
      <c r="H23" s="3" t="s">
        <v>2359</v>
      </c>
      <c r="I23" s="7"/>
      <c r="J23" s="3"/>
      <c r="K2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/>
  <dimension ref="A1:K3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15066</v>
      </c>
      <c r="D4" s="4" t="s">
        <v>1019</v>
      </c>
      <c r="E4" s="3" t="s">
        <v>433</v>
      </c>
    </row>
    <row r="5" spans="1:11" ht="16">
      <c r="B5" s="4" t="s">
        <v>1020</v>
      </c>
      <c r="C5" s="13" t="s">
        <v>436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434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15067</v>
      </c>
      <c r="D9" s="3" t="s">
        <v>1038</v>
      </c>
      <c r="E9" s="7"/>
      <c r="F9" s="3" t="s">
        <v>15068</v>
      </c>
      <c r="G9" s="3" t="s">
        <v>436</v>
      </c>
      <c r="H9" s="3" t="s">
        <v>15069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15070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15071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1165</v>
      </c>
      <c r="C12" s="3" t="s">
        <v>15072</v>
      </c>
      <c r="D12" s="3" t="s">
        <v>1142</v>
      </c>
      <c r="E12" s="7"/>
      <c r="F12" s="3" t="s">
        <v>15073</v>
      </c>
      <c r="G12" s="3" t="s">
        <v>15074</v>
      </c>
      <c r="H12" s="3" t="s">
        <v>1098</v>
      </c>
      <c r="I12" s="7" t="s">
        <v>1145</v>
      </c>
      <c r="J12" s="3" t="s">
        <v>1043</v>
      </c>
      <c r="K12" s="3" t="s">
        <v>1043</v>
      </c>
    </row>
    <row r="13" spans="1:11" ht="15">
      <c r="B13" s="3" t="s">
        <v>1877</v>
      </c>
      <c r="C13" s="3" t="s">
        <v>15075</v>
      </c>
      <c r="D13" s="3" t="s">
        <v>1142</v>
      </c>
      <c r="E13" s="7"/>
      <c r="F13" s="3" t="s">
        <v>15076</v>
      </c>
      <c r="G13" s="3" t="s">
        <v>15077</v>
      </c>
      <c r="H13" s="3" t="s">
        <v>1098</v>
      </c>
      <c r="I13" s="7" t="s">
        <v>1145</v>
      </c>
      <c r="J13" s="3"/>
      <c r="K13" s="3"/>
    </row>
    <row r="14" spans="1:11" ht="15">
      <c r="B14" s="3" t="s">
        <v>1161</v>
      </c>
      <c r="C14" s="3" t="s">
        <v>15078</v>
      </c>
      <c r="D14" s="3" t="s">
        <v>1038</v>
      </c>
      <c r="E14" s="7"/>
      <c r="F14" s="3" t="s">
        <v>15079</v>
      </c>
      <c r="G14" s="3" t="s">
        <v>8628</v>
      </c>
      <c r="H14" s="3" t="s">
        <v>15080</v>
      </c>
      <c r="I14" s="7" t="s">
        <v>1099</v>
      </c>
      <c r="J14" s="3"/>
      <c r="K14" s="3"/>
    </row>
    <row r="15" spans="1:11" ht="15">
      <c r="B15" s="3" t="s">
        <v>1882</v>
      </c>
      <c r="C15" s="3" t="s">
        <v>15081</v>
      </c>
      <c r="D15" s="3" t="s">
        <v>1038</v>
      </c>
      <c r="E15" s="7"/>
      <c r="F15" s="3" t="s">
        <v>15082</v>
      </c>
      <c r="G15" s="3" t="s">
        <v>8625</v>
      </c>
      <c r="H15" s="3" t="s">
        <v>15080</v>
      </c>
      <c r="I15" s="7" t="s">
        <v>1054</v>
      </c>
      <c r="J15" s="3"/>
      <c r="K15" s="3"/>
    </row>
    <row r="16" spans="1:11" ht="15">
      <c r="B16" s="3" t="s">
        <v>1472</v>
      </c>
      <c r="C16" s="3" t="s">
        <v>15083</v>
      </c>
      <c r="D16" s="3" t="s">
        <v>1066</v>
      </c>
      <c r="E16" s="7" t="s">
        <v>8616</v>
      </c>
      <c r="F16" s="3" t="s">
        <v>15084</v>
      </c>
      <c r="G16" s="3" t="s">
        <v>8628</v>
      </c>
      <c r="H16" s="3" t="s">
        <v>15085</v>
      </c>
      <c r="I16" s="7"/>
      <c r="J16" s="3"/>
      <c r="K16" s="3"/>
    </row>
    <row r="17" spans="2:11" ht="15">
      <c r="B17" s="3" t="s">
        <v>1912</v>
      </c>
      <c r="C17" s="3" t="s">
        <v>15086</v>
      </c>
      <c r="D17" s="3" t="s">
        <v>1038</v>
      </c>
      <c r="E17" s="7"/>
      <c r="F17" s="3" t="s">
        <v>15087</v>
      </c>
      <c r="G17" s="3" t="s">
        <v>9233</v>
      </c>
      <c r="H17" s="3" t="s">
        <v>1098</v>
      </c>
      <c r="I17" s="7" t="s">
        <v>1042</v>
      </c>
      <c r="J17" s="3"/>
      <c r="K17" s="3"/>
    </row>
    <row r="18" spans="2:11" ht="15">
      <c r="B18" s="3" t="s">
        <v>1140</v>
      </c>
      <c r="C18" s="3" t="s">
        <v>15088</v>
      </c>
      <c r="D18" s="3" t="s">
        <v>1038</v>
      </c>
      <c r="E18" s="7"/>
      <c r="F18" s="3" t="s">
        <v>15089</v>
      </c>
      <c r="G18" s="3" t="s">
        <v>9229</v>
      </c>
      <c r="H18" s="3" t="s">
        <v>1098</v>
      </c>
      <c r="I18" s="7" t="s">
        <v>1099</v>
      </c>
      <c r="J18" s="3"/>
      <c r="K18" s="3"/>
    </row>
    <row r="19" spans="2:11" ht="15">
      <c r="B19" s="3" t="s">
        <v>1582</v>
      </c>
      <c r="C19" s="3" t="s">
        <v>15090</v>
      </c>
      <c r="D19" s="3" t="s">
        <v>1038</v>
      </c>
      <c r="E19" s="7"/>
      <c r="F19" s="3" t="s">
        <v>1277</v>
      </c>
      <c r="G19" s="3" t="s">
        <v>13884</v>
      </c>
      <c r="H19" s="3" t="s">
        <v>15091</v>
      </c>
      <c r="I19" s="7" t="s">
        <v>1099</v>
      </c>
      <c r="J19" s="3"/>
      <c r="K19" s="3" t="s">
        <v>1043</v>
      </c>
    </row>
    <row r="20" spans="2:11" ht="15">
      <c r="B20" s="3" t="s">
        <v>1886</v>
      </c>
      <c r="C20" s="3" t="s">
        <v>15092</v>
      </c>
      <c r="D20" s="3" t="s">
        <v>1038</v>
      </c>
      <c r="E20" s="7"/>
      <c r="F20" s="3" t="s">
        <v>15093</v>
      </c>
      <c r="G20" s="3" t="s">
        <v>3507</v>
      </c>
      <c r="H20" s="3" t="s">
        <v>15094</v>
      </c>
      <c r="I20" s="7" t="s">
        <v>3600</v>
      </c>
      <c r="J20" s="3"/>
      <c r="K20" s="3"/>
    </row>
    <row r="21" spans="2:11" ht="15">
      <c r="B21" s="3" t="s">
        <v>1890</v>
      </c>
      <c r="C21" s="3" t="s">
        <v>15095</v>
      </c>
      <c r="D21" s="3" t="s">
        <v>1038</v>
      </c>
      <c r="E21" s="7"/>
      <c r="F21" s="3" t="s">
        <v>3574</v>
      </c>
      <c r="G21" s="3" t="s">
        <v>15096</v>
      </c>
      <c r="H21" s="3" t="s">
        <v>1098</v>
      </c>
      <c r="I21" s="7" t="s">
        <v>3600</v>
      </c>
      <c r="J21" s="3"/>
      <c r="K21" s="3" t="s">
        <v>1043</v>
      </c>
    </row>
    <row r="22" spans="2:11" ht="15">
      <c r="B22" s="3" t="s">
        <v>1619</v>
      </c>
      <c r="C22" s="3" t="s">
        <v>15097</v>
      </c>
      <c r="D22" s="3" t="s">
        <v>1038</v>
      </c>
      <c r="E22" s="7"/>
      <c r="F22" s="3" t="s">
        <v>3571</v>
      </c>
      <c r="G22" s="3" t="s">
        <v>15098</v>
      </c>
      <c r="H22" s="3" t="s">
        <v>1098</v>
      </c>
      <c r="I22" s="7" t="s">
        <v>3600</v>
      </c>
      <c r="J22" s="3"/>
      <c r="K22" s="3" t="s">
        <v>1043</v>
      </c>
    </row>
    <row r="23" spans="2:11" ht="15">
      <c r="B23" s="3" t="s">
        <v>1895</v>
      </c>
      <c r="C23" s="3" t="s">
        <v>15099</v>
      </c>
      <c r="D23" s="3" t="s">
        <v>1038</v>
      </c>
      <c r="E23" s="7"/>
      <c r="F23" s="3" t="s">
        <v>3549</v>
      </c>
      <c r="G23" s="3" t="s">
        <v>15100</v>
      </c>
      <c r="H23" s="3" t="s">
        <v>1098</v>
      </c>
      <c r="I23" s="7" t="s">
        <v>1099</v>
      </c>
      <c r="J23" s="3"/>
      <c r="K23" s="3"/>
    </row>
    <row r="24" spans="2:11" ht="15">
      <c r="B24" s="3" t="s">
        <v>1588</v>
      </c>
      <c r="C24" s="3" t="s">
        <v>15101</v>
      </c>
      <c r="D24" s="3" t="s">
        <v>1038</v>
      </c>
      <c r="E24" s="7"/>
      <c r="F24" s="3" t="s">
        <v>3546</v>
      </c>
      <c r="G24" s="3" t="s">
        <v>15102</v>
      </c>
      <c r="H24" s="3" t="s">
        <v>1098</v>
      </c>
      <c r="I24" s="7" t="s">
        <v>1049</v>
      </c>
      <c r="J24" s="3"/>
      <c r="K24" s="3"/>
    </row>
    <row r="25" spans="2:11" ht="15">
      <c r="B25" s="3" t="s">
        <v>1301</v>
      </c>
      <c r="C25" s="3" t="s">
        <v>15103</v>
      </c>
      <c r="D25" s="3" t="s">
        <v>1038</v>
      </c>
      <c r="E25" s="7"/>
      <c r="F25" s="3" t="s">
        <v>3519</v>
      </c>
      <c r="G25" s="3" t="s">
        <v>3520</v>
      </c>
      <c r="H25" s="3" t="s">
        <v>1098</v>
      </c>
      <c r="I25" s="7" t="s">
        <v>3600</v>
      </c>
      <c r="J25" s="3"/>
      <c r="K25" s="3"/>
    </row>
    <row r="26" spans="2:11" ht="15">
      <c r="B26" s="3" t="s">
        <v>1169</v>
      </c>
      <c r="C26" s="3" t="s">
        <v>15104</v>
      </c>
      <c r="D26" s="3" t="s">
        <v>1038</v>
      </c>
      <c r="E26" s="7"/>
      <c r="F26" s="3" t="s">
        <v>3513</v>
      </c>
      <c r="G26" s="3" t="s">
        <v>3514</v>
      </c>
      <c r="H26" s="3" t="s">
        <v>1098</v>
      </c>
      <c r="I26" s="7" t="s">
        <v>1099</v>
      </c>
      <c r="J26" s="3"/>
      <c r="K26" s="3"/>
    </row>
    <row r="27" spans="2:11" ht="15">
      <c r="B27" s="3" t="s">
        <v>1319</v>
      </c>
      <c r="C27" s="3" t="s">
        <v>15105</v>
      </c>
      <c r="D27" s="3" t="s">
        <v>1038</v>
      </c>
      <c r="E27" s="7"/>
      <c r="F27" s="3" t="s">
        <v>3509</v>
      </c>
      <c r="G27" s="3" t="s">
        <v>3510</v>
      </c>
      <c r="H27" s="3" t="s">
        <v>3511</v>
      </c>
      <c r="I27" s="7" t="s">
        <v>1049</v>
      </c>
      <c r="J27" s="3"/>
      <c r="K27" s="3"/>
    </row>
    <row r="28" spans="2:11" ht="15">
      <c r="B28" s="3" t="s">
        <v>1906</v>
      </c>
      <c r="C28" s="3" t="s">
        <v>15106</v>
      </c>
      <c r="D28" s="3" t="s">
        <v>1038</v>
      </c>
      <c r="E28" s="7"/>
      <c r="F28" s="3" t="s">
        <v>15107</v>
      </c>
      <c r="G28" s="3" t="s">
        <v>9581</v>
      </c>
      <c r="H28" s="3" t="s">
        <v>1098</v>
      </c>
      <c r="I28" s="7" t="s">
        <v>1099</v>
      </c>
      <c r="J28" s="3"/>
      <c r="K28" s="3"/>
    </row>
    <row r="29" spans="2:11" ht="15">
      <c r="B29" s="3" t="s">
        <v>1909</v>
      </c>
      <c r="C29" s="3" t="s">
        <v>15108</v>
      </c>
      <c r="D29" s="3" t="s">
        <v>1038</v>
      </c>
      <c r="E29" s="7"/>
      <c r="F29" s="3" t="s">
        <v>15109</v>
      </c>
      <c r="G29" s="3" t="s">
        <v>15110</v>
      </c>
      <c r="H29" s="3" t="s">
        <v>1098</v>
      </c>
      <c r="I29" s="7" t="s">
        <v>1054</v>
      </c>
      <c r="J29" s="3"/>
      <c r="K29" s="3"/>
    </row>
    <row r="30" spans="2:11" ht="15">
      <c r="B30" s="3" t="s">
        <v>1899</v>
      </c>
      <c r="C30" s="3" t="s">
        <v>15111</v>
      </c>
      <c r="D30" s="3" t="s">
        <v>1573</v>
      </c>
      <c r="E30" s="7"/>
      <c r="F30" s="3" t="s">
        <v>15112</v>
      </c>
      <c r="G30" s="3" t="s">
        <v>15113</v>
      </c>
      <c r="H30" s="3" t="s">
        <v>1098</v>
      </c>
      <c r="I30" s="7" t="s">
        <v>1576</v>
      </c>
      <c r="J30" s="3"/>
      <c r="K30" s="3"/>
    </row>
    <row r="31" spans="2:11" ht="15">
      <c r="B31" s="3" t="s">
        <v>1902</v>
      </c>
      <c r="C31" s="3" t="s">
        <v>15114</v>
      </c>
      <c r="D31" s="3" t="s">
        <v>1038</v>
      </c>
      <c r="E31" s="7"/>
      <c r="F31" s="3" t="s">
        <v>15115</v>
      </c>
      <c r="G31" s="3" t="s">
        <v>15116</v>
      </c>
      <c r="H31" s="3" t="s">
        <v>1098</v>
      </c>
      <c r="I31" s="7" t="s">
        <v>1099</v>
      </c>
      <c r="J31" s="3"/>
      <c r="K31" s="3"/>
    </row>
    <row r="32" spans="2:11" ht="15">
      <c r="B32" s="3" t="s">
        <v>1146</v>
      </c>
      <c r="C32" s="3" t="s">
        <v>15117</v>
      </c>
      <c r="D32" s="3" t="s">
        <v>1038</v>
      </c>
      <c r="E32" s="7"/>
      <c r="F32" s="3" t="s">
        <v>15118</v>
      </c>
      <c r="G32" s="3" t="s">
        <v>15119</v>
      </c>
      <c r="H32" s="3" t="s">
        <v>1098</v>
      </c>
      <c r="I32" s="7" t="s">
        <v>1054</v>
      </c>
      <c r="J32" s="3"/>
      <c r="K32" s="3"/>
    </row>
    <row r="33" spans="2:11" ht="15">
      <c r="B33" s="3" t="s">
        <v>1055</v>
      </c>
      <c r="C33" s="3" t="s">
        <v>15120</v>
      </c>
      <c r="D33" s="3" t="s">
        <v>1573</v>
      </c>
      <c r="E33" s="7"/>
      <c r="F33" s="3" t="s">
        <v>1615</v>
      </c>
      <c r="G33" s="3" t="s">
        <v>1616</v>
      </c>
      <c r="H33" s="3" t="s">
        <v>1098</v>
      </c>
      <c r="I33" s="7" t="s">
        <v>1576</v>
      </c>
      <c r="J33" s="3" t="s">
        <v>1043</v>
      </c>
      <c r="K33" s="3"/>
    </row>
    <row r="34" spans="2:11" ht="15">
      <c r="B34" s="3" t="s">
        <v>1872</v>
      </c>
      <c r="C34" s="3" t="s">
        <v>15121</v>
      </c>
      <c r="D34" s="3" t="s">
        <v>1038</v>
      </c>
      <c r="E34" s="7"/>
      <c r="F34" s="3" t="s">
        <v>1673</v>
      </c>
      <c r="G34" s="3" t="s">
        <v>1674</v>
      </c>
      <c r="H34" s="3" t="s">
        <v>2359</v>
      </c>
      <c r="I34" s="7" t="s">
        <v>1042</v>
      </c>
      <c r="J34" s="3"/>
      <c r="K3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/>
  <dimension ref="A1:K3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15122</v>
      </c>
      <c r="D4" s="4" t="s">
        <v>1019</v>
      </c>
      <c r="E4" s="3" t="s">
        <v>437</v>
      </c>
    </row>
    <row r="5" spans="1:11" ht="16">
      <c r="B5" s="4" t="s">
        <v>1020</v>
      </c>
      <c r="C5" s="13" t="s">
        <v>440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438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15123</v>
      </c>
      <c r="D9" s="3" t="s">
        <v>1038</v>
      </c>
      <c r="E9" s="7"/>
      <c r="F9" s="3" t="s">
        <v>15124</v>
      </c>
      <c r="G9" s="3" t="s">
        <v>440</v>
      </c>
      <c r="H9" s="3" t="s">
        <v>15125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15126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15127</v>
      </c>
      <c r="D11" s="3" t="s">
        <v>1038</v>
      </c>
      <c r="E11" s="7"/>
      <c r="F11" s="3" t="s">
        <v>3497</v>
      </c>
      <c r="G11" s="3" t="s">
        <v>15128</v>
      </c>
      <c r="H11" s="3" t="s">
        <v>15129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15130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15131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 t="s">
        <v>1576</v>
      </c>
      <c r="J13" s="3" t="s">
        <v>1043</v>
      </c>
      <c r="K13" s="3"/>
    </row>
    <row r="14" spans="1:11" ht="15">
      <c r="B14" s="3" t="s">
        <v>1161</v>
      </c>
      <c r="C14" s="3" t="s">
        <v>15132</v>
      </c>
      <c r="D14" s="3" t="s">
        <v>1038</v>
      </c>
      <c r="E14" s="7"/>
      <c r="F14" s="3" t="s">
        <v>15133</v>
      </c>
      <c r="G14" s="3" t="s">
        <v>15134</v>
      </c>
      <c r="H14" s="3" t="s">
        <v>1098</v>
      </c>
      <c r="I14" s="7" t="s">
        <v>1099</v>
      </c>
      <c r="J14" s="3"/>
      <c r="K14" s="3"/>
    </row>
    <row r="15" spans="1:11" ht="15">
      <c r="B15" s="3" t="s">
        <v>1882</v>
      </c>
      <c r="C15" s="3" t="s">
        <v>15135</v>
      </c>
      <c r="D15" s="3" t="s">
        <v>1038</v>
      </c>
      <c r="E15" s="7"/>
      <c r="F15" s="3" t="s">
        <v>15136</v>
      </c>
      <c r="G15" s="3" t="s">
        <v>15137</v>
      </c>
      <c r="H15" s="3" t="s">
        <v>1098</v>
      </c>
      <c r="I15" s="7" t="s">
        <v>9444</v>
      </c>
      <c r="J15" s="3"/>
      <c r="K15" s="3"/>
    </row>
    <row r="16" spans="1:11" ht="15">
      <c r="B16" s="3" t="s">
        <v>1165</v>
      </c>
      <c r="C16" s="3" t="s">
        <v>15138</v>
      </c>
      <c r="D16" s="3" t="s">
        <v>1038</v>
      </c>
      <c r="E16" s="7"/>
      <c r="F16" s="3" t="s">
        <v>15139</v>
      </c>
      <c r="G16" s="3" t="s">
        <v>15140</v>
      </c>
      <c r="H16" s="3" t="s">
        <v>1098</v>
      </c>
      <c r="I16" s="7" t="s">
        <v>1099</v>
      </c>
      <c r="J16" s="3"/>
      <c r="K16" s="3" t="s">
        <v>1043</v>
      </c>
    </row>
    <row r="17" spans="2:11" ht="15">
      <c r="B17" s="3" t="s">
        <v>1877</v>
      </c>
      <c r="C17" s="3" t="s">
        <v>15141</v>
      </c>
      <c r="D17" s="3" t="s">
        <v>1038</v>
      </c>
      <c r="E17" s="7"/>
      <c r="F17" s="3" t="s">
        <v>15142</v>
      </c>
      <c r="G17" s="3" t="s">
        <v>15143</v>
      </c>
      <c r="H17" s="3" t="s">
        <v>1098</v>
      </c>
      <c r="I17" s="7" t="s">
        <v>9444</v>
      </c>
      <c r="J17" s="3"/>
      <c r="K17" s="3"/>
    </row>
    <row r="18" spans="2:11" ht="15">
      <c r="B18" s="3" t="s">
        <v>1582</v>
      </c>
      <c r="C18" s="3" t="s">
        <v>15144</v>
      </c>
      <c r="D18" s="3" t="s">
        <v>1038</v>
      </c>
      <c r="E18" s="7"/>
      <c r="F18" s="3" t="s">
        <v>15145</v>
      </c>
      <c r="G18" s="3" t="s">
        <v>15146</v>
      </c>
      <c r="H18" s="3" t="s">
        <v>1098</v>
      </c>
      <c r="I18" s="7" t="s">
        <v>1042</v>
      </c>
      <c r="J18" s="3"/>
      <c r="K18" s="3" t="s">
        <v>1043</v>
      </c>
    </row>
    <row r="19" spans="2:11" ht="15">
      <c r="B19" s="3" t="s">
        <v>1886</v>
      </c>
      <c r="C19" s="3" t="s">
        <v>15147</v>
      </c>
      <c r="D19" s="3" t="s">
        <v>1038</v>
      </c>
      <c r="E19" s="7"/>
      <c r="F19" s="3" t="s">
        <v>15148</v>
      </c>
      <c r="G19" s="3" t="s">
        <v>15149</v>
      </c>
      <c r="H19" s="3" t="s">
        <v>1098</v>
      </c>
      <c r="I19" s="7" t="s">
        <v>1099</v>
      </c>
      <c r="J19" s="3"/>
      <c r="K19" s="3"/>
    </row>
    <row r="20" spans="2:11" ht="15">
      <c r="B20" s="3" t="s">
        <v>1890</v>
      </c>
      <c r="C20" s="3" t="s">
        <v>15150</v>
      </c>
      <c r="D20" s="3" t="s">
        <v>2192</v>
      </c>
      <c r="E20" s="7"/>
      <c r="F20" s="3" t="s">
        <v>15151</v>
      </c>
      <c r="G20" s="3" t="s">
        <v>15152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15153</v>
      </c>
      <c r="D21" s="3" t="s">
        <v>2192</v>
      </c>
      <c r="E21" s="7"/>
      <c r="F21" s="3" t="s">
        <v>15154</v>
      </c>
      <c r="G21" s="3" t="s">
        <v>15155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15156</v>
      </c>
      <c r="D22" s="3" t="s">
        <v>1066</v>
      </c>
      <c r="E22" s="7" t="s">
        <v>1095</v>
      </c>
      <c r="F22" s="3" t="s">
        <v>15157</v>
      </c>
      <c r="G22" s="3" t="s">
        <v>15158</v>
      </c>
      <c r="H22" s="3" t="s">
        <v>15159</v>
      </c>
      <c r="I22" s="7"/>
      <c r="J22" s="3"/>
      <c r="K22" s="3"/>
    </row>
    <row r="23" spans="2:11" ht="15">
      <c r="B23" s="3" t="s">
        <v>1588</v>
      </c>
      <c r="C23" s="3" t="s">
        <v>15160</v>
      </c>
      <c r="D23" s="3" t="s">
        <v>1038</v>
      </c>
      <c r="E23" s="7"/>
      <c r="F23" s="3" t="s">
        <v>15161</v>
      </c>
      <c r="G23" s="3" t="s">
        <v>15162</v>
      </c>
      <c r="H23" s="3" t="s">
        <v>15163</v>
      </c>
      <c r="I23" s="7" t="s">
        <v>1042</v>
      </c>
      <c r="J23" s="3"/>
      <c r="K23" s="3"/>
    </row>
    <row r="24" spans="2:11" ht="15">
      <c r="B24" s="3" t="s">
        <v>1899</v>
      </c>
      <c r="C24" s="3" t="s">
        <v>15164</v>
      </c>
      <c r="D24" s="3" t="s">
        <v>1038</v>
      </c>
      <c r="E24" s="7"/>
      <c r="F24" s="3" t="s">
        <v>15165</v>
      </c>
      <c r="G24" s="3" t="s">
        <v>15166</v>
      </c>
      <c r="H24" s="3" t="s">
        <v>1098</v>
      </c>
      <c r="I24" s="7" t="s">
        <v>1099</v>
      </c>
      <c r="J24" s="3"/>
      <c r="K24" s="3"/>
    </row>
    <row r="25" spans="2:11" ht="15">
      <c r="B25" s="3" t="s">
        <v>1902</v>
      </c>
      <c r="C25" s="3" t="s">
        <v>15167</v>
      </c>
      <c r="D25" s="3" t="s">
        <v>1038</v>
      </c>
      <c r="E25" s="7"/>
      <c r="F25" s="3" t="s">
        <v>15168</v>
      </c>
      <c r="G25" s="3" t="s">
        <v>15169</v>
      </c>
      <c r="H25" s="3" t="s">
        <v>15170</v>
      </c>
      <c r="I25" s="7" t="s">
        <v>1042</v>
      </c>
      <c r="J25" s="3"/>
      <c r="K25" s="3"/>
    </row>
    <row r="26" spans="2:11" ht="15">
      <c r="B26" s="3" t="s">
        <v>1146</v>
      </c>
      <c r="C26" s="3" t="s">
        <v>15171</v>
      </c>
      <c r="D26" s="3" t="s">
        <v>1038</v>
      </c>
      <c r="E26" s="7"/>
      <c r="F26" s="3" t="s">
        <v>15172</v>
      </c>
      <c r="G26" s="3" t="s">
        <v>15173</v>
      </c>
      <c r="H26" s="3" t="s">
        <v>1098</v>
      </c>
      <c r="I26" s="7" t="s">
        <v>1099</v>
      </c>
      <c r="J26" s="3"/>
      <c r="K26" s="3"/>
    </row>
    <row r="27" spans="2:11" ht="15">
      <c r="B27" s="3" t="s">
        <v>1567</v>
      </c>
      <c r="C27" s="3" t="s">
        <v>15174</v>
      </c>
      <c r="D27" s="3" t="s">
        <v>1066</v>
      </c>
      <c r="E27" s="7" t="s">
        <v>6984</v>
      </c>
      <c r="F27" s="3" t="s">
        <v>15175</v>
      </c>
      <c r="G27" s="3" t="s">
        <v>15176</v>
      </c>
      <c r="H27" s="3" t="s">
        <v>15177</v>
      </c>
      <c r="I27" s="7"/>
      <c r="J27" s="3"/>
      <c r="K27" s="3"/>
    </row>
    <row r="28" spans="2:11" ht="15">
      <c r="B28" s="3" t="s">
        <v>1912</v>
      </c>
      <c r="C28" s="3" t="s">
        <v>15178</v>
      </c>
      <c r="D28" s="3" t="s">
        <v>1038</v>
      </c>
      <c r="E28" s="7"/>
      <c r="F28" s="3" t="s">
        <v>15179</v>
      </c>
      <c r="G28" s="3" t="s">
        <v>15180</v>
      </c>
      <c r="H28" s="3" t="s">
        <v>15181</v>
      </c>
      <c r="I28" s="7" t="s">
        <v>1042</v>
      </c>
      <c r="J28" s="3"/>
      <c r="K28" s="3" t="s">
        <v>1043</v>
      </c>
    </row>
    <row r="29" spans="2:11" ht="15">
      <c r="B29" s="3" t="s">
        <v>1140</v>
      </c>
      <c r="C29" s="3" t="s">
        <v>15182</v>
      </c>
      <c r="D29" s="3" t="s">
        <v>1038</v>
      </c>
      <c r="E29" s="7"/>
      <c r="F29" s="3" t="s">
        <v>15183</v>
      </c>
      <c r="G29" s="3" t="s">
        <v>15184</v>
      </c>
      <c r="H29" s="3" t="s">
        <v>1098</v>
      </c>
      <c r="I29" s="7" t="s">
        <v>1099</v>
      </c>
      <c r="J29" s="3"/>
      <c r="K29" s="3"/>
    </row>
    <row r="30" spans="2:11" ht="15">
      <c r="B30" s="3" t="s">
        <v>1169</v>
      </c>
      <c r="C30" s="3" t="s">
        <v>15185</v>
      </c>
      <c r="D30" s="3" t="s">
        <v>1573</v>
      </c>
      <c r="E30" s="7"/>
      <c r="F30" s="3" t="s">
        <v>15186</v>
      </c>
      <c r="G30" s="3" t="s">
        <v>15187</v>
      </c>
      <c r="H30" s="3" t="s">
        <v>1098</v>
      </c>
      <c r="I30" s="7" t="s">
        <v>1576</v>
      </c>
      <c r="J30" s="3"/>
      <c r="K30" s="3"/>
    </row>
    <row r="31" spans="2:11" ht="15">
      <c r="B31" s="3" t="s">
        <v>1472</v>
      </c>
      <c r="C31" s="3" t="s">
        <v>15188</v>
      </c>
      <c r="D31" s="3" t="s">
        <v>1038</v>
      </c>
      <c r="E31" s="7"/>
      <c r="F31" s="3" t="s">
        <v>3506</v>
      </c>
      <c r="G31" s="3" t="s">
        <v>3507</v>
      </c>
      <c r="H31" s="3" t="s">
        <v>1098</v>
      </c>
      <c r="I31" s="7" t="s">
        <v>1099</v>
      </c>
      <c r="J31" s="3"/>
      <c r="K31" s="3" t="s">
        <v>1043</v>
      </c>
    </row>
    <row r="32" spans="2:11" ht="15">
      <c r="B32" s="3" t="s">
        <v>1319</v>
      </c>
      <c r="C32" s="3" t="s">
        <v>15189</v>
      </c>
      <c r="D32" s="3" t="s">
        <v>1038</v>
      </c>
      <c r="E32" s="7"/>
      <c r="F32" s="3" t="s">
        <v>3602</v>
      </c>
      <c r="G32" s="3" t="s">
        <v>1032</v>
      </c>
      <c r="H32" s="3" t="s">
        <v>1098</v>
      </c>
      <c r="I32" s="7" t="s">
        <v>1076</v>
      </c>
      <c r="J32" s="3"/>
      <c r="K32" s="3"/>
    </row>
    <row r="33" spans="2:11" ht="15">
      <c r="B33" s="3" t="s">
        <v>1906</v>
      </c>
      <c r="C33" s="3" t="s">
        <v>15190</v>
      </c>
      <c r="D33" s="3" t="s">
        <v>1038</v>
      </c>
      <c r="E33" s="7"/>
      <c r="F33" s="3" t="s">
        <v>15191</v>
      </c>
      <c r="G33" s="3" t="s">
        <v>15192</v>
      </c>
      <c r="H33" s="3" t="s">
        <v>1098</v>
      </c>
      <c r="I33" s="7" t="s">
        <v>1099</v>
      </c>
      <c r="J33" s="3"/>
      <c r="K33" s="3"/>
    </row>
    <row r="34" spans="2:11" ht="15">
      <c r="B34" s="3" t="s">
        <v>1909</v>
      </c>
      <c r="C34" s="3" t="s">
        <v>15193</v>
      </c>
      <c r="D34" s="3" t="s">
        <v>1038</v>
      </c>
      <c r="E34" s="7"/>
      <c r="F34" s="3" t="s">
        <v>15194</v>
      </c>
      <c r="G34" s="3" t="s">
        <v>2930</v>
      </c>
      <c r="H34" s="3" t="s">
        <v>1098</v>
      </c>
      <c r="I34" s="7" t="s">
        <v>1054</v>
      </c>
      <c r="J34" s="3"/>
      <c r="K34" s="3"/>
    </row>
    <row r="35" spans="2:11" ht="15">
      <c r="B35" s="3" t="s">
        <v>1301</v>
      </c>
      <c r="C35" s="3" t="s">
        <v>15195</v>
      </c>
      <c r="D35" s="3" t="s">
        <v>1573</v>
      </c>
      <c r="E35" s="7"/>
      <c r="F35" s="3" t="s">
        <v>15196</v>
      </c>
      <c r="G35" s="3" t="s">
        <v>7557</v>
      </c>
      <c r="H35" s="3" t="s">
        <v>1098</v>
      </c>
      <c r="I35" s="7" t="s">
        <v>1576</v>
      </c>
      <c r="J35" s="3"/>
      <c r="K35" s="3"/>
    </row>
    <row r="36" spans="2:11" ht="15">
      <c r="B36" s="3" t="s">
        <v>1681</v>
      </c>
      <c r="C36" s="3" t="s">
        <v>15197</v>
      </c>
      <c r="D36" s="3" t="s">
        <v>1038</v>
      </c>
      <c r="E36" s="7"/>
      <c r="F36" s="3" t="s">
        <v>1673</v>
      </c>
      <c r="G36" s="3" t="s">
        <v>1674</v>
      </c>
      <c r="H36" s="3" t="s">
        <v>2359</v>
      </c>
      <c r="I36" s="7"/>
      <c r="J36" s="3"/>
      <c r="K3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5"/>
  <dimension ref="A1:K4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15198</v>
      </c>
      <c r="D4" s="4" t="s">
        <v>1019</v>
      </c>
      <c r="E4" s="3" t="s">
        <v>441</v>
      </c>
    </row>
    <row r="5" spans="1:11" ht="16">
      <c r="B5" s="4" t="s">
        <v>1020</v>
      </c>
      <c r="C5" s="13" t="s">
        <v>444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442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15199</v>
      </c>
      <c r="D9" s="3" t="s">
        <v>1038</v>
      </c>
      <c r="E9" s="7"/>
      <c r="F9" s="3" t="s">
        <v>15200</v>
      </c>
      <c r="G9" s="3" t="s">
        <v>15201</v>
      </c>
      <c r="H9" s="3" t="s">
        <v>15202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15203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15204</v>
      </c>
      <c r="D11" s="3" t="s">
        <v>1038</v>
      </c>
      <c r="E11" s="7"/>
      <c r="F11" s="3" t="s">
        <v>15124</v>
      </c>
      <c r="G11" s="3" t="s">
        <v>15205</v>
      </c>
      <c r="H11" s="3" t="s">
        <v>15206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15207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15208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 t="s">
        <v>1576</v>
      </c>
      <c r="J13" s="3" t="s">
        <v>1043</v>
      </c>
      <c r="K13" s="3"/>
    </row>
    <row r="14" spans="1:11" ht="15">
      <c r="B14" s="3" t="s">
        <v>1165</v>
      </c>
      <c r="C14" s="3" t="s">
        <v>15209</v>
      </c>
      <c r="D14" s="3" t="s">
        <v>1038</v>
      </c>
      <c r="E14" s="7"/>
      <c r="F14" s="3" t="s">
        <v>15210</v>
      </c>
      <c r="G14" s="3" t="s">
        <v>15211</v>
      </c>
      <c r="H14" s="3" t="s">
        <v>1098</v>
      </c>
      <c r="I14" s="7" t="s">
        <v>1099</v>
      </c>
      <c r="J14" s="3"/>
      <c r="K14" s="3" t="s">
        <v>1043</v>
      </c>
    </row>
    <row r="15" spans="1:11" ht="15">
      <c r="B15" s="3" t="s">
        <v>1877</v>
      </c>
      <c r="C15" s="3" t="s">
        <v>15212</v>
      </c>
      <c r="D15" s="3" t="s">
        <v>1038</v>
      </c>
      <c r="E15" s="7"/>
      <c r="F15" s="3" t="s">
        <v>15213</v>
      </c>
      <c r="G15" s="3" t="s">
        <v>15214</v>
      </c>
      <c r="H15" s="3" t="s">
        <v>1098</v>
      </c>
      <c r="I15" s="7" t="s">
        <v>1049</v>
      </c>
      <c r="J15" s="3"/>
      <c r="K15" s="3"/>
    </row>
    <row r="16" spans="1:11" ht="15">
      <c r="B16" s="3" t="s">
        <v>1448</v>
      </c>
      <c r="C16" s="3" t="s">
        <v>15215</v>
      </c>
      <c r="D16" s="3" t="s">
        <v>1038</v>
      </c>
      <c r="E16" s="7"/>
      <c r="F16" s="3" t="s">
        <v>15216</v>
      </c>
      <c r="G16" s="3" t="s">
        <v>15217</v>
      </c>
      <c r="H16" s="3" t="s">
        <v>15218</v>
      </c>
      <c r="I16" s="7" t="s">
        <v>1099</v>
      </c>
      <c r="J16" s="3"/>
      <c r="K16" s="3" t="s">
        <v>1043</v>
      </c>
    </row>
    <row r="17" spans="2:11" ht="15">
      <c r="B17" s="3" t="s">
        <v>1161</v>
      </c>
      <c r="C17" s="3" t="s">
        <v>15219</v>
      </c>
      <c r="D17" s="3" t="s">
        <v>1038</v>
      </c>
      <c r="E17" s="7"/>
      <c r="F17" s="3" t="s">
        <v>15220</v>
      </c>
      <c r="G17" s="3" t="s">
        <v>13287</v>
      </c>
      <c r="H17" s="3" t="s">
        <v>15221</v>
      </c>
      <c r="I17" s="7" t="s">
        <v>1099</v>
      </c>
      <c r="J17" s="3"/>
      <c r="K17" s="3"/>
    </row>
    <row r="18" spans="2:11" ht="15">
      <c r="B18" s="3" t="s">
        <v>1882</v>
      </c>
      <c r="C18" s="3" t="s">
        <v>15222</v>
      </c>
      <c r="D18" s="3" t="s">
        <v>1038</v>
      </c>
      <c r="E18" s="7"/>
      <c r="F18" s="3" t="s">
        <v>15223</v>
      </c>
      <c r="G18" s="3" t="s">
        <v>13289</v>
      </c>
      <c r="H18" s="3" t="s">
        <v>1098</v>
      </c>
      <c r="I18" s="7" t="s">
        <v>1054</v>
      </c>
      <c r="J18" s="3"/>
      <c r="K18" s="3"/>
    </row>
    <row r="19" spans="2:11" ht="15">
      <c r="B19" s="3" t="s">
        <v>1223</v>
      </c>
      <c r="C19" s="3" t="s">
        <v>15224</v>
      </c>
      <c r="D19" s="3" t="s">
        <v>1066</v>
      </c>
      <c r="E19" s="7" t="s">
        <v>2453</v>
      </c>
      <c r="F19" s="3" t="s">
        <v>15225</v>
      </c>
      <c r="G19" s="3" t="s">
        <v>15226</v>
      </c>
      <c r="H19" s="3" t="s">
        <v>15227</v>
      </c>
      <c r="I19" s="7"/>
      <c r="J19" s="3"/>
      <c r="K19" s="3"/>
    </row>
    <row r="20" spans="2:11" ht="15">
      <c r="B20" s="3" t="s">
        <v>1384</v>
      </c>
      <c r="C20" s="3" t="s">
        <v>15228</v>
      </c>
      <c r="D20" s="3" t="s">
        <v>1038</v>
      </c>
      <c r="E20" s="7"/>
      <c r="F20" s="3" t="s">
        <v>3506</v>
      </c>
      <c r="G20" s="3" t="s">
        <v>3507</v>
      </c>
      <c r="H20" s="3" t="s">
        <v>1098</v>
      </c>
      <c r="I20" s="7" t="s">
        <v>1099</v>
      </c>
      <c r="J20" s="3"/>
      <c r="K20" s="3" t="s">
        <v>1043</v>
      </c>
    </row>
    <row r="21" spans="2:11" ht="15">
      <c r="B21" s="3" t="s">
        <v>1588</v>
      </c>
      <c r="C21" s="3" t="s">
        <v>15229</v>
      </c>
      <c r="D21" s="3" t="s">
        <v>1573</v>
      </c>
      <c r="E21" s="7"/>
      <c r="F21" s="3" t="s">
        <v>15230</v>
      </c>
      <c r="G21" s="3" t="s">
        <v>15231</v>
      </c>
      <c r="H21" s="3" t="s">
        <v>1098</v>
      </c>
      <c r="I21" s="7"/>
      <c r="J21" s="3"/>
      <c r="K21" s="3"/>
    </row>
    <row r="22" spans="2:11" ht="15">
      <c r="B22" s="3" t="s">
        <v>1899</v>
      </c>
      <c r="C22" s="3" t="s">
        <v>15232</v>
      </c>
      <c r="D22" s="3" t="s">
        <v>1038</v>
      </c>
      <c r="E22" s="7"/>
      <c r="F22" s="3" t="s">
        <v>15233</v>
      </c>
      <c r="G22" s="3" t="s">
        <v>15234</v>
      </c>
      <c r="H22" s="3" t="s">
        <v>1098</v>
      </c>
      <c r="I22" s="7" t="s">
        <v>1054</v>
      </c>
      <c r="J22" s="3"/>
      <c r="K22" s="3"/>
    </row>
    <row r="23" spans="2:11" ht="15">
      <c r="B23" s="3" t="s">
        <v>1902</v>
      </c>
      <c r="C23" s="3" t="s">
        <v>15235</v>
      </c>
      <c r="D23" s="3" t="s">
        <v>1038</v>
      </c>
      <c r="E23" s="7"/>
      <c r="F23" s="3" t="s">
        <v>15236</v>
      </c>
      <c r="G23" s="3" t="s">
        <v>15237</v>
      </c>
      <c r="H23" s="3" t="s">
        <v>1098</v>
      </c>
      <c r="I23" s="7" t="s">
        <v>1049</v>
      </c>
      <c r="J23" s="3"/>
      <c r="K23" s="3"/>
    </row>
    <row r="24" spans="2:11" ht="15">
      <c r="B24" s="3" t="s">
        <v>1140</v>
      </c>
      <c r="C24" s="3" t="s">
        <v>15238</v>
      </c>
      <c r="D24" s="3" t="s">
        <v>1038</v>
      </c>
      <c r="E24" s="7"/>
      <c r="F24" s="3" t="s">
        <v>15239</v>
      </c>
      <c r="G24" s="3" t="s">
        <v>2590</v>
      </c>
      <c r="H24" s="3" t="s">
        <v>1098</v>
      </c>
      <c r="I24" s="7" t="s">
        <v>1054</v>
      </c>
      <c r="J24" s="3"/>
      <c r="K24" s="3"/>
    </row>
    <row r="25" spans="2:11" ht="15">
      <c r="B25" s="3" t="s">
        <v>1169</v>
      </c>
      <c r="C25" s="3" t="s">
        <v>15240</v>
      </c>
      <c r="D25" s="3" t="s">
        <v>1038</v>
      </c>
      <c r="E25" s="7"/>
      <c r="F25" s="3" t="s">
        <v>15241</v>
      </c>
      <c r="G25" s="3" t="s">
        <v>15242</v>
      </c>
      <c r="H25" s="3" t="s">
        <v>1098</v>
      </c>
      <c r="I25" s="7" t="s">
        <v>1049</v>
      </c>
      <c r="J25" s="3"/>
      <c r="K25" s="3"/>
    </row>
    <row r="26" spans="2:11" ht="15">
      <c r="B26" s="3" t="s">
        <v>1319</v>
      </c>
      <c r="C26" s="3" t="s">
        <v>15243</v>
      </c>
      <c r="D26" s="3" t="s">
        <v>1038</v>
      </c>
      <c r="E26" s="7"/>
      <c r="F26" s="3" t="s">
        <v>15244</v>
      </c>
      <c r="G26" s="3" t="s">
        <v>15245</v>
      </c>
      <c r="H26" s="3" t="s">
        <v>1098</v>
      </c>
      <c r="I26" s="7" t="s">
        <v>1054</v>
      </c>
      <c r="J26" s="3"/>
      <c r="K26" s="3" t="s">
        <v>1043</v>
      </c>
    </row>
    <row r="27" spans="2:11" ht="15">
      <c r="B27" s="3" t="s">
        <v>1472</v>
      </c>
      <c r="C27" s="3" t="s">
        <v>15246</v>
      </c>
      <c r="D27" s="3" t="s">
        <v>1038</v>
      </c>
      <c r="E27" s="7"/>
      <c r="F27" s="3" t="s">
        <v>15247</v>
      </c>
      <c r="G27" s="3" t="s">
        <v>15248</v>
      </c>
      <c r="H27" s="3" t="s">
        <v>1098</v>
      </c>
      <c r="I27" s="7" t="s">
        <v>1049</v>
      </c>
      <c r="J27" s="3"/>
      <c r="K27" s="3"/>
    </row>
    <row r="28" spans="2:11" ht="15">
      <c r="B28" s="3" t="s">
        <v>1567</v>
      </c>
      <c r="C28" s="3" t="s">
        <v>15249</v>
      </c>
      <c r="D28" s="3" t="s">
        <v>1038</v>
      </c>
      <c r="E28" s="7"/>
      <c r="F28" s="3" t="s">
        <v>15250</v>
      </c>
      <c r="G28" s="3" t="s">
        <v>15251</v>
      </c>
      <c r="H28" s="3" t="s">
        <v>1098</v>
      </c>
      <c r="I28" s="7" t="s">
        <v>1054</v>
      </c>
      <c r="J28" s="3"/>
      <c r="K28" s="3" t="s">
        <v>1043</v>
      </c>
    </row>
    <row r="29" spans="2:11" ht="15">
      <c r="B29" s="3" t="s">
        <v>1681</v>
      </c>
      <c r="C29" s="3" t="s">
        <v>15252</v>
      </c>
      <c r="D29" s="3" t="s">
        <v>1038</v>
      </c>
      <c r="E29" s="7"/>
      <c r="F29" s="3" t="s">
        <v>15253</v>
      </c>
      <c r="G29" s="3" t="s">
        <v>15254</v>
      </c>
      <c r="H29" s="3" t="s">
        <v>1098</v>
      </c>
      <c r="I29" s="7" t="s">
        <v>1049</v>
      </c>
      <c r="J29" s="3"/>
      <c r="K29" s="3"/>
    </row>
    <row r="30" spans="2:11" ht="15">
      <c r="B30" s="3" t="s">
        <v>1380</v>
      </c>
      <c r="C30" s="3" t="s">
        <v>15255</v>
      </c>
      <c r="D30" s="3" t="s">
        <v>1038</v>
      </c>
      <c r="E30" s="7"/>
      <c r="F30" s="3" t="s">
        <v>15256</v>
      </c>
      <c r="G30" s="3" t="s">
        <v>15257</v>
      </c>
      <c r="H30" s="3" t="s">
        <v>1098</v>
      </c>
      <c r="I30" s="7" t="s">
        <v>2079</v>
      </c>
      <c r="J30" s="3"/>
      <c r="K30" s="3"/>
    </row>
    <row r="31" spans="2:11" ht="15">
      <c r="B31" s="3" t="s">
        <v>1388</v>
      </c>
      <c r="C31" s="3" t="s">
        <v>15258</v>
      </c>
      <c r="D31" s="3" t="s">
        <v>1038</v>
      </c>
      <c r="E31" s="7"/>
      <c r="F31" s="3" t="s">
        <v>15259</v>
      </c>
      <c r="G31" s="3" t="s">
        <v>15260</v>
      </c>
      <c r="H31" s="3" t="s">
        <v>1098</v>
      </c>
      <c r="I31" s="7" t="s">
        <v>2079</v>
      </c>
      <c r="J31" s="3"/>
      <c r="K31" s="3"/>
    </row>
    <row r="32" spans="2:11" ht="15">
      <c r="B32" s="3" t="s">
        <v>1392</v>
      </c>
      <c r="C32" s="3" t="s">
        <v>15261</v>
      </c>
      <c r="D32" s="3" t="s">
        <v>1038</v>
      </c>
      <c r="E32" s="7"/>
      <c r="F32" s="3" t="s">
        <v>15262</v>
      </c>
      <c r="G32" s="3" t="s">
        <v>1032</v>
      </c>
      <c r="H32" s="3" t="s">
        <v>1098</v>
      </c>
      <c r="I32" s="7" t="s">
        <v>1076</v>
      </c>
      <c r="J32" s="3"/>
      <c r="K32" s="3"/>
    </row>
    <row r="33" spans="2:11" ht="15">
      <c r="B33" s="3" t="s">
        <v>1582</v>
      </c>
      <c r="C33" s="3" t="s">
        <v>15263</v>
      </c>
      <c r="D33" s="3" t="s">
        <v>2192</v>
      </c>
      <c r="E33" s="7"/>
      <c r="F33" s="3" t="s">
        <v>15264</v>
      </c>
      <c r="G33" s="3" t="s">
        <v>15265</v>
      </c>
      <c r="H33" s="3" t="s">
        <v>1098</v>
      </c>
      <c r="I33" s="7"/>
      <c r="J33" s="3"/>
      <c r="K33" s="3"/>
    </row>
    <row r="34" spans="2:11" ht="15">
      <c r="B34" s="3" t="s">
        <v>1886</v>
      </c>
      <c r="C34" s="3" t="s">
        <v>15266</v>
      </c>
      <c r="D34" s="3" t="s">
        <v>2192</v>
      </c>
      <c r="E34" s="7"/>
      <c r="F34" s="3" t="s">
        <v>15267</v>
      </c>
      <c r="G34" s="3" t="s">
        <v>15268</v>
      </c>
      <c r="H34" s="3" t="s">
        <v>1098</v>
      </c>
      <c r="I34" s="7"/>
      <c r="J34" s="3"/>
      <c r="K34" s="3"/>
    </row>
    <row r="35" spans="2:11" ht="15">
      <c r="B35" s="3" t="s">
        <v>1890</v>
      </c>
      <c r="C35" s="3" t="s">
        <v>15269</v>
      </c>
      <c r="D35" s="3" t="s">
        <v>2192</v>
      </c>
      <c r="E35" s="7"/>
      <c r="F35" s="3" t="s">
        <v>15270</v>
      </c>
      <c r="G35" s="3" t="s">
        <v>15271</v>
      </c>
      <c r="H35" s="3" t="s">
        <v>1098</v>
      </c>
      <c r="I35" s="7"/>
      <c r="J35" s="3"/>
      <c r="K35" s="3"/>
    </row>
    <row r="36" spans="2:11" ht="15">
      <c r="B36" s="3" t="s">
        <v>1619</v>
      </c>
      <c r="C36" s="3" t="s">
        <v>15272</v>
      </c>
      <c r="D36" s="3" t="s">
        <v>1066</v>
      </c>
      <c r="E36" s="7" t="s">
        <v>1095</v>
      </c>
      <c r="F36" s="3" t="s">
        <v>15273</v>
      </c>
      <c r="G36" s="3" t="s">
        <v>4576</v>
      </c>
      <c r="H36" s="3" t="s">
        <v>1098</v>
      </c>
      <c r="I36" s="7"/>
      <c r="J36" s="3"/>
      <c r="K36" s="3"/>
    </row>
    <row r="37" spans="2:11" ht="15">
      <c r="B37" s="3" t="s">
        <v>1895</v>
      </c>
      <c r="C37" s="3" t="s">
        <v>15274</v>
      </c>
      <c r="D37" s="3" t="s">
        <v>1066</v>
      </c>
      <c r="E37" s="7" t="s">
        <v>1095</v>
      </c>
      <c r="F37" s="3" t="s">
        <v>15157</v>
      </c>
      <c r="G37" s="3" t="s">
        <v>15158</v>
      </c>
      <c r="H37" s="3" t="s">
        <v>15275</v>
      </c>
      <c r="I37" s="7"/>
      <c r="J37" s="3"/>
      <c r="K37" s="3"/>
    </row>
    <row r="38" spans="2:11" ht="15">
      <c r="B38" s="3" t="s">
        <v>1146</v>
      </c>
      <c r="C38" s="3" t="s">
        <v>15276</v>
      </c>
      <c r="D38" s="3" t="s">
        <v>1038</v>
      </c>
      <c r="E38" s="7"/>
      <c r="F38" s="3" t="s">
        <v>3055</v>
      </c>
      <c r="G38" s="3" t="s">
        <v>15277</v>
      </c>
      <c r="H38" s="3" t="s">
        <v>15278</v>
      </c>
      <c r="I38" s="7" t="s">
        <v>1099</v>
      </c>
      <c r="J38" s="3"/>
      <c r="K38" s="3"/>
    </row>
    <row r="39" spans="2:11" ht="15">
      <c r="B39" s="3" t="s">
        <v>1906</v>
      </c>
      <c r="C39" s="3" t="s">
        <v>15279</v>
      </c>
      <c r="D39" s="3" t="s">
        <v>1038</v>
      </c>
      <c r="E39" s="7"/>
      <c r="F39" s="3" t="s">
        <v>3059</v>
      </c>
      <c r="G39" s="3" t="s">
        <v>15280</v>
      </c>
      <c r="H39" s="3" t="s">
        <v>1098</v>
      </c>
      <c r="I39" s="7" t="s">
        <v>1049</v>
      </c>
      <c r="J39" s="3"/>
      <c r="K39" s="3"/>
    </row>
    <row r="40" spans="2:11" ht="15">
      <c r="B40" s="3" t="s">
        <v>1909</v>
      </c>
      <c r="C40" s="3" t="s">
        <v>15281</v>
      </c>
      <c r="D40" s="3" t="s">
        <v>1573</v>
      </c>
      <c r="E40" s="7"/>
      <c r="F40" s="3" t="s">
        <v>15282</v>
      </c>
      <c r="G40" s="3" t="s">
        <v>8405</v>
      </c>
      <c r="H40" s="3" t="s">
        <v>1098</v>
      </c>
      <c r="I40" s="7"/>
      <c r="J40" s="3"/>
      <c r="K40" s="3"/>
    </row>
    <row r="41" spans="2:11" ht="15">
      <c r="B41" s="3" t="s">
        <v>1301</v>
      </c>
      <c r="C41" s="3" t="s">
        <v>15283</v>
      </c>
      <c r="D41" s="3" t="s">
        <v>1038</v>
      </c>
      <c r="E41" s="7"/>
      <c r="F41" s="3" t="s">
        <v>15284</v>
      </c>
      <c r="G41" s="3" t="s">
        <v>15285</v>
      </c>
      <c r="H41" s="3" t="s">
        <v>1098</v>
      </c>
      <c r="I41" s="7" t="s">
        <v>1054</v>
      </c>
      <c r="J41" s="3"/>
      <c r="K41" s="3"/>
    </row>
    <row r="42" spans="2:11" ht="15">
      <c r="B42" s="3" t="s">
        <v>1912</v>
      </c>
      <c r="C42" s="3" t="s">
        <v>15286</v>
      </c>
      <c r="D42" s="3" t="s">
        <v>1038</v>
      </c>
      <c r="E42" s="7"/>
      <c r="F42" s="3" t="s">
        <v>15287</v>
      </c>
      <c r="G42" s="3" t="s">
        <v>15288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1215</v>
      </c>
      <c r="C43" s="3" t="s">
        <v>15289</v>
      </c>
      <c r="D43" s="3" t="s">
        <v>1038</v>
      </c>
      <c r="E43" s="7"/>
      <c r="F43" s="3" t="s">
        <v>1673</v>
      </c>
      <c r="G43" s="3" t="s">
        <v>1674</v>
      </c>
      <c r="H43" s="3" t="s">
        <v>2359</v>
      </c>
      <c r="I43" s="7"/>
      <c r="J43" s="3"/>
      <c r="K4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6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15290</v>
      </c>
      <c r="D4" s="4" t="s">
        <v>1019</v>
      </c>
      <c r="E4" s="3" t="s">
        <v>445</v>
      </c>
    </row>
    <row r="5" spans="1:11" ht="16">
      <c r="B5" s="4" t="s">
        <v>1020</v>
      </c>
      <c r="C5" s="13" t="s">
        <v>449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447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15291</v>
      </c>
      <c r="D9" s="3" t="s">
        <v>1038</v>
      </c>
      <c r="E9" s="7"/>
      <c r="F9" s="3" t="s">
        <v>15292</v>
      </c>
      <c r="G9" s="3" t="s">
        <v>15293</v>
      </c>
      <c r="H9" s="3" t="s">
        <v>15294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15295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15296</v>
      </c>
      <c r="D11" s="3" t="s">
        <v>1038</v>
      </c>
      <c r="E11" s="7"/>
      <c r="F11" s="3" t="s">
        <v>3497</v>
      </c>
      <c r="G11" s="3" t="s">
        <v>15128</v>
      </c>
      <c r="H11" s="3" t="s">
        <v>15129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15297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15298</v>
      </c>
      <c r="D13" s="3" t="s">
        <v>1038</v>
      </c>
      <c r="E13" s="7"/>
      <c r="F13" s="3" t="s">
        <v>15299</v>
      </c>
      <c r="G13" s="3" t="s">
        <v>15300</v>
      </c>
      <c r="H13" s="3" t="s">
        <v>1098</v>
      </c>
      <c r="I13" s="7" t="s">
        <v>1054</v>
      </c>
      <c r="J13" s="3"/>
      <c r="K13" s="3" t="s">
        <v>1043</v>
      </c>
    </row>
    <row r="14" spans="1:11" ht="15">
      <c r="B14" s="3" t="s">
        <v>1877</v>
      </c>
      <c r="C14" s="3" t="s">
        <v>15301</v>
      </c>
      <c r="D14" s="3" t="s">
        <v>1038</v>
      </c>
      <c r="E14" s="7"/>
      <c r="F14" s="3" t="s">
        <v>15302</v>
      </c>
      <c r="G14" s="3" t="s">
        <v>15303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15304</v>
      </c>
      <c r="D15" s="3" t="s">
        <v>1038</v>
      </c>
      <c r="E15" s="7"/>
      <c r="F15" s="3" t="s">
        <v>15305</v>
      </c>
      <c r="G15" s="3" t="s">
        <v>15306</v>
      </c>
      <c r="H15" s="3" t="s">
        <v>1098</v>
      </c>
      <c r="I15" s="7" t="s">
        <v>1054</v>
      </c>
      <c r="J15" s="3"/>
      <c r="K15" s="3"/>
    </row>
    <row r="16" spans="1:11" ht="15">
      <c r="B16" s="3" t="s">
        <v>1882</v>
      </c>
      <c r="C16" s="3" t="s">
        <v>15307</v>
      </c>
      <c r="D16" s="3" t="s">
        <v>1038</v>
      </c>
      <c r="E16" s="7"/>
      <c r="F16" s="3" t="s">
        <v>15308</v>
      </c>
      <c r="G16" s="3" t="s">
        <v>15309</v>
      </c>
      <c r="H16" s="3" t="s">
        <v>1098</v>
      </c>
      <c r="I16" s="7" t="s">
        <v>1049</v>
      </c>
      <c r="J16" s="3"/>
      <c r="K16" s="3"/>
    </row>
    <row r="17" spans="2:11" ht="15">
      <c r="B17" s="3" t="s">
        <v>1582</v>
      </c>
      <c r="C17" s="3" t="s">
        <v>15310</v>
      </c>
      <c r="D17" s="3" t="s">
        <v>1573</v>
      </c>
      <c r="E17" s="7"/>
      <c r="F17" s="3" t="s">
        <v>15311</v>
      </c>
      <c r="G17" s="3" t="s">
        <v>4311</v>
      </c>
      <c r="H17" s="3" t="s">
        <v>1098</v>
      </c>
      <c r="I17" s="7"/>
      <c r="J17" s="3"/>
      <c r="K17" s="3" t="s">
        <v>1043</v>
      </c>
    </row>
    <row r="18" spans="2:11" ht="15">
      <c r="B18" s="3" t="s">
        <v>1895</v>
      </c>
      <c r="C18" s="3" t="s">
        <v>15312</v>
      </c>
      <c r="D18" s="3" t="s">
        <v>1038</v>
      </c>
      <c r="E18" s="7"/>
      <c r="F18" s="3" t="s">
        <v>13772</v>
      </c>
      <c r="G18" s="3" t="s">
        <v>15313</v>
      </c>
      <c r="H18" s="3" t="s">
        <v>1098</v>
      </c>
      <c r="I18" s="7" t="s">
        <v>1099</v>
      </c>
      <c r="J18" s="3"/>
      <c r="K18" s="3"/>
    </row>
    <row r="19" spans="2:11" ht="15">
      <c r="B19" s="3" t="s">
        <v>1588</v>
      </c>
      <c r="C19" s="3" t="s">
        <v>15314</v>
      </c>
      <c r="D19" s="3" t="s">
        <v>1038</v>
      </c>
      <c r="E19" s="7"/>
      <c r="F19" s="3" t="s">
        <v>13775</v>
      </c>
      <c r="G19" s="3" t="s">
        <v>15315</v>
      </c>
      <c r="H19" s="3" t="s">
        <v>1098</v>
      </c>
      <c r="I19" s="7" t="s">
        <v>1054</v>
      </c>
      <c r="J19" s="3"/>
      <c r="K19" s="3"/>
    </row>
    <row r="20" spans="2:11" ht="15">
      <c r="B20" s="3" t="s">
        <v>1899</v>
      </c>
      <c r="C20" s="3" t="s">
        <v>15316</v>
      </c>
      <c r="D20" s="3" t="s">
        <v>1038</v>
      </c>
      <c r="E20" s="7"/>
      <c r="F20" s="3" t="s">
        <v>15317</v>
      </c>
      <c r="G20" s="3" t="s">
        <v>15318</v>
      </c>
      <c r="H20" s="3" t="s">
        <v>15319</v>
      </c>
      <c r="I20" s="7" t="s">
        <v>2079</v>
      </c>
      <c r="J20" s="3"/>
      <c r="K20" s="3"/>
    </row>
    <row r="21" spans="2:11" ht="15">
      <c r="B21" s="3" t="s">
        <v>1902</v>
      </c>
      <c r="C21" s="3" t="s">
        <v>15320</v>
      </c>
      <c r="D21" s="3" t="s">
        <v>1038</v>
      </c>
      <c r="E21" s="7"/>
      <c r="F21" s="3" t="s">
        <v>15321</v>
      </c>
      <c r="G21" s="3" t="s">
        <v>15322</v>
      </c>
      <c r="H21" s="3" t="s">
        <v>15323</v>
      </c>
      <c r="I21" s="7" t="s">
        <v>2079</v>
      </c>
      <c r="J21" s="3"/>
      <c r="K21" s="3"/>
    </row>
    <row r="22" spans="2:11" ht="15">
      <c r="B22" s="3" t="s">
        <v>1886</v>
      </c>
      <c r="C22" s="3" t="s">
        <v>15324</v>
      </c>
      <c r="D22" s="3" t="s">
        <v>1038</v>
      </c>
      <c r="E22" s="7"/>
      <c r="F22" s="3" t="s">
        <v>15325</v>
      </c>
      <c r="G22" s="3" t="s">
        <v>15326</v>
      </c>
      <c r="H22" s="3" t="s">
        <v>1098</v>
      </c>
      <c r="I22" s="7" t="s">
        <v>1054</v>
      </c>
      <c r="J22" s="3"/>
      <c r="K22" s="3"/>
    </row>
    <row r="23" spans="2:11" ht="15">
      <c r="B23" s="3" t="s">
        <v>1890</v>
      </c>
      <c r="C23" s="3" t="s">
        <v>15327</v>
      </c>
      <c r="D23" s="3" t="s">
        <v>1038</v>
      </c>
      <c r="E23" s="7"/>
      <c r="F23" s="3" t="s">
        <v>15328</v>
      </c>
      <c r="G23" s="3" t="s">
        <v>3538</v>
      </c>
      <c r="H23" s="3" t="s">
        <v>1098</v>
      </c>
      <c r="I23" s="7" t="s">
        <v>1049</v>
      </c>
      <c r="J23" s="3"/>
      <c r="K23" s="3"/>
    </row>
    <row r="24" spans="2:11" ht="15">
      <c r="B24" s="3" t="s">
        <v>1619</v>
      </c>
      <c r="C24" s="3" t="s">
        <v>15329</v>
      </c>
      <c r="D24" s="3" t="s">
        <v>1573</v>
      </c>
      <c r="E24" s="7"/>
      <c r="F24" s="3" t="s">
        <v>15330</v>
      </c>
      <c r="G24" s="3" t="s">
        <v>3535</v>
      </c>
      <c r="H24" s="3" t="s">
        <v>1098</v>
      </c>
      <c r="I24" s="7"/>
      <c r="J24" s="3"/>
      <c r="K24" s="3"/>
    </row>
    <row r="25" spans="2:11" ht="15">
      <c r="B25" s="3" t="s">
        <v>1906</v>
      </c>
      <c r="C25" s="3" t="s">
        <v>15331</v>
      </c>
      <c r="D25" s="3" t="s">
        <v>1038</v>
      </c>
      <c r="E25" s="7"/>
      <c r="F25" s="3" t="s">
        <v>3506</v>
      </c>
      <c r="G25" s="3" t="s">
        <v>3507</v>
      </c>
      <c r="H25" s="3" t="s">
        <v>1098</v>
      </c>
      <c r="I25" s="7" t="s">
        <v>1099</v>
      </c>
      <c r="J25" s="3"/>
      <c r="K25" s="3" t="s">
        <v>1043</v>
      </c>
    </row>
    <row r="26" spans="2:11" ht="15">
      <c r="B26" s="3" t="s">
        <v>1146</v>
      </c>
      <c r="C26" s="3" t="s">
        <v>15332</v>
      </c>
      <c r="D26" s="3" t="s">
        <v>1038</v>
      </c>
      <c r="E26" s="7"/>
      <c r="F26" s="3" t="s">
        <v>15333</v>
      </c>
      <c r="G26" s="3" t="s">
        <v>1032</v>
      </c>
      <c r="H26" s="3" t="s">
        <v>1098</v>
      </c>
      <c r="I26" s="7" t="s">
        <v>1076</v>
      </c>
      <c r="J26" s="3"/>
      <c r="K26" s="3"/>
    </row>
    <row r="27" spans="2:11" ht="15">
      <c r="B27" s="3" t="s">
        <v>1872</v>
      </c>
      <c r="C27" s="3" t="s">
        <v>15334</v>
      </c>
      <c r="D27" s="3" t="s">
        <v>1573</v>
      </c>
      <c r="E27" s="7"/>
      <c r="F27" s="3" t="s">
        <v>1615</v>
      </c>
      <c r="G27" s="3" t="s">
        <v>1616</v>
      </c>
      <c r="H27" s="3" t="s">
        <v>1098</v>
      </c>
      <c r="I27" s="7" t="s">
        <v>1576</v>
      </c>
      <c r="J27" s="3" t="s">
        <v>1043</v>
      </c>
      <c r="K27" s="3"/>
    </row>
    <row r="28" spans="2:11" ht="15">
      <c r="B28" s="3" t="s">
        <v>1909</v>
      </c>
      <c r="C28" s="3" t="s">
        <v>15335</v>
      </c>
      <c r="D28" s="3" t="s">
        <v>1038</v>
      </c>
      <c r="E28" s="7"/>
      <c r="F28" s="3" t="s">
        <v>1673</v>
      </c>
      <c r="G28" s="3" t="s">
        <v>1674</v>
      </c>
      <c r="H28" s="3" t="s">
        <v>2359</v>
      </c>
      <c r="I28" s="7"/>
      <c r="J28" s="3"/>
      <c r="K28" s="3"/>
    </row>
    <row r="29" spans="2:11" ht="15">
      <c r="B29" s="3" t="s">
        <v>1301</v>
      </c>
      <c r="C29" s="3" t="s">
        <v>15336</v>
      </c>
      <c r="D29" s="3" t="s">
        <v>1038</v>
      </c>
      <c r="E29" s="7"/>
      <c r="F29" s="3" t="s">
        <v>3513</v>
      </c>
      <c r="G29" s="3" t="s">
        <v>15337</v>
      </c>
      <c r="H29" s="3" t="s">
        <v>15338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15339</v>
      </c>
      <c r="D30" s="3" t="s">
        <v>1038</v>
      </c>
      <c r="E30" s="7"/>
      <c r="F30" s="3" t="s">
        <v>3509</v>
      </c>
      <c r="G30" s="3" t="s">
        <v>15340</v>
      </c>
      <c r="H30" s="3" t="s">
        <v>15341</v>
      </c>
      <c r="I30" s="7" t="s">
        <v>1049</v>
      </c>
      <c r="J30" s="3"/>
      <c r="K30" s="3"/>
    </row>
    <row r="31" spans="2:11" ht="15">
      <c r="B31" s="3" t="s">
        <v>1140</v>
      </c>
      <c r="C31" s="3" t="s">
        <v>15342</v>
      </c>
      <c r="D31" s="3" t="s">
        <v>1066</v>
      </c>
      <c r="E31" s="7" t="s">
        <v>15343</v>
      </c>
      <c r="F31" s="3" t="s">
        <v>3516</v>
      </c>
      <c r="G31" s="3" t="s">
        <v>15344</v>
      </c>
      <c r="H31" s="3" t="s">
        <v>15344</v>
      </c>
      <c r="I31" s="7"/>
      <c r="J31" s="3"/>
      <c r="K31" s="3"/>
    </row>
    <row r="32" spans="2:11" ht="15">
      <c r="B32" s="3" t="s">
        <v>1169</v>
      </c>
      <c r="C32" s="3" t="s">
        <v>15345</v>
      </c>
      <c r="D32" s="3" t="s">
        <v>1038</v>
      </c>
      <c r="E32" s="7"/>
      <c r="F32" s="3" t="s">
        <v>15346</v>
      </c>
      <c r="G32" s="3" t="s">
        <v>15347</v>
      </c>
      <c r="H32" s="3" t="s">
        <v>15347</v>
      </c>
      <c r="I32" s="7" t="s">
        <v>1049</v>
      </c>
      <c r="J32" s="3"/>
      <c r="K3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7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15348</v>
      </c>
      <c r="D4" s="4" t="s">
        <v>1019</v>
      </c>
      <c r="E4" s="3" t="s">
        <v>450</v>
      </c>
    </row>
    <row r="5" spans="1:11" ht="16">
      <c r="B5" s="4" t="s">
        <v>1020</v>
      </c>
      <c r="C5" s="13" t="s">
        <v>453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451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15349</v>
      </c>
      <c r="D9" s="3" t="s">
        <v>1038</v>
      </c>
      <c r="E9" s="7"/>
      <c r="F9" s="3" t="s">
        <v>15350</v>
      </c>
      <c r="G9" s="3" t="s">
        <v>15351</v>
      </c>
      <c r="H9" s="3" t="s">
        <v>15352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15353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15354</v>
      </c>
      <c r="D11" s="3" t="s">
        <v>1038</v>
      </c>
      <c r="E11" s="7"/>
      <c r="F11" s="3" t="s">
        <v>15292</v>
      </c>
      <c r="G11" s="3" t="s">
        <v>15293</v>
      </c>
      <c r="H11" s="3" t="s">
        <v>15355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15356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15357</v>
      </c>
      <c r="D13" s="3" t="s">
        <v>1038</v>
      </c>
      <c r="E13" s="7"/>
      <c r="F13" s="3" t="s">
        <v>3348</v>
      </c>
      <c r="G13" s="3" t="s">
        <v>9341</v>
      </c>
      <c r="H13" s="3" t="s">
        <v>1098</v>
      </c>
      <c r="I13" s="7" t="s">
        <v>1099</v>
      </c>
      <c r="J13" s="3"/>
      <c r="K13" s="3"/>
    </row>
    <row r="14" spans="1:11" ht="15">
      <c r="B14" s="3" t="s">
        <v>1877</v>
      </c>
      <c r="C14" s="3" t="s">
        <v>15358</v>
      </c>
      <c r="D14" s="3" t="s">
        <v>1038</v>
      </c>
      <c r="E14" s="7"/>
      <c r="F14" s="3" t="s">
        <v>15359</v>
      </c>
      <c r="G14" s="3" t="s">
        <v>2704</v>
      </c>
      <c r="H14" s="3" t="s">
        <v>1098</v>
      </c>
      <c r="I14" s="7" t="s">
        <v>1099</v>
      </c>
      <c r="J14" s="3"/>
      <c r="K14" s="3" t="s">
        <v>1043</v>
      </c>
    </row>
    <row r="15" spans="1:11" ht="15">
      <c r="B15" s="3" t="s">
        <v>1161</v>
      </c>
      <c r="C15" s="3" t="s">
        <v>15360</v>
      </c>
      <c r="D15" s="3" t="s">
        <v>1038</v>
      </c>
      <c r="E15" s="7"/>
      <c r="F15" s="3" t="s">
        <v>15361</v>
      </c>
      <c r="G15" s="3" t="s">
        <v>15362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15363</v>
      </c>
      <c r="D16" s="3" t="s">
        <v>1038</v>
      </c>
      <c r="E16" s="7"/>
      <c r="F16" s="3" t="s">
        <v>13765</v>
      </c>
      <c r="G16" s="3" t="s">
        <v>15364</v>
      </c>
      <c r="H16" s="3" t="s">
        <v>1098</v>
      </c>
      <c r="I16" s="7" t="s">
        <v>1099</v>
      </c>
      <c r="J16" s="3"/>
      <c r="K16" s="3" t="s">
        <v>1043</v>
      </c>
    </row>
    <row r="17" spans="2:11" ht="15">
      <c r="B17" s="3" t="s">
        <v>1582</v>
      </c>
      <c r="C17" s="3" t="s">
        <v>15365</v>
      </c>
      <c r="D17" s="3" t="s">
        <v>1038</v>
      </c>
      <c r="E17" s="7"/>
      <c r="F17" s="3" t="s">
        <v>13769</v>
      </c>
      <c r="G17" s="3" t="s">
        <v>15366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1886</v>
      </c>
      <c r="C18" s="3" t="s">
        <v>15367</v>
      </c>
      <c r="D18" s="3" t="s">
        <v>1066</v>
      </c>
      <c r="E18" s="7" t="s">
        <v>1095</v>
      </c>
      <c r="F18" s="3" t="s">
        <v>4659</v>
      </c>
      <c r="G18" s="3" t="s">
        <v>15368</v>
      </c>
      <c r="H18" s="3" t="s">
        <v>1098</v>
      </c>
      <c r="I18" s="7"/>
      <c r="J18" s="3"/>
      <c r="K18" s="3" t="s">
        <v>1043</v>
      </c>
    </row>
    <row r="19" spans="2:11" ht="15">
      <c r="B19" s="3" t="s">
        <v>1890</v>
      </c>
      <c r="C19" s="3" t="s">
        <v>15369</v>
      </c>
      <c r="D19" s="3" t="s">
        <v>2192</v>
      </c>
      <c r="E19" s="7"/>
      <c r="F19" s="3" t="s">
        <v>15370</v>
      </c>
      <c r="G19" s="3" t="s">
        <v>15371</v>
      </c>
      <c r="H19" s="3" t="s">
        <v>1098</v>
      </c>
      <c r="I19" s="7"/>
      <c r="J19" s="3"/>
      <c r="K19" s="3"/>
    </row>
    <row r="20" spans="2:11" ht="15">
      <c r="B20" s="3" t="s">
        <v>1619</v>
      </c>
      <c r="C20" s="3" t="s">
        <v>15372</v>
      </c>
      <c r="D20" s="3" t="s">
        <v>1038</v>
      </c>
      <c r="E20" s="7"/>
      <c r="F20" s="3" t="s">
        <v>15373</v>
      </c>
      <c r="G20" s="3" t="s">
        <v>15374</v>
      </c>
      <c r="H20" s="3" t="s">
        <v>1098</v>
      </c>
      <c r="I20" s="7" t="s">
        <v>2079</v>
      </c>
      <c r="J20" s="3"/>
      <c r="K20" s="3"/>
    </row>
    <row r="21" spans="2:11" ht="15">
      <c r="B21" s="3" t="s">
        <v>1895</v>
      </c>
      <c r="C21" s="3" t="s">
        <v>15375</v>
      </c>
      <c r="D21" s="3" t="s">
        <v>1038</v>
      </c>
      <c r="E21" s="7"/>
      <c r="F21" s="3" t="s">
        <v>15376</v>
      </c>
      <c r="G21" s="3" t="s">
        <v>15377</v>
      </c>
      <c r="H21" s="3" t="s">
        <v>1098</v>
      </c>
      <c r="I21" s="7" t="s">
        <v>2079</v>
      </c>
      <c r="J21" s="3"/>
      <c r="K21" s="3"/>
    </row>
    <row r="22" spans="2:11" ht="15">
      <c r="B22" s="3" t="s">
        <v>1588</v>
      </c>
      <c r="C22" s="3" t="s">
        <v>15378</v>
      </c>
      <c r="D22" s="3" t="s">
        <v>1038</v>
      </c>
      <c r="E22" s="7"/>
      <c r="F22" s="3" t="s">
        <v>15379</v>
      </c>
      <c r="G22" s="3" t="s">
        <v>15380</v>
      </c>
      <c r="H22" s="3" t="s">
        <v>1098</v>
      </c>
      <c r="I22" s="7" t="s">
        <v>1054</v>
      </c>
      <c r="J22" s="3"/>
      <c r="K22" s="3"/>
    </row>
    <row r="23" spans="2:11" ht="15">
      <c r="B23" s="3" t="s">
        <v>1899</v>
      </c>
      <c r="C23" s="3" t="s">
        <v>15381</v>
      </c>
      <c r="D23" s="3" t="s">
        <v>1038</v>
      </c>
      <c r="E23" s="7"/>
      <c r="F23" s="3" t="s">
        <v>4110</v>
      </c>
      <c r="G23" s="3" t="s">
        <v>4111</v>
      </c>
      <c r="H23" s="3" t="s">
        <v>1098</v>
      </c>
      <c r="I23" s="7" t="s">
        <v>1099</v>
      </c>
      <c r="J23" s="3"/>
      <c r="K23" s="3"/>
    </row>
    <row r="24" spans="2:11" ht="15">
      <c r="B24" s="3" t="s">
        <v>1902</v>
      </c>
      <c r="C24" s="3" t="s">
        <v>15382</v>
      </c>
      <c r="D24" s="3" t="s">
        <v>1573</v>
      </c>
      <c r="E24" s="7"/>
      <c r="F24" s="3" t="s">
        <v>15383</v>
      </c>
      <c r="G24" s="3" t="s">
        <v>15384</v>
      </c>
      <c r="H24" s="3" t="s">
        <v>1098</v>
      </c>
      <c r="I24" s="7" t="s">
        <v>1576</v>
      </c>
      <c r="J24" s="3"/>
      <c r="K24" s="3"/>
    </row>
    <row r="25" spans="2:11" ht="15">
      <c r="B25" s="3" t="s">
        <v>1912</v>
      </c>
      <c r="C25" s="3" t="s">
        <v>15385</v>
      </c>
      <c r="D25" s="3" t="s">
        <v>1038</v>
      </c>
      <c r="E25" s="7"/>
      <c r="F25" s="3" t="s">
        <v>15386</v>
      </c>
      <c r="G25" s="3" t="s">
        <v>3568</v>
      </c>
      <c r="H25" s="3" t="s">
        <v>3569</v>
      </c>
      <c r="I25" s="7" t="s">
        <v>1076</v>
      </c>
      <c r="J25" s="3"/>
      <c r="K25" s="3"/>
    </row>
    <row r="26" spans="2:11" ht="15">
      <c r="B26" s="3" t="s">
        <v>1301</v>
      </c>
      <c r="C26" s="3" t="s">
        <v>15387</v>
      </c>
      <c r="D26" s="3" t="s">
        <v>1038</v>
      </c>
      <c r="E26" s="7"/>
      <c r="F26" s="3" t="s">
        <v>3506</v>
      </c>
      <c r="G26" s="3" t="s">
        <v>3507</v>
      </c>
      <c r="H26" s="3" t="s">
        <v>1098</v>
      </c>
      <c r="I26" s="7" t="s">
        <v>1099</v>
      </c>
      <c r="J26" s="3"/>
      <c r="K26" s="3" t="s">
        <v>1043</v>
      </c>
    </row>
    <row r="27" spans="2:11" ht="15">
      <c r="B27" s="3" t="s">
        <v>1909</v>
      </c>
      <c r="C27" s="3" t="s">
        <v>15388</v>
      </c>
      <c r="D27" s="3" t="s">
        <v>1038</v>
      </c>
      <c r="E27" s="7"/>
      <c r="F27" s="3" t="s">
        <v>15389</v>
      </c>
      <c r="G27" s="3" t="s">
        <v>1032</v>
      </c>
      <c r="H27" s="3" t="s">
        <v>1098</v>
      </c>
      <c r="I27" s="7" t="s">
        <v>1076</v>
      </c>
      <c r="J27" s="3"/>
      <c r="K27" s="3"/>
    </row>
    <row r="28" spans="2:11" ht="15">
      <c r="B28" s="3" t="s">
        <v>1146</v>
      </c>
      <c r="C28" s="3" t="s">
        <v>15390</v>
      </c>
      <c r="D28" s="3" t="s">
        <v>1038</v>
      </c>
      <c r="E28" s="7"/>
      <c r="F28" s="3" t="s">
        <v>14462</v>
      </c>
      <c r="G28" s="3" t="s">
        <v>15116</v>
      </c>
      <c r="H28" s="3" t="s">
        <v>1098</v>
      </c>
      <c r="I28" s="7" t="s">
        <v>1054</v>
      </c>
      <c r="J28" s="3"/>
      <c r="K28" s="3"/>
    </row>
    <row r="29" spans="2:11" ht="15">
      <c r="B29" s="3" t="s">
        <v>1906</v>
      </c>
      <c r="C29" s="3" t="s">
        <v>15391</v>
      </c>
      <c r="D29" s="3" t="s">
        <v>1038</v>
      </c>
      <c r="E29" s="7"/>
      <c r="F29" s="3" t="s">
        <v>14465</v>
      </c>
      <c r="G29" s="3" t="s">
        <v>15119</v>
      </c>
      <c r="H29" s="3" t="s">
        <v>1098</v>
      </c>
      <c r="I29" s="7" t="s">
        <v>1049</v>
      </c>
      <c r="J29" s="3"/>
      <c r="K29" s="3"/>
    </row>
    <row r="30" spans="2:11" ht="15">
      <c r="B30" s="3" t="s">
        <v>1872</v>
      </c>
      <c r="C30" s="3" t="s">
        <v>15392</v>
      </c>
      <c r="D30" s="3" t="s">
        <v>1573</v>
      </c>
      <c r="E30" s="7"/>
      <c r="F30" s="3" t="s">
        <v>1615</v>
      </c>
      <c r="G30" s="3" t="s">
        <v>1616</v>
      </c>
      <c r="H30" s="3" t="s">
        <v>1098</v>
      </c>
      <c r="I30" s="7" t="s">
        <v>1576</v>
      </c>
      <c r="J30" s="3" t="s">
        <v>1043</v>
      </c>
      <c r="K30" s="3"/>
    </row>
    <row r="31" spans="2:11" ht="15">
      <c r="B31" s="3" t="s">
        <v>1140</v>
      </c>
      <c r="C31" s="3" t="s">
        <v>15393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  <row r="32" spans="2:11" ht="15">
      <c r="B32" s="3" t="s">
        <v>1169</v>
      </c>
      <c r="C32" s="3" t="s">
        <v>15394</v>
      </c>
      <c r="D32" s="3" t="s">
        <v>1038</v>
      </c>
      <c r="E32" s="7"/>
      <c r="F32" s="3" t="s">
        <v>15346</v>
      </c>
      <c r="G32" s="3" t="s">
        <v>15347</v>
      </c>
      <c r="H32" s="3" t="s">
        <v>15395</v>
      </c>
      <c r="I32" s="7" t="s">
        <v>1049</v>
      </c>
      <c r="J32" s="3"/>
      <c r="K3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8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15396</v>
      </c>
      <c r="D4" s="4" t="s">
        <v>1019</v>
      </c>
      <c r="E4" s="3" t="s">
        <v>454</v>
      </c>
    </row>
    <row r="5" spans="1:11" ht="16">
      <c r="B5" s="4" t="s">
        <v>1020</v>
      </c>
      <c r="C5" s="13" t="s">
        <v>457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455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15397</v>
      </c>
      <c r="D9" s="3" t="s">
        <v>1038</v>
      </c>
      <c r="E9" s="7"/>
      <c r="F9" s="3" t="s">
        <v>15398</v>
      </c>
      <c r="G9" s="3" t="s">
        <v>15399</v>
      </c>
      <c r="H9" s="3" t="s">
        <v>15400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15401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15402</v>
      </c>
      <c r="D11" s="3" t="s">
        <v>1038</v>
      </c>
      <c r="E11" s="7"/>
      <c r="F11" s="3" t="s">
        <v>15292</v>
      </c>
      <c r="G11" s="3" t="s">
        <v>15293</v>
      </c>
      <c r="H11" s="3" t="s">
        <v>15355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1165</v>
      </c>
      <c r="C12" s="3" t="s">
        <v>15403</v>
      </c>
      <c r="D12" s="3" t="s">
        <v>1038</v>
      </c>
      <c r="E12" s="7"/>
      <c r="F12" s="3" t="s">
        <v>15404</v>
      </c>
      <c r="G12" s="3" t="s">
        <v>15405</v>
      </c>
      <c r="H12" s="3" t="s">
        <v>1098</v>
      </c>
      <c r="I12" s="7" t="s">
        <v>1054</v>
      </c>
      <c r="J12" s="3"/>
      <c r="K12" s="3"/>
    </row>
    <row r="13" spans="1:11" ht="15">
      <c r="B13" s="3" t="s">
        <v>1877</v>
      </c>
      <c r="C13" s="3" t="s">
        <v>15406</v>
      </c>
      <c r="D13" s="3" t="s">
        <v>1038</v>
      </c>
      <c r="E13" s="7"/>
      <c r="F13" s="3" t="s">
        <v>15407</v>
      </c>
      <c r="G13" s="3" t="s">
        <v>5646</v>
      </c>
      <c r="H13" s="3" t="s">
        <v>1098</v>
      </c>
      <c r="I13" s="7" t="s">
        <v>1076</v>
      </c>
      <c r="J13" s="3"/>
      <c r="K13" s="3"/>
    </row>
    <row r="14" spans="1:11" ht="15">
      <c r="B14" s="3" t="s">
        <v>1909</v>
      </c>
      <c r="C14" s="3" t="s">
        <v>15408</v>
      </c>
      <c r="D14" s="3" t="s">
        <v>1066</v>
      </c>
      <c r="E14" s="7" t="s">
        <v>15409</v>
      </c>
      <c r="F14" s="3" t="s">
        <v>15410</v>
      </c>
      <c r="G14" s="3" t="s">
        <v>5638</v>
      </c>
      <c r="H14" s="3" t="s">
        <v>15411</v>
      </c>
      <c r="I14" s="7"/>
      <c r="J14" s="3"/>
      <c r="K14" s="3"/>
    </row>
    <row r="15" spans="1:11" ht="15">
      <c r="B15" s="3" t="s">
        <v>1161</v>
      </c>
      <c r="C15" s="3" t="s">
        <v>15412</v>
      </c>
      <c r="D15" s="3" t="s">
        <v>1038</v>
      </c>
      <c r="E15" s="7"/>
      <c r="F15" s="3" t="s">
        <v>15413</v>
      </c>
      <c r="G15" s="3" t="s">
        <v>15414</v>
      </c>
      <c r="H15" s="3" t="s">
        <v>1098</v>
      </c>
      <c r="I15" s="7" t="s">
        <v>1099</v>
      </c>
      <c r="J15" s="3"/>
      <c r="K15" s="3" t="s">
        <v>1043</v>
      </c>
    </row>
    <row r="16" spans="1:11" ht="15">
      <c r="B16" s="3" t="s">
        <v>1882</v>
      </c>
      <c r="C16" s="3" t="s">
        <v>15415</v>
      </c>
      <c r="D16" s="3" t="s">
        <v>1038</v>
      </c>
      <c r="E16" s="7"/>
      <c r="F16" s="3" t="s">
        <v>15416</v>
      </c>
      <c r="G16" s="3" t="s">
        <v>5646</v>
      </c>
      <c r="H16" s="3" t="s">
        <v>1098</v>
      </c>
      <c r="I16" s="7" t="s">
        <v>1076</v>
      </c>
      <c r="J16" s="3"/>
      <c r="K16" s="3"/>
    </row>
    <row r="17" spans="2:11" ht="15">
      <c r="B17" s="3" t="s">
        <v>1582</v>
      </c>
      <c r="C17" s="3" t="s">
        <v>15417</v>
      </c>
      <c r="D17" s="3" t="s">
        <v>1038</v>
      </c>
      <c r="E17" s="7"/>
      <c r="F17" s="3" t="s">
        <v>15418</v>
      </c>
      <c r="G17" s="3" t="s">
        <v>15419</v>
      </c>
      <c r="H17" s="3" t="s">
        <v>1098</v>
      </c>
      <c r="I17" s="7" t="s">
        <v>2079</v>
      </c>
      <c r="J17" s="3"/>
      <c r="K17" s="3"/>
    </row>
    <row r="18" spans="2:11" ht="15">
      <c r="B18" s="3" t="s">
        <v>1886</v>
      </c>
      <c r="C18" s="3" t="s">
        <v>15420</v>
      </c>
      <c r="D18" s="3" t="s">
        <v>1573</v>
      </c>
      <c r="E18" s="7"/>
      <c r="F18" s="3" t="s">
        <v>15421</v>
      </c>
      <c r="G18" s="3" t="s">
        <v>5634</v>
      </c>
      <c r="H18" s="3" t="s">
        <v>1098</v>
      </c>
      <c r="I18" s="7"/>
      <c r="J18" s="3"/>
      <c r="K18" s="3"/>
    </row>
    <row r="19" spans="2:11" ht="15">
      <c r="B19" s="3" t="s">
        <v>1890</v>
      </c>
      <c r="C19" s="3" t="s">
        <v>15422</v>
      </c>
      <c r="D19" s="3" t="s">
        <v>1038</v>
      </c>
      <c r="E19" s="7"/>
      <c r="F19" s="3" t="s">
        <v>3540</v>
      </c>
      <c r="G19" s="3" t="s">
        <v>15423</v>
      </c>
      <c r="H19" s="3" t="s">
        <v>1098</v>
      </c>
      <c r="I19" s="7" t="s">
        <v>1054</v>
      </c>
      <c r="J19" s="3"/>
      <c r="K19" s="3"/>
    </row>
    <row r="20" spans="2:11" ht="15">
      <c r="B20" s="3" t="s">
        <v>1619</v>
      </c>
      <c r="C20" s="3" t="s">
        <v>15424</v>
      </c>
      <c r="D20" s="3" t="s">
        <v>1038</v>
      </c>
      <c r="E20" s="7"/>
      <c r="F20" s="3" t="s">
        <v>3537</v>
      </c>
      <c r="G20" s="3" t="s">
        <v>15425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15426</v>
      </c>
      <c r="D21" s="3" t="s">
        <v>1066</v>
      </c>
      <c r="E21" s="7" t="s">
        <v>1095</v>
      </c>
      <c r="F21" s="3" t="s">
        <v>15427</v>
      </c>
      <c r="G21" s="3" t="s">
        <v>15428</v>
      </c>
      <c r="H21" s="3" t="s">
        <v>1098</v>
      </c>
      <c r="I21" s="7"/>
      <c r="J21" s="3"/>
      <c r="K21" s="3"/>
    </row>
    <row r="22" spans="2:11" ht="15">
      <c r="B22" s="3" t="s">
        <v>1588</v>
      </c>
      <c r="C22" s="3" t="s">
        <v>15429</v>
      </c>
      <c r="D22" s="3" t="s">
        <v>1038</v>
      </c>
      <c r="E22" s="7"/>
      <c r="F22" s="3" t="s">
        <v>15430</v>
      </c>
      <c r="G22" s="3" t="s">
        <v>15431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15432</v>
      </c>
      <c r="D23" s="3" t="s">
        <v>1038</v>
      </c>
      <c r="E23" s="7"/>
      <c r="F23" s="3" t="s">
        <v>15433</v>
      </c>
      <c r="G23" s="3" t="s">
        <v>15434</v>
      </c>
      <c r="H23" s="3" t="s">
        <v>15435</v>
      </c>
      <c r="I23" s="7" t="s">
        <v>1099</v>
      </c>
      <c r="J23" s="3"/>
      <c r="K23" s="3"/>
    </row>
    <row r="24" spans="2:11" ht="15">
      <c r="B24" s="3" t="s">
        <v>1902</v>
      </c>
      <c r="C24" s="3" t="s">
        <v>15436</v>
      </c>
      <c r="D24" s="3" t="s">
        <v>1038</v>
      </c>
      <c r="E24" s="7"/>
      <c r="F24" s="3" t="s">
        <v>15437</v>
      </c>
      <c r="G24" s="3" t="s">
        <v>15438</v>
      </c>
      <c r="H24" s="3" t="s">
        <v>1098</v>
      </c>
      <c r="I24" s="7" t="s">
        <v>1054</v>
      </c>
      <c r="J24" s="3"/>
      <c r="K24" s="3"/>
    </row>
    <row r="25" spans="2:11" ht="15">
      <c r="B25" s="3" t="s">
        <v>1146</v>
      </c>
      <c r="C25" s="3" t="s">
        <v>15439</v>
      </c>
      <c r="D25" s="3" t="s">
        <v>1038</v>
      </c>
      <c r="E25" s="7"/>
      <c r="F25" s="3" t="s">
        <v>15440</v>
      </c>
      <c r="G25" s="3" t="s">
        <v>1032</v>
      </c>
      <c r="H25" s="3" t="s">
        <v>1098</v>
      </c>
      <c r="I25" s="7" t="s">
        <v>1076</v>
      </c>
      <c r="J25" s="3"/>
      <c r="K25" s="3"/>
    </row>
    <row r="26" spans="2:11" ht="15">
      <c r="B26" s="3" t="s">
        <v>1906</v>
      </c>
      <c r="C26" s="3" t="s">
        <v>15441</v>
      </c>
      <c r="D26" s="3" t="s">
        <v>1066</v>
      </c>
      <c r="E26" s="7" t="s">
        <v>1095</v>
      </c>
      <c r="F26" s="3" t="s">
        <v>15442</v>
      </c>
      <c r="G26" s="3" t="s">
        <v>15443</v>
      </c>
      <c r="H26" s="3" t="s">
        <v>1098</v>
      </c>
      <c r="I26" s="7"/>
      <c r="J26" s="3"/>
      <c r="K26" s="3"/>
    </row>
    <row r="27" spans="2:11" ht="15">
      <c r="B27" s="3" t="s">
        <v>1055</v>
      </c>
      <c r="C27" s="3" t="s">
        <v>15444</v>
      </c>
      <c r="D27" s="3" t="s">
        <v>1038</v>
      </c>
      <c r="E27" s="7"/>
      <c r="F27" s="3" t="s">
        <v>1646</v>
      </c>
      <c r="G27" s="3" t="s">
        <v>1647</v>
      </c>
      <c r="H27" s="3" t="s">
        <v>1648</v>
      </c>
      <c r="I27" s="7" t="s">
        <v>1049</v>
      </c>
      <c r="J27" s="3"/>
      <c r="K27" s="3"/>
    </row>
    <row r="28" spans="2:11" ht="15">
      <c r="B28" s="3" t="s">
        <v>1872</v>
      </c>
      <c r="C28" s="3" t="s">
        <v>15445</v>
      </c>
      <c r="D28" s="3" t="s">
        <v>1573</v>
      </c>
      <c r="E28" s="7"/>
      <c r="F28" s="3" t="s">
        <v>1615</v>
      </c>
      <c r="G28" s="3" t="s">
        <v>1616</v>
      </c>
      <c r="H28" s="3" t="s">
        <v>1098</v>
      </c>
      <c r="I28" s="7" t="s">
        <v>1576</v>
      </c>
      <c r="J28" s="3" t="s">
        <v>1043</v>
      </c>
      <c r="K28" s="3"/>
    </row>
    <row r="29" spans="2:11" ht="15">
      <c r="B29" s="3" t="s">
        <v>1301</v>
      </c>
      <c r="C29" s="3" t="s">
        <v>15446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9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15447</v>
      </c>
      <c r="D4" s="4" t="s">
        <v>1019</v>
      </c>
      <c r="E4" s="3" t="s">
        <v>458</v>
      </c>
    </row>
    <row r="5" spans="1:11" ht="16">
      <c r="B5" s="4" t="s">
        <v>1020</v>
      </c>
      <c r="C5" s="13" t="s">
        <v>461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459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15448</v>
      </c>
      <c r="D9" s="3" t="s">
        <v>1038</v>
      </c>
      <c r="E9" s="7"/>
      <c r="F9" s="3" t="s">
        <v>15449</v>
      </c>
      <c r="G9" s="3" t="s">
        <v>15450</v>
      </c>
      <c r="H9" s="3" t="s">
        <v>15451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15452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15453</v>
      </c>
      <c r="D11" s="3" t="s">
        <v>1038</v>
      </c>
      <c r="E11" s="7"/>
      <c r="F11" s="3" t="s">
        <v>1953</v>
      </c>
      <c r="G11" s="3" t="s">
        <v>15454</v>
      </c>
      <c r="H11" s="3" t="s">
        <v>15455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1165</v>
      </c>
      <c r="C12" s="3" t="s">
        <v>15456</v>
      </c>
      <c r="D12" s="3" t="s">
        <v>1066</v>
      </c>
      <c r="E12" s="7" t="s">
        <v>2107</v>
      </c>
      <c r="F12" s="3" t="s">
        <v>2112</v>
      </c>
      <c r="G12" s="3" t="s">
        <v>2109</v>
      </c>
      <c r="H12" s="3" t="s">
        <v>1098</v>
      </c>
      <c r="I12" s="7"/>
      <c r="J12" s="3" t="s">
        <v>1043</v>
      </c>
      <c r="K12" s="3" t="s">
        <v>1043</v>
      </c>
    </row>
    <row r="13" spans="1:11" ht="15">
      <c r="B13" s="3" t="s">
        <v>1877</v>
      </c>
      <c r="C13" s="3" t="s">
        <v>15457</v>
      </c>
      <c r="D13" s="3" t="s">
        <v>1038</v>
      </c>
      <c r="E13" s="7"/>
      <c r="F13" s="3" t="s">
        <v>15458</v>
      </c>
      <c r="G13" s="3" t="s">
        <v>15459</v>
      </c>
      <c r="H13" s="3" t="s">
        <v>15460</v>
      </c>
      <c r="I13" s="7" t="s">
        <v>1049</v>
      </c>
      <c r="J13" s="3"/>
      <c r="K13" s="3"/>
    </row>
    <row r="14" spans="1:11" ht="15">
      <c r="B14" s="3" t="s">
        <v>1161</v>
      </c>
      <c r="C14" s="3" t="s">
        <v>15461</v>
      </c>
      <c r="D14" s="3" t="s">
        <v>1038</v>
      </c>
      <c r="E14" s="7"/>
      <c r="F14" s="3" t="s">
        <v>15462</v>
      </c>
      <c r="G14" s="3" t="s">
        <v>15463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1882</v>
      </c>
      <c r="C15" s="3" t="s">
        <v>15464</v>
      </c>
      <c r="D15" s="3" t="s">
        <v>1038</v>
      </c>
      <c r="E15" s="7"/>
      <c r="F15" s="3" t="s">
        <v>15465</v>
      </c>
      <c r="G15" s="3" t="s">
        <v>15466</v>
      </c>
      <c r="H15" s="3" t="s">
        <v>1098</v>
      </c>
      <c r="I15" s="7" t="s">
        <v>1049</v>
      </c>
      <c r="J15" s="3"/>
      <c r="K15" s="3"/>
    </row>
    <row r="16" spans="1:11" ht="15">
      <c r="B16" s="3" t="s">
        <v>1582</v>
      </c>
      <c r="C16" s="3" t="s">
        <v>15467</v>
      </c>
      <c r="D16" s="3" t="s">
        <v>1038</v>
      </c>
      <c r="E16" s="7"/>
      <c r="F16" s="3" t="s">
        <v>15468</v>
      </c>
      <c r="G16" s="3" t="s">
        <v>15469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1886</v>
      </c>
      <c r="C17" s="3" t="s">
        <v>15470</v>
      </c>
      <c r="D17" s="3" t="s">
        <v>1038</v>
      </c>
      <c r="E17" s="7"/>
      <c r="F17" s="3" t="s">
        <v>15471</v>
      </c>
      <c r="G17" s="3" t="s">
        <v>15472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1890</v>
      </c>
      <c r="C18" s="3" t="s">
        <v>15473</v>
      </c>
      <c r="D18" s="3" t="s">
        <v>1038</v>
      </c>
      <c r="E18" s="7"/>
      <c r="F18" s="3" t="s">
        <v>15474</v>
      </c>
      <c r="G18" s="3" t="s">
        <v>15475</v>
      </c>
      <c r="H18" s="3" t="s">
        <v>1098</v>
      </c>
      <c r="I18" s="7" t="s">
        <v>1049</v>
      </c>
      <c r="J18" s="3"/>
      <c r="K18" s="3"/>
    </row>
    <row r="19" spans="2:11" ht="15">
      <c r="B19" s="3" t="s">
        <v>1619</v>
      </c>
      <c r="C19" s="3" t="s">
        <v>15476</v>
      </c>
      <c r="D19" s="3" t="s">
        <v>1142</v>
      </c>
      <c r="E19" s="7"/>
      <c r="F19" s="3" t="s">
        <v>15477</v>
      </c>
      <c r="G19" s="3" t="s">
        <v>15478</v>
      </c>
      <c r="H19" s="3" t="s">
        <v>1098</v>
      </c>
      <c r="I19" s="7"/>
      <c r="J19" s="3"/>
      <c r="K19" s="3"/>
    </row>
    <row r="20" spans="2:11" ht="15">
      <c r="B20" s="3" t="s">
        <v>1895</v>
      </c>
      <c r="C20" s="3" t="s">
        <v>15479</v>
      </c>
      <c r="D20" s="3" t="s">
        <v>1142</v>
      </c>
      <c r="E20" s="7"/>
      <c r="F20" s="3" t="s">
        <v>15480</v>
      </c>
      <c r="G20" s="3" t="s">
        <v>15481</v>
      </c>
      <c r="H20" s="3" t="s">
        <v>1098</v>
      </c>
      <c r="I20" s="7"/>
      <c r="J20" s="3"/>
      <c r="K20" s="3"/>
    </row>
    <row r="21" spans="2:11" ht="15">
      <c r="B21" s="3" t="s">
        <v>1588</v>
      </c>
      <c r="C21" s="3" t="s">
        <v>15482</v>
      </c>
      <c r="D21" s="3" t="s">
        <v>1038</v>
      </c>
      <c r="E21" s="7"/>
      <c r="F21" s="3" t="s">
        <v>15483</v>
      </c>
      <c r="G21" s="3" t="s">
        <v>15484</v>
      </c>
      <c r="H21" s="3" t="s">
        <v>15485</v>
      </c>
      <c r="I21" s="7" t="s">
        <v>1049</v>
      </c>
      <c r="J21" s="3"/>
      <c r="K21" s="3"/>
    </row>
    <row r="22" spans="2:11" ht="15">
      <c r="B22" s="3" t="s">
        <v>1899</v>
      </c>
      <c r="C22" s="3" t="s">
        <v>15486</v>
      </c>
      <c r="D22" s="3" t="s">
        <v>1038</v>
      </c>
      <c r="E22" s="7"/>
      <c r="F22" s="3" t="s">
        <v>15487</v>
      </c>
      <c r="G22" s="3" t="s">
        <v>15488</v>
      </c>
      <c r="H22" s="3" t="s">
        <v>1098</v>
      </c>
      <c r="I22" s="7" t="s">
        <v>1049</v>
      </c>
      <c r="J22" s="3"/>
      <c r="K22" s="3"/>
    </row>
    <row r="23" spans="2:11" ht="15">
      <c r="B23" s="3" t="s">
        <v>1902</v>
      </c>
      <c r="C23" s="3" t="s">
        <v>15489</v>
      </c>
      <c r="D23" s="3" t="s">
        <v>1038</v>
      </c>
      <c r="E23" s="7"/>
      <c r="F23" s="3" t="s">
        <v>15490</v>
      </c>
      <c r="G23" s="3" t="s">
        <v>1032</v>
      </c>
      <c r="H23" s="3" t="s">
        <v>1098</v>
      </c>
      <c r="I23" s="7" t="s">
        <v>5796</v>
      </c>
      <c r="J23" s="3"/>
      <c r="K23" s="3"/>
    </row>
    <row r="24" spans="2:11" ht="15">
      <c r="B24" s="3" t="s">
        <v>1055</v>
      </c>
      <c r="C24" s="3" t="s">
        <v>15491</v>
      </c>
      <c r="D24" s="3" t="s">
        <v>1038</v>
      </c>
      <c r="E24" s="7"/>
      <c r="F24" s="3" t="s">
        <v>1646</v>
      </c>
      <c r="G24" s="3" t="s">
        <v>1647</v>
      </c>
      <c r="H24" s="3" t="s">
        <v>1648</v>
      </c>
      <c r="I24" s="7" t="s">
        <v>1049</v>
      </c>
      <c r="J24" s="3"/>
      <c r="K24" s="3"/>
    </row>
    <row r="25" spans="2:11" ht="15">
      <c r="B25" s="3" t="s">
        <v>1872</v>
      </c>
      <c r="C25" s="3" t="s">
        <v>15492</v>
      </c>
      <c r="D25" s="3" t="s">
        <v>1573</v>
      </c>
      <c r="E25" s="7"/>
      <c r="F25" s="3" t="s">
        <v>1615</v>
      </c>
      <c r="G25" s="3" t="s">
        <v>1616</v>
      </c>
      <c r="H25" s="3" t="s">
        <v>1098</v>
      </c>
      <c r="I25" s="7"/>
      <c r="J25" s="3" t="s">
        <v>1043</v>
      </c>
      <c r="K25" s="3"/>
    </row>
    <row r="26" spans="2:11" ht="15">
      <c r="B26" s="3" t="s">
        <v>1146</v>
      </c>
      <c r="C26" s="3" t="s">
        <v>15493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0"/>
  <dimension ref="A1:K2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15494</v>
      </c>
      <c r="D4" s="4" t="s">
        <v>1019</v>
      </c>
      <c r="E4" s="3" t="s">
        <v>462</v>
      </c>
    </row>
    <row r="5" spans="1:11" ht="16">
      <c r="B5" s="4" t="s">
        <v>1020</v>
      </c>
      <c r="C5" s="13" t="s">
        <v>465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463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15495</v>
      </c>
      <c r="D9" s="3" t="s">
        <v>1038</v>
      </c>
      <c r="E9" s="7"/>
      <c r="F9" s="3" t="s">
        <v>15496</v>
      </c>
      <c r="G9" s="3" t="s">
        <v>15497</v>
      </c>
      <c r="H9" s="3" t="s">
        <v>1098</v>
      </c>
      <c r="I9" s="7" t="s">
        <v>1042</v>
      </c>
      <c r="J9" s="3"/>
      <c r="K9" s="3"/>
    </row>
    <row r="10" spans="1:11" ht="15">
      <c r="B10" s="3" t="s">
        <v>1044</v>
      </c>
      <c r="C10" s="3" t="s">
        <v>15498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15499</v>
      </c>
      <c r="D11" s="3" t="s">
        <v>1038</v>
      </c>
      <c r="E11" s="7"/>
      <c r="F11" s="3" t="s">
        <v>1646</v>
      </c>
      <c r="G11" s="3" t="s">
        <v>1647</v>
      </c>
      <c r="H11" s="3" t="s">
        <v>1648</v>
      </c>
      <c r="I11" s="7" t="s">
        <v>1049</v>
      </c>
      <c r="J11" s="3"/>
      <c r="K11" s="3"/>
    </row>
    <row r="12" spans="1:11" ht="15">
      <c r="B12" s="3" t="s">
        <v>1872</v>
      </c>
      <c r="C12" s="3" t="s">
        <v>15500</v>
      </c>
      <c r="D12" s="3" t="s">
        <v>1038</v>
      </c>
      <c r="E12" s="7"/>
      <c r="F12" s="3" t="s">
        <v>15501</v>
      </c>
      <c r="G12" s="3" t="s">
        <v>3936</v>
      </c>
      <c r="H12" s="3" t="s">
        <v>1098</v>
      </c>
      <c r="I12" s="7" t="s">
        <v>1054</v>
      </c>
      <c r="J12" s="3"/>
      <c r="K12" s="3"/>
    </row>
    <row r="13" spans="1:11" ht="15">
      <c r="B13" s="3" t="s">
        <v>1165</v>
      </c>
      <c r="C13" s="3" t="s">
        <v>15502</v>
      </c>
      <c r="D13" s="3" t="s">
        <v>1038</v>
      </c>
      <c r="E13" s="7"/>
      <c r="F13" s="3" t="s">
        <v>15503</v>
      </c>
      <c r="G13" s="3" t="s">
        <v>15504</v>
      </c>
      <c r="H13" s="3" t="s">
        <v>1098</v>
      </c>
      <c r="I13" s="7" t="s">
        <v>1054</v>
      </c>
      <c r="J13" s="3"/>
      <c r="K13" s="3" t="s">
        <v>1043</v>
      </c>
    </row>
    <row r="14" spans="1:11" ht="15">
      <c r="B14" s="3" t="s">
        <v>1877</v>
      </c>
      <c r="C14" s="3" t="s">
        <v>15505</v>
      </c>
      <c r="D14" s="3" t="s">
        <v>1573</v>
      </c>
      <c r="E14" s="7"/>
      <c r="F14" s="3" t="s">
        <v>15506</v>
      </c>
      <c r="G14" s="3" t="s">
        <v>15507</v>
      </c>
      <c r="H14" s="3" t="s">
        <v>1098</v>
      </c>
      <c r="I14" s="7" t="s">
        <v>1099</v>
      </c>
      <c r="J14" s="3"/>
      <c r="K14" s="3"/>
    </row>
    <row r="15" spans="1:11" ht="15">
      <c r="B15" s="3" t="s">
        <v>1161</v>
      </c>
      <c r="C15" s="3" t="s">
        <v>15508</v>
      </c>
      <c r="D15" s="3" t="s">
        <v>1038</v>
      </c>
      <c r="E15" s="7"/>
      <c r="F15" s="3" t="s">
        <v>15509</v>
      </c>
      <c r="G15" s="3" t="s">
        <v>15510</v>
      </c>
      <c r="H15" s="3" t="s">
        <v>1098</v>
      </c>
      <c r="I15" s="7" t="s">
        <v>1076</v>
      </c>
      <c r="J15" s="3"/>
      <c r="K15" s="3"/>
    </row>
    <row r="16" spans="1:11" ht="15">
      <c r="B16" s="3" t="s">
        <v>1882</v>
      </c>
      <c r="C16" s="3" t="s">
        <v>15511</v>
      </c>
      <c r="D16" s="3" t="s">
        <v>1038</v>
      </c>
      <c r="E16" s="7"/>
      <c r="F16" s="3" t="s">
        <v>15512</v>
      </c>
      <c r="G16" s="3" t="s">
        <v>15513</v>
      </c>
      <c r="H16" s="3" t="s">
        <v>1098</v>
      </c>
      <c r="I16" s="7" t="s">
        <v>1054</v>
      </c>
      <c r="J16" s="3"/>
      <c r="K16" s="3"/>
    </row>
    <row r="17" spans="2:11" ht="15">
      <c r="B17" s="3" t="s">
        <v>1582</v>
      </c>
      <c r="C17" s="3" t="s">
        <v>15514</v>
      </c>
      <c r="D17" s="3" t="s">
        <v>1066</v>
      </c>
      <c r="E17" s="7" t="s">
        <v>1095</v>
      </c>
      <c r="F17" s="3" t="s">
        <v>15515</v>
      </c>
      <c r="G17" s="3" t="s">
        <v>15516</v>
      </c>
      <c r="H17" s="3" t="s">
        <v>1098</v>
      </c>
      <c r="I17" s="7" t="s">
        <v>1054</v>
      </c>
      <c r="J17" s="3"/>
      <c r="K17" s="3"/>
    </row>
    <row r="18" spans="2:11" ht="15">
      <c r="B18" s="3" t="s">
        <v>1886</v>
      </c>
      <c r="C18" s="3" t="s">
        <v>15517</v>
      </c>
      <c r="D18" s="3" t="s">
        <v>1038</v>
      </c>
      <c r="E18" s="7"/>
      <c r="F18" s="3" t="s">
        <v>15518</v>
      </c>
      <c r="G18" s="3" t="s">
        <v>15519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15520</v>
      </c>
      <c r="D19" s="3" t="s">
        <v>1038</v>
      </c>
      <c r="E19" s="7"/>
      <c r="F19" s="3" t="s">
        <v>15521</v>
      </c>
      <c r="G19" s="3" t="s">
        <v>15522</v>
      </c>
      <c r="H19" s="3" t="s">
        <v>1098</v>
      </c>
      <c r="I19" s="7" t="s">
        <v>1049</v>
      </c>
      <c r="J19" s="3"/>
      <c r="K19" s="3"/>
    </row>
    <row r="20" spans="2:11" ht="15">
      <c r="B20" s="3" t="s">
        <v>1619</v>
      </c>
      <c r="C20" s="3" t="s">
        <v>15523</v>
      </c>
      <c r="D20" s="3" t="s">
        <v>1038</v>
      </c>
      <c r="E20" s="7"/>
      <c r="F20" s="3" t="s">
        <v>15524</v>
      </c>
      <c r="G20" s="3" t="s">
        <v>15525</v>
      </c>
      <c r="H20" s="3" t="s">
        <v>1098</v>
      </c>
      <c r="I20" s="7" t="s">
        <v>1099</v>
      </c>
      <c r="J20" s="3"/>
      <c r="K20" s="3"/>
    </row>
    <row r="21" spans="2:11" ht="15">
      <c r="B21" s="3" t="s">
        <v>1895</v>
      </c>
      <c r="C21" s="3" t="s">
        <v>15526</v>
      </c>
      <c r="D21" s="3" t="s">
        <v>1038</v>
      </c>
      <c r="E21" s="7"/>
      <c r="F21" s="3" t="s">
        <v>15527</v>
      </c>
      <c r="G21" s="3" t="s">
        <v>15528</v>
      </c>
      <c r="H21" s="3" t="s">
        <v>1098</v>
      </c>
      <c r="I21" s="7" t="s">
        <v>1054</v>
      </c>
      <c r="J21" s="3"/>
      <c r="K21" s="3"/>
    </row>
    <row r="22" spans="2:11" ht="15">
      <c r="B22" s="3" t="s">
        <v>1588</v>
      </c>
      <c r="C22" s="3" t="s">
        <v>15529</v>
      </c>
      <c r="D22" s="3" t="s">
        <v>1038</v>
      </c>
      <c r="E22" s="7"/>
      <c r="F22" s="3" t="s">
        <v>15530</v>
      </c>
      <c r="G22" s="3" t="s">
        <v>15531</v>
      </c>
      <c r="H22" s="3" t="s">
        <v>1098</v>
      </c>
      <c r="I22" s="7" t="s">
        <v>1076</v>
      </c>
      <c r="J22" s="3"/>
      <c r="K22" s="3"/>
    </row>
    <row r="23" spans="2:11" ht="15">
      <c r="B23" s="3" t="s">
        <v>1899</v>
      </c>
      <c r="C23" s="3" t="s">
        <v>15532</v>
      </c>
      <c r="D23" s="3" t="s">
        <v>1038</v>
      </c>
      <c r="E23" s="7"/>
      <c r="F23" s="3" t="s">
        <v>15533</v>
      </c>
      <c r="G23" s="3" t="s">
        <v>15534</v>
      </c>
      <c r="H23" s="3" t="s">
        <v>1098</v>
      </c>
      <c r="I23" s="7" t="s">
        <v>1076</v>
      </c>
      <c r="J23" s="3"/>
      <c r="K23" s="3"/>
    </row>
    <row r="24" spans="2:11" ht="15">
      <c r="B24" s="3" t="s">
        <v>1902</v>
      </c>
      <c r="C24" s="3" t="s">
        <v>15535</v>
      </c>
      <c r="D24" s="3" t="s">
        <v>1038</v>
      </c>
      <c r="E24" s="7"/>
      <c r="F24" s="3" t="s">
        <v>15536</v>
      </c>
      <c r="G24" s="3" t="s">
        <v>15537</v>
      </c>
      <c r="H24" s="3" t="s">
        <v>1098</v>
      </c>
      <c r="I24" s="7" t="s">
        <v>1054</v>
      </c>
      <c r="J24" s="3"/>
      <c r="K24" s="3"/>
    </row>
    <row r="25" spans="2:11" ht="15">
      <c r="B25" s="3" t="s">
        <v>1146</v>
      </c>
      <c r="C25" s="3" t="s">
        <v>15538</v>
      </c>
      <c r="D25" s="3" t="s">
        <v>1038</v>
      </c>
      <c r="E25" s="7"/>
      <c r="F25" s="3" t="s">
        <v>15539</v>
      </c>
      <c r="G25" s="3" t="s">
        <v>15540</v>
      </c>
      <c r="H25" s="3" t="s">
        <v>1098</v>
      </c>
      <c r="I25" s="7" t="s">
        <v>1054</v>
      </c>
      <c r="J25" s="3"/>
      <c r="K25" s="3"/>
    </row>
    <row r="26" spans="2:11" ht="15">
      <c r="B26" s="3" t="s">
        <v>1906</v>
      </c>
      <c r="C26" s="3" t="s">
        <v>15541</v>
      </c>
      <c r="D26" s="3" t="s">
        <v>1038</v>
      </c>
      <c r="E26" s="7"/>
      <c r="F26" s="3" t="s">
        <v>15389</v>
      </c>
      <c r="G26" s="3" t="s">
        <v>1032</v>
      </c>
      <c r="H26" s="3" t="s">
        <v>1098</v>
      </c>
      <c r="I26" s="7" t="s">
        <v>1076</v>
      </c>
      <c r="J26" s="3"/>
      <c r="K26" s="3"/>
    </row>
    <row r="27" spans="2:11" ht="15">
      <c r="B27" s="3" t="s">
        <v>1055</v>
      </c>
      <c r="C27" s="3" t="s">
        <v>15542</v>
      </c>
      <c r="D27" s="3" t="s">
        <v>1573</v>
      </c>
      <c r="E27" s="7"/>
      <c r="F27" s="3" t="s">
        <v>1615</v>
      </c>
      <c r="G27" s="3" t="s">
        <v>1616</v>
      </c>
      <c r="H27" s="3" t="s">
        <v>1098</v>
      </c>
      <c r="I27" s="7" t="s">
        <v>1576</v>
      </c>
      <c r="J27" s="3" t="s">
        <v>1043</v>
      </c>
      <c r="K27" s="3"/>
    </row>
    <row r="28" spans="2:11" ht="15">
      <c r="B28" s="3" t="s">
        <v>1909</v>
      </c>
      <c r="C28" s="3" t="s">
        <v>15543</v>
      </c>
      <c r="D28" s="3" t="s">
        <v>1038</v>
      </c>
      <c r="E28" s="7"/>
      <c r="F28" s="3" t="s">
        <v>1673</v>
      </c>
      <c r="G28" s="3" t="s">
        <v>1674</v>
      </c>
      <c r="H28" s="3" t="s">
        <v>2359</v>
      </c>
      <c r="I28" s="7"/>
      <c r="J28" s="3"/>
      <c r="K2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1"/>
  <dimension ref="A1:K5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15544</v>
      </c>
      <c r="D4" s="4" t="s">
        <v>1019</v>
      </c>
      <c r="E4" s="3" t="s">
        <v>466</v>
      </c>
    </row>
    <row r="5" spans="1:11" ht="16">
      <c r="B5" s="4" t="s">
        <v>1020</v>
      </c>
      <c r="C5" s="13" t="s">
        <v>469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467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15545</v>
      </c>
      <c r="D9" s="3" t="s">
        <v>1038</v>
      </c>
      <c r="E9" s="7"/>
      <c r="F9" s="3" t="s">
        <v>15546</v>
      </c>
      <c r="G9" s="3" t="s">
        <v>15547</v>
      </c>
      <c r="H9" s="3" t="s">
        <v>15548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15549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15550</v>
      </c>
      <c r="D11" s="3" t="s">
        <v>1038</v>
      </c>
      <c r="E11" s="7"/>
      <c r="F11" s="3" t="s">
        <v>5273</v>
      </c>
      <c r="G11" s="3" t="s">
        <v>15551</v>
      </c>
      <c r="H11" s="3" t="s">
        <v>15552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1872</v>
      </c>
      <c r="C12" s="3" t="s">
        <v>15553</v>
      </c>
      <c r="D12" s="3" t="s">
        <v>1038</v>
      </c>
      <c r="E12" s="7"/>
      <c r="F12" s="3" t="s">
        <v>4897</v>
      </c>
      <c r="G12" s="3" t="s">
        <v>15554</v>
      </c>
      <c r="H12" s="3" t="s">
        <v>1098</v>
      </c>
      <c r="I12" s="7" t="s">
        <v>1054</v>
      </c>
      <c r="J12" s="3"/>
      <c r="K12" s="3"/>
    </row>
    <row r="13" spans="1:11" ht="15">
      <c r="B13" s="3" t="s">
        <v>1165</v>
      </c>
      <c r="C13" s="3" t="s">
        <v>15555</v>
      </c>
      <c r="D13" s="3" t="s">
        <v>1038</v>
      </c>
      <c r="E13" s="7"/>
      <c r="F13" s="3" t="s">
        <v>3197</v>
      </c>
      <c r="G13" s="3" t="s">
        <v>15556</v>
      </c>
      <c r="H13" s="3" t="s">
        <v>1098</v>
      </c>
      <c r="I13" s="7" t="s">
        <v>1054</v>
      </c>
      <c r="J13" s="3"/>
      <c r="K13" s="3"/>
    </row>
    <row r="14" spans="1:11" ht="15">
      <c r="B14" s="3" t="s">
        <v>1877</v>
      </c>
      <c r="C14" s="3" t="s">
        <v>15557</v>
      </c>
      <c r="D14" s="3" t="s">
        <v>1038</v>
      </c>
      <c r="E14" s="7"/>
      <c r="F14" s="3" t="s">
        <v>15558</v>
      </c>
      <c r="G14" s="3" t="s">
        <v>15559</v>
      </c>
      <c r="H14" s="3" t="s">
        <v>1098</v>
      </c>
      <c r="I14" s="7" t="s">
        <v>1054</v>
      </c>
      <c r="J14" s="3"/>
      <c r="K14" s="3"/>
    </row>
    <row r="15" spans="1:11" ht="15">
      <c r="B15" s="3" t="s">
        <v>1161</v>
      </c>
      <c r="C15" s="3" t="s">
        <v>15560</v>
      </c>
      <c r="D15" s="3" t="s">
        <v>1038</v>
      </c>
      <c r="E15" s="7"/>
      <c r="F15" s="3" t="s">
        <v>15561</v>
      </c>
      <c r="G15" s="3" t="s">
        <v>15562</v>
      </c>
      <c r="H15" s="3" t="s">
        <v>1098</v>
      </c>
      <c r="I15" s="7" t="s">
        <v>1054</v>
      </c>
      <c r="J15" s="3"/>
      <c r="K15" s="3"/>
    </row>
    <row r="16" spans="1:11" ht="15">
      <c r="B16" s="3" t="s">
        <v>1882</v>
      </c>
      <c r="C16" s="3" t="s">
        <v>15563</v>
      </c>
      <c r="D16" s="3" t="s">
        <v>1573</v>
      </c>
      <c r="E16" s="7"/>
      <c r="F16" s="3" t="s">
        <v>15564</v>
      </c>
      <c r="G16" s="3" t="s">
        <v>15565</v>
      </c>
      <c r="H16" s="3" t="s">
        <v>1098</v>
      </c>
      <c r="I16" s="7"/>
      <c r="J16" s="3"/>
      <c r="K16" s="3"/>
    </row>
    <row r="17" spans="2:11" ht="15">
      <c r="B17" s="3" t="s">
        <v>1582</v>
      </c>
      <c r="C17" s="3" t="s">
        <v>15566</v>
      </c>
      <c r="D17" s="3" t="s">
        <v>1038</v>
      </c>
      <c r="E17" s="7"/>
      <c r="F17" s="3" t="s">
        <v>15567</v>
      </c>
      <c r="G17" s="3" t="s">
        <v>3295</v>
      </c>
      <c r="H17" s="3" t="s">
        <v>1098</v>
      </c>
      <c r="I17" s="7" t="s">
        <v>1042</v>
      </c>
      <c r="J17" s="3"/>
      <c r="K17" s="3"/>
    </row>
    <row r="18" spans="2:11" ht="15">
      <c r="B18" s="3" t="s">
        <v>1886</v>
      </c>
      <c r="C18" s="3" t="s">
        <v>15568</v>
      </c>
      <c r="D18" s="3" t="s">
        <v>1038</v>
      </c>
      <c r="E18" s="7"/>
      <c r="F18" s="3" t="s">
        <v>15569</v>
      </c>
      <c r="G18" s="3" t="s">
        <v>3291</v>
      </c>
      <c r="H18" s="3" t="s">
        <v>15570</v>
      </c>
      <c r="I18" s="7" t="s">
        <v>1049</v>
      </c>
      <c r="J18" s="3"/>
      <c r="K18" s="3"/>
    </row>
    <row r="19" spans="2:11" ht="15">
      <c r="B19" s="3" t="s">
        <v>1890</v>
      </c>
      <c r="C19" s="3" t="s">
        <v>15571</v>
      </c>
      <c r="D19" s="3" t="s">
        <v>1038</v>
      </c>
      <c r="E19" s="7"/>
      <c r="F19" s="3" t="s">
        <v>15572</v>
      </c>
      <c r="G19" s="3" t="s">
        <v>15573</v>
      </c>
      <c r="H19" s="3" t="s">
        <v>1098</v>
      </c>
      <c r="I19" s="7" t="s">
        <v>1054</v>
      </c>
      <c r="J19" s="3"/>
      <c r="K19" s="3"/>
    </row>
    <row r="20" spans="2:11" ht="15">
      <c r="B20" s="3" t="s">
        <v>1619</v>
      </c>
      <c r="C20" s="3" t="s">
        <v>15574</v>
      </c>
      <c r="D20" s="3" t="s">
        <v>1038</v>
      </c>
      <c r="E20" s="7"/>
      <c r="F20" s="3" t="s">
        <v>11547</v>
      </c>
      <c r="G20" s="3" t="s">
        <v>15575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15576</v>
      </c>
      <c r="D21" s="3" t="s">
        <v>1038</v>
      </c>
      <c r="E21" s="7"/>
      <c r="F21" s="3" t="s">
        <v>11583</v>
      </c>
      <c r="G21" s="3" t="s">
        <v>15577</v>
      </c>
      <c r="H21" s="3" t="s">
        <v>1098</v>
      </c>
      <c r="I21" s="7" t="s">
        <v>1054</v>
      </c>
      <c r="J21" s="3"/>
      <c r="K21" s="3"/>
    </row>
    <row r="22" spans="2:11" ht="15">
      <c r="B22" s="3" t="s">
        <v>1588</v>
      </c>
      <c r="C22" s="3" t="s">
        <v>15578</v>
      </c>
      <c r="D22" s="3" t="s">
        <v>1038</v>
      </c>
      <c r="E22" s="7"/>
      <c r="F22" s="3" t="s">
        <v>15579</v>
      </c>
      <c r="G22" s="3" t="s">
        <v>15580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15581</v>
      </c>
      <c r="D23" s="3" t="s">
        <v>1038</v>
      </c>
      <c r="E23" s="7"/>
      <c r="F23" s="3" t="s">
        <v>11571</v>
      </c>
      <c r="G23" s="3" t="s">
        <v>15582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1902</v>
      </c>
      <c r="C24" s="3" t="s">
        <v>15583</v>
      </c>
      <c r="D24" s="3" t="s">
        <v>1038</v>
      </c>
      <c r="E24" s="7"/>
      <c r="F24" s="3" t="s">
        <v>11573</v>
      </c>
      <c r="G24" s="3" t="s">
        <v>15584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15585</v>
      </c>
      <c r="D25" s="3" t="s">
        <v>1038</v>
      </c>
      <c r="E25" s="7"/>
      <c r="F25" s="3" t="s">
        <v>5312</v>
      </c>
      <c r="G25" s="3" t="s">
        <v>5313</v>
      </c>
      <c r="H25" s="3" t="s">
        <v>5314</v>
      </c>
      <c r="I25" s="7" t="s">
        <v>1049</v>
      </c>
      <c r="J25" s="3"/>
      <c r="K25" s="3"/>
    </row>
    <row r="26" spans="2:11" ht="15">
      <c r="B26" s="3" t="s">
        <v>1906</v>
      </c>
      <c r="C26" s="3" t="s">
        <v>15586</v>
      </c>
      <c r="D26" s="3" t="s">
        <v>1038</v>
      </c>
      <c r="E26" s="7"/>
      <c r="F26" s="3" t="s">
        <v>5316</v>
      </c>
      <c r="G26" s="3" t="s">
        <v>5317</v>
      </c>
      <c r="H26" s="3" t="s">
        <v>5318</v>
      </c>
      <c r="I26" s="7" t="s">
        <v>1049</v>
      </c>
      <c r="J26" s="3"/>
      <c r="K26" s="3"/>
    </row>
    <row r="27" spans="2:11" ht="15">
      <c r="B27" s="3" t="s">
        <v>1909</v>
      </c>
      <c r="C27" s="3" t="s">
        <v>15587</v>
      </c>
      <c r="D27" s="3" t="s">
        <v>1038</v>
      </c>
      <c r="E27" s="7"/>
      <c r="F27" s="3" t="s">
        <v>15588</v>
      </c>
      <c r="G27" s="3" t="s">
        <v>5531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1301</v>
      </c>
      <c r="C28" s="3" t="s">
        <v>15589</v>
      </c>
      <c r="D28" s="3" t="s">
        <v>1038</v>
      </c>
      <c r="E28" s="7"/>
      <c r="F28" s="3" t="s">
        <v>15590</v>
      </c>
      <c r="G28" s="3" t="s">
        <v>15591</v>
      </c>
      <c r="H28" s="3" t="s">
        <v>1098</v>
      </c>
      <c r="I28" s="7" t="s">
        <v>1054</v>
      </c>
      <c r="J28" s="3"/>
      <c r="K28" s="3"/>
    </row>
    <row r="29" spans="2:11" ht="15">
      <c r="B29" s="3" t="s">
        <v>1912</v>
      </c>
      <c r="C29" s="3" t="s">
        <v>15592</v>
      </c>
      <c r="D29" s="3" t="s">
        <v>1038</v>
      </c>
      <c r="E29" s="7"/>
      <c r="F29" s="3" t="s">
        <v>15593</v>
      </c>
      <c r="G29" s="3" t="s">
        <v>15594</v>
      </c>
      <c r="H29" s="3" t="s">
        <v>1098</v>
      </c>
      <c r="I29" s="7" t="s">
        <v>1054</v>
      </c>
      <c r="J29" s="3"/>
      <c r="K29" s="3"/>
    </row>
    <row r="30" spans="2:11" ht="15">
      <c r="B30" s="3" t="s">
        <v>1140</v>
      </c>
      <c r="C30" s="3" t="s">
        <v>15595</v>
      </c>
      <c r="D30" s="3" t="s">
        <v>1573</v>
      </c>
      <c r="E30" s="7"/>
      <c r="F30" s="3" t="s">
        <v>15596</v>
      </c>
      <c r="G30" s="3" t="s">
        <v>15597</v>
      </c>
      <c r="H30" s="3" t="s">
        <v>1098</v>
      </c>
      <c r="I30" s="7"/>
      <c r="J30" s="3"/>
      <c r="K30" s="3"/>
    </row>
    <row r="31" spans="2:11" ht="15">
      <c r="B31" s="3" t="s">
        <v>1169</v>
      </c>
      <c r="C31" s="3" t="s">
        <v>15598</v>
      </c>
      <c r="D31" s="3" t="s">
        <v>1066</v>
      </c>
      <c r="E31" s="7" t="s">
        <v>1095</v>
      </c>
      <c r="F31" s="3" t="s">
        <v>15599</v>
      </c>
      <c r="G31" s="3" t="s">
        <v>15600</v>
      </c>
      <c r="H31" s="3" t="s">
        <v>1098</v>
      </c>
      <c r="I31" s="7" t="s">
        <v>1042</v>
      </c>
      <c r="J31" s="3"/>
      <c r="K31" s="3"/>
    </row>
    <row r="32" spans="2:11" ht="15">
      <c r="B32" s="3" t="s">
        <v>1319</v>
      </c>
      <c r="C32" s="3" t="s">
        <v>15601</v>
      </c>
      <c r="D32" s="3" t="s">
        <v>1038</v>
      </c>
      <c r="E32" s="7"/>
      <c r="F32" s="3" t="s">
        <v>15602</v>
      </c>
      <c r="G32" s="3" t="s">
        <v>15603</v>
      </c>
      <c r="H32" s="3" t="s">
        <v>1098</v>
      </c>
      <c r="I32" s="7" t="s">
        <v>1054</v>
      </c>
      <c r="J32" s="3"/>
      <c r="K32" s="3"/>
    </row>
    <row r="33" spans="2:11" ht="15">
      <c r="B33" s="3" t="s">
        <v>1472</v>
      </c>
      <c r="C33" s="3" t="s">
        <v>15604</v>
      </c>
      <c r="D33" s="3" t="s">
        <v>1038</v>
      </c>
      <c r="E33" s="7"/>
      <c r="F33" s="3" t="s">
        <v>15605</v>
      </c>
      <c r="G33" s="3" t="s">
        <v>15606</v>
      </c>
      <c r="H33" s="3" t="s">
        <v>1098</v>
      </c>
      <c r="I33" s="7" t="s">
        <v>1054</v>
      </c>
      <c r="J33" s="3"/>
      <c r="K33" s="3"/>
    </row>
    <row r="34" spans="2:11" ht="15">
      <c r="B34" s="3" t="s">
        <v>1567</v>
      </c>
      <c r="C34" s="3" t="s">
        <v>15607</v>
      </c>
      <c r="D34" s="3" t="s">
        <v>1038</v>
      </c>
      <c r="E34" s="7"/>
      <c r="F34" s="3" t="s">
        <v>15608</v>
      </c>
      <c r="G34" s="3" t="s">
        <v>15609</v>
      </c>
      <c r="H34" s="3" t="s">
        <v>1098</v>
      </c>
      <c r="I34" s="7" t="s">
        <v>1054</v>
      </c>
      <c r="J34" s="3"/>
      <c r="K34" s="3"/>
    </row>
    <row r="35" spans="2:11" ht="15">
      <c r="B35" s="3" t="s">
        <v>1681</v>
      </c>
      <c r="C35" s="3" t="s">
        <v>15610</v>
      </c>
      <c r="D35" s="3" t="s">
        <v>1573</v>
      </c>
      <c r="E35" s="7"/>
      <c r="F35" s="3" t="s">
        <v>15611</v>
      </c>
      <c r="G35" s="3" t="s">
        <v>15612</v>
      </c>
      <c r="H35" s="3" t="s">
        <v>1098</v>
      </c>
      <c r="I35" s="7" t="s">
        <v>1054</v>
      </c>
      <c r="J35" s="3"/>
      <c r="K35" s="3"/>
    </row>
    <row r="36" spans="2:11" ht="15">
      <c r="B36" s="3" t="s">
        <v>1392</v>
      </c>
      <c r="C36" s="3" t="s">
        <v>15613</v>
      </c>
      <c r="D36" s="3" t="s">
        <v>1038</v>
      </c>
      <c r="E36" s="7"/>
      <c r="F36" s="3" t="s">
        <v>15614</v>
      </c>
      <c r="G36" s="3" t="s">
        <v>15615</v>
      </c>
      <c r="H36" s="3" t="s">
        <v>15616</v>
      </c>
      <c r="I36" s="7" t="s">
        <v>1049</v>
      </c>
      <c r="J36" s="3"/>
      <c r="K36" s="3"/>
    </row>
    <row r="37" spans="2:11" ht="15">
      <c r="B37" s="3" t="s">
        <v>1380</v>
      </c>
      <c r="C37" s="3" t="s">
        <v>15617</v>
      </c>
      <c r="D37" s="3" t="s">
        <v>1038</v>
      </c>
      <c r="E37" s="7"/>
      <c r="F37" s="3" t="s">
        <v>14753</v>
      </c>
      <c r="G37" s="3" t="s">
        <v>8227</v>
      </c>
      <c r="H37" s="3" t="s">
        <v>1098</v>
      </c>
      <c r="I37" s="7" t="s">
        <v>1054</v>
      </c>
      <c r="J37" s="3"/>
      <c r="K37" s="3"/>
    </row>
    <row r="38" spans="2:11" ht="15">
      <c r="B38" s="3" t="s">
        <v>1388</v>
      </c>
      <c r="C38" s="3" t="s">
        <v>15618</v>
      </c>
      <c r="D38" s="3" t="s">
        <v>1038</v>
      </c>
      <c r="E38" s="7"/>
      <c r="F38" s="3" t="s">
        <v>15619</v>
      </c>
      <c r="G38" s="3" t="s">
        <v>15620</v>
      </c>
      <c r="H38" s="3" t="s">
        <v>1098</v>
      </c>
      <c r="I38" s="7" t="s">
        <v>1076</v>
      </c>
      <c r="J38" s="3"/>
      <c r="K38" s="3"/>
    </row>
    <row r="39" spans="2:11" ht="15">
      <c r="B39" s="3" t="s">
        <v>1384</v>
      </c>
      <c r="C39" s="3" t="s">
        <v>15621</v>
      </c>
      <c r="D39" s="3" t="s">
        <v>1038</v>
      </c>
      <c r="E39" s="7"/>
      <c r="F39" s="3" t="s">
        <v>15622</v>
      </c>
      <c r="G39" s="3" t="s">
        <v>15623</v>
      </c>
      <c r="H39" s="3" t="s">
        <v>1098</v>
      </c>
      <c r="I39" s="7" t="s">
        <v>1076</v>
      </c>
      <c r="J39" s="3"/>
      <c r="K39" s="3"/>
    </row>
    <row r="40" spans="2:11" ht="15">
      <c r="B40" s="3" t="s">
        <v>1448</v>
      </c>
      <c r="C40" s="3" t="s">
        <v>15624</v>
      </c>
      <c r="D40" s="3" t="s">
        <v>1066</v>
      </c>
      <c r="E40" s="7" t="s">
        <v>1095</v>
      </c>
      <c r="F40" s="3" t="s">
        <v>15625</v>
      </c>
      <c r="G40" s="3" t="s">
        <v>15626</v>
      </c>
      <c r="H40" s="3" t="s">
        <v>15627</v>
      </c>
      <c r="I40" s="7" t="s">
        <v>1042</v>
      </c>
      <c r="J40" s="3"/>
      <c r="K40" s="3"/>
    </row>
    <row r="41" spans="2:11" ht="15">
      <c r="B41" s="3" t="s">
        <v>1223</v>
      </c>
      <c r="C41" s="3" t="s">
        <v>15628</v>
      </c>
      <c r="D41" s="3" t="s">
        <v>1038</v>
      </c>
      <c r="E41" s="7"/>
      <c r="F41" s="3" t="s">
        <v>15629</v>
      </c>
      <c r="G41" s="3" t="s">
        <v>15630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1215</v>
      </c>
      <c r="C42" s="3" t="s">
        <v>15631</v>
      </c>
      <c r="D42" s="3" t="s">
        <v>1038</v>
      </c>
      <c r="E42" s="7"/>
      <c r="F42" s="3" t="s">
        <v>15305</v>
      </c>
      <c r="G42" s="3" t="s">
        <v>15632</v>
      </c>
      <c r="H42" s="3" t="s">
        <v>1098</v>
      </c>
      <c r="I42" s="7" t="s">
        <v>1054</v>
      </c>
      <c r="J42" s="3"/>
      <c r="K42" s="3"/>
    </row>
    <row r="43" spans="2:11" ht="15">
      <c r="B43" s="3" t="s">
        <v>1219</v>
      </c>
      <c r="C43" s="3" t="s">
        <v>15633</v>
      </c>
      <c r="D43" s="3" t="s">
        <v>1038</v>
      </c>
      <c r="E43" s="7"/>
      <c r="F43" s="3" t="s">
        <v>15308</v>
      </c>
      <c r="G43" s="3" t="s">
        <v>15632</v>
      </c>
      <c r="H43" s="3" t="s">
        <v>1098</v>
      </c>
      <c r="I43" s="7" t="s">
        <v>1054</v>
      </c>
      <c r="J43" s="3"/>
      <c r="K43" s="3"/>
    </row>
    <row r="44" spans="2:11" ht="15">
      <c r="B44" s="3" t="s">
        <v>1227</v>
      </c>
      <c r="C44" s="3" t="s">
        <v>15634</v>
      </c>
      <c r="D44" s="3" t="s">
        <v>1573</v>
      </c>
      <c r="E44" s="7"/>
      <c r="F44" s="3" t="s">
        <v>15635</v>
      </c>
      <c r="G44" s="3" t="s">
        <v>3535</v>
      </c>
      <c r="H44" s="3" t="s">
        <v>1098</v>
      </c>
      <c r="I44" s="7"/>
      <c r="J44" s="3"/>
      <c r="K44" s="3"/>
    </row>
    <row r="45" spans="2:11" ht="15">
      <c r="B45" s="3" t="s">
        <v>1191</v>
      </c>
      <c r="C45" s="3" t="s">
        <v>15636</v>
      </c>
      <c r="D45" s="3" t="s">
        <v>1038</v>
      </c>
      <c r="E45" s="7"/>
      <c r="F45" s="3" t="s">
        <v>15637</v>
      </c>
      <c r="G45" s="3" t="s">
        <v>1032</v>
      </c>
      <c r="H45" s="3" t="s">
        <v>1098</v>
      </c>
      <c r="I45" s="7" t="s">
        <v>1076</v>
      </c>
      <c r="J45" s="3"/>
      <c r="K45" s="3"/>
    </row>
    <row r="46" spans="2:11" ht="15">
      <c r="B46" s="3" t="s">
        <v>1195</v>
      </c>
      <c r="C46" s="3" t="s">
        <v>15638</v>
      </c>
      <c r="D46" s="3" t="s">
        <v>1573</v>
      </c>
      <c r="E46" s="7"/>
      <c r="F46" s="3" t="s">
        <v>1615</v>
      </c>
      <c r="G46" s="3" t="s">
        <v>15639</v>
      </c>
      <c r="H46" s="3" t="s">
        <v>1098</v>
      </c>
      <c r="I46" s="7"/>
      <c r="J46" s="3" t="s">
        <v>1043</v>
      </c>
      <c r="K46" s="3" t="s">
        <v>1043</v>
      </c>
    </row>
    <row r="47" spans="2:11" ht="15">
      <c r="B47" s="3" t="s">
        <v>1055</v>
      </c>
      <c r="C47" s="3" t="s">
        <v>15640</v>
      </c>
      <c r="D47" s="3" t="s">
        <v>1038</v>
      </c>
      <c r="E47" s="7"/>
      <c r="F47" s="3" t="s">
        <v>1646</v>
      </c>
      <c r="G47" s="3" t="s">
        <v>1647</v>
      </c>
      <c r="H47" s="3" t="s">
        <v>1648</v>
      </c>
      <c r="I47" s="7" t="s">
        <v>1049</v>
      </c>
      <c r="J47" s="3"/>
      <c r="K47" s="3"/>
    </row>
    <row r="48" spans="2:11" ht="15">
      <c r="B48" s="3" t="s">
        <v>1187</v>
      </c>
      <c r="C48" s="3" t="s">
        <v>15641</v>
      </c>
      <c r="D48" s="3" t="s">
        <v>1038</v>
      </c>
      <c r="E48" s="7"/>
      <c r="F48" s="3" t="s">
        <v>1673</v>
      </c>
      <c r="G48" s="3" t="s">
        <v>1674</v>
      </c>
      <c r="H48" s="3" t="s">
        <v>2359</v>
      </c>
      <c r="I48" s="7"/>
      <c r="J48" s="3"/>
      <c r="K48" s="3"/>
    </row>
    <row r="49" spans="2:11" ht="15">
      <c r="B49" s="3" t="s">
        <v>1416</v>
      </c>
      <c r="C49" s="3" t="s">
        <v>15642</v>
      </c>
      <c r="D49" s="3" t="s">
        <v>1038</v>
      </c>
      <c r="E49" s="7"/>
      <c r="F49" s="3" t="s">
        <v>15643</v>
      </c>
      <c r="G49" s="3" t="s">
        <v>15644</v>
      </c>
      <c r="H49" s="3" t="s">
        <v>15644</v>
      </c>
      <c r="I49" s="7" t="s">
        <v>1049</v>
      </c>
      <c r="J49" s="3"/>
      <c r="K49" s="3"/>
    </row>
    <row r="50" spans="2:11" ht="15">
      <c r="B50" s="3" t="s">
        <v>1916</v>
      </c>
      <c r="C50" s="3" t="s">
        <v>15645</v>
      </c>
      <c r="D50" s="3" t="s">
        <v>1038</v>
      </c>
      <c r="E50" s="7"/>
      <c r="F50" s="3" t="s">
        <v>15646</v>
      </c>
      <c r="G50" s="3" t="s">
        <v>15647</v>
      </c>
      <c r="H50" s="3" t="s">
        <v>15647</v>
      </c>
      <c r="I50" s="7" t="s">
        <v>1049</v>
      </c>
      <c r="J50" s="3"/>
      <c r="K50" s="3"/>
    </row>
    <row r="51" spans="2:11" ht="15">
      <c r="B51" s="3" t="s">
        <v>1424</v>
      </c>
      <c r="C51" s="3" t="s">
        <v>15648</v>
      </c>
      <c r="D51" s="3" t="s">
        <v>1038</v>
      </c>
      <c r="E51" s="7"/>
      <c r="F51" s="3" t="s">
        <v>15649</v>
      </c>
      <c r="G51" s="3" t="s">
        <v>15650</v>
      </c>
      <c r="H51" s="3" t="s">
        <v>15650</v>
      </c>
      <c r="I51" s="7" t="s">
        <v>1049</v>
      </c>
      <c r="J51" s="3"/>
      <c r="K5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2"/>
  <dimension ref="A1:K4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15651</v>
      </c>
      <c r="D4" s="4" t="s">
        <v>1019</v>
      </c>
      <c r="E4" s="3" t="s">
        <v>470</v>
      </c>
    </row>
    <row r="5" spans="1:11" ht="16">
      <c r="B5" s="4" t="s">
        <v>1020</v>
      </c>
      <c r="C5" s="13" t="s">
        <v>473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471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15652</v>
      </c>
      <c r="D9" s="3" t="s">
        <v>1038</v>
      </c>
      <c r="E9" s="7"/>
      <c r="F9" s="3" t="s">
        <v>15653</v>
      </c>
      <c r="G9" s="3" t="s">
        <v>15654</v>
      </c>
      <c r="H9" s="3" t="s">
        <v>15655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15656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15657</v>
      </c>
      <c r="D11" s="3" t="s">
        <v>1038</v>
      </c>
      <c r="E11" s="7"/>
      <c r="F11" s="3" t="s">
        <v>15546</v>
      </c>
      <c r="G11" s="3" t="s">
        <v>15547</v>
      </c>
      <c r="H11" s="3" t="s">
        <v>15658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15659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1567</v>
      </c>
      <c r="C13" s="3" t="s">
        <v>15660</v>
      </c>
      <c r="D13" s="3" t="s">
        <v>1038</v>
      </c>
      <c r="E13" s="7"/>
      <c r="F13" s="3" t="s">
        <v>2115</v>
      </c>
      <c r="G13" s="3" t="s">
        <v>15661</v>
      </c>
      <c r="H13" s="3" t="s">
        <v>15662</v>
      </c>
      <c r="I13" s="7" t="s">
        <v>1049</v>
      </c>
      <c r="J13" s="3"/>
      <c r="K13" s="3"/>
    </row>
    <row r="14" spans="1:11" ht="15">
      <c r="B14" s="3" t="s">
        <v>1681</v>
      </c>
      <c r="C14" s="3" t="s">
        <v>15663</v>
      </c>
      <c r="D14" s="3" t="s">
        <v>1038</v>
      </c>
      <c r="E14" s="7"/>
      <c r="F14" s="3" t="s">
        <v>2119</v>
      </c>
      <c r="G14" s="3" t="s">
        <v>15664</v>
      </c>
      <c r="H14" s="3" t="s">
        <v>15662</v>
      </c>
      <c r="I14" s="7" t="s">
        <v>1049</v>
      </c>
      <c r="J14" s="3"/>
      <c r="K14" s="3"/>
    </row>
    <row r="15" spans="1:11" ht="15">
      <c r="B15" s="3" t="s">
        <v>1223</v>
      </c>
      <c r="C15" s="3" t="s">
        <v>15665</v>
      </c>
      <c r="D15" s="3" t="s">
        <v>1066</v>
      </c>
      <c r="E15" s="7" t="s">
        <v>2107</v>
      </c>
      <c r="F15" s="3" t="s">
        <v>2112</v>
      </c>
      <c r="G15" s="3" t="s">
        <v>15661</v>
      </c>
      <c r="H15" s="3" t="s">
        <v>15666</v>
      </c>
      <c r="I15" s="7"/>
      <c r="J15" s="3"/>
      <c r="K15" s="3"/>
    </row>
    <row r="16" spans="1:11" ht="15">
      <c r="B16" s="3" t="s">
        <v>1909</v>
      </c>
      <c r="C16" s="3" t="s">
        <v>15667</v>
      </c>
      <c r="D16" s="3" t="s">
        <v>1038</v>
      </c>
      <c r="E16" s="7"/>
      <c r="F16" s="3" t="s">
        <v>15668</v>
      </c>
      <c r="G16" s="3" t="s">
        <v>15554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1890</v>
      </c>
      <c r="C17" s="3" t="s">
        <v>15669</v>
      </c>
      <c r="D17" s="3" t="s">
        <v>1038</v>
      </c>
      <c r="E17" s="7"/>
      <c r="F17" s="3" t="s">
        <v>11571</v>
      </c>
      <c r="G17" s="3" t="s">
        <v>1923</v>
      </c>
      <c r="H17" s="3" t="s">
        <v>1098</v>
      </c>
      <c r="I17" s="7" t="s">
        <v>1049</v>
      </c>
      <c r="J17" s="3"/>
      <c r="K17" s="3"/>
    </row>
    <row r="18" spans="2:11" ht="15">
      <c r="B18" s="3" t="s">
        <v>1619</v>
      </c>
      <c r="C18" s="3" t="s">
        <v>15670</v>
      </c>
      <c r="D18" s="3" t="s">
        <v>1038</v>
      </c>
      <c r="E18" s="7"/>
      <c r="F18" s="3" t="s">
        <v>11573</v>
      </c>
      <c r="G18" s="3" t="s">
        <v>15671</v>
      </c>
      <c r="H18" s="3" t="s">
        <v>1098</v>
      </c>
      <c r="I18" s="7" t="s">
        <v>1049</v>
      </c>
      <c r="J18" s="3"/>
      <c r="K18" s="3"/>
    </row>
    <row r="19" spans="2:11" ht="15">
      <c r="B19" s="3" t="s">
        <v>1319</v>
      </c>
      <c r="C19" s="3" t="s">
        <v>15672</v>
      </c>
      <c r="D19" s="3" t="s">
        <v>1038</v>
      </c>
      <c r="E19" s="7"/>
      <c r="F19" s="3" t="s">
        <v>15588</v>
      </c>
      <c r="G19" s="3" t="s">
        <v>5531</v>
      </c>
      <c r="H19" s="3" t="s">
        <v>1098</v>
      </c>
      <c r="I19" s="7" t="s">
        <v>1049</v>
      </c>
      <c r="J19" s="3"/>
      <c r="K19" s="3"/>
    </row>
    <row r="20" spans="2:11" ht="15">
      <c r="B20" s="3" t="s">
        <v>1472</v>
      </c>
      <c r="C20" s="3" t="s">
        <v>15673</v>
      </c>
      <c r="D20" s="3" t="s">
        <v>1038</v>
      </c>
      <c r="E20" s="7"/>
      <c r="F20" s="3" t="s">
        <v>15674</v>
      </c>
      <c r="G20" s="3" t="s">
        <v>5528</v>
      </c>
      <c r="H20" s="3" t="s">
        <v>1098</v>
      </c>
      <c r="I20" s="7" t="s">
        <v>1049</v>
      </c>
      <c r="J20" s="3"/>
      <c r="K20" s="3"/>
    </row>
    <row r="21" spans="2:11" ht="15">
      <c r="B21" s="3" t="s">
        <v>1392</v>
      </c>
      <c r="C21" s="3" t="s">
        <v>15675</v>
      </c>
      <c r="D21" s="3" t="s">
        <v>1038</v>
      </c>
      <c r="E21" s="7"/>
      <c r="F21" s="3" t="s">
        <v>15676</v>
      </c>
      <c r="G21" s="3" t="s">
        <v>5290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1872</v>
      </c>
      <c r="C22" s="3" t="s">
        <v>15677</v>
      </c>
      <c r="D22" s="3" t="s">
        <v>1038</v>
      </c>
      <c r="E22" s="7"/>
      <c r="F22" s="3" t="s">
        <v>15678</v>
      </c>
      <c r="G22" s="3" t="s">
        <v>15679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1895</v>
      </c>
      <c r="C23" s="3" t="s">
        <v>15680</v>
      </c>
      <c r="D23" s="3" t="s">
        <v>1038</v>
      </c>
      <c r="E23" s="7"/>
      <c r="F23" s="3" t="s">
        <v>15681</v>
      </c>
      <c r="G23" s="3" t="s">
        <v>15682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1886</v>
      </c>
      <c r="C24" s="3" t="s">
        <v>15683</v>
      </c>
      <c r="D24" s="3" t="s">
        <v>1038</v>
      </c>
      <c r="E24" s="7"/>
      <c r="F24" s="3" t="s">
        <v>11583</v>
      </c>
      <c r="G24" s="3" t="s">
        <v>15577</v>
      </c>
      <c r="H24" s="3" t="s">
        <v>1098</v>
      </c>
      <c r="I24" s="7" t="s">
        <v>1049</v>
      </c>
      <c r="J24" s="3" t="s">
        <v>1043</v>
      </c>
      <c r="K24" s="3" t="s">
        <v>1043</v>
      </c>
    </row>
    <row r="25" spans="2:11" ht="15">
      <c r="B25" s="3" t="s">
        <v>1882</v>
      </c>
      <c r="C25" s="3" t="s">
        <v>15684</v>
      </c>
      <c r="D25" s="3" t="s">
        <v>1038</v>
      </c>
      <c r="E25" s="7"/>
      <c r="F25" s="3" t="s">
        <v>15685</v>
      </c>
      <c r="G25" s="3" t="s">
        <v>15686</v>
      </c>
      <c r="H25" s="3" t="s">
        <v>1098</v>
      </c>
      <c r="I25" s="7" t="s">
        <v>1049</v>
      </c>
      <c r="J25" s="3"/>
      <c r="K25" s="3"/>
    </row>
    <row r="26" spans="2:11" ht="15">
      <c r="B26" s="3" t="s">
        <v>1582</v>
      </c>
      <c r="C26" s="3" t="s">
        <v>15687</v>
      </c>
      <c r="D26" s="3" t="s">
        <v>1038</v>
      </c>
      <c r="E26" s="7"/>
      <c r="F26" s="3" t="s">
        <v>15688</v>
      </c>
      <c r="G26" s="3" t="s">
        <v>15686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1161</v>
      </c>
      <c r="C27" s="3" t="s">
        <v>15689</v>
      </c>
      <c r="D27" s="3" t="s">
        <v>1038</v>
      </c>
      <c r="E27" s="7"/>
      <c r="F27" s="3" t="s">
        <v>15579</v>
      </c>
      <c r="G27" s="3" t="s">
        <v>15580</v>
      </c>
      <c r="H27" s="3" t="s">
        <v>1098</v>
      </c>
      <c r="I27" s="7" t="s">
        <v>1049</v>
      </c>
      <c r="J27" s="3"/>
      <c r="K27" s="3"/>
    </row>
    <row r="28" spans="2:11" ht="15">
      <c r="B28" s="3" t="s">
        <v>1588</v>
      </c>
      <c r="C28" s="3" t="s">
        <v>15690</v>
      </c>
      <c r="D28" s="3" t="s">
        <v>2192</v>
      </c>
      <c r="E28" s="7"/>
      <c r="F28" s="3" t="s">
        <v>15649</v>
      </c>
      <c r="G28" s="3" t="s">
        <v>15650</v>
      </c>
      <c r="H28" s="3" t="s">
        <v>1098</v>
      </c>
      <c r="I28" s="7" t="s">
        <v>1049</v>
      </c>
      <c r="J28" s="3"/>
      <c r="K28" s="3"/>
    </row>
    <row r="29" spans="2:11" ht="15">
      <c r="B29" s="3" t="s">
        <v>1899</v>
      </c>
      <c r="C29" s="3" t="s">
        <v>15691</v>
      </c>
      <c r="D29" s="3" t="s">
        <v>1038</v>
      </c>
      <c r="E29" s="7"/>
      <c r="F29" s="3" t="s">
        <v>15692</v>
      </c>
      <c r="G29" s="3" t="s">
        <v>8227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1902</v>
      </c>
      <c r="C30" s="3" t="s">
        <v>15693</v>
      </c>
      <c r="D30" s="3" t="s">
        <v>1573</v>
      </c>
      <c r="E30" s="7"/>
      <c r="F30" s="3" t="s">
        <v>15694</v>
      </c>
      <c r="G30" s="3" t="s">
        <v>13270</v>
      </c>
      <c r="H30" s="3" t="s">
        <v>1098</v>
      </c>
      <c r="I30" s="7" t="s">
        <v>1049</v>
      </c>
      <c r="J30" s="3"/>
      <c r="K30" s="3"/>
    </row>
    <row r="31" spans="2:11" ht="15">
      <c r="B31" s="3" t="s">
        <v>1877</v>
      </c>
      <c r="C31" s="3" t="s">
        <v>15695</v>
      </c>
      <c r="D31" s="3" t="s">
        <v>1038</v>
      </c>
      <c r="E31" s="7"/>
      <c r="F31" s="3" t="s">
        <v>15696</v>
      </c>
      <c r="G31" s="3" t="s">
        <v>15697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1165</v>
      </c>
      <c r="C32" s="3" t="s">
        <v>15698</v>
      </c>
      <c r="D32" s="3" t="s">
        <v>1038</v>
      </c>
      <c r="E32" s="7"/>
      <c r="F32" s="3" t="s">
        <v>11547</v>
      </c>
      <c r="G32" s="3" t="s">
        <v>15575</v>
      </c>
      <c r="H32" s="3" t="s">
        <v>1098</v>
      </c>
      <c r="I32" s="7" t="s">
        <v>1049</v>
      </c>
      <c r="J32" s="3" t="s">
        <v>1043</v>
      </c>
      <c r="K32" s="3"/>
    </row>
    <row r="33" spans="2:11" ht="15">
      <c r="B33" s="3" t="s">
        <v>1146</v>
      </c>
      <c r="C33" s="3" t="s">
        <v>15699</v>
      </c>
      <c r="D33" s="3" t="s">
        <v>1038</v>
      </c>
      <c r="E33" s="7"/>
      <c r="F33" s="3" t="s">
        <v>15700</v>
      </c>
      <c r="G33" s="3" t="s">
        <v>15701</v>
      </c>
      <c r="H33" s="3" t="s">
        <v>1098</v>
      </c>
      <c r="I33" s="7" t="s">
        <v>1049</v>
      </c>
      <c r="J33" s="3"/>
      <c r="K33" s="3"/>
    </row>
    <row r="34" spans="2:11" ht="15">
      <c r="B34" s="3" t="s">
        <v>1906</v>
      </c>
      <c r="C34" s="3" t="s">
        <v>15702</v>
      </c>
      <c r="D34" s="3" t="s">
        <v>1573</v>
      </c>
      <c r="E34" s="7"/>
      <c r="F34" s="3" t="s">
        <v>15703</v>
      </c>
      <c r="G34" s="3" t="s">
        <v>15704</v>
      </c>
      <c r="H34" s="3" t="s">
        <v>1098</v>
      </c>
      <c r="I34" s="7"/>
      <c r="J34" s="3"/>
      <c r="K34" s="3"/>
    </row>
    <row r="35" spans="2:11" ht="15">
      <c r="B35" s="3" t="s">
        <v>1301</v>
      </c>
      <c r="C35" s="3" t="s">
        <v>15705</v>
      </c>
      <c r="D35" s="3" t="s">
        <v>1038</v>
      </c>
      <c r="E35" s="7"/>
      <c r="F35" s="3" t="s">
        <v>15706</v>
      </c>
      <c r="G35" s="3" t="s">
        <v>15707</v>
      </c>
      <c r="H35" s="3" t="s">
        <v>1098</v>
      </c>
      <c r="I35" s="7" t="s">
        <v>1049</v>
      </c>
      <c r="J35" s="3"/>
      <c r="K35" s="3"/>
    </row>
    <row r="36" spans="2:11" ht="15">
      <c r="B36" s="3" t="s">
        <v>1912</v>
      </c>
      <c r="C36" s="3" t="s">
        <v>15708</v>
      </c>
      <c r="D36" s="3" t="s">
        <v>1038</v>
      </c>
      <c r="E36" s="7"/>
      <c r="F36" s="3" t="s">
        <v>15709</v>
      </c>
      <c r="G36" s="3" t="s">
        <v>15710</v>
      </c>
      <c r="H36" s="3" t="s">
        <v>1098</v>
      </c>
      <c r="I36" s="7" t="s">
        <v>1049</v>
      </c>
      <c r="J36" s="3"/>
      <c r="K36" s="3"/>
    </row>
    <row r="37" spans="2:11" ht="15">
      <c r="B37" s="3" t="s">
        <v>1140</v>
      </c>
      <c r="C37" s="3" t="s">
        <v>15711</v>
      </c>
      <c r="D37" s="3" t="s">
        <v>1038</v>
      </c>
      <c r="E37" s="7"/>
      <c r="F37" s="3" t="s">
        <v>15712</v>
      </c>
      <c r="G37" s="3" t="s">
        <v>15713</v>
      </c>
      <c r="H37" s="3" t="s">
        <v>1098</v>
      </c>
      <c r="I37" s="7" t="s">
        <v>5796</v>
      </c>
      <c r="J37" s="3"/>
      <c r="K37" s="3"/>
    </row>
    <row r="38" spans="2:11" ht="15">
      <c r="B38" s="3" t="s">
        <v>1169</v>
      </c>
      <c r="C38" s="3" t="s">
        <v>15714</v>
      </c>
      <c r="D38" s="3" t="s">
        <v>1038</v>
      </c>
      <c r="E38" s="7"/>
      <c r="F38" s="3" t="s">
        <v>15715</v>
      </c>
      <c r="G38" s="3" t="s">
        <v>15716</v>
      </c>
      <c r="H38" s="3" t="s">
        <v>1098</v>
      </c>
      <c r="I38" s="7" t="s">
        <v>1049</v>
      </c>
      <c r="J38" s="3"/>
      <c r="K38" s="3"/>
    </row>
    <row r="39" spans="2:11" ht="15">
      <c r="B39" s="3" t="s">
        <v>1380</v>
      </c>
      <c r="C39" s="3" t="s">
        <v>15717</v>
      </c>
      <c r="D39" s="3" t="s">
        <v>1038</v>
      </c>
      <c r="E39" s="7"/>
      <c r="F39" s="3" t="s">
        <v>15305</v>
      </c>
      <c r="G39" s="3" t="s">
        <v>15718</v>
      </c>
      <c r="H39" s="3" t="s">
        <v>1098</v>
      </c>
      <c r="I39" s="7" t="s">
        <v>1049</v>
      </c>
      <c r="J39" s="3"/>
      <c r="K39" s="3"/>
    </row>
    <row r="40" spans="2:11" ht="15">
      <c r="B40" s="3" t="s">
        <v>1388</v>
      </c>
      <c r="C40" s="3" t="s">
        <v>15719</v>
      </c>
      <c r="D40" s="3" t="s">
        <v>1038</v>
      </c>
      <c r="E40" s="7"/>
      <c r="F40" s="3" t="s">
        <v>15308</v>
      </c>
      <c r="G40" s="3" t="s">
        <v>15720</v>
      </c>
      <c r="H40" s="3" t="s">
        <v>1098</v>
      </c>
      <c r="I40" s="7" t="s">
        <v>1049</v>
      </c>
      <c r="J40" s="3"/>
      <c r="K40" s="3"/>
    </row>
    <row r="41" spans="2:11" ht="15">
      <c r="B41" s="3" t="s">
        <v>1384</v>
      </c>
      <c r="C41" s="3" t="s">
        <v>15721</v>
      </c>
      <c r="D41" s="3" t="s">
        <v>1038</v>
      </c>
      <c r="E41" s="7"/>
      <c r="F41" s="3" t="s">
        <v>14102</v>
      </c>
      <c r="G41" s="3" t="s">
        <v>1032</v>
      </c>
      <c r="H41" s="3" t="s">
        <v>1098</v>
      </c>
      <c r="I41" s="7" t="s">
        <v>1049</v>
      </c>
      <c r="J41" s="3"/>
      <c r="K41" s="3"/>
    </row>
    <row r="42" spans="2:11" ht="15">
      <c r="B42" s="3" t="s">
        <v>1448</v>
      </c>
      <c r="C42" s="3" t="s">
        <v>15722</v>
      </c>
      <c r="D42" s="3" t="s">
        <v>1573</v>
      </c>
      <c r="E42" s="7"/>
      <c r="F42" s="3" t="s">
        <v>1615</v>
      </c>
      <c r="G42" s="3" t="s">
        <v>15639</v>
      </c>
      <c r="H42" s="3" t="s">
        <v>1098</v>
      </c>
      <c r="I42" s="7"/>
      <c r="J42" s="3" t="s">
        <v>1043</v>
      </c>
      <c r="K42" s="3" t="s">
        <v>1043</v>
      </c>
    </row>
    <row r="43" spans="2:11" ht="15">
      <c r="B43" s="3" t="s">
        <v>1215</v>
      </c>
      <c r="C43" s="3" t="s">
        <v>15723</v>
      </c>
      <c r="D43" s="3" t="s">
        <v>1038</v>
      </c>
      <c r="E43" s="7"/>
      <c r="F43" s="3" t="s">
        <v>1673</v>
      </c>
      <c r="G43" s="3" t="s">
        <v>1674</v>
      </c>
      <c r="H43" s="3" t="s">
        <v>2359</v>
      </c>
      <c r="I43" s="7"/>
      <c r="J43" s="3"/>
      <c r="K43" s="3"/>
    </row>
    <row r="44" spans="2:11" ht="15">
      <c r="B44" s="3" t="s">
        <v>1219</v>
      </c>
      <c r="C44" s="3" t="s">
        <v>15724</v>
      </c>
      <c r="D44" s="3" t="s">
        <v>1038</v>
      </c>
      <c r="E44" s="7"/>
      <c r="F44" s="3" t="s">
        <v>15725</v>
      </c>
      <c r="G44" s="3" t="s">
        <v>15726</v>
      </c>
      <c r="H44" s="3" t="s">
        <v>15726</v>
      </c>
      <c r="I44" s="7" t="s">
        <v>1049</v>
      </c>
      <c r="J44" s="3"/>
      <c r="K44" s="3"/>
    </row>
    <row r="45" spans="2:11" ht="15">
      <c r="B45" s="3" t="s">
        <v>1227</v>
      </c>
      <c r="C45" s="3" t="s">
        <v>15727</v>
      </c>
      <c r="D45" s="3" t="s">
        <v>1038</v>
      </c>
      <c r="E45" s="7"/>
      <c r="F45" s="3" t="s">
        <v>15728</v>
      </c>
      <c r="G45" s="3" t="s">
        <v>15729</v>
      </c>
      <c r="H45" s="3" t="s">
        <v>15729</v>
      </c>
      <c r="I45" s="7" t="s">
        <v>1049</v>
      </c>
      <c r="J45" s="3"/>
      <c r="K45" s="3"/>
    </row>
    <row r="46" spans="2:11" ht="15">
      <c r="B46" s="3" t="s">
        <v>1191</v>
      </c>
      <c r="C46" s="3" t="s">
        <v>15730</v>
      </c>
      <c r="D46" s="3" t="s">
        <v>1573</v>
      </c>
      <c r="E46" s="7"/>
      <c r="F46" s="3" t="s">
        <v>15731</v>
      </c>
      <c r="G46" s="3" t="s">
        <v>15732</v>
      </c>
      <c r="H46" s="3" t="s">
        <v>15732</v>
      </c>
      <c r="I46" s="7"/>
      <c r="J46" s="3"/>
      <c r="K46" s="3"/>
    </row>
    <row r="47" spans="2:11" ht="15">
      <c r="B47" s="3" t="s">
        <v>1195</v>
      </c>
      <c r="C47" s="3" t="s">
        <v>15733</v>
      </c>
      <c r="D47" s="3" t="s">
        <v>1038</v>
      </c>
      <c r="E47" s="7"/>
      <c r="F47" s="3" t="s">
        <v>15734</v>
      </c>
      <c r="G47" s="3" t="s">
        <v>15735</v>
      </c>
      <c r="H47" s="3" t="s">
        <v>15735</v>
      </c>
      <c r="I47" s="7" t="s">
        <v>1049</v>
      </c>
      <c r="J47" s="3"/>
      <c r="K47" s="3"/>
    </row>
    <row r="48" spans="2:11" ht="15">
      <c r="B48" s="3" t="s">
        <v>1187</v>
      </c>
      <c r="C48" s="3" t="s">
        <v>15736</v>
      </c>
      <c r="D48" s="3" t="s">
        <v>1038</v>
      </c>
      <c r="E48" s="7"/>
      <c r="F48" s="3" t="s">
        <v>15737</v>
      </c>
      <c r="G48" s="3" t="s">
        <v>15738</v>
      </c>
      <c r="H48" s="3" t="s">
        <v>15738</v>
      </c>
      <c r="I48" s="7" t="s">
        <v>1049</v>
      </c>
      <c r="J48" s="3"/>
      <c r="K48" s="3"/>
    </row>
    <row r="49" spans="2:11" ht="15">
      <c r="B49" s="3" t="s">
        <v>1416</v>
      </c>
      <c r="C49" s="3" t="s">
        <v>15739</v>
      </c>
      <c r="D49" s="3" t="s">
        <v>1573</v>
      </c>
      <c r="E49" s="7"/>
      <c r="F49" s="3" t="s">
        <v>15740</v>
      </c>
      <c r="G49" s="3" t="s">
        <v>15741</v>
      </c>
      <c r="H49" s="3" t="s">
        <v>15741</v>
      </c>
      <c r="I49" s="7"/>
      <c r="J49" s="3"/>
      <c r="K4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3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15742</v>
      </c>
      <c r="D4" s="4" t="s">
        <v>1019</v>
      </c>
      <c r="E4" s="3" t="s">
        <v>474</v>
      </c>
    </row>
    <row r="5" spans="1:11" ht="16">
      <c r="B5" s="4" t="s">
        <v>1020</v>
      </c>
      <c r="C5" s="13" t="s">
        <v>477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475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15743</v>
      </c>
      <c r="D9" s="3" t="s">
        <v>1038</v>
      </c>
      <c r="E9" s="7"/>
      <c r="F9" s="3" t="s">
        <v>15744</v>
      </c>
      <c r="G9" s="3" t="s">
        <v>15745</v>
      </c>
      <c r="H9" s="3" t="s">
        <v>15746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15747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15748</v>
      </c>
      <c r="D11" s="3" t="s">
        <v>1038</v>
      </c>
      <c r="E11" s="7"/>
      <c r="F11" s="3" t="s">
        <v>15653</v>
      </c>
      <c r="G11" s="3" t="s">
        <v>15654</v>
      </c>
      <c r="H11" s="3" t="s">
        <v>15749</v>
      </c>
      <c r="I11" s="7" t="s">
        <v>1042</v>
      </c>
      <c r="J11" s="3"/>
      <c r="K11" s="3"/>
    </row>
    <row r="12" spans="1:11" ht="15">
      <c r="B12" s="3" t="s">
        <v>1872</v>
      </c>
      <c r="C12" s="3" t="s">
        <v>15750</v>
      </c>
      <c r="D12" s="3" t="s">
        <v>1038</v>
      </c>
      <c r="E12" s="7"/>
      <c r="F12" s="3" t="s">
        <v>15668</v>
      </c>
      <c r="G12" s="3" t="s">
        <v>15554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15751</v>
      </c>
      <c r="D13" s="3" t="s">
        <v>1038</v>
      </c>
      <c r="E13" s="7"/>
      <c r="F13" s="3" t="s">
        <v>15579</v>
      </c>
      <c r="G13" s="3" t="s">
        <v>15580</v>
      </c>
      <c r="H13" s="3" t="s">
        <v>1098</v>
      </c>
      <c r="I13" s="7" t="s">
        <v>1049</v>
      </c>
      <c r="J13" s="3" t="s">
        <v>1043</v>
      </c>
      <c r="K13" s="3"/>
    </row>
    <row r="14" spans="1:11" ht="15">
      <c r="B14" s="3" t="s">
        <v>1877</v>
      </c>
      <c r="C14" s="3" t="s">
        <v>15752</v>
      </c>
      <c r="D14" s="3" t="s">
        <v>1038</v>
      </c>
      <c r="E14" s="7"/>
      <c r="F14" s="3" t="s">
        <v>15753</v>
      </c>
      <c r="G14" s="3" t="s">
        <v>15754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15755</v>
      </c>
      <c r="D15" s="3" t="s">
        <v>1038</v>
      </c>
      <c r="E15" s="7"/>
      <c r="F15" s="3" t="s">
        <v>15756</v>
      </c>
      <c r="G15" s="3" t="s">
        <v>15757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15758</v>
      </c>
      <c r="D16" s="3" t="s">
        <v>1038</v>
      </c>
      <c r="E16" s="7"/>
      <c r="F16" s="3" t="s">
        <v>11547</v>
      </c>
      <c r="G16" s="3" t="s">
        <v>15575</v>
      </c>
      <c r="H16" s="3" t="s">
        <v>1098</v>
      </c>
      <c r="I16" s="7" t="s">
        <v>1049</v>
      </c>
      <c r="J16" s="3"/>
      <c r="K16" s="3"/>
    </row>
    <row r="17" spans="2:11" ht="15">
      <c r="B17" s="3" t="s">
        <v>1582</v>
      </c>
      <c r="C17" s="3" t="s">
        <v>15759</v>
      </c>
      <c r="D17" s="3" t="s">
        <v>1573</v>
      </c>
      <c r="E17" s="7"/>
      <c r="F17" s="3" t="s">
        <v>15760</v>
      </c>
      <c r="G17" s="3" t="s">
        <v>15761</v>
      </c>
      <c r="H17" s="3" t="s">
        <v>1098</v>
      </c>
      <c r="I17" s="7"/>
      <c r="J17" s="3" t="s">
        <v>1043</v>
      </c>
      <c r="K17" s="3" t="s">
        <v>1043</v>
      </c>
    </row>
    <row r="18" spans="2:11" ht="15">
      <c r="B18" s="3" t="s">
        <v>1886</v>
      </c>
      <c r="C18" s="3" t="s">
        <v>15762</v>
      </c>
      <c r="D18" s="3" t="s">
        <v>1038</v>
      </c>
      <c r="E18" s="7"/>
      <c r="F18" s="3" t="s">
        <v>15763</v>
      </c>
      <c r="G18" s="3" t="s">
        <v>15764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15765</v>
      </c>
      <c r="D19" s="3" t="s">
        <v>1038</v>
      </c>
      <c r="E19" s="7"/>
      <c r="F19" s="3" t="s">
        <v>15766</v>
      </c>
      <c r="G19" s="3" t="s">
        <v>15767</v>
      </c>
      <c r="H19" s="3" t="s">
        <v>1098</v>
      </c>
      <c r="I19" s="7" t="s">
        <v>1049</v>
      </c>
      <c r="J19" s="3"/>
      <c r="K19" s="3"/>
    </row>
    <row r="20" spans="2:11" ht="15">
      <c r="B20" s="3" t="s">
        <v>1619</v>
      </c>
      <c r="C20" s="3" t="s">
        <v>15768</v>
      </c>
      <c r="D20" s="3" t="s">
        <v>1038</v>
      </c>
      <c r="E20" s="7"/>
      <c r="F20" s="3" t="s">
        <v>15769</v>
      </c>
      <c r="G20" s="3" t="s">
        <v>15770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15771</v>
      </c>
      <c r="D21" s="3" t="s">
        <v>1038</v>
      </c>
      <c r="E21" s="7"/>
      <c r="F21" s="3" t="s">
        <v>15772</v>
      </c>
      <c r="G21" s="3" t="s">
        <v>15773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15774</v>
      </c>
      <c r="D22" s="3" t="s">
        <v>1038</v>
      </c>
      <c r="E22" s="7"/>
      <c r="F22" s="3" t="s">
        <v>15775</v>
      </c>
      <c r="G22" s="3" t="s">
        <v>15776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15777</v>
      </c>
      <c r="D23" s="3" t="s">
        <v>1038</v>
      </c>
      <c r="E23" s="7"/>
      <c r="F23" s="3" t="s">
        <v>15778</v>
      </c>
      <c r="G23" s="3" t="s">
        <v>15779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1902</v>
      </c>
      <c r="C24" s="3" t="s">
        <v>15780</v>
      </c>
      <c r="D24" s="3" t="s">
        <v>1038</v>
      </c>
      <c r="E24" s="7"/>
      <c r="F24" s="3" t="s">
        <v>15781</v>
      </c>
      <c r="G24" s="3" t="s">
        <v>15782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15783</v>
      </c>
      <c r="D25" s="3" t="s">
        <v>1573</v>
      </c>
      <c r="E25" s="7"/>
      <c r="F25" s="3" t="s">
        <v>15784</v>
      </c>
      <c r="G25" s="3" t="s">
        <v>15785</v>
      </c>
      <c r="H25" s="3" t="s">
        <v>1098</v>
      </c>
      <c r="I25" s="7"/>
      <c r="J25" s="3"/>
      <c r="K25" s="3"/>
    </row>
    <row r="26" spans="2:11" ht="15">
      <c r="B26" s="3" t="s">
        <v>1906</v>
      </c>
      <c r="C26" s="3" t="s">
        <v>15786</v>
      </c>
      <c r="D26" s="3" t="s">
        <v>1038</v>
      </c>
      <c r="E26" s="7"/>
      <c r="F26" s="3" t="s">
        <v>11583</v>
      </c>
      <c r="G26" s="3" t="s">
        <v>15577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1909</v>
      </c>
      <c r="C27" s="3" t="s">
        <v>15787</v>
      </c>
      <c r="D27" s="3" t="s">
        <v>1573</v>
      </c>
      <c r="E27" s="7"/>
      <c r="F27" s="3" t="s">
        <v>15788</v>
      </c>
      <c r="G27" s="3" t="s">
        <v>15789</v>
      </c>
      <c r="H27" s="3" t="s">
        <v>1098</v>
      </c>
      <c r="I27" s="7" t="s">
        <v>1049</v>
      </c>
      <c r="J27" s="3"/>
      <c r="K27" s="3"/>
    </row>
    <row r="28" spans="2:11" ht="15">
      <c r="B28" s="3" t="s">
        <v>1301</v>
      </c>
      <c r="C28" s="3" t="s">
        <v>15790</v>
      </c>
      <c r="D28" s="3" t="s">
        <v>1573</v>
      </c>
      <c r="E28" s="7"/>
      <c r="F28" s="3" t="s">
        <v>15791</v>
      </c>
      <c r="G28" s="3" t="s">
        <v>15792</v>
      </c>
      <c r="H28" s="3" t="s">
        <v>1098</v>
      </c>
      <c r="I28" s="7" t="s">
        <v>1049</v>
      </c>
      <c r="J28" s="3"/>
      <c r="K28" s="3"/>
    </row>
    <row r="29" spans="2:11" ht="15">
      <c r="B29" s="3" t="s">
        <v>1912</v>
      </c>
      <c r="C29" s="3" t="s">
        <v>15793</v>
      </c>
      <c r="D29" s="3" t="s">
        <v>1038</v>
      </c>
      <c r="E29" s="7"/>
      <c r="F29" s="3" t="s">
        <v>15794</v>
      </c>
      <c r="G29" s="3" t="s">
        <v>15795</v>
      </c>
      <c r="H29" s="3" t="s">
        <v>15796</v>
      </c>
      <c r="I29" s="7" t="s">
        <v>1049</v>
      </c>
      <c r="J29" s="3"/>
      <c r="K29" s="3"/>
    </row>
    <row r="30" spans="2:11" ht="15">
      <c r="B30" s="3" t="s">
        <v>1140</v>
      </c>
      <c r="C30" s="3" t="s">
        <v>15797</v>
      </c>
      <c r="D30" s="3" t="s">
        <v>1038</v>
      </c>
      <c r="E30" s="7"/>
      <c r="F30" s="3" t="s">
        <v>15798</v>
      </c>
      <c r="G30" s="3" t="s">
        <v>15799</v>
      </c>
      <c r="H30" s="3" t="s">
        <v>15796</v>
      </c>
      <c r="I30" s="7" t="s">
        <v>5796</v>
      </c>
      <c r="J30" s="3"/>
      <c r="K30" s="3"/>
    </row>
    <row r="31" spans="2:11" ht="15">
      <c r="B31" s="3" t="s">
        <v>1169</v>
      </c>
      <c r="C31" s="3" t="s">
        <v>15800</v>
      </c>
      <c r="D31" s="3" t="s">
        <v>1038</v>
      </c>
      <c r="E31" s="7"/>
      <c r="F31" s="3" t="s">
        <v>15801</v>
      </c>
      <c r="G31" s="3" t="s">
        <v>15802</v>
      </c>
      <c r="H31" s="3" t="s">
        <v>1098</v>
      </c>
      <c r="I31" s="7" t="s">
        <v>1049</v>
      </c>
      <c r="J31" s="3"/>
      <c r="K31" s="3"/>
    </row>
    <row r="32" spans="2:11" ht="15">
      <c r="B32" s="3" t="s">
        <v>1319</v>
      </c>
      <c r="C32" s="3" t="s">
        <v>15803</v>
      </c>
      <c r="D32" s="3" t="s">
        <v>1038</v>
      </c>
      <c r="E32" s="7"/>
      <c r="F32" s="3" t="s">
        <v>15804</v>
      </c>
      <c r="G32" s="3" t="s">
        <v>15805</v>
      </c>
      <c r="H32" s="3" t="s">
        <v>1098</v>
      </c>
      <c r="I32" s="7" t="s">
        <v>1049</v>
      </c>
      <c r="J32" s="3"/>
      <c r="K32" s="3"/>
    </row>
    <row r="33" spans="2:11" ht="15">
      <c r="B33" s="3" t="s">
        <v>1472</v>
      </c>
      <c r="C33" s="3" t="s">
        <v>15806</v>
      </c>
      <c r="D33" s="3" t="s">
        <v>1038</v>
      </c>
      <c r="E33" s="7"/>
      <c r="F33" s="3" t="s">
        <v>15807</v>
      </c>
      <c r="G33" s="3" t="s">
        <v>15808</v>
      </c>
      <c r="H33" s="3" t="s">
        <v>1098</v>
      </c>
      <c r="I33" s="7" t="s">
        <v>1049</v>
      </c>
      <c r="J33" s="3"/>
      <c r="K33" s="3"/>
    </row>
    <row r="34" spans="2:11" ht="15">
      <c r="B34" s="3" t="s">
        <v>1567</v>
      </c>
      <c r="C34" s="3" t="s">
        <v>15809</v>
      </c>
      <c r="D34" s="3" t="s">
        <v>1573</v>
      </c>
      <c r="E34" s="7"/>
      <c r="F34" s="3" t="s">
        <v>15810</v>
      </c>
      <c r="G34" s="3" t="s">
        <v>2511</v>
      </c>
      <c r="H34" s="3" t="s">
        <v>1098</v>
      </c>
      <c r="I34" s="7"/>
      <c r="J34" s="3"/>
      <c r="K34" s="3"/>
    </row>
    <row r="35" spans="2:11" ht="15">
      <c r="B35" s="3" t="s">
        <v>1681</v>
      </c>
      <c r="C35" s="3" t="s">
        <v>15811</v>
      </c>
      <c r="D35" s="3" t="s">
        <v>1038</v>
      </c>
      <c r="E35" s="7"/>
      <c r="F35" s="3" t="s">
        <v>14102</v>
      </c>
      <c r="G35" s="3" t="s">
        <v>1032</v>
      </c>
      <c r="H35" s="3" t="s">
        <v>1098</v>
      </c>
      <c r="I35" s="7" t="s">
        <v>1049</v>
      </c>
      <c r="J35" s="3"/>
      <c r="K35" s="3"/>
    </row>
    <row r="36" spans="2:11" ht="15">
      <c r="B36" s="3" t="s">
        <v>1392</v>
      </c>
      <c r="C36" s="3" t="s">
        <v>15812</v>
      </c>
      <c r="D36" s="3" t="s">
        <v>1573</v>
      </c>
      <c r="E36" s="7"/>
      <c r="F36" s="3" t="s">
        <v>1615</v>
      </c>
      <c r="G36" s="3" t="s">
        <v>15639</v>
      </c>
      <c r="H36" s="3" t="s">
        <v>1098</v>
      </c>
      <c r="I36" s="7"/>
      <c r="J36" s="3"/>
      <c r="K36" s="3"/>
    </row>
    <row r="37" spans="2:11" ht="15">
      <c r="B37" s="3" t="s">
        <v>1055</v>
      </c>
      <c r="C37" s="3" t="s">
        <v>15813</v>
      </c>
      <c r="D37" s="3" t="s">
        <v>1038</v>
      </c>
      <c r="E37" s="7"/>
      <c r="F37" s="3" t="s">
        <v>1646</v>
      </c>
      <c r="G37" s="3" t="s">
        <v>1647</v>
      </c>
      <c r="H37" s="3" t="s">
        <v>1648</v>
      </c>
      <c r="I37" s="7" t="s">
        <v>1049</v>
      </c>
      <c r="J37" s="3"/>
      <c r="K37" s="3"/>
    </row>
    <row r="38" spans="2:11" ht="15">
      <c r="B38" s="3" t="s">
        <v>1380</v>
      </c>
      <c r="C38" s="3" t="s">
        <v>15814</v>
      </c>
      <c r="D38" s="3" t="s">
        <v>1038</v>
      </c>
      <c r="E38" s="7"/>
      <c r="F38" s="3" t="s">
        <v>1673</v>
      </c>
      <c r="G38" s="3" t="s">
        <v>1674</v>
      </c>
      <c r="H38" s="3" t="s">
        <v>2359</v>
      </c>
      <c r="I38" s="7"/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4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15815</v>
      </c>
      <c r="D4" s="4" t="s">
        <v>1019</v>
      </c>
      <c r="E4" s="3" t="s">
        <v>478</v>
      </c>
    </row>
    <row r="5" spans="1:11" ht="16">
      <c r="B5" s="4" t="s">
        <v>1020</v>
      </c>
      <c r="C5" s="13" t="s">
        <v>481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479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15816</v>
      </c>
      <c r="D9" s="3" t="s">
        <v>1038</v>
      </c>
      <c r="E9" s="7"/>
      <c r="F9" s="3" t="s">
        <v>15817</v>
      </c>
      <c r="G9" s="3" t="s">
        <v>15818</v>
      </c>
      <c r="H9" s="3" t="s">
        <v>15819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15820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15821</v>
      </c>
      <c r="D11" s="3" t="s">
        <v>1038</v>
      </c>
      <c r="E11" s="7"/>
      <c r="F11" s="3" t="s">
        <v>15653</v>
      </c>
      <c r="G11" s="3" t="s">
        <v>15654</v>
      </c>
      <c r="H11" s="3" t="s">
        <v>15749</v>
      </c>
      <c r="I11" s="7" t="s">
        <v>1042</v>
      </c>
      <c r="J11" s="3"/>
      <c r="K11" s="3"/>
    </row>
    <row r="12" spans="1:11" ht="15">
      <c r="B12" s="3" t="s">
        <v>1872</v>
      </c>
      <c r="C12" s="3" t="s">
        <v>15822</v>
      </c>
      <c r="D12" s="3" t="s">
        <v>1038</v>
      </c>
      <c r="E12" s="7"/>
      <c r="F12" s="3" t="s">
        <v>15823</v>
      </c>
      <c r="G12" s="3" t="s">
        <v>15824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15825</v>
      </c>
      <c r="D13" s="3" t="s">
        <v>1038</v>
      </c>
      <c r="E13" s="7"/>
      <c r="F13" s="3" t="s">
        <v>15668</v>
      </c>
      <c r="G13" s="3" t="s">
        <v>15554</v>
      </c>
      <c r="H13" s="3" t="s">
        <v>1098</v>
      </c>
      <c r="I13" s="7" t="s">
        <v>1049</v>
      </c>
      <c r="J13" s="3" t="s">
        <v>1043</v>
      </c>
      <c r="K13" s="3"/>
    </row>
    <row r="14" spans="1:11" ht="15">
      <c r="B14" s="3" t="s">
        <v>1877</v>
      </c>
      <c r="C14" s="3" t="s">
        <v>15826</v>
      </c>
      <c r="D14" s="3" t="s">
        <v>1038</v>
      </c>
      <c r="E14" s="7"/>
      <c r="F14" s="3" t="s">
        <v>11547</v>
      </c>
      <c r="G14" s="3" t="s">
        <v>15575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1161</v>
      </c>
      <c r="C15" s="3" t="s">
        <v>15827</v>
      </c>
      <c r="D15" s="3" t="s">
        <v>1038</v>
      </c>
      <c r="E15" s="7"/>
      <c r="F15" s="3" t="s">
        <v>15696</v>
      </c>
      <c r="G15" s="3" t="s">
        <v>15697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15828</v>
      </c>
      <c r="D16" s="3" t="s">
        <v>1038</v>
      </c>
      <c r="E16" s="7"/>
      <c r="F16" s="3" t="s">
        <v>15829</v>
      </c>
      <c r="G16" s="3" t="s">
        <v>15573</v>
      </c>
      <c r="H16" s="3" t="s">
        <v>1098</v>
      </c>
      <c r="I16" s="7" t="s">
        <v>1049</v>
      </c>
      <c r="J16" s="3" t="s">
        <v>1043</v>
      </c>
      <c r="K16" s="3" t="s">
        <v>1043</v>
      </c>
    </row>
    <row r="17" spans="2:11" ht="15">
      <c r="B17" s="3" t="s">
        <v>1582</v>
      </c>
      <c r="C17" s="3" t="s">
        <v>15830</v>
      </c>
      <c r="D17" s="3" t="s">
        <v>1038</v>
      </c>
      <c r="E17" s="7"/>
      <c r="F17" s="3" t="s">
        <v>15831</v>
      </c>
      <c r="G17" s="3" t="s">
        <v>15192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1886</v>
      </c>
      <c r="C18" s="3" t="s">
        <v>15832</v>
      </c>
      <c r="D18" s="3" t="s">
        <v>1038</v>
      </c>
      <c r="E18" s="7"/>
      <c r="F18" s="3" t="s">
        <v>15833</v>
      </c>
      <c r="G18" s="3" t="s">
        <v>2930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15834</v>
      </c>
      <c r="D19" s="3" t="s">
        <v>1573</v>
      </c>
      <c r="E19" s="7"/>
      <c r="F19" s="3" t="s">
        <v>12797</v>
      </c>
      <c r="G19" s="3" t="s">
        <v>2511</v>
      </c>
      <c r="H19" s="3" t="s">
        <v>1098</v>
      </c>
      <c r="I19" s="7" t="s">
        <v>1049</v>
      </c>
      <c r="J19" s="3"/>
      <c r="K19" s="3"/>
    </row>
    <row r="20" spans="2:11" ht="15">
      <c r="B20" s="3" t="s">
        <v>1619</v>
      </c>
      <c r="C20" s="3" t="s">
        <v>15835</v>
      </c>
      <c r="D20" s="3" t="s">
        <v>1038</v>
      </c>
      <c r="E20" s="7"/>
      <c r="F20" s="3" t="s">
        <v>11571</v>
      </c>
      <c r="G20" s="3" t="s">
        <v>1923</v>
      </c>
      <c r="H20" s="3" t="s">
        <v>1098</v>
      </c>
      <c r="I20" s="7" t="s">
        <v>1049</v>
      </c>
      <c r="J20" s="3"/>
      <c r="K20" s="3"/>
    </row>
    <row r="21" spans="2:11" ht="15">
      <c r="B21" s="3" t="s">
        <v>1895</v>
      </c>
      <c r="C21" s="3" t="s">
        <v>15836</v>
      </c>
      <c r="D21" s="3" t="s">
        <v>1038</v>
      </c>
      <c r="E21" s="7"/>
      <c r="F21" s="3" t="s">
        <v>11573</v>
      </c>
      <c r="G21" s="3" t="s">
        <v>1927</v>
      </c>
      <c r="H21" s="3" t="s">
        <v>1098</v>
      </c>
      <c r="I21" s="7" t="s">
        <v>1049</v>
      </c>
      <c r="J21" s="3"/>
      <c r="K21" s="3"/>
    </row>
    <row r="22" spans="2:11" ht="15">
      <c r="B22" s="3" t="s">
        <v>1588</v>
      </c>
      <c r="C22" s="3" t="s">
        <v>15837</v>
      </c>
      <c r="D22" s="3" t="s">
        <v>1038</v>
      </c>
      <c r="E22" s="7"/>
      <c r="F22" s="3" t="s">
        <v>14102</v>
      </c>
      <c r="G22" s="3" t="s">
        <v>1032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15838</v>
      </c>
      <c r="D23" s="3" t="s">
        <v>1038</v>
      </c>
      <c r="E23" s="7"/>
      <c r="F23" s="3" t="s">
        <v>15839</v>
      </c>
      <c r="G23" s="3" t="s">
        <v>15764</v>
      </c>
      <c r="H23" s="3" t="s">
        <v>1098</v>
      </c>
      <c r="I23" s="7" t="s">
        <v>1049</v>
      </c>
      <c r="J23" s="3"/>
      <c r="K23" s="3"/>
    </row>
    <row r="24" spans="2:11" ht="15">
      <c r="B24" s="3" t="s">
        <v>1902</v>
      </c>
      <c r="C24" s="3" t="s">
        <v>15840</v>
      </c>
      <c r="D24" s="3" t="s">
        <v>1573</v>
      </c>
      <c r="E24" s="7"/>
      <c r="F24" s="3" t="s">
        <v>15703</v>
      </c>
      <c r="G24" s="3" t="s">
        <v>15704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1146</v>
      </c>
      <c r="C25" s="3" t="s">
        <v>15841</v>
      </c>
      <c r="D25" s="3" t="s">
        <v>1038</v>
      </c>
      <c r="E25" s="7"/>
      <c r="F25" s="3" t="s">
        <v>11583</v>
      </c>
      <c r="G25" s="3" t="s">
        <v>15577</v>
      </c>
      <c r="H25" s="3" t="s">
        <v>1098</v>
      </c>
      <c r="I25" s="7" t="s">
        <v>1049</v>
      </c>
      <c r="J25" s="3"/>
      <c r="K25" s="3"/>
    </row>
    <row r="26" spans="2:11" ht="15">
      <c r="B26" s="3" t="s">
        <v>1906</v>
      </c>
      <c r="C26" s="3" t="s">
        <v>15842</v>
      </c>
      <c r="D26" s="3" t="s">
        <v>1038</v>
      </c>
      <c r="E26" s="7"/>
      <c r="F26" s="3" t="s">
        <v>15579</v>
      </c>
      <c r="G26" s="3" t="s">
        <v>15580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1909</v>
      </c>
      <c r="C27" s="3" t="s">
        <v>15843</v>
      </c>
      <c r="D27" s="3" t="s">
        <v>1573</v>
      </c>
      <c r="E27" s="7"/>
      <c r="F27" s="3" t="s">
        <v>1615</v>
      </c>
      <c r="G27" s="3" t="s">
        <v>15639</v>
      </c>
      <c r="H27" s="3" t="s">
        <v>1098</v>
      </c>
      <c r="I27" s="7"/>
      <c r="J27" s="3" t="s">
        <v>1043</v>
      </c>
      <c r="K27" s="3" t="s">
        <v>1043</v>
      </c>
    </row>
    <row r="28" spans="2:11" ht="15">
      <c r="B28" s="3" t="s">
        <v>1055</v>
      </c>
      <c r="C28" s="3" t="s">
        <v>15844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15845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5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15846</v>
      </c>
      <c r="D4" s="4" t="s">
        <v>1019</v>
      </c>
      <c r="E4" s="3" t="s">
        <v>482</v>
      </c>
    </row>
    <row r="5" spans="1:11" ht="16">
      <c r="B5" s="4" t="s">
        <v>1020</v>
      </c>
      <c r="C5" s="13" t="s">
        <v>485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483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15847</v>
      </c>
      <c r="D9" s="3" t="s">
        <v>1038</v>
      </c>
      <c r="E9" s="7"/>
      <c r="F9" s="3" t="s">
        <v>15848</v>
      </c>
      <c r="G9" s="3" t="s">
        <v>15849</v>
      </c>
      <c r="H9" s="3" t="s">
        <v>15850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15851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1055</v>
      </c>
      <c r="C11" s="3" t="s">
        <v>15852</v>
      </c>
      <c r="D11" s="3" t="s">
        <v>1038</v>
      </c>
      <c r="E11" s="7"/>
      <c r="F11" s="3" t="s">
        <v>11547</v>
      </c>
      <c r="G11" s="3" t="s">
        <v>15575</v>
      </c>
      <c r="H11" s="3" t="s">
        <v>15853</v>
      </c>
      <c r="I11" s="7" t="s">
        <v>1049</v>
      </c>
      <c r="J11" s="3"/>
      <c r="K11" s="3"/>
    </row>
    <row r="12" spans="1:11" ht="15">
      <c r="B12" s="3" t="s">
        <v>1872</v>
      </c>
      <c r="C12" s="3" t="s">
        <v>15854</v>
      </c>
      <c r="D12" s="3" t="s">
        <v>1038</v>
      </c>
      <c r="E12" s="7"/>
      <c r="F12" s="3" t="s">
        <v>15696</v>
      </c>
      <c r="G12" s="3" t="s">
        <v>15697</v>
      </c>
      <c r="H12" s="3" t="s">
        <v>1098</v>
      </c>
      <c r="I12" s="7" t="s">
        <v>1049</v>
      </c>
      <c r="J12" s="3"/>
      <c r="K12" s="3"/>
    </row>
    <row r="13" spans="1:11" ht="15">
      <c r="B13" s="3" t="s">
        <v>1165</v>
      </c>
      <c r="C13" s="3" t="s">
        <v>15855</v>
      </c>
      <c r="D13" s="3" t="s">
        <v>1038</v>
      </c>
      <c r="E13" s="7"/>
      <c r="F13" s="3" t="s">
        <v>11583</v>
      </c>
      <c r="G13" s="3" t="s">
        <v>15577</v>
      </c>
      <c r="H13" s="3" t="s">
        <v>1098</v>
      </c>
      <c r="I13" s="7" t="s">
        <v>1049</v>
      </c>
      <c r="J13" s="3" t="s">
        <v>1043</v>
      </c>
      <c r="K13" s="3"/>
    </row>
    <row r="14" spans="1:11" ht="15">
      <c r="B14" s="3" t="s">
        <v>1877</v>
      </c>
      <c r="C14" s="3" t="s">
        <v>15856</v>
      </c>
      <c r="D14" s="3" t="s">
        <v>1573</v>
      </c>
      <c r="E14" s="7"/>
      <c r="F14" s="3" t="s">
        <v>15694</v>
      </c>
      <c r="G14" s="3" t="s">
        <v>13270</v>
      </c>
      <c r="H14" s="3" t="s">
        <v>1098</v>
      </c>
      <c r="I14" s="7"/>
      <c r="J14" s="3"/>
      <c r="K14" s="3"/>
    </row>
    <row r="15" spans="1:11" ht="15">
      <c r="B15" s="3" t="s">
        <v>1161</v>
      </c>
      <c r="C15" s="3" t="s">
        <v>15857</v>
      </c>
      <c r="D15" s="3" t="s">
        <v>1038</v>
      </c>
      <c r="E15" s="7"/>
      <c r="F15" s="3" t="s">
        <v>15858</v>
      </c>
      <c r="G15" s="3" t="s">
        <v>15859</v>
      </c>
      <c r="H15" s="3" t="s">
        <v>1098</v>
      </c>
      <c r="I15" s="7" t="s">
        <v>1049</v>
      </c>
      <c r="J15" s="3"/>
      <c r="K15" s="3"/>
    </row>
    <row r="16" spans="1:11" ht="15">
      <c r="B16" s="3" t="s">
        <v>1882</v>
      </c>
      <c r="C16" s="3" t="s">
        <v>15860</v>
      </c>
      <c r="D16" s="3" t="s">
        <v>1038</v>
      </c>
      <c r="E16" s="7"/>
      <c r="F16" s="3" t="s">
        <v>15861</v>
      </c>
      <c r="G16" s="3" t="s">
        <v>15862</v>
      </c>
      <c r="H16" s="3" t="s">
        <v>1098</v>
      </c>
      <c r="I16" s="7" t="s">
        <v>1049</v>
      </c>
      <c r="J16" s="3"/>
      <c r="K16" s="3"/>
    </row>
    <row r="17" spans="2:11" ht="15">
      <c r="B17" s="3" t="s">
        <v>1582</v>
      </c>
      <c r="C17" s="3" t="s">
        <v>15863</v>
      </c>
      <c r="D17" s="3" t="s">
        <v>1573</v>
      </c>
      <c r="E17" s="7"/>
      <c r="F17" s="3" t="s">
        <v>15864</v>
      </c>
      <c r="G17" s="3" t="s">
        <v>15865</v>
      </c>
      <c r="H17" s="3" t="s">
        <v>1098</v>
      </c>
      <c r="I17" s="7"/>
      <c r="J17" s="3"/>
      <c r="K17" s="3"/>
    </row>
    <row r="18" spans="2:11" ht="15">
      <c r="B18" s="3" t="s">
        <v>1886</v>
      </c>
      <c r="C18" s="3" t="s">
        <v>15866</v>
      </c>
      <c r="D18" s="3" t="s">
        <v>1038</v>
      </c>
      <c r="E18" s="7"/>
      <c r="F18" s="3" t="s">
        <v>15867</v>
      </c>
      <c r="G18" s="3" t="s">
        <v>15868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1890</v>
      </c>
      <c r="C19" s="3" t="s">
        <v>15869</v>
      </c>
      <c r="D19" s="3" t="s">
        <v>1038</v>
      </c>
      <c r="E19" s="7"/>
      <c r="F19" s="3" t="s">
        <v>15870</v>
      </c>
      <c r="G19" s="3" t="s">
        <v>15871</v>
      </c>
      <c r="H19" s="3" t="s">
        <v>1098</v>
      </c>
      <c r="I19" s="7" t="s">
        <v>1049</v>
      </c>
      <c r="J19" s="3"/>
      <c r="K19" s="3"/>
    </row>
    <row r="20" spans="2:11" ht="15">
      <c r="B20" s="3" t="s">
        <v>1619</v>
      </c>
      <c r="C20" s="3" t="s">
        <v>15872</v>
      </c>
      <c r="D20" s="3" t="s">
        <v>1573</v>
      </c>
      <c r="E20" s="7"/>
      <c r="F20" s="3" t="s">
        <v>15873</v>
      </c>
      <c r="G20" s="3" t="s">
        <v>15874</v>
      </c>
      <c r="H20" s="3" t="s">
        <v>1098</v>
      </c>
      <c r="I20" s="7"/>
      <c r="J20" s="3"/>
      <c r="K20" s="3"/>
    </row>
    <row r="21" spans="2:11" ht="15">
      <c r="B21" s="3" t="s">
        <v>1895</v>
      </c>
      <c r="C21" s="3" t="s">
        <v>15875</v>
      </c>
      <c r="D21" s="3" t="s">
        <v>1573</v>
      </c>
      <c r="E21" s="7"/>
      <c r="F21" s="3" t="s">
        <v>15876</v>
      </c>
      <c r="G21" s="3" t="s">
        <v>15877</v>
      </c>
      <c r="H21" s="3" t="s">
        <v>1098</v>
      </c>
      <c r="I21" s="7"/>
      <c r="J21" s="3"/>
      <c r="K21" s="3"/>
    </row>
    <row r="22" spans="2:11" ht="15">
      <c r="B22" s="3" t="s">
        <v>1588</v>
      </c>
      <c r="C22" s="3" t="s">
        <v>15878</v>
      </c>
      <c r="D22" s="3" t="s">
        <v>1038</v>
      </c>
      <c r="E22" s="7"/>
      <c r="F22" s="3" t="s">
        <v>15879</v>
      </c>
      <c r="G22" s="3" t="s">
        <v>15880</v>
      </c>
      <c r="H22" s="3" t="s">
        <v>1098</v>
      </c>
      <c r="I22" s="7" t="s">
        <v>1049</v>
      </c>
      <c r="J22" s="3"/>
      <c r="K22" s="3"/>
    </row>
    <row r="23" spans="2:11" ht="15">
      <c r="B23" s="3" t="s">
        <v>1899</v>
      </c>
      <c r="C23" s="3" t="s">
        <v>15881</v>
      </c>
      <c r="D23" s="3" t="s">
        <v>1573</v>
      </c>
      <c r="E23" s="7"/>
      <c r="F23" s="3" t="s">
        <v>15882</v>
      </c>
      <c r="G23" s="3" t="s">
        <v>15883</v>
      </c>
      <c r="H23" s="3" t="s">
        <v>1098</v>
      </c>
      <c r="I23" s="7"/>
      <c r="J23" s="3"/>
      <c r="K23" s="3"/>
    </row>
    <row r="24" spans="2:11" ht="15">
      <c r="B24" s="3" t="s">
        <v>1567</v>
      </c>
      <c r="C24" s="3" t="s">
        <v>15884</v>
      </c>
      <c r="D24" s="3" t="s">
        <v>1038</v>
      </c>
      <c r="E24" s="7"/>
      <c r="F24" s="3" t="s">
        <v>15668</v>
      </c>
      <c r="G24" s="3" t="s">
        <v>15554</v>
      </c>
      <c r="H24" s="3" t="s">
        <v>15885</v>
      </c>
      <c r="I24" s="7" t="s">
        <v>1049</v>
      </c>
      <c r="J24" s="3"/>
      <c r="K24" s="3"/>
    </row>
    <row r="25" spans="2:11" ht="15">
      <c r="B25" s="3" t="s">
        <v>1902</v>
      </c>
      <c r="C25" s="3" t="s">
        <v>15886</v>
      </c>
      <c r="D25" s="3" t="s">
        <v>1038</v>
      </c>
      <c r="E25" s="7"/>
      <c r="F25" s="3" t="s">
        <v>11571</v>
      </c>
      <c r="G25" s="3" t="s">
        <v>1923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15887</v>
      </c>
      <c r="D26" s="3" t="s">
        <v>1038</v>
      </c>
      <c r="E26" s="7"/>
      <c r="F26" s="3" t="s">
        <v>11573</v>
      </c>
      <c r="G26" s="3" t="s">
        <v>1927</v>
      </c>
      <c r="H26" s="3" t="s">
        <v>1098</v>
      </c>
      <c r="I26" s="7" t="s">
        <v>1049</v>
      </c>
      <c r="J26" s="3" t="s">
        <v>1043</v>
      </c>
      <c r="K26" s="3" t="s">
        <v>1043</v>
      </c>
    </row>
    <row r="27" spans="2:11" ht="15">
      <c r="B27" s="3" t="s">
        <v>1906</v>
      </c>
      <c r="C27" s="3" t="s">
        <v>15888</v>
      </c>
      <c r="D27" s="3" t="s">
        <v>1038</v>
      </c>
      <c r="E27" s="7"/>
      <c r="F27" s="3" t="s">
        <v>15579</v>
      </c>
      <c r="G27" s="3" t="s">
        <v>15580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15889</v>
      </c>
      <c r="D28" s="3" t="s">
        <v>2192</v>
      </c>
      <c r="E28" s="7"/>
      <c r="F28" s="3" t="s">
        <v>15649</v>
      </c>
      <c r="G28" s="3" t="s">
        <v>15890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15891</v>
      </c>
      <c r="D29" s="3" t="s">
        <v>1038</v>
      </c>
      <c r="E29" s="7"/>
      <c r="F29" s="3" t="s">
        <v>14753</v>
      </c>
      <c r="G29" s="3" t="s">
        <v>8227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15892</v>
      </c>
      <c r="D30" s="3" t="s">
        <v>1038</v>
      </c>
      <c r="E30" s="7"/>
      <c r="F30" s="3" t="s">
        <v>15681</v>
      </c>
      <c r="G30" s="3" t="s">
        <v>15682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15893</v>
      </c>
      <c r="D31" s="3" t="s">
        <v>1038</v>
      </c>
      <c r="E31" s="7"/>
      <c r="F31" s="3" t="s">
        <v>15894</v>
      </c>
      <c r="G31" s="3" t="s">
        <v>15895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15896</v>
      </c>
      <c r="D32" s="3" t="s">
        <v>1038</v>
      </c>
      <c r="E32" s="7"/>
      <c r="F32" s="3" t="s">
        <v>15897</v>
      </c>
      <c r="G32" s="3" t="s">
        <v>15898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15899</v>
      </c>
      <c r="D33" s="3" t="s">
        <v>1038</v>
      </c>
      <c r="E33" s="7"/>
      <c r="F33" s="3" t="s">
        <v>15900</v>
      </c>
      <c r="G33" s="3" t="s">
        <v>15898</v>
      </c>
      <c r="H33" s="3" t="s">
        <v>15901</v>
      </c>
      <c r="I33" s="7" t="s">
        <v>1049</v>
      </c>
      <c r="J33" s="3"/>
      <c r="K33" s="3"/>
    </row>
    <row r="34" spans="2:11" ht="15">
      <c r="B34" s="3" t="s">
        <v>1472</v>
      </c>
      <c r="C34" s="3" t="s">
        <v>15902</v>
      </c>
      <c r="D34" s="3" t="s">
        <v>1038</v>
      </c>
      <c r="E34" s="7"/>
      <c r="F34" s="3" t="s">
        <v>15903</v>
      </c>
      <c r="G34" s="3" t="s">
        <v>15904</v>
      </c>
      <c r="H34" s="3" t="s">
        <v>1098</v>
      </c>
      <c r="I34" s="7" t="s">
        <v>1049</v>
      </c>
      <c r="J34" s="3"/>
      <c r="K34" s="3"/>
    </row>
    <row r="35" spans="2:11" ht="15">
      <c r="B35" s="3" t="s">
        <v>1681</v>
      </c>
      <c r="C35" s="3" t="s">
        <v>15905</v>
      </c>
      <c r="D35" s="3" t="s">
        <v>1038</v>
      </c>
      <c r="E35" s="7"/>
      <c r="F35" s="3" t="s">
        <v>14102</v>
      </c>
      <c r="G35" s="3" t="s">
        <v>1032</v>
      </c>
      <c r="H35" s="3" t="s">
        <v>1098</v>
      </c>
      <c r="I35" s="7" t="s">
        <v>1049</v>
      </c>
      <c r="J35" s="3"/>
      <c r="K35" s="3"/>
    </row>
    <row r="36" spans="2:11" ht="15">
      <c r="B36" s="3" t="s">
        <v>1392</v>
      </c>
      <c r="C36" s="3" t="s">
        <v>15906</v>
      </c>
      <c r="D36" s="3" t="s">
        <v>1573</v>
      </c>
      <c r="E36" s="7"/>
      <c r="F36" s="3" t="s">
        <v>1615</v>
      </c>
      <c r="G36" s="3" t="s">
        <v>15639</v>
      </c>
      <c r="H36" s="3" t="s">
        <v>1098</v>
      </c>
      <c r="I36" s="7"/>
      <c r="J36" s="3" t="s">
        <v>1043</v>
      </c>
      <c r="K36" s="3" t="s">
        <v>1043</v>
      </c>
    </row>
    <row r="37" spans="2:11" ht="15">
      <c r="B37" s="3" t="s">
        <v>1050</v>
      </c>
      <c r="C37" s="3" t="s">
        <v>15907</v>
      </c>
      <c r="D37" s="3" t="s">
        <v>1038</v>
      </c>
      <c r="E37" s="7"/>
      <c r="F37" s="3" t="s">
        <v>1646</v>
      </c>
      <c r="G37" s="3" t="s">
        <v>1647</v>
      </c>
      <c r="H37" s="3" t="s">
        <v>1648</v>
      </c>
      <c r="I37" s="7" t="s">
        <v>1049</v>
      </c>
      <c r="J37" s="3"/>
      <c r="K37" s="3"/>
    </row>
    <row r="38" spans="2:11" ht="15">
      <c r="B38" s="3" t="s">
        <v>1380</v>
      </c>
      <c r="C38" s="3" t="s">
        <v>15908</v>
      </c>
      <c r="D38" s="3" t="s">
        <v>1038</v>
      </c>
      <c r="E38" s="7"/>
      <c r="F38" s="3" t="s">
        <v>1673</v>
      </c>
      <c r="G38" s="3" t="s">
        <v>1674</v>
      </c>
      <c r="H38" s="3" t="s">
        <v>2359</v>
      </c>
      <c r="I38" s="7"/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6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15909</v>
      </c>
      <c r="D4" s="4" t="s">
        <v>1019</v>
      </c>
      <c r="E4" s="3" t="s">
        <v>486</v>
      </c>
    </row>
    <row r="5" spans="1:11" ht="16">
      <c r="B5" s="4" t="s">
        <v>1020</v>
      </c>
      <c r="C5" s="13" t="s">
        <v>489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487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15910</v>
      </c>
      <c r="D9" s="3" t="s">
        <v>1038</v>
      </c>
      <c r="E9" s="7"/>
      <c r="F9" s="3" t="s">
        <v>15911</v>
      </c>
      <c r="G9" s="3" t="s">
        <v>15912</v>
      </c>
      <c r="H9" s="3" t="s">
        <v>15913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15914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15915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15916</v>
      </c>
      <c r="D12" s="3" t="s">
        <v>1573</v>
      </c>
      <c r="E12" s="7"/>
      <c r="F12" s="3" t="s">
        <v>15917</v>
      </c>
      <c r="G12" s="3" t="s">
        <v>15918</v>
      </c>
      <c r="H12" s="3" t="s">
        <v>1098</v>
      </c>
      <c r="I12" s="7" t="s">
        <v>1576</v>
      </c>
      <c r="J12" s="3"/>
      <c r="K12" s="3"/>
    </row>
    <row r="13" spans="1:11" ht="15">
      <c r="B13" s="3" t="s">
        <v>1872</v>
      </c>
      <c r="C13" s="3" t="s">
        <v>15919</v>
      </c>
      <c r="D13" s="3" t="s">
        <v>1038</v>
      </c>
      <c r="E13" s="7"/>
      <c r="F13" s="3" t="s">
        <v>15920</v>
      </c>
      <c r="G13" s="3" t="s">
        <v>15921</v>
      </c>
      <c r="H13" s="3" t="s">
        <v>1098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15922</v>
      </c>
      <c r="D14" s="3" t="s">
        <v>1038</v>
      </c>
      <c r="E14" s="7"/>
      <c r="F14" s="3" t="s">
        <v>15923</v>
      </c>
      <c r="G14" s="3" t="s">
        <v>15924</v>
      </c>
      <c r="H14" s="3" t="s">
        <v>15925</v>
      </c>
      <c r="I14" s="7" t="s">
        <v>1049</v>
      </c>
      <c r="J14" s="3"/>
      <c r="K14" s="3"/>
    </row>
    <row r="15" spans="1:11" ht="15">
      <c r="B15" s="3" t="s">
        <v>1877</v>
      </c>
      <c r="C15" s="3" t="s">
        <v>15926</v>
      </c>
      <c r="D15" s="3" t="s">
        <v>1038</v>
      </c>
      <c r="E15" s="7"/>
      <c r="F15" s="3" t="s">
        <v>15927</v>
      </c>
      <c r="G15" s="3" t="s">
        <v>15928</v>
      </c>
      <c r="H15" s="3" t="s">
        <v>15929</v>
      </c>
      <c r="I15" s="7" t="s">
        <v>1049</v>
      </c>
      <c r="J15" s="3"/>
      <c r="K15" s="3"/>
    </row>
    <row r="16" spans="1:11" ht="15">
      <c r="B16" s="3" t="s">
        <v>1161</v>
      </c>
      <c r="C16" s="3" t="s">
        <v>15930</v>
      </c>
      <c r="D16" s="3" t="s">
        <v>1038</v>
      </c>
      <c r="E16" s="7"/>
      <c r="F16" s="3" t="s">
        <v>5979</v>
      </c>
      <c r="G16" s="3" t="s">
        <v>15931</v>
      </c>
      <c r="H16" s="3" t="s">
        <v>15932</v>
      </c>
      <c r="I16" s="7" t="s">
        <v>1099</v>
      </c>
      <c r="J16" s="3"/>
      <c r="K16" s="3"/>
    </row>
    <row r="17" spans="2:11" ht="15">
      <c r="B17" s="3" t="s">
        <v>1882</v>
      </c>
      <c r="C17" s="3" t="s">
        <v>15933</v>
      </c>
      <c r="D17" s="3" t="s">
        <v>1038</v>
      </c>
      <c r="E17" s="7"/>
      <c r="F17" s="3" t="s">
        <v>15934</v>
      </c>
      <c r="G17" s="3" t="s">
        <v>15935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15936</v>
      </c>
      <c r="D18" s="3" t="s">
        <v>1038</v>
      </c>
      <c r="E18" s="7"/>
      <c r="F18" s="3" t="s">
        <v>15937</v>
      </c>
      <c r="G18" s="3" t="s">
        <v>15938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15939</v>
      </c>
      <c r="D19" s="3" t="s">
        <v>1038</v>
      </c>
      <c r="E19" s="7"/>
      <c r="F19" s="3" t="s">
        <v>15940</v>
      </c>
      <c r="G19" s="3" t="s">
        <v>15941</v>
      </c>
      <c r="H19" s="3" t="s">
        <v>15942</v>
      </c>
      <c r="I19" s="7" t="s">
        <v>1049</v>
      </c>
      <c r="J19" s="3"/>
      <c r="K19" s="3"/>
    </row>
    <row r="20" spans="2:11" ht="15">
      <c r="B20" s="3" t="s">
        <v>1890</v>
      </c>
      <c r="C20" s="3" t="s">
        <v>15943</v>
      </c>
      <c r="D20" s="3" t="s">
        <v>1573</v>
      </c>
      <c r="E20" s="7"/>
      <c r="F20" s="3" t="s">
        <v>15944</v>
      </c>
      <c r="G20" s="3" t="s">
        <v>15945</v>
      </c>
      <c r="H20" s="3" t="s">
        <v>1098</v>
      </c>
      <c r="I20" s="7" t="s">
        <v>1576</v>
      </c>
      <c r="J20" s="3"/>
      <c r="K20" s="3"/>
    </row>
    <row r="21" spans="2:11" ht="15">
      <c r="B21" s="3" t="s">
        <v>1619</v>
      </c>
      <c r="C21" s="3" t="s">
        <v>15946</v>
      </c>
      <c r="D21" s="3" t="s">
        <v>1573</v>
      </c>
      <c r="E21" s="7"/>
      <c r="F21" s="3" t="s">
        <v>15947</v>
      </c>
      <c r="G21" s="3" t="s">
        <v>15948</v>
      </c>
      <c r="H21" s="3" t="s">
        <v>1098</v>
      </c>
      <c r="I21" s="7" t="s">
        <v>1576</v>
      </c>
      <c r="J21" s="3"/>
      <c r="K21" s="3"/>
    </row>
    <row r="22" spans="2:11" ht="15">
      <c r="B22" s="3" t="s">
        <v>1895</v>
      </c>
      <c r="C22" s="3" t="s">
        <v>15949</v>
      </c>
      <c r="D22" s="3" t="s">
        <v>1573</v>
      </c>
      <c r="E22" s="7"/>
      <c r="F22" s="3" t="s">
        <v>15950</v>
      </c>
      <c r="G22" s="3" t="s">
        <v>15951</v>
      </c>
      <c r="H22" s="3" t="s">
        <v>1098</v>
      </c>
      <c r="I22" s="7" t="s">
        <v>1576</v>
      </c>
      <c r="J22" s="3"/>
      <c r="K22" s="3"/>
    </row>
    <row r="23" spans="2:11" ht="15">
      <c r="B23" s="3" t="s">
        <v>1588</v>
      </c>
      <c r="C23" s="3" t="s">
        <v>15952</v>
      </c>
      <c r="D23" s="3" t="s">
        <v>1038</v>
      </c>
      <c r="E23" s="7"/>
      <c r="F23" s="3" t="s">
        <v>15953</v>
      </c>
      <c r="G23" s="3" t="s">
        <v>15954</v>
      </c>
      <c r="H23" s="3" t="s">
        <v>15955</v>
      </c>
      <c r="I23" s="7" t="s">
        <v>1049</v>
      </c>
      <c r="J23" s="3"/>
      <c r="K23" s="3"/>
    </row>
    <row r="24" spans="2:11" ht="15">
      <c r="B24" s="3" t="s">
        <v>1899</v>
      </c>
      <c r="C24" s="3" t="s">
        <v>15956</v>
      </c>
      <c r="D24" s="3" t="s">
        <v>1038</v>
      </c>
      <c r="E24" s="7"/>
      <c r="F24" s="3" t="s">
        <v>15957</v>
      </c>
      <c r="G24" s="3" t="s">
        <v>15958</v>
      </c>
      <c r="H24" s="3" t="s">
        <v>1098</v>
      </c>
      <c r="I24" s="7" t="s">
        <v>1099</v>
      </c>
      <c r="J24" s="3"/>
      <c r="K24" s="3"/>
    </row>
    <row r="25" spans="2:11" ht="15">
      <c r="B25" s="3" t="s">
        <v>1902</v>
      </c>
      <c r="C25" s="3" t="s">
        <v>15959</v>
      </c>
      <c r="D25" s="3" t="s">
        <v>1038</v>
      </c>
      <c r="E25" s="7"/>
      <c r="F25" s="3" t="s">
        <v>15960</v>
      </c>
      <c r="G25" s="3" t="s">
        <v>15961</v>
      </c>
      <c r="H25" s="3" t="s">
        <v>1098</v>
      </c>
      <c r="I25" s="7" t="s">
        <v>1099</v>
      </c>
      <c r="J25" s="3"/>
      <c r="K25" s="3"/>
    </row>
    <row r="26" spans="2:11" ht="15">
      <c r="B26" s="3" t="s">
        <v>1146</v>
      </c>
      <c r="C26" s="3" t="s">
        <v>15962</v>
      </c>
      <c r="D26" s="3" t="s">
        <v>1038</v>
      </c>
      <c r="E26" s="7"/>
      <c r="F26" s="3" t="s">
        <v>15963</v>
      </c>
      <c r="G26" s="3" t="s">
        <v>15964</v>
      </c>
      <c r="H26" s="3" t="s">
        <v>1098</v>
      </c>
      <c r="I26" s="7" t="s">
        <v>1099</v>
      </c>
      <c r="J26" s="3"/>
      <c r="K26" s="3"/>
    </row>
    <row r="27" spans="2:11" ht="15">
      <c r="B27" s="3" t="s">
        <v>1906</v>
      </c>
      <c r="C27" s="3" t="s">
        <v>15965</v>
      </c>
      <c r="D27" s="3" t="s">
        <v>1038</v>
      </c>
      <c r="E27" s="7"/>
      <c r="F27" s="3" t="s">
        <v>15966</v>
      </c>
      <c r="G27" s="3" t="s">
        <v>15967</v>
      </c>
      <c r="H27" s="3" t="s">
        <v>1098</v>
      </c>
      <c r="I27" s="7" t="s">
        <v>1099</v>
      </c>
      <c r="J27" s="3"/>
      <c r="K27" s="3"/>
    </row>
    <row r="28" spans="2:11" ht="15">
      <c r="B28" s="3" t="s">
        <v>1909</v>
      </c>
      <c r="C28" s="3" t="s">
        <v>15968</v>
      </c>
      <c r="D28" s="3" t="s">
        <v>1038</v>
      </c>
      <c r="E28" s="7"/>
      <c r="F28" s="3" t="s">
        <v>15969</v>
      </c>
      <c r="G28" s="3" t="s">
        <v>15970</v>
      </c>
      <c r="H28" s="3" t="s">
        <v>1098</v>
      </c>
      <c r="I28" s="7" t="s">
        <v>1099</v>
      </c>
      <c r="J28" s="3"/>
      <c r="K28" s="3" t="s">
        <v>1043</v>
      </c>
    </row>
    <row r="29" spans="2:11" ht="15">
      <c r="B29" s="3" t="s">
        <v>1301</v>
      </c>
      <c r="C29" s="3" t="s">
        <v>15971</v>
      </c>
      <c r="D29" s="3" t="s">
        <v>1038</v>
      </c>
      <c r="E29" s="7"/>
      <c r="F29" s="3" t="s">
        <v>15972</v>
      </c>
      <c r="G29" s="3" t="s">
        <v>15973</v>
      </c>
      <c r="H29" s="3" t="s">
        <v>1098</v>
      </c>
      <c r="I29" s="7" t="s">
        <v>1099</v>
      </c>
      <c r="J29" s="3"/>
      <c r="K29" s="3"/>
    </row>
    <row r="30" spans="2:11" ht="15">
      <c r="B30" s="3" t="s">
        <v>1912</v>
      </c>
      <c r="C30" s="3" t="s">
        <v>15974</v>
      </c>
      <c r="D30" s="3" t="s">
        <v>1038</v>
      </c>
      <c r="E30" s="7"/>
      <c r="F30" s="3" t="s">
        <v>15975</v>
      </c>
      <c r="G30" s="3" t="s">
        <v>15976</v>
      </c>
      <c r="H30" s="3" t="s">
        <v>1098</v>
      </c>
      <c r="I30" s="7" t="s">
        <v>1099</v>
      </c>
      <c r="J30" s="3"/>
      <c r="K30" s="3" t="s">
        <v>1043</v>
      </c>
    </row>
    <row r="31" spans="2:11" ht="15">
      <c r="B31" s="3" t="s">
        <v>1140</v>
      </c>
      <c r="C31" s="3" t="s">
        <v>15977</v>
      </c>
      <c r="D31" s="3" t="s">
        <v>1038</v>
      </c>
      <c r="E31" s="7"/>
      <c r="F31" s="3" t="s">
        <v>15978</v>
      </c>
      <c r="G31" s="3" t="s">
        <v>15979</v>
      </c>
      <c r="H31" s="3" t="s">
        <v>1098</v>
      </c>
      <c r="I31" s="7" t="s">
        <v>1099</v>
      </c>
      <c r="J31" s="3"/>
      <c r="K31" s="3"/>
    </row>
    <row r="32" spans="2:11" ht="15">
      <c r="B32" s="3" t="s">
        <v>1169</v>
      </c>
      <c r="C32" s="3" t="s">
        <v>15980</v>
      </c>
      <c r="D32" s="3" t="s">
        <v>1038</v>
      </c>
      <c r="E32" s="7"/>
      <c r="F32" s="3" t="s">
        <v>15981</v>
      </c>
      <c r="G32" s="3" t="s">
        <v>15982</v>
      </c>
      <c r="H32" s="3" t="s">
        <v>1098</v>
      </c>
      <c r="I32" s="7" t="s">
        <v>1099</v>
      </c>
      <c r="J32" s="3"/>
      <c r="K32" s="3"/>
    </row>
    <row r="33" spans="2:11" ht="15">
      <c r="B33" s="3" t="s">
        <v>1319</v>
      </c>
      <c r="C33" s="3" t="s">
        <v>15983</v>
      </c>
      <c r="D33" s="3" t="s">
        <v>1038</v>
      </c>
      <c r="E33" s="7"/>
      <c r="F33" s="3" t="s">
        <v>15984</v>
      </c>
      <c r="G33" s="3" t="s">
        <v>15985</v>
      </c>
      <c r="H33" s="3" t="s">
        <v>1098</v>
      </c>
      <c r="I33" s="7" t="s">
        <v>1099</v>
      </c>
      <c r="J33" s="3"/>
      <c r="K33" s="3"/>
    </row>
    <row r="34" spans="2:11" ht="15">
      <c r="B34" s="3" t="s">
        <v>1472</v>
      </c>
      <c r="C34" s="3" t="s">
        <v>15986</v>
      </c>
      <c r="D34" s="3" t="s">
        <v>1038</v>
      </c>
      <c r="E34" s="7"/>
      <c r="F34" s="3" t="s">
        <v>15987</v>
      </c>
      <c r="G34" s="3" t="s">
        <v>15988</v>
      </c>
      <c r="H34" s="3" t="s">
        <v>1098</v>
      </c>
      <c r="I34" s="7" t="s">
        <v>1099</v>
      </c>
      <c r="J34" s="3"/>
      <c r="K34" s="3"/>
    </row>
    <row r="35" spans="2:11" ht="15">
      <c r="B35" s="3" t="s">
        <v>1567</v>
      </c>
      <c r="C35" s="3" t="s">
        <v>15989</v>
      </c>
      <c r="D35" s="3" t="s">
        <v>1038</v>
      </c>
      <c r="E35" s="7"/>
      <c r="F35" s="3" t="s">
        <v>15990</v>
      </c>
      <c r="G35" s="3" t="s">
        <v>15991</v>
      </c>
      <c r="H35" s="3" t="s">
        <v>1098</v>
      </c>
      <c r="I35" s="7" t="s">
        <v>1099</v>
      </c>
      <c r="J35" s="3"/>
      <c r="K35" s="3"/>
    </row>
    <row r="36" spans="2:11" ht="15">
      <c r="B36" s="3" t="s">
        <v>1681</v>
      </c>
      <c r="C36" s="3" t="s">
        <v>15992</v>
      </c>
      <c r="D36" s="3" t="s">
        <v>1038</v>
      </c>
      <c r="E36" s="7"/>
      <c r="F36" s="3" t="s">
        <v>15993</v>
      </c>
      <c r="G36" s="3" t="s">
        <v>15994</v>
      </c>
      <c r="H36" s="3" t="s">
        <v>1098</v>
      </c>
      <c r="I36" s="7" t="s">
        <v>1099</v>
      </c>
      <c r="J36" s="3"/>
      <c r="K36" s="3"/>
    </row>
    <row r="37" spans="2:11" ht="15">
      <c r="B37" s="3" t="s">
        <v>1392</v>
      </c>
      <c r="C37" s="3" t="s">
        <v>15995</v>
      </c>
      <c r="D37" s="3" t="s">
        <v>1038</v>
      </c>
      <c r="E37" s="7"/>
      <c r="F37" s="3" t="s">
        <v>15996</v>
      </c>
      <c r="G37" s="3" t="s">
        <v>15997</v>
      </c>
      <c r="H37" s="3" t="s">
        <v>1098</v>
      </c>
      <c r="I37" s="7" t="s">
        <v>1099</v>
      </c>
      <c r="J37" s="3"/>
      <c r="K37" s="3"/>
    </row>
    <row r="38" spans="2:11" ht="15">
      <c r="B38" s="3" t="s">
        <v>1380</v>
      </c>
      <c r="C38" s="3" t="s">
        <v>15998</v>
      </c>
      <c r="D38" s="3" t="s">
        <v>1038</v>
      </c>
      <c r="E38" s="7"/>
      <c r="F38" s="3" t="s">
        <v>15999</v>
      </c>
      <c r="G38" s="3" t="s">
        <v>16000</v>
      </c>
      <c r="H38" s="3" t="s">
        <v>1098</v>
      </c>
      <c r="I38" s="7" t="s">
        <v>1099</v>
      </c>
      <c r="J38" s="3"/>
      <c r="K38" s="3"/>
    </row>
    <row r="39" spans="2:11" ht="15">
      <c r="B39" s="3" t="s">
        <v>1388</v>
      </c>
      <c r="C39" s="3" t="s">
        <v>16001</v>
      </c>
      <c r="D39" s="3" t="s">
        <v>1038</v>
      </c>
      <c r="E39" s="7"/>
      <c r="F39" s="3" t="s">
        <v>16002</v>
      </c>
      <c r="G39" s="3" t="s">
        <v>9425</v>
      </c>
      <c r="H39" s="3" t="s">
        <v>1098</v>
      </c>
      <c r="I39" s="7" t="s">
        <v>1099</v>
      </c>
      <c r="J39" s="3"/>
      <c r="K39" s="3"/>
    </row>
    <row r="40" spans="2:11" ht="15">
      <c r="B40" s="3" t="s">
        <v>1384</v>
      </c>
      <c r="C40" s="3" t="s">
        <v>16003</v>
      </c>
      <c r="D40" s="3" t="s">
        <v>1573</v>
      </c>
      <c r="E40" s="7"/>
      <c r="F40" s="3" t="s">
        <v>1615</v>
      </c>
      <c r="G40" s="3" t="s">
        <v>1616</v>
      </c>
      <c r="H40" s="3" t="s">
        <v>1617</v>
      </c>
      <c r="I40" s="7" t="s">
        <v>1576</v>
      </c>
      <c r="J40" s="3" t="s">
        <v>1043</v>
      </c>
      <c r="K40" s="3" t="s">
        <v>1043</v>
      </c>
    </row>
    <row r="41" spans="2:11" ht="15">
      <c r="B41" s="3" t="s">
        <v>1448</v>
      </c>
      <c r="C41" s="3" t="s">
        <v>16004</v>
      </c>
      <c r="D41" s="3" t="s">
        <v>1038</v>
      </c>
      <c r="E41" s="7"/>
      <c r="F41" s="3" t="s">
        <v>1673</v>
      </c>
      <c r="G41" s="3" t="s">
        <v>1674</v>
      </c>
      <c r="H41" s="3" t="s">
        <v>2359</v>
      </c>
      <c r="I41" s="7"/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7"/>
  <dimension ref="A1:K3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16005</v>
      </c>
      <c r="D4" s="4" t="s">
        <v>1019</v>
      </c>
      <c r="E4" s="3" t="s">
        <v>490</v>
      </c>
    </row>
    <row r="5" spans="1:11" ht="16">
      <c r="B5" s="4" t="s">
        <v>1020</v>
      </c>
      <c r="C5" s="13" t="s">
        <v>493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491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16006</v>
      </c>
      <c r="D9" s="3" t="s">
        <v>1038</v>
      </c>
      <c r="E9" s="7"/>
      <c r="F9" s="3" t="s">
        <v>16007</v>
      </c>
      <c r="G9" s="3" t="s">
        <v>16008</v>
      </c>
      <c r="H9" s="3" t="s">
        <v>16009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16010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16011</v>
      </c>
      <c r="D11" s="3" t="s">
        <v>1038</v>
      </c>
      <c r="E11" s="7"/>
      <c r="F11" s="3" t="s">
        <v>15911</v>
      </c>
      <c r="G11" s="3" t="s">
        <v>15912</v>
      </c>
      <c r="H11" s="3" t="s">
        <v>16012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16013</v>
      </c>
      <c r="D12" s="3" t="s">
        <v>1038</v>
      </c>
      <c r="E12" s="7"/>
      <c r="F12" s="3" t="s">
        <v>16014</v>
      </c>
      <c r="G12" s="3" t="s">
        <v>2952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16015</v>
      </c>
      <c r="D13" s="3" t="s">
        <v>1038</v>
      </c>
      <c r="E13" s="7"/>
      <c r="F13" s="3" t="s">
        <v>16016</v>
      </c>
      <c r="G13" s="3" t="s">
        <v>16017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16018</v>
      </c>
      <c r="D14" s="3" t="s">
        <v>1038</v>
      </c>
      <c r="E14" s="7"/>
      <c r="F14" s="3" t="s">
        <v>16019</v>
      </c>
      <c r="G14" s="3" t="s">
        <v>16020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16021</v>
      </c>
      <c r="D15" s="3" t="s">
        <v>1038</v>
      </c>
      <c r="E15" s="7"/>
      <c r="F15" s="3" t="s">
        <v>16022</v>
      </c>
      <c r="G15" s="3" t="s">
        <v>3753</v>
      </c>
      <c r="H15" s="3" t="s">
        <v>1098</v>
      </c>
      <c r="I15" s="7" t="s">
        <v>1042</v>
      </c>
      <c r="J15" s="3"/>
      <c r="K15" s="3"/>
    </row>
    <row r="16" spans="1:11" ht="15">
      <c r="B16" s="3" t="s">
        <v>1161</v>
      </c>
      <c r="C16" s="3" t="s">
        <v>16023</v>
      </c>
      <c r="D16" s="3" t="s">
        <v>1038</v>
      </c>
      <c r="E16" s="7"/>
      <c r="F16" s="3" t="s">
        <v>16024</v>
      </c>
      <c r="G16" s="3" t="s">
        <v>16025</v>
      </c>
      <c r="H16" s="3" t="s">
        <v>1098</v>
      </c>
      <c r="I16" s="7" t="s">
        <v>1866</v>
      </c>
      <c r="J16" s="3"/>
      <c r="K16" s="3"/>
    </row>
    <row r="17" spans="2:11" ht="15">
      <c r="B17" s="3" t="s">
        <v>1882</v>
      </c>
      <c r="C17" s="3" t="s">
        <v>16026</v>
      </c>
      <c r="D17" s="3" t="s">
        <v>1038</v>
      </c>
      <c r="E17" s="7"/>
      <c r="F17" s="3" t="s">
        <v>16027</v>
      </c>
      <c r="G17" s="3" t="s">
        <v>16028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16029</v>
      </c>
      <c r="D18" s="3" t="s">
        <v>1038</v>
      </c>
      <c r="E18" s="7"/>
      <c r="F18" s="3" t="s">
        <v>16030</v>
      </c>
      <c r="G18" s="3" t="s">
        <v>16031</v>
      </c>
      <c r="H18" s="3" t="s">
        <v>1098</v>
      </c>
      <c r="I18" s="7" t="s">
        <v>1042</v>
      </c>
      <c r="J18" s="3"/>
      <c r="K18" s="3"/>
    </row>
    <row r="19" spans="2:11" ht="15">
      <c r="B19" s="3" t="s">
        <v>1886</v>
      </c>
      <c r="C19" s="3" t="s">
        <v>16032</v>
      </c>
      <c r="D19" s="3" t="s">
        <v>1038</v>
      </c>
      <c r="E19" s="7"/>
      <c r="F19" s="3" t="s">
        <v>7548</v>
      </c>
      <c r="G19" s="3" t="s">
        <v>7549</v>
      </c>
      <c r="H19" s="3" t="s">
        <v>16033</v>
      </c>
      <c r="I19" s="7" t="s">
        <v>1049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16034</v>
      </c>
      <c r="D20" s="3" t="s">
        <v>1038</v>
      </c>
      <c r="E20" s="7"/>
      <c r="F20" s="3" t="s">
        <v>16035</v>
      </c>
      <c r="G20" s="3" t="s">
        <v>16036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16037</v>
      </c>
      <c r="D21" s="3" t="s">
        <v>1038</v>
      </c>
      <c r="E21" s="7"/>
      <c r="F21" s="3" t="s">
        <v>15920</v>
      </c>
      <c r="G21" s="3" t="s">
        <v>16038</v>
      </c>
      <c r="H21" s="3" t="s">
        <v>15921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16039</v>
      </c>
      <c r="D22" s="3" t="s">
        <v>1573</v>
      </c>
      <c r="E22" s="7"/>
      <c r="F22" s="3" t="s">
        <v>16040</v>
      </c>
      <c r="G22" s="3" t="s">
        <v>16041</v>
      </c>
      <c r="H22" s="3" t="s">
        <v>1098</v>
      </c>
      <c r="I22" s="7" t="s">
        <v>1576</v>
      </c>
      <c r="J22" s="3" t="s">
        <v>1043</v>
      </c>
      <c r="K22" s="3" t="s">
        <v>1043</v>
      </c>
    </row>
    <row r="23" spans="2:11" ht="15">
      <c r="B23" s="3" t="s">
        <v>1588</v>
      </c>
      <c r="C23" s="3" t="s">
        <v>16042</v>
      </c>
      <c r="D23" s="3" t="s">
        <v>1038</v>
      </c>
      <c r="E23" s="7"/>
      <c r="F23" s="3" t="s">
        <v>16043</v>
      </c>
      <c r="G23" s="3" t="s">
        <v>16044</v>
      </c>
      <c r="H23" s="3" t="s">
        <v>1098</v>
      </c>
      <c r="I23" s="7" t="s">
        <v>1866</v>
      </c>
      <c r="J23" s="3"/>
      <c r="K23" s="3"/>
    </row>
    <row r="24" spans="2:11" ht="15">
      <c r="B24" s="3" t="s">
        <v>1899</v>
      </c>
      <c r="C24" s="3" t="s">
        <v>16045</v>
      </c>
      <c r="D24" s="3" t="s">
        <v>1573</v>
      </c>
      <c r="E24" s="7"/>
      <c r="F24" s="3" t="s">
        <v>16046</v>
      </c>
      <c r="G24" s="3" t="s">
        <v>16047</v>
      </c>
      <c r="H24" s="3" t="s">
        <v>1098</v>
      </c>
      <c r="I24" s="7" t="s">
        <v>1576</v>
      </c>
      <c r="J24" s="3" t="s">
        <v>1043</v>
      </c>
      <c r="K24" s="3" t="s">
        <v>1043</v>
      </c>
    </row>
    <row r="25" spans="2:11" ht="15">
      <c r="B25" s="3" t="s">
        <v>1902</v>
      </c>
      <c r="C25" s="3" t="s">
        <v>16048</v>
      </c>
      <c r="D25" s="3" t="s">
        <v>1038</v>
      </c>
      <c r="E25" s="7"/>
      <c r="F25" s="3" t="s">
        <v>16049</v>
      </c>
      <c r="G25" s="3" t="s">
        <v>16050</v>
      </c>
      <c r="H25" s="3" t="s">
        <v>1098</v>
      </c>
      <c r="I25" s="7" t="s">
        <v>1866</v>
      </c>
      <c r="J25" s="3"/>
      <c r="K25" s="3"/>
    </row>
    <row r="26" spans="2:11" ht="15">
      <c r="B26" s="3" t="s">
        <v>1146</v>
      </c>
      <c r="C26" s="3" t="s">
        <v>16051</v>
      </c>
      <c r="D26" s="3" t="s">
        <v>1066</v>
      </c>
      <c r="E26" s="7" t="s">
        <v>1095</v>
      </c>
      <c r="F26" s="3" t="s">
        <v>16052</v>
      </c>
      <c r="G26" s="3" t="s">
        <v>16053</v>
      </c>
      <c r="H26" s="3" t="s">
        <v>1098</v>
      </c>
      <c r="I26" s="7" t="s">
        <v>1042</v>
      </c>
      <c r="J26" s="3"/>
      <c r="K26" s="3"/>
    </row>
    <row r="27" spans="2:11" ht="15">
      <c r="B27" s="3" t="s">
        <v>1906</v>
      </c>
      <c r="C27" s="3" t="s">
        <v>16054</v>
      </c>
      <c r="D27" s="3" t="s">
        <v>1038</v>
      </c>
      <c r="E27" s="7"/>
      <c r="F27" s="3" t="s">
        <v>16055</v>
      </c>
      <c r="G27" s="3" t="s">
        <v>16056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16057</v>
      </c>
      <c r="D28" s="3" t="s">
        <v>1038</v>
      </c>
      <c r="E28" s="7"/>
      <c r="F28" s="3" t="s">
        <v>16058</v>
      </c>
      <c r="G28" s="3" t="s">
        <v>16059</v>
      </c>
      <c r="H28" s="3" t="s">
        <v>1098</v>
      </c>
      <c r="I28" s="7" t="s">
        <v>1866</v>
      </c>
      <c r="J28" s="3"/>
      <c r="K28" s="3"/>
    </row>
    <row r="29" spans="2:11" ht="15">
      <c r="B29" s="3" t="s">
        <v>1301</v>
      </c>
      <c r="C29" s="3" t="s">
        <v>16060</v>
      </c>
      <c r="D29" s="3" t="s">
        <v>1038</v>
      </c>
      <c r="E29" s="7"/>
      <c r="F29" s="3" t="s">
        <v>16061</v>
      </c>
      <c r="G29" s="3" t="s">
        <v>16062</v>
      </c>
      <c r="H29" s="3" t="s">
        <v>1098</v>
      </c>
      <c r="I29" s="7" t="s">
        <v>1866</v>
      </c>
      <c r="J29" s="3"/>
      <c r="K29" s="3"/>
    </row>
    <row r="30" spans="2:11" ht="15">
      <c r="B30" s="3" t="s">
        <v>1912</v>
      </c>
      <c r="C30" s="3" t="s">
        <v>16063</v>
      </c>
      <c r="D30" s="3" t="s">
        <v>1038</v>
      </c>
      <c r="E30" s="7"/>
      <c r="F30" s="3" t="s">
        <v>16064</v>
      </c>
      <c r="G30" s="3" t="s">
        <v>16065</v>
      </c>
      <c r="H30" s="3" t="s">
        <v>1098</v>
      </c>
      <c r="I30" s="7" t="s">
        <v>1099</v>
      </c>
      <c r="J30" s="3"/>
      <c r="K30" s="3"/>
    </row>
    <row r="31" spans="2:11" ht="15">
      <c r="B31" s="3" t="s">
        <v>1140</v>
      </c>
      <c r="C31" s="3" t="s">
        <v>16066</v>
      </c>
      <c r="D31" s="3" t="s">
        <v>1038</v>
      </c>
      <c r="E31" s="7"/>
      <c r="F31" s="3" t="s">
        <v>16067</v>
      </c>
      <c r="G31" s="3" t="s">
        <v>16068</v>
      </c>
      <c r="H31" s="3" t="s">
        <v>1098</v>
      </c>
      <c r="I31" s="7" t="s">
        <v>1099</v>
      </c>
      <c r="J31" s="3"/>
      <c r="K31" s="3"/>
    </row>
    <row r="32" spans="2:11" ht="15">
      <c r="B32" s="3" t="s">
        <v>1169</v>
      </c>
      <c r="C32" s="3" t="s">
        <v>16069</v>
      </c>
      <c r="D32" s="3" t="s">
        <v>1038</v>
      </c>
      <c r="E32" s="7"/>
      <c r="F32" s="3" t="s">
        <v>16070</v>
      </c>
      <c r="G32" s="3" t="s">
        <v>16071</v>
      </c>
      <c r="H32" s="3" t="s">
        <v>1098</v>
      </c>
      <c r="I32" s="7" t="s">
        <v>1099</v>
      </c>
      <c r="J32" s="3"/>
      <c r="K32" s="3"/>
    </row>
    <row r="33" spans="2:11" ht="15">
      <c r="B33" s="3" t="s">
        <v>1319</v>
      </c>
      <c r="C33" s="3" t="s">
        <v>16072</v>
      </c>
      <c r="D33" s="3" t="s">
        <v>1038</v>
      </c>
      <c r="E33" s="7"/>
      <c r="F33" s="3" t="s">
        <v>16073</v>
      </c>
      <c r="G33" s="3" t="s">
        <v>4392</v>
      </c>
      <c r="H33" s="3" t="s">
        <v>1098</v>
      </c>
      <c r="I33" s="7" t="s">
        <v>1099</v>
      </c>
      <c r="J33" s="3"/>
      <c r="K33" s="3"/>
    </row>
    <row r="34" spans="2:11" ht="15">
      <c r="B34" s="3" t="s">
        <v>1472</v>
      </c>
      <c r="C34" s="3" t="s">
        <v>16074</v>
      </c>
      <c r="D34" s="3" t="s">
        <v>1573</v>
      </c>
      <c r="E34" s="7"/>
      <c r="F34" s="3" t="s">
        <v>1615</v>
      </c>
      <c r="G34" s="3" t="s">
        <v>1616</v>
      </c>
      <c r="H34" s="3" t="s">
        <v>1616</v>
      </c>
      <c r="I34" s="7" t="s">
        <v>1576</v>
      </c>
      <c r="J34" s="3"/>
      <c r="K34" s="3"/>
    </row>
    <row r="35" spans="2:11" ht="15">
      <c r="B35" s="3" t="s">
        <v>1567</v>
      </c>
      <c r="C35" s="3" t="s">
        <v>16075</v>
      </c>
      <c r="D35" s="3" t="s">
        <v>1066</v>
      </c>
      <c r="E35" s="7" t="s">
        <v>1095</v>
      </c>
      <c r="F35" s="3" t="s">
        <v>16076</v>
      </c>
      <c r="G35" s="3" t="s">
        <v>16077</v>
      </c>
      <c r="H35" s="3" t="s">
        <v>16077</v>
      </c>
      <c r="I35" s="7"/>
      <c r="J35" s="3"/>
      <c r="K35" s="3"/>
    </row>
    <row r="36" spans="2:11" ht="15">
      <c r="B36" s="3" t="s">
        <v>1681</v>
      </c>
      <c r="C36" s="3" t="s">
        <v>16078</v>
      </c>
      <c r="D36" s="3" t="s">
        <v>1038</v>
      </c>
      <c r="E36" s="7"/>
      <c r="F36" s="3" t="s">
        <v>1673</v>
      </c>
      <c r="G36" s="3" t="s">
        <v>1674</v>
      </c>
      <c r="H36" s="3" t="s">
        <v>2359</v>
      </c>
      <c r="I36" s="7"/>
      <c r="J36" s="3"/>
      <c r="K3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8"/>
  <dimension ref="A1:K7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16079</v>
      </c>
      <c r="D4" s="4" t="s">
        <v>1019</v>
      </c>
      <c r="E4" s="3" t="s">
        <v>494</v>
      </c>
    </row>
    <row r="5" spans="1:11" ht="16">
      <c r="B5" s="4" t="s">
        <v>1020</v>
      </c>
      <c r="C5" s="13" t="s">
        <v>497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495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16080</v>
      </c>
      <c r="D9" s="3" t="s">
        <v>1038</v>
      </c>
      <c r="E9" s="7"/>
      <c r="F9" s="3" t="s">
        <v>16081</v>
      </c>
      <c r="G9" s="3" t="s">
        <v>16082</v>
      </c>
      <c r="H9" s="3" t="s">
        <v>16083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16084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16085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16086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16087</v>
      </c>
      <c r="D13" s="3" t="s">
        <v>1038</v>
      </c>
      <c r="E13" s="7"/>
      <c r="F13" s="3" t="s">
        <v>16088</v>
      </c>
      <c r="G13" s="3" t="s">
        <v>16082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16089</v>
      </c>
      <c r="D14" s="3" t="s">
        <v>1573</v>
      </c>
      <c r="E14" s="7"/>
      <c r="F14" s="3" t="s">
        <v>16090</v>
      </c>
      <c r="G14" s="3" t="s">
        <v>16091</v>
      </c>
      <c r="H14" s="3" t="s">
        <v>1098</v>
      </c>
      <c r="I14" s="7" t="s">
        <v>1099</v>
      </c>
      <c r="J14" s="3"/>
      <c r="K14" s="3"/>
    </row>
    <row r="15" spans="1:11" ht="15">
      <c r="B15" s="3" t="s">
        <v>1877</v>
      </c>
      <c r="C15" s="3" t="s">
        <v>16092</v>
      </c>
      <c r="D15" s="3" t="s">
        <v>1038</v>
      </c>
      <c r="E15" s="7"/>
      <c r="F15" s="3" t="s">
        <v>16093</v>
      </c>
      <c r="G15" s="3" t="s">
        <v>16094</v>
      </c>
      <c r="H15" s="3" t="s">
        <v>1098</v>
      </c>
      <c r="I15" s="7" t="s">
        <v>1076</v>
      </c>
      <c r="J15" s="3"/>
      <c r="K15" s="3"/>
    </row>
    <row r="16" spans="1:11" ht="15">
      <c r="B16" s="3" t="s">
        <v>1161</v>
      </c>
      <c r="C16" s="3" t="s">
        <v>16095</v>
      </c>
      <c r="D16" s="3" t="s">
        <v>1038</v>
      </c>
      <c r="E16" s="7"/>
      <c r="F16" s="3" t="s">
        <v>16096</v>
      </c>
      <c r="G16" s="3" t="s">
        <v>16097</v>
      </c>
      <c r="H16" s="3" t="s">
        <v>1098</v>
      </c>
      <c r="I16" s="7" t="s">
        <v>6527</v>
      </c>
      <c r="J16" s="3"/>
      <c r="K16" s="3"/>
    </row>
    <row r="17" spans="2:11" ht="15">
      <c r="B17" s="3" t="s">
        <v>1882</v>
      </c>
      <c r="C17" s="3" t="s">
        <v>16098</v>
      </c>
      <c r="D17" s="3" t="s">
        <v>1038</v>
      </c>
      <c r="E17" s="7"/>
      <c r="F17" s="3" t="s">
        <v>16099</v>
      </c>
      <c r="G17" s="3" t="s">
        <v>16100</v>
      </c>
      <c r="H17" s="3" t="s">
        <v>1098</v>
      </c>
      <c r="I17" s="7" t="s">
        <v>1076</v>
      </c>
      <c r="J17" s="3"/>
      <c r="K17" s="3"/>
    </row>
    <row r="18" spans="2:11" ht="15">
      <c r="B18" s="3" t="s">
        <v>1582</v>
      </c>
      <c r="C18" s="3" t="s">
        <v>16101</v>
      </c>
      <c r="D18" s="3" t="s">
        <v>1038</v>
      </c>
      <c r="E18" s="7"/>
      <c r="F18" s="3" t="s">
        <v>16102</v>
      </c>
      <c r="G18" s="3" t="s">
        <v>16103</v>
      </c>
      <c r="H18" s="3" t="s">
        <v>1098</v>
      </c>
      <c r="I18" s="7" t="s">
        <v>1076</v>
      </c>
      <c r="J18" s="3"/>
      <c r="K18" s="3"/>
    </row>
    <row r="19" spans="2:11" ht="15">
      <c r="B19" s="3" t="s">
        <v>1886</v>
      </c>
      <c r="C19" s="3" t="s">
        <v>16104</v>
      </c>
      <c r="D19" s="3" t="s">
        <v>1038</v>
      </c>
      <c r="E19" s="7"/>
      <c r="F19" s="3" t="s">
        <v>16105</v>
      </c>
      <c r="G19" s="3" t="s">
        <v>16106</v>
      </c>
      <c r="H19" s="3" t="s">
        <v>1098</v>
      </c>
      <c r="I19" s="7" t="s">
        <v>6527</v>
      </c>
      <c r="J19" s="3"/>
      <c r="K19" s="3"/>
    </row>
    <row r="20" spans="2:11" ht="15">
      <c r="B20" s="3" t="s">
        <v>1890</v>
      </c>
      <c r="C20" s="3" t="s">
        <v>16107</v>
      </c>
      <c r="D20" s="3" t="s">
        <v>2192</v>
      </c>
      <c r="E20" s="7"/>
      <c r="F20" s="3" t="s">
        <v>16108</v>
      </c>
      <c r="G20" s="3" t="s">
        <v>16109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16110</v>
      </c>
      <c r="D21" s="3" t="s">
        <v>1038</v>
      </c>
      <c r="E21" s="7"/>
      <c r="F21" s="3" t="s">
        <v>16111</v>
      </c>
      <c r="G21" s="3" t="s">
        <v>16112</v>
      </c>
      <c r="H21" s="3" t="s">
        <v>1098</v>
      </c>
      <c r="I21" s="7" t="s">
        <v>6527</v>
      </c>
      <c r="J21" s="3"/>
      <c r="K21" s="3"/>
    </row>
    <row r="22" spans="2:11" ht="15">
      <c r="B22" s="3" t="s">
        <v>1895</v>
      </c>
      <c r="C22" s="3" t="s">
        <v>16113</v>
      </c>
      <c r="D22" s="3" t="s">
        <v>1066</v>
      </c>
      <c r="E22" s="7" t="s">
        <v>1095</v>
      </c>
      <c r="F22" s="3" t="s">
        <v>16114</v>
      </c>
      <c r="G22" s="3" t="s">
        <v>16115</v>
      </c>
      <c r="H22" s="3" t="s">
        <v>1098</v>
      </c>
      <c r="I22" s="7" t="s">
        <v>1099</v>
      </c>
      <c r="J22" s="3"/>
      <c r="K22" s="3"/>
    </row>
    <row r="23" spans="2:11" ht="15">
      <c r="B23" s="3" t="s">
        <v>1588</v>
      </c>
      <c r="C23" s="3" t="s">
        <v>16116</v>
      </c>
      <c r="D23" s="3" t="s">
        <v>2192</v>
      </c>
      <c r="E23" s="7"/>
      <c r="F23" s="3" t="s">
        <v>16117</v>
      </c>
      <c r="G23" s="3" t="s">
        <v>16118</v>
      </c>
      <c r="H23" s="3" t="s">
        <v>1098</v>
      </c>
      <c r="I23" s="7" t="s">
        <v>1054</v>
      </c>
      <c r="J23" s="3"/>
      <c r="K23" s="3"/>
    </row>
    <row r="24" spans="2:11" ht="15">
      <c r="B24" s="3" t="s">
        <v>1899</v>
      </c>
      <c r="C24" s="3" t="s">
        <v>16119</v>
      </c>
      <c r="D24" s="3" t="s">
        <v>2192</v>
      </c>
      <c r="E24" s="7"/>
      <c r="F24" s="3" t="s">
        <v>16120</v>
      </c>
      <c r="G24" s="3" t="s">
        <v>16121</v>
      </c>
      <c r="H24" s="3" t="s">
        <v>1098</v>
      </c>
      <c r="I24" s="7" t="s">
        <v>1054</v>
      </c>
      <c r="J24" s="3"/>
      <c r="K24" s="3"/>
    </row>
    <row r="25" spans="2:11" ht="15">
      <c r="B25" s="3" t="s">
        <v>1902</v>
      </c>
      <c r="C25" s="3" t="s">
        <v>16122</v>
      </c>
      <c r="D25" s="3" t="s">
        <v>1573</v>
      </c>
      <c r="E25" s="7"/>
      <c r="F25" s="3" t="s">
        <v>16123</v>
      </c>
      <c r="G25" s="3" t="s">
        <v>16124</v>
      </c>
      <c r="H25" s="3" t="s">
        <v>1098</v>
      </c>
      <c r="I25" s="7" t="s">
        <v>6527</v>
      </c>
      <c r="J25" s="3"/>
      <c r="K25" s="3"/>
    </row>
    <row r="26" spans="2:11" ht="15">
      <c r="B26" s="3" t="s">
        <v>1146</v>
      </c>
      <c r="C26" s="3" t="s">
        <v>16125</v>
      </c>
      <c r="D26" s="3" t="s">
        <v>1066</v>
      </c>
      <c r="E26" s="7" t="s">
        <v>1095</v>
      </c>
      <c r="F26" s="3" t="s">
        <v>16126</v>
      </c>
      <c r="G26" s="3" t="s">
        <v>16127</v>
      </c>
      <c r="H26" s="3" t="s">
        <v>1098</v>
      </c>
      <c r="I26" s="7" t="s">
        <v>1099</v>
      </c>
      <c r="J26" s="3"/>
      <c r="K26" s="3"/>
    </row>
    <row r="27" spans="2:11" ht="15">
      <c r="B27" s="3" t="s">
        <v>1906</v>
      </c>
      <c r="C27" s="3" t="s">
        <v>16128</v>
      </c>
      <c r="D27" s="3" t="s">
        <v>1038</v>
      </c>
      <c r="E27" s="7"/>
      <c r="F27" s="3" t="s">
        <v>16129</v>
      </c>
      <c r="G27" s="3" t="s">
        <v>16130</v>
      </c>
      <c r="H27" s="3" t="s">
        <v>1098</v>
      </c>
      <c r="I27" s="7" t="s">
        <v>6527</v>
      </c>
      <c r="J27" s="3"/>
      <c r="K27" s="3"/>
    </row>
    <row r="28" spans="2:11" ht="15">
      <c r="B28" s="3" t="s">
        <v>1909</v>
      </c>
      <c r="C28" s="3" t="s">
        <v>16131</v>
      </c>
      <c r="D28" s="3" t="s">
        <v>1038</v>
      </c>
      <c r="E28" s="7"/>
      <c r="F28" s="3" t="s">
        <v>16132</v>
      </c>
      <c r="G28" s="3" t="s">
        <v>16133</v>
      </c>
      <c r="H28" s="3" t="s">
        <v>1098</v>
      </c>
      <c r="I28" s="7" t="s">
        <v>6527</v>
      </c>
      <c r="J28" s="3"/>
      <c r="K28" s="3"/>
    </row>
    <row r="29" spans="2:11" ht="15">
      <c r="B29" s="3" t="s">
        <v>1301</v>
      </c>
      <c r="C29" s="3" t="s">
        <v>16134</v>
      </c>
      <c r="D29" s="3" t="s">
        <v>1038</v>
      </c>
      <c r="E29" s="7"/>
      <c r="F29" s="3" t="s">
        <v>16135</v>
      </c>
      <c r="G29" s="3" t="s">
        <v>16136</v>
      </c>
      <c r="H29" s="3" t="s">
        <v>1098</v>
      </c>
      <c r="I29" s="7" t="s">
        <v>6527</v>
      </c>
      <c r="J29" s="3"/>
      <c r="K29" s="3"/>
    </row>
    <row r="30" spans="2:11" ht="15">
      <c r="B30" s="3" t="s">
        <v>1912</v>
      </c>
      <c r="C30" s="3" t="s">
        <v>16137</v>
      </c>
      <c r="D30" s="3" t="s">
        <v>1038</v>
      </c>
      <c r="E30" s="7"/>
      <c r="F30" s="3" t="s">
        <v>16138</v>
      </c>
      <c r="G30" s="3" t="s">
        <v>16139</v>
      </c>
      <c r="H30" s="3" t="s">
        <v>1098</v>
      </c>
      <c r="I30" s="7" t="s">
        <v>6527</v>
      </c>
      <c r="J30" s="3"/>
      <c r="K30" s="3"/>
    </row>
    <row r="31" spans="2:11" ht="15">
      <c r="B31" s="3" t="s">
        <v>1140</v>
      </c>
      <c r="C31" s="3" t="s">
        <v>16140</v>
      </c>
      <c r="D31" s="3" t="s">
        <v>2192</v>
      </c>
      <c r="E31" s="7"/>
      <c r="F31" s="3" t="s">
        <v>16141</v>
      </c>
      <c r="G31" s="3" t="s">
        <v>16142</v>
      </c>
      <c r="H31" s="3" t="s">
        <v>1098</v>
      </c>
      <c r="I31" s="7" t="s">
        <v>1099</v>
      </c>
      <c r="J31" s="3"/>
      <c r="K31" s="3"/>
    </row>
    <row r="32" spans="2:11" ht="15">
      <c r="B32" s="3" t="s">
        <v>1169</v>
      </c>
      <c r="C32" s="3" t="s">
        <v>16143</v>
      </c>
      <c r="D32" s="3" t="s">
        <v>1038</v>
      </c>
      <c r="E32" s="7"/>
      <c r="F32" s="3" t="s">
        <v>16144</v>
      </c>
      <c r="G32" s="3" t="s">
        <v>16145</v>
      </c>
      <c r="H32" s="3" t="s">
        <v>1098</v>
      </c>
      <c r="I32" s="7" t="s">
        <v>6527</v>
      </c>
      <c r="J32" s="3"/>
      <c r="K32" s="3"/>
    </row>
    <row r="33" spans="2:11" ht="15">
      <c r="B33" s="3" t="s">
        <v>1319</v>
      </c>
      <c r="C33" s="3" t="s">
        <v>16146</v>
      </c>
      <c r="D33" s="3" t="s">
        <v>1038</v>
      </c>
      <c r="E33" s="7"/>
      <c r="F33" s="3" t="s">
        <v>16147</v>
      </c>
      <c r="G33" s="3" t="s">
        <v>16148</v>
      </c>
      <c r="H33" s="3" t="s">
        <v>1098</v>
      </c>
      <c r="I33" s="7" t="s">
        <v>6527</v>
      </c>
      <c r="J33" s="3"/>
      <c r="K33" s="3"/>
    </row>
    <row r="34" spans="2:11" ht="15">
      <c r="B34" s="3" t="s">
        <v>1472</v>
      </c>
      <c r="C34" s="3" t="s">
        <v>16149</v>
      </c>
      <c r="D34" s="3" t="s">
        <v>1038</v>
      </c>
      <c r="E34" s="7"/>
      <c r="F34" s="3" t="s">
        <v>16150</v>
      </c>
      <c r="G34" s="3" t="s">
        <v>16151</v>
      </c>
      <c r="H34" s="3" t="s">
        <v>1098</v>
      </c>
      <c r="I34" s="7" t="s">
        <v>6527</v>
      </c>
      <c r="J34" s="3"/>
      <c r="K34" s="3"/>
    </row>
    <row r="35" spans="2:11" ht="15">
      <c r="B35" s="3" t="s">
        <v>1567</v>
      </c>
      <c r="C35" s="3" t="s">
        <v>16152</v>
      </c>
      <c r="D35" s="3" t="s">
        <v>1038</v>
      </c>
      <c r="E35" s="7"/>
      <c r="F35" s="3" t="s">
        <v>16153</v>
      </c>
      <c r="G35" s="3" t="s">
        <v>16154</v>
      </c>
      <c r="H35" s="3" t="s">
        <v>1098</v>
      </c>
      <c r="I35" s="7" t="s">
        <v>1099</v>
      </c>
      <c r="J35" s="3"/>
      <c r="K35" s="3"/>
    </row>
    <row r="36" spans="2:11" ht="15">
      <c r="B36" s="3" t="s">
        <v>1681</v>
      </c>
      <c r="C36" s="3" t="s">
        <v>16155</v>
      </c>
      <c r="D36" s="3" t="s">
        <v>1038</v>
      </c>
      <c r="E36" s="7"/>
      <c r="F36" s="3" t="s">
        <v>16156</v>
      </c>
      <c r="G36" s="3" t="s">
        <v>16157</v>
      </c>
      <c r="H36" s="3" t="s">
        <v>1098</v>
      </c>
      <c r="I36" s="7" t="s">
        <v>6527</v>
      </c>
      <c r="J36" s="3"/>
      <c r="K36" s="3"/>
    </row>
    <row r="37" spans="2:11" ht="15">
      <c r="B37" s="3" t="s">
        <v>1392</v>
      </c>
      <c r="C37" s="3" t="s">
        <v>16158</v>
      </c>
      <c r="D37" s="3" t="s">
        <v>1038</v>
      </c>
      <c r="E37" s="7"/>
      <c r="F37" s="3" t="s">
        <v>16159</v>
      </c>
      <c r="G37" s="3" t="s">
        <v>16160</v>
      </c>
      <c r="H37" s="3" t="s">
        <v>1098</v>
      </c>
      <c r="I37" s="7" t="s">
        <v>6527</v>
      </c>
      <c r="J37" s="3"/>
      <c r="K37" s="3"/>
    </row>
    <row r="38" spans="2:11" ht="15">
      <c r="B38" s="3" t="s">
        <v>1380</v>
      </c>
      <c r="C38" s="3" t="s">
        <v>16161</v>
      </c>
      <c r="D38" s="3" t="s">
        <v>1038</v>
      </c>
      <c r="E38" s="7"/>
      <c r="F38" s="3" t="s">
        <v>16162</v>
      </c>
      <c r="G38" s="3" t="s">
        <v>16163</v>
      </c>
      <c r="H38" s="3" t="s">
        <v>1098</v>
      </c>
      <c r="I38" s="7" t="s">
        <v>1099</v>
      </c>
      <c r="J38" s="3"/>
      <c r="K38" s="3"/>
    </row>
    <row r="39" spans="2:11" ht="15">
      <c r="B39" s="3" t="s">
        <v>1388</v>
      </c>
      <c r="C39" s="3" t="s">
        <v>16164</v>
      </c>
      <c r="D39" s="3" t="s">
        <v>1038</v>
      </c>
      <c r="E39" s="7"/>
      <c r="F39" s="3" t="s">
        <v>16165</v>
      </c>
      <c r="G39" s="3" t="s">
        <v>16166</v>
      </c>
      <c r="H39" s="3" t="s">
        <v>1098</v>
      </c>
      <c r="I39" s="7" t="s">
        <v>6527</v>
      </c>
      <c r="J39" s="3"/>
      <c r="K39" s="3"/>
    </row>
    <row r="40" spans="2:11" ht="15">
      <c r="B40" s="3" t="s">
        <v>1384</v>
      </c>
      <c r="C40" s="3" t="s">
        <v>16167</v>
      </c>
      <c r="D40" s="3" t="s">
        <v>1038</v>
      </c>
      <c r="E40" s="7"/>
      <c r="F40" s="3" t="s">
        <v>16168</v>
      </c>
      <c r="G40" s="3" t="s">
        <v>16169</v>
      </c>
      <c r="H40" s="3" t="s">
        <v>1098</v>
      </c>
      <c r="I40" s="7" t="s">
        <v>1099</v>
      </c>
      <c r="J40" s="3"/>
      <c r="K40" s="3"/>
    </row>
    <row r="41" spans="2:11" ht="15">
      <c r="B41" s="3" t="s">
        <v>1448</v>
      </c>
      <c r="C41" s="3" t="s">
        <v>16170</v>
      </c>
      <c r="D41" s="3" t="s">
        <v>1038</v>
      </c>
      <c r="E41" s="7"/>
      <c r="F41" s="3" t="s">
        <v>16171</v>
      </c>
      <c r="G41" s="3" t="s">
        <v>16172</v>
      </c>
      <c r="H41" s="3" t="s">
        <v>1098</v>
      </c>
      <c r="I41" s="7" t="s">
        <v>1099</v>
      </c>
      <c r="J41" s="3"/>
      <c r="K41" s="3"/>
    </row>
    <row r="42" spans="2:11" ht="15">
      <c r="B42" s="3" t="s">
        <v>1223</v>
      </c>
      <c r="C42" s="3" t="s">
        <v>16173</v>
      </c>
      <c r="D42" s="3" t="s">
        <v>1573</v>
      </c>
      <c r="E42" s="7"/>
      <c r="F42" s="3" t="s">
        <v>16174</v>
      </c>
      <c r="G42" s="3" t="s">
        <v>16175</v>
      </c>
      <c r="H42" s="3" t="s">
        <v>1098</v>
      </c>
      <c r="I42" s="7" t="s">
        <v>1099</v>
      </c>
      <c r="J42" s="3"/>
      <c r="K42" s="3"/>
    </row>
    <row r="43" spans="2:11" ht="15">
      <c r="B43" s="3" t="s">
        <v>1215</v>
      </c>
      <c r="C43" s="3" t="s">
        <v>16176</v>
      </c>
      <c r="D43" s="3" t="s">
        <v>1038</v>
      </c>
      <c r="E43" s="7"/>
      <c r="F43" s="3" t="s">
        <v>16177</v>
      </c>
      <c r="G43" s="3" t="s">
        <v>16178</v>
      </c>
      <c r="H43" s="3" t="s">
        <v>1098</v>
      </c>
      <c r="I43" s="7" t="s">
        <v>6527</v>
      </c>
      <c r="J43" s="3"/>
      <c r="K43" s="3"/>
    </row>
    <row r="44" spans="2:11" ht="15">
      <c r="B44" s="3" t="s">
        <v>1219</v>
      </c>
      <c r="C44" s="3" t="s">
        <v>16179</v>
      </c>
      <c r="D44" s="3" t="s">
        <v>1038</v>
      </c>
      <c r="E44" s="7"/>
      <c r="F44" s="3" t="s">
        <v>16180</v>
      </c>
      <c r="G44" s="3" t="s">
        <v>16181</v>
      </c>
      <c r="H44" s="3" t="s">
        <v>1098</v>
      </c>
      <c r="I44" s="7" t="s">
        <v>6527</v>
      </c>
      <c r="J44" s="3"/>
      <c r="K44" s="3"/>
    </row>
    <row r="45" spans="2:11" ht="15">
      <c r="B45" s="3" t="s">
        <v>1227</v>
      </c>
      <c r="C45" s="3" t="s">
        <v>16182</v>
      </c>
      <c r="D45" s="3" t="s">
        <v>1842</v>
      </c>
      <c r="E45" s="7"/>
      <c r="F45" s="3" t="s">
        <v>16183</v>
      </c>
      <c r="G45" s="3" t="s">
        <v>16184</v>
      </c>
      <c r="H45" s="3" t="s">
        <v>1098</v>
      </c>
      <c r="I45" s="7" t="s">
        <v>1099</v>
      </c>
      <c r="J45" s="3"/>
      <c r="K45" s="3"/>
    </row>
    <row r="46" spans="2:11" ht="15">
      <c r="B46" s="3" t="s">
        <v>1191</v>
      </c>
      <c r="C46" s="3" t="s">
        <v>16185</v>
      </c>
      <c r="D46" s="3" t="s">
        <v>1573</v>
      </c>
      <c r="E46" s="7"/>
      <c r="F46" s="3" t="s">
        <v>16186</v>
      </c>
      <c r="G46" s="3" t="s">
        <v>16187</v>
      </c>
      <c r="H46" s="3" t="s">
        <v>1098</v>
      </c>
      <c r="I46" s="7" t="s">
        <v>1099</v>
      </c>
      <c r="J46" s="3"/>
      <c r="K46" s="3"/>
    </row>
    <row r="47" spans="2:11" ht="15">
      <c r="B47" s="3" t="s">
        <v>1195</v>
      </c>
      <c r="C47" s="3" t="s">
        <v>16188</v>
      </c>
      <c r="D47" s="3" t="s">
        <v>1573</v>
      </c>
      <c r="E47" s="7"/>
      <c r="F47" s="3" t="s">
        <v>16189</v>
      </c>
      <c r="G47" s="3" t="s">
        <v>16190</v>
      </c>
      <c r="H47" s="3" t="s">
        <v>1098</v>
      </c>
      <c r="I47" s="7" t="s">
        <v>1099</v>
      </c>
      <c r="J47" s="3"/>
      <c r="K47" s="3"/>
    </row>
    <row r="48" spans="2:11" ht="15">
      <c r="B48" s="3" t="s">
        <v>1187</v>
      </c>
      <c r="C48" s="3" t="s">
        <v>16191</v>
      </c>
      <c r="D48" s="3" t="s">
        <v>2173</v>
      </c>
      <c r="E48" s="7"/>
      <c r="F48" s="3" t="s">
        <v>16192</v>
      </c>
      <c r="G48" s="3" t="s">
        <v>16193</v>
      </c>
      <c r="H48" s="3" t="s">
        <v>1098</v>
      </c>
      <c r="I48" s="7" t="s">
        <v>1099</v>
      </c>
      <c r="J48" s="3"/>
      <c r="K48" s="3"/>
    </row>
    <row r="49" spans="2:11" ht="15">
      <c r="B49" s="3" t="s">
        <v>1416</v>
      </c>
      <c r="C49" s="3" t="s">
        <v>16194</v>
      </c>
      <c r="D49" s="3" t="s">
        <v>1842</v>
      </c>
      <c r="E49" s="7"/>
      <c r="F49" s="3" t="s">
        <v>16195</v>
      </c>
      <c r="G49" s="3" t="s">
        <v>16196</v>
      </c>
      <c r="H49" s="3" t="s">
        <v>1098</v>
      </c>
      <c r="I49" s="7" t="s">
        <v>1099</v>
      </c>
      <c r="J49" s="3"/>
      <c r="K49" s="3"/>
    </row>
    <row r="50" spans="2:11" ht="15">
      <c r="B50" s="3" t="s">
        <v>1916</v>
      </c>
      <c r="C50" s="3" t="s">
        <v>16197</v>
      </c>
      <c r="D50" s="3" t="s">
        <v>1842</v>
      </c>
      <c r="E50" s="7"/>
      <c r="F50" s="3" t="s">
        <v>16198</v>
      </c>
      <c r="G50" s="3" t="s">
        <v>16199</v>
      </c>
      <c r="H50" s="3" t="s">
        <v>1098</v>
      </c>
      <c r="I50" s="7" t="s">
        <v>1099</v>
      </c>
      <c r="J50" s="3"/>
      <c r="K50" s="3"/>
    </row>
    <row r="51" spans="2:11" ht="15">
      <c r="B51" s="3" t="s">
        <v>1424</v>
      </c>
      <c r="C51" s="3" t="s">
        <v>16200</v>
      </c>
      <c r="D51" s="3" t="s">
        <v>1842</v>
      </c>
      <c r="E51" s="7"/>
      <c r="F51" s="3" t="s">
        <v>16201</v>
      </c>
      <c r="G51" s="3" t="s">
        <v>16202</v>
      </c>
      <c r="H51" s="3" t="s">
        <v>1098</v>
      </c>
      <c r="I51" s="7" t="s">
        <v>1099</v>
      </c>
      <c r="J51" s="3"/>
      <c r="K51" s="3"/>
    </row>
    <row r="52" spans="2:11" ht="15">
      <c r="B52" s="3" t="s">
        <v>1428</v>
      </c>
      <c r="C52" s="3" t="s">
        <v>16203</v>
      </c>
      <c r="D52" s="3" t="s">
        <v>2173</v>
      </c>
      <c r="E52" s="7"/>
      <c r="F52" s="3" t="s">
        <v>16204</v>
      </c>
      <c r="G52" s="3" t="s">
        <v>16205</v>
      </c>
      <c r="H52" s="3" t="s">
        <v>1098</v>
      </c>
      <c r="I52" s="7" t="s">
        <v>1099</v>
      </c>
      <c r="J52" s="3"/>
      <c r="K52" s="3"/>
    </row>
    <row r="53" spans="2:11" ht="15">
      <c r="B53" s="3" t="s">
        <v>1420</v>
      </c>
      <c r="C53" s="3" t="s">
        <v>16206</v>
      </c>
      <c r="D53" s="3" t="s">
        <v>1038</v>
      </c>
      <c r="E53" s="7"/>
      <c r="F53" s="3" t="s">
        <v>16207</v>
      </c>
      <c r="G53" s="3" t="s">
        <v>16208</v>
      </c>
      <c r="H53" s="3" t="s">
        <v>1098</v>
      </c>
      <c r="I53" s="7" t="s">
        <v>6527</v>
      </c>
      <c r="J53" s="3"/>
      <c r="K53" s="3"/>
    </row>
    <row r="54" spans="2:11" ht="15">
      <c r="B54" s="3" t="s">
        <v>1571</v>
      </c>
      <c r="C54" s="3" t="s">
        <v>16209</v>
      </c>
      <c r="D54" s="3" t="s">
        <v>2173</v>
      </c>
      <c r="E54" s="7"/>
      <c r="F54" s="3" t="s">
        <v>16210</v>
      </c>
      <c r="G54" s="3" t="s">
        <v>16211</v>
      </c>
      <c r="H54" s="3" t="s">
        <v>1098</v>
      </c>
      <c r="I54" s="7" t="s">
        <v>1099</v>
      </c>
      <c r="J54" s="3"/>
      <c r="K54" s="3"/>
    </row>
    <row r="55" spans="2:11" ht="15">
      <c r="B55" s="3" t="s">
        <v>1765</v>
      </c>
      <c r="C55" s="3" t="s">
        <v>16212</v>
      </c>
      <c r="D55" s="3" t="s">
        <v>1038</v>
      </c>
      <c r="E55" s="7"/>
      <c r="F55" s="3" t="s">
        <v>7092</v>
      </c>
      <c r="G55" s="3" t="s">
        <v>7093</v>
      </c>
      <c r="H55" s="3" t="s">
        <v>1098</v>
      </c>
      <c r="I55" s="7" t="s">
        <v>1054</v>
      </c>
      <c r="J55" s="3"/>
      <c r="K55" s="3"/>
    </row>
    <row r="56" spans="2:11" ht="15">
      <c r="B56" s="3" t="s">
        <v>1920</v>
      </c>
      <c r="C56" s="3" t="s">
        <v>16213</v>
      </c>
      <c r="D56" s="3" t="s">
        <v>1038</v>
      </c>
      <c r="E56" s="7"/>
      <c r="F56" s="3" t="s">
        <v>7095</v>
      </c>
      <c r="G56" s="3" t="s">
        <v>7096</v>
      </c>
      <c r="H56" s="3" t="s">
        <v>1098</v>
      </c>
      <c r="I56" s="7" t="s">
        <v>1054</v>
      </c>
      <c r="J56" s="3"/>
      <c r="K56" s="3"/>
    </row>
    <row r="57" spans="2:11" ht="15">
      <c r="B57" s="3" t="s">
        <v>1924</v>
      </c>
      <c r="C57" s="3" t="s">
        <v>16214</v>
      </c>
      <c r="D57" s="3" t="s">
        <v>2192</v>
      </c>
      <c r="E57" s="7"/>
      <c r="F57" s="3" t="s">
        <v>7300</v>
      </c>
      <c r="G57" s="3" t="s">
        <v>16215</v>
      </c>
      <c r="H57" s="3" t="s">
        <v>1098</v>
      </c>
      <c r="I57" s="7" t="s">
        <v>1099</v>
      </c>
      <c r="J57" s="3"/>
      <c r="K57" s="3"/>
    </row>
    <row r="58" spans="2:11" ht="15">
      <c r="B58" s="3" t="s">
        <v>1928</v>
      </c>
      <c r="C58" s="3" t="s">
        <v>16216</v>
      </c>
      <c r="D58" s="3" t="s">
        <v>2192</v>
      </c>
      <c r="E58" s="7"/>
      <c r="F58" s="3" t="s">
        <v>16217</v>
      </c>
      <c r="G58" s="3" t="s">
        <v>16218</v>
      </c>
      <c r="H58" s="3" t="s">
        <v>1098</v>
      </c>
      <c r="I58" s="7" t="s">
        <v>1099</v>
      </c>
      <c r="J58" s="3"/>
      <c r="K58" s="3"/>
    </row>
    <row r="59" spans="2:11" ht="15">
      <c r="B59" s="3" t="s">
        <v>1931</v>
      </c>
      <c r="C59" s="3" t="s">
        <v>16219</v>
      </c>
      <c r="D59" s="3" t="s">
        <v>2173</v>
      </c>
      <c r="E59" s="7"/>
      <c r="F59" s="3" t="s">
        <v>16220</v>
      </c>
      <c r="G59" s="3" t="s">
        <v>16221</v>
      </c>
      <c r="H59" s="3" t="s">
        <v>1098</v>
      </c>
      <c r="I59" s="7" t="s">
        <v>1054</v>
      </c>
      <c r="J59" s="3"/>
      <c r="K59" s="3"/>
    </row>
    <row r="60" spans="2:11" ht="15">
      <c r="B60" s="3" t="s">
        <v>1934</v>
      </c>
      <c r="C60" s="3" t="s">
        <v>16222</v>
      </c>
      <c r="D60" s="3" t="s">
        <v>2173</v>
      </c>
      <c r="E60" s="7"/>
      <c r="F60" s="3" t="s">
        <v>16223</v>
      </c>
      <c r="G60" s="3" t="s">
        <v>16224</v>
      </c>
      <c r="H60" s="3" t="s">
        <v>1098</v>
      </c>
      <c r="I60" s="7" t="s">
        <v>1049</v>
      </c>
      <c r="J60" s="3"/>
      <c r="K60" s="3"/>
    </row>
    <row r="61" spans="2:11" ht="15">
      <c r="B61" s="3" t="s">
        <v>1938</v>
      </c>
      <c r="C61" s="3" t="s">
        <v>16225</v>
      </c>
      <c r="D61" s="3" t="s">
        <v>1038</v>
      </c>
      <c r="E61" s="7"/>
      <c r="F61" s="3" t="s">
        <v>16226</v>
      </c>
      <c r="G61" s="3" t="s">
        <v>16227</v>
      </c>
      <c r="H61" s="3" t="s">
        <v>1098</v>
      </c>
      <c r="I61" s="7" t="s">
        <v>6527</v>
      </c>
      <c r="J61" s="3"/>
      <c r="K61" s="3"/>
    </row>
    <row r="62" spans="2:11" ht="15">
      <c r="B62" s="3" t="s">
        <v>1942</v>
      </c>
      <c r="C62" s="3" t="s">
        <v>16228</v>
      </c>
      <c r="D62" s="3" t="s">
        <v>1038</v>
      </c>
      <c r="E62" s="7"/>
      <c r="F62" s="3" t="s">
        <v>16229</v>
      </c>
      <c r="G62" s="3" t="s">
        <v>16230</v>
      </c>
      <c r="H62" s="3" t="s">
        <v>1098</v>
      </c>
      <c r="I62" s="7" t="s">
        <v>6527</v>
      </c>
      <c r="J62" s="3"/>
      <c r="K62" s="3"/>
    </row>
    <row r="63" spans="2:11" ht="15">
      <c r="B63" s="3" t="s">
        <v>1495</v>
      </c>
      <c r="C63" s="3" t="s">
        <v>16231</v>
      </c>
      <c r="D63" s="3" t="s">
        <v>1038</v>
      </c>
      <c r="E63" s="7"/>
      <c r="F63" s="3" t="s">
        <v>16232</v>
      </c>
      <c r="G63" s="3" t="s">
        <v>16233</v>
      </c>
      <c r="H63" s="3" t="s">
        <v>1098</v>
      </c>
      <c r="I63" s="7" t="s">
        <v>1049</v>
      </c>
      <c r="J63" s="3"/>
      <c r="K63" s="3"/>
    </row>
    <row r="64" spans="2:11" ht="15">
      <c r="B64" s="3" t="s">
        <v>1481</v>
      </c>
      <c r="C64" s="3" t="s">
        <v>16234</v>
      </c>
      <c r="D64" s="3" t="s">
        <v>1038</v>
      </c>
      <c r="E64" s="7"/>
      <c r="F64" s="3" t="s">
        <v>16235</v>
      </c>
      <c r="G64" s="3" t="s">
        <v>16236</v>
      </c>
      <c r="H64" s="3" t="s">
        <v>1098</v>
      </c>
      <c r="I64" s="7" t="s">
        <v>1076</v>
      </c>
      <c r="J64" s="3"/>
      <c r="K64" s="3"/>
    </row>
    <row r="65" spans="2:11" ht="15">
      <c r="B65" s="3" t="s">
        <v>1347</v>
      </c>
      <c r="C65" s="3" t="s">
        <v>16237</v>
      </c>
      <c r="D65" s="3" t="s">
        <v>1038</v>
      </c>
      <c r="E65" s="7"/>
      <c r="F65" s="3" t="s">
        <v>16238</v>
      </c>
      <c r="G65" s="3" t="s">
        <v>16239</v>
      </c>
      <c r="H65" s="3" t="s">
        <v>1098</v>
      </c>
      <c r="I65" s="7" t="s">
        <v>1076</v>
      </c>
      <c r="J65" s="3"/>
      <c r="K65" s="3"/>
    </row>
    <row r="66" spans="2:11" ht="15">
      <c r="B66" s="3" t="s">
        <v>1375</v>
      </c>
      <c r="C66" s="3" t="s">
        <v>16240</v>
      </c>
      <c r="D66" s="3" t="s">
        <v>1038</v>
      </c>
      <c r="E66" s="7"/>
      <c r="F66" s="3" t="s">
        <v>16241</v>
      </c>
      <c r="G66" s="3" t="s">
        <v>16242</v>
      </c>
      <c r="H66" s="3" t="s">
        <v>1098</v>
      </c>
      <c r="I66" s="7" t="s">
        <v>1076</v>
      </c>
      <c r="J66" s="3"/>
      <c r="K66" s="3"/>
    </row>
    <row r="67" spans="2:11" ht="15">
      <c r="B67" s="3" t="s">
        <v>1252</v>
      </c>
      <c r="C67" s="3" t="s">
        <v>16243</v>
      </c>
      <c r="D67" s="3" t="s">
        <v>1038</v>
      </c>
      <c r="E67" s="7"/>
      <c r="F67" s="3" t="s">
        <v>16244</v>
      </c>
      <c r="G67" s="3" t="s">
        <v>16245</v>
      </c>
      <c r="H67" s="3" t="s">
        <v>1098</v>
      </c>
      <c r="I67" s="7" t="s">
        <v>1076</v>
      </c>
      <c r="J67" s="3"/>
      <c r="K67" s="3"/>
    </row>
    <row r="68" spans="2:11" ht="15">
      <c r="B68" s="3" t="s">
        <v>1182</v>
      </c>
      <c r="C68" s="3" t="s">
        <v>16246</v>
      </c>
      <c r="D68" s="3" t="s">
        <v>1038</v>
      </c>
      <c r="E68" s="7"/>
      <c r="F68" s="3" t="s">
        <v>16247</v>
      </c>
      <c r="G68" s="3" t="s">
        <v>11125</v>
      </c>
      <c r="H68" s="3" t="s">
        <v>1098</v>
      </c>
      <c r="I68" s="7" t="s">
        <v>1076</v>
      </c>
      <c r="J68" s="3"/>
      <c r="K68" s="3"/>
    </row>
    <row r="69" spans="2:11" ht="15">
      <c r="B69" s="3" t="s">
        <v>1592</v>
      </c>
      <c r="C69" s="3" t="s">
        <v>16248</v>
      </c>
      <c r="D69" s="3" t="s">
        <v>1038</v>
      </c>
      <c r="E69" s="7"/>
      <c r="F69" s="3" t="s">
        <v>16249</v>
      </c>
      <c r="G69" s="3" t="s">
        <v>11128</v>
      </c>
      <c r="H69" s="3" t="s">
        <v>1098</v>
      </c>
      <c r="I69" s="7" t="s">
        <v>1076</v>
      </c>
      <c r="J69" s="3"/>
      <c r="K69" s="3"/>
    </row>
    <row r="70" spans="2:11" ht="15">
      <c r="B70" s="3" t="s">
        <v>1476</v>
      </c>
      <c r="C70" s="3" t="s">
        <v>16250</v>
      </c>
      <c r="D70" s="3" t="s">
        <v>1038</v>
      </c>
      <c r="E70" s="7"/>
      <c r="F70" s="3" t="s">
        <v>16251</v>
      </c>
      <c r="G70" s="3" t="s">
        <v>16252</v>
      </c>
      <c r="H70" s="3" t="s">
        <v>1098</v>
      </c>
      <c r="I70" s="7" t="s">
        <v>1076</v>
      </c>
      <c r="J70" s="3"/>
      <c r="K70" s="3"/>
    </row>
    <row r="71" spans="2:11" ht="15">
      <c r="B71" s="3" t="s">
        <v>1676</v>
      </c>
      <c r="C71" s="3" t="s">
        <v>16253</v>
      </c>
      <c r="D71" s="3" t="s">
        <v>1038</v>
      </c>
      <c r="E71" s="7"/>
      <c r="F71" s="3" t="s">
        <v>16254</v>
      </c>
      <c r="G71" s="3" t="s">
        <v>16255</v>
      </c>
      <c r="H71" s="3" t="s">
        <v>1098</v>
      </c>
      <c r="I71" s="7" t="s">
        <v>1099</v>
      </c>
      <c r="J71" s="3"/>
      <c r="K71" s="3"/>
    </row>
    <row r="72" spans="2:11" ht="15">
      <c r="B72" s="3" t="s">
        <v>1362</v>
      </c>
      <c r="C72" s="3" t="s">
        <v>16256</v>
      </c>
      <c r="D72" s="3" t="s">
        <v>1038</v>
      </c>
      <c r="E72" s="7"/>
      <c r="F72" s="3" t="s">
        <v>16257</v>
      </c>
      <c r="G72" s="3" t="s">
        <v>11083</v>
      </c>
      <c r="H72" s="3" t="s">
        <v>1098</v>
      </c>
      <c r="I72" s="7" t="s">
        <v>6527</v>
      </c>
      <c r="J72" s="3"/>
      <c r="K72" s="3"/>
    </row>
    <row r="73" spans="2:11" ht="15">
      <c r="B73" s="3" t="s">
        <v>1126</v>
      </c>
      <c r="C73" s="3" t="s">
        <v>16258</v>
      </c>
      <c r="D73" s="3" t="s">
        <v>1038</v>
      </c>
      <c r="E73" s="7"/>
      <c r="F73" s="3" t="s">
        <v>16259</v>
      </c>
      <c r="G73" s="3" t="s">
        <v>11086</v>
      </c>
      <c r="H73" s="3" t="s">
        <v>1098</v>
      </c>
      <c r="I73" s="7" t="s">
        <v>1099</v>
      </c>
      <c r="J73" s="3"/>
      <c r="K73" s="3"/>
    </row>
    <row r="74" spans="2:11" ht="15">
      <c r="B74" s="3" t="s">
        <v>1725</v>
      </c>
      <c r="C74" s="3" t="s">
        <v>16260</v>
      </c>
      <c r="D74" s="3" t="s">
        <v>1573</v>
      </c>
      <c r="E74" s="7"/>
      <c r="F74" s="3" t="s">
        <v>1615</v>
      </c>
      <c r="G74" s="3" t="s">
        <v>1616</v>
      </c>
      <c r="H74" s="3" t="s">
        <v>1617</v>
      </c>
      <c r="I74" s="7"/>
      <c r="J74" s="3" t="s">
        <v>1043</v>
      </c>
      <c r="K74" s="3" t="s">
        <v>1043</v>
      </c>
    </row>
    <row r="75" spans="2:11" ht="15">
      <c r="B75" s="3" t="s">
        <v>1173</v>
      </c>
      <c r="C75" s="3" t="s">
        <v>16261</v>
      </c>
      <c r="D75" s="3" t="s">
        <v>1038</v>
      </c>
      <c r="E75" s="7"/>
      <c r="F75" s="3" t="s">
        <v>1673</v>
      </c>
      <c r="G75" s="3" t="s">
        <v>1674</v>
      </c>
      <c r="H75" s="3" t="s">
        <v>2359</v>
      </c>
      <c r="I75" s="7"/>
      <c r="J75" s="3"/>
      <c r="K7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9"/>
  <dimension ref="A1:K5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16262</v>
      </c>
      <c r="D4" s="4" t="s">
        <v>1019</v>
      </c>
      <c r="E4" s="3" t="s">
        <v>498</v>
      </c>
    </row>
    <row r="5" spans="1:11" ht="16">
      <c r="B5" s="4" t="s">
        <v>1020</v>
      </c>
      <c r="C5" s="13" t="s">
        <v>501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499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16263</v>
      </c>
      <c r="D9" s="3" t="s">
        <v>1038</v>
      </c>
      <c r="E9" s="7"/>
      <c r="F9" s="3" t="s">
        <v>16264</v>
      </c>
      <c r="G9" s="3" t="s">
        <v>16265</v>
      </c>
      <c r="H9" s="3" t="s">
        <v>16266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16267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16268</v>
      </c>
      <c r="D11" s="3" t="s">
        <v>1038</v>
      </c>
      <c r="E11" s="7"/>
      <c r="F11" s="3" t="s">
        <v>1948</v>
      </c>
      <c r="G11" s="3" t="s">
        <v>15454</v>
      </c>
      <c r="H11" s="3" t="s">
        <v>16269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16270</v>
      </c>
      <c r="D12" s="3" t="s">
        <v>1038</v>
      </c>
      <c r="E12" s="7"/>
      <c r="F12" s="3" t="s">
        <v>1646</v>
      </c>
      <c r="G12" s="3" t="s">
        <v>1647</v>
      </c>
      <c r="H12" s="3" t="s">
        <v>1648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16271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/>
      <c r="J13" s="3" t="s">
        <v>1043</v>
      </c>
      <c r="K13" s="3" t="s">
        <v>1043</v>
      </c>
    </row>
    <row r="14" spans="1:11" ht="15">
      <c r="B14" s="3" t="s">
        <v>1165</v>
      </c>
      <c r="C14" s="3" t="s">
        <v>16272</v>
      </c>
      <c r="D14" s="3" t="s">
        <v>1573</v>
      </c>
      <c r="E14" s="7"/>
      <c r="F14" s="3" t="s">
        <v>16273</v>
      </c>
      <c r="G14" s="3" t="s">
        <v>16274</v>
      </c>
      <c r="H14" s="3" t="s">
        <v>16275</v>
      </c>
      <c r="I14" s="7"/>
      <c r="J14" s="3"/>
      <c r="K14" s="3"/>
    </row>
    <row r="15" spans="1:11" ht="15">
      <c r="B15" s="3" t="s">
        <v>1877</v>
      </c>
      <c r="C15" s="3" t="s">
        <v>16276</v>
      </c>
      <c r="D15" s="3" t="s">
        <v>1066</v>
      </c>
      <c r="E15" s="7"/>
      <c r="F15" s="3" t="s">
        <v>16277</v>
      </c>
      <c r="G15" s="3" t="s">
        <v>16278</v>
      </c>
      <c r="H15" s="3" t="s">
        <v>16279</v>
      </c>
      <c r="I15" s="7"/>
      <c r="J15" s="3"/>
      <c r="K15" s="3"/>
    </row>
    <row r="16" spans="1:11" ht="15">
      <c r="B16" s="3" t="s">
        <v>1161</v>
      </c>
      <c r="C16" s="3" t="s">
        <v>16280</v>
      </c>
      <c r="D16" s="3" t="s">
        <v>1038</v>
      </c>
      <c r="E16" s="7"/>
      <c r="F16" s="3" t="s">
        <v>16281</v>
      </c>
      <c r="G16" s="3" t="s">
        <v>16282</v>
      </c>
      <c r="H16" s="3" t="s">
        <v>16283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16284</v>
      </c>
      <c r="D17" s="3" t="s">
        <v>1038</v>
      </c>
      <c r="E17" s="7"/>
      <c r="F17" s="3" t="s">
        <v>16285</v>
      </c>
      <c r="G17" s="3" t="s">
        <v>16286</v>
      </c>
      <c r="H17" s="3" t="s">
        <v>16287</v>
      </c>
      <c r="I17" s="7" t="s">
        <v>1049</v>
      </c>
      <c r="J17" s="3"/>
      <c r="K17" s="3"/>
    </row>
    <row r="18" spans="2:11" ht="15">
      <c r="B18" s="3" t="s">
        <v>1582</v>
      </c>
      <c r="C18" s="3" t="s">
        <v>16288</v>
      </c>
      <c r="D18" s="3" t="s">
        <v>1038</v>
      </c>
      <c r="E18" s="7"/>
      <c r="F18" s="3" t="s">
        <v>16289</v>
      </c>
      <c r="G18" s="3" t="s">
        <v>16290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16291</v>
      </c>
      <c r="D19" s="3" t="s">
        <v>1038</v>
      </c>
      <c r="E19" s="7"/>
      <c r="F19" s="3" t="s">
        <v>16292</v>
      </c>
      <c r="G19" s="3" t="s">
        <v>16293</v>
      </c>
      <c r="H19" s="3" t="s">
        <v>16294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16295</v>
      </c>
      <c r="D20" s="3" t="s">
        <v>1038</v>
      </c>
      <c r="E20" s="7"/>
      <c r="F20" s="3" t="s">
        <v>16296</v>
      </c>
      <c r="G20" s="3" t="s">
        <v>16297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16298</v>
      </c>
      <c r="D21" s="3" t="s">
        <v>1038</v>
      </c>
      <c r="E21" s="7"/>
      <c r="F21" s="3" t="s">
        <v>16299</v>
      </c>
      <c r="G21" s="3" t="s">
        <v>16300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16301</v>
      </c>
      <c r="D22" s="3" t="s">
        <v>1573</v>
      </c>
      <c r="E22" s="7"/>
      <c r="F22" s="3" t="s">
        <v>16302</v>
      </c>
      <c r="G22" s="3" t="s">
        <v>16303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16304</v>
      </c>
      <c r="D23" s="3" t="s">
        <v>1573</v>
      </c>
      <c r="E23" s="7"/>
      <c r="F23" s="3" t="s">
        <v>16305</v>
      </c>
      <c r="G23" s="3" t="s">
        <v>16306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16307</v>
      </c>
      <c r="D24" s="3" t="s">
        <v>1038</v>
      </c>
      <c r="E24" s="7"/>
      <c r="F24" s="3" t="s">
        <v>16308</v>
      </c>
      <c r="G24" s="3" t="s">
        <v>16309</v>
      </c>
      <c r="H24" s="3" t="s">
        <v>16310</v>
      </c>
      <c r="I24" s="7" t="s">
        <v>1049</v>
      </c>
      <c r="J24" s="3"/>
      <c r="K24" s="3"/>
    </row>
    <row r="25" spans="2:11" ht="15">
      <c r="B25" s="3" t="s">
        <v>1902</v>
      </c>
      <c r="C25" s="3" t="s">
        <v>16311</v>
      </c>
      <c r="D25" s="3" t="s">
        <v>1066</v>
      </c>
      <c r="E25" s="7"/>
      <c r="F25" s="3" t="s">
        <v>16312</v>
      </c>
      <c r="G25" s="3" t="s">
        <v>16313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16314</v>
      </c>
      <c r="D26" s="3" t="s">
        <v>1038</v>
      </c>
      <c r="E26" s="7"/>
      <c r="F26" s="3" t="s">
        <v>16315</v>
      </c>
      <c r="G26" s="3" t="s">
        <v>16316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16317</v>
      </c>
      <c r="D27" s="3" t="s">
        <v>1038</v>
      </c>
      <c r="E27" s="7"/>
      <c r="F27" s="3" t="s">
        <v>16318</v>
      </c>
      <c r="G27" s="3" t="s">
        <v>16319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16320</v>
      </c>
      <c r="D28" s="3" t="s">
        <v>1038</v>
      </c>
      <c r="E28" s="7"/>
      <c r="F28" s="3" t="s">
        <v>16321</v>
      </c>
      <c r="G28" s="3" t="s">
        <v>16322</v>
      </c>
      <c r="H28" s="3" t="s">
        <v>16323</v>
      </c>
      <c r="I28" s="7" t="s">
        <v>1049</v>
      </c>
      <c r="J28" s="3"/>
      <c r="K28" s="3"/>
    </row>
    <row r="29" spans="2:11" ht="15">
      <c r="B29" s="3" t="s">
        <v>1301</v>
      </c>
      <c r="C29" s="3" t="s">
        <v>16324</v>
      </c>
      <c r="D29" s="3" t="s">
        <v>1038</v>
      </c>
      <c r="E29" s="7"/>
      <c r="F29" s="3" t="s">
        <v>16325</v>
      </c>
      <c r="G29" s="3" t="s">
        <v>16326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16327</v>
      </c>
      <c r="D30" s="3" t="s">
        <v>1573</v>
      </c>
      <c r="E30" s="7"/>
      <c r="F30" s="3" t="s">
        <v>16328</v>
      </c>
      <c r="G30" s="3" t="s">
        <v>16329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16330</v>
      </c>
      <c r="D31" s="3" t="s">
        <v>2173</v>
      </c>
      <c r="E31" s="7"/>
      <c r="F31" s="3" t="s">
        <v>16331</v>
      </c>
      <c r="G31" s="3" t="s">
        <v>16332</v>
      </c>
      <c r="H31" s="3" t="s">
        <v>16333</v>
      </c>
      <c r="I31" s="7"/>
      <c r="J31" s="3"/>
      <c r="K31" s="3"/>
    </row>
    <row r="32" spans="2:11" ht="15">
      <c r="B32" s="3" t="s">
        <v>1169</v>
      </c>
      <c r="C32" s="3" t="s">
        <v>16334</v>
      </c>
      <c r="D32" s="3" t="s">
        <v>2173</v>
      </c>
      <c r="E32" s="7"/>
      <c r="F32" s="3" t="s">
        <v>16335</v>
      </c>
      <c r="G32" s="3" t="s">
        <v>16336</v>
      </c>
      <c r="H32" s="3" t="s">
        <v>16337</v>
      </c>
      <c r="I32" s="7"/>
      <c r="J32" s="3"/>
      <c r="K32" s="3"/>
    </row>
    <row r="33" spans="2:11" ht="15">
      <c r="B33" s="3" t="s">
        <v>1319</v>
      </c>
      <c r="C33" s="3" t="s">
        <v>16338</v>
      </c>
      <c r="D33" s="3" t="s">
        <v>2173</v>
      </c>
      <c r="E33" s="7"/>
      <c r="F33" s="3" t="s">
        <v>16339</v>
      </c>
      <c r="G33" s="3" t="s">
        <v>16340</v>
      </c>
      <c r="H33" s="3" t="s">
        <v>16341</v>
      </c>
      <c r="I33" s="7"/>
      <c r="J33" s="3"/>
      <c r="K33" s="3"/>
    </row>
    <row r="34" spans="2:11" ht="15">
      <c r="B34" s="3" t="s">
        <v>1472</v>
      </c>
      <c r="C34" s="3" t="s">
        <v>16342</v>
      </c>
      <c r="D34" s="3" t="s">
        <v>2173</v>
      </c>
      <c r="E34" s="7"/>
      <c r="F34" s="3" t="s">
        <v>16343</v>
      </c>
      <c r="G34" s="3" t="s">
        <v>16344</v>
      </c>
      <c r="H34" s="3" t="s">
        <v>1098</v>
      </c>
      <c r="I34" s="7"/>
      <c r="J34" s="3"/>
      <c r="K34" s="3"/>
    </row>
    <row r="35" spans="2:11" ht="15">
      <c r="B35" s="3" t="s">
        <v>1567</v>
      </c>
      <c r="C35" s="3" t="s">
        <v>16345</v>
      </c>
      <c r="D35" s="3" t="s">
        <v>1573</v>
      </c>
      <c r="E35" s="7"/>
      <c r="F35" s="3" t="s">
        <v>16346</v>
      </c>
      <c r="G35" s="3" t="s">
        <v>16347</v>
      </c>
      <c r="H35" s="3" t="s">
        <v>1098</v>
      </c>
      <c r="I35" s="7"/>
      <c r="J35" s="3"/>
      <c r="K35" s="3"/>
    </row>
    <row r="36" spans="2:11" ht="15">
      <c r="B36" s="3" t="s">
        <v>1681</v>
      </c>
      <c r="C36" s="3" t="s">
        <v>16348</v>
      </c>
      <c r="D36" s="3" t="s">
        <v>2173</v>
      </c>
      <c r="E36" s="7"/>
      <c r="F36" s="3" t="s">
        <v>16349</v>
      </c>
      <c r="G36" s="3" t="s">
        <v>16350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16351</v>
      </c>
      <c r="D37" s="3" t="s">
        <v>1573</v>
      </c>
      <c r="E37" s="7"/>
      <c r="F37" s="3" t="s">
        <v>16352</v>
      </c>
      <c r="G37" s="3" t="s">
        <v>16353</v>
      </c>
      <c r="H37" s="3" t="s">
        <v>1098</v>
      </c>
      <c r="I37" s="7"/>
      <c r="J37" s="3"/>
      <c r="K37" s="3"/>
    </row>
    <row r="38" spans="2:11" ht="15">
      <c r="B38" s="3" t="s">
        <v>1380</v>
      </c>
      <c r="C38" s="3" t="s">
        <v>16354</v>
      </c>
      <c r="D38" s="3" t="s">
        <v>2173</v>
      </c>
      <c r="E38" s="7"/>
      <c r="F38" s="3" t="s">
        <v>16355</v>
      </c>
      <c r="G38" s="3" t="s">
        <v>16356</v>
      </c>
      <c r="H38" s="3" t="s">
        <v>1098</v>
      </c>
      <c r="I38" s="7"/>
      <c r="J38" s="3"/>
      <c r="K38" s="3"/>
    </row>
    <row r="39" spans="2:11" ht="15">
      <c r="B39" s="3" t="s">
        <v>1388</v>
      </c>
      <c r="C39" s="3" t="s">
        <v>16357</v>
      </c>
      <c r="D39" s="3" t="s">
        <v>1573</v>
      </c>
      <c r="E39" s="7"/>
      <c r="F39" s="3" t="s">
        <v>16358</v>
      </c>
      <c r="G39" s="3" t="s">
        <v>16359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16360</v>
      </c>
      <c r="D40" s="3" t="s">
        <v>2173</v>
      </c>
      <c r="E40" s="7"/>
      <c r="F40" s="3" t="s">
        <v>16361</v>
      </c>
      <c r="G40" s="3" t="s">
        <v>16362</v>
      </c>
      <c r="H40" s="3" t="s">
        <v>1098</v>
      </c>
      <c r="I40" s="7"/>
      <c r="J40" s="3"/>
      <c r="K40" s="3"/>
    </row>
    <row r="41" spans="2:11" ht="15">
      <c r="B41" s="3" t="s">
        <v>1448</v>
      </c>
      <c r="C41" s="3" t="s">
        <v>16363</v>
      </c>
      <c r="D41" s="3" t="s">
        <v>1038</v>
      </c>
      <c r="E41" s="7"/>
      <c r="F41" s="3" t="s">
        <v>16364</v>
      </c>
      <c r="G41" s="3" t="s">
        <v>16365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1223</v>
      </c>
      <c r="C42" s="3" t="s">
        <v>16366</v>
      </c>
      <c r="D42" s="3" t="s">
        <v>1038</v>
      </c>
      <c r="E42" s="7"/>
      <c r="F42" s="3" t="s">
        <v>16367</v>
      </c>
      <c r="G42" s="3" t="s">
        <v>16368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1215</v>
      </c>
      <c r="C43" s="3" t="s">
        <v>16369</v>
      </c>
      <c r="D43" s="3" t="s">
        <v>1038</v>
      </c>
      <c r="E43" s="7"/>
      <c r="F43" s="3" t="s">
        <v>16370</v>
      </c>
      <c r="G43" s="3" t="s">
        <v>16371</v>
      </c>
      <c r="H43" s="3" t="s">
        <v>1098</v>
      </c>
      <c r="I43" s="7" t="s">
        <v>1049</v>
      </c>
      <c r="J43" s="3"/>
      <c r="K43" s="3"/>
    </row>
    <row r="44" spans="2:11" ht="15">
      <c r="B44" s="3" t="s">
        <v>1219</v>
      </c>
      <c r="C44" s="3" t="s">
        <v>16372</v>
      </c>
      <c r="D44" s="3" t="s">
        <v>1038</v>
      </c>
      <c r="E44" s="7"/>
      <c r="F44" s="3" t="s">
        <v>16373</v>
      </c>
      <c r="G44" s="3" t="s">
        <v>16374</v>
      </c>
      <c r="H44" s="3" t="s">
        <v>1098</v>
      </c>
      <c r="I44" s="7" t="s">
        <v>1049</v>
      </c>
      <c r="J44" s="3"/>
      <c r="K44" s="3"/>
    </row>
    <row r="45" spans="2:11" ht="15">
      <c r="B45" s="3" t="s">
        <v>1227</v>
      </c>
      <c r="C45" s="3" t="s">
        <v>16375</v>
      </c>
      <c r="D45" s="3" t="s">
        <v>1038</v>
      </c>
      <c r="E45" s="7"/>
      <c r="F45" s="3" t="s">
        <v>16376</v>
      </c>
      <c r="G45" s="3" t="s">
        <v>16377</v>
      </c>
      <c r="H45" s="3" t="s">
        <v>1098</v>
      </c>
      <c r="I45" s="7" t="s">
        <v>1049</v>
      </c>
      <c r="J45" s="3"/>
      <c r="K45" s="3"/>
    </row>
    <row r="46" spans="2:11" ht="15">
      <c r="B46" s="3" t="s">
        <v>1191</v>
      </c>
      <c r="C46" s="3" t="s">
        <v>16378</v>
      </c>
      <c r="D46" s="3" t="s">
        <v>1038</v>
      </c>
      <c r="E46" s="7"/>
      <c r="F46" s="3" t="s">
        <v>16379</v>
      </c>
      <c r="G46" s="3" t="s">
        <v>16380</v>
      </c>
      <c r="H46" s="3" t="s">
        <v>1098</v>
      </c>
      <c r="I46" s="7" t="s">
        <v>1049</v>
      </c>
      <c r="J46" s="3"/>
      <c r="K46" s="3"/>
    </row>
    <row r="47" spans="2:11" ht="15">
      <c r="B47" s="3" t="s">
        <v>1195</v>
      </c>
      <c r="C47" s="3" t="s">
        <v>16381</v>
      </c>
      <c r="D47" s="3" t="s">
        <v>1038</v>
      </c>
      <c r="E47" s="7"/>
      <c r="F47" s="3" t="s">
        <v>16382</v>
      </c>
      <c r="G47" s="3" t="s">
        <v>16383</v>
      </c>
      <c r="H47" s="3" t="s">
        <v>1098</v>
      </c>
      <c r="I47" s="7" t="s">
        <v>1049</v>
      </c>
      <c r="J47" s="3"/>
      <c r="K47" s="3"/>
    </row>
    <row r="48" spans="2:11" ht="15">
      <c r="B48" s="3" t="s">
        <v>1187</v>
      </c>
      <c r="C48" s="3" t="s">
        <v>16384</v>
      </c>
      <c r="D48" s="3" t="s">
        <v>1573</v>
      </c>
      <c r="E48" s="7"/>
      <c r="F48" s="3" t="s">
        <v>16385</v>
      </c>
      <c r="G48" s="3" t="s">
        <v>16386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16387</v>
      </c>
      <c r="D49" s="3" t="s">
        <v>1038</v>
      </c>
      <c r="E49" s="7"/>
      <c r="F49" s="3" t="s">
        <v>16388</v>
      </c>
      <c r="G49" s="3" t="s">
        <v>16389</v>
      </c>
      <c r="H49" s="3" t="s">
        <v>1098</v>
      </c>
      <c r="I49" s="7" t="s">
        <v>1049</v>
      </c>
      <c r="J49" s="3"/>
      <c r="K49" s="3"/>
    </row>
    <row r="50" spans="2:11" ht="15">
      <c r="B50" s="3" t="s">
        <v>1916</v>
      </c>
      <c r="C50" s="3" t="s">
        <v>16390</v>
      </c>
      <c r="D50" s="3" t="s">
        <v>1038</v>
      </c>
      <c r="E50" s="7"/>
      <c r="F50" s="3" t="s">
        <v>16391</v>
      </c>
      <c r="G50" s="3" t="s">
        <v>16392</v>
      </c>
      <c r="H50" s="3" t="s">
        <v>1098</v>
      </c>
      <c r="I50" s="7" t="s">
        <v>1049</v>
      </c>
      <c r="J50" s="3"/>
      <c r="K50" s="3"/>
    </row>
    <row r="51" spans="2:11" ht="15">
      <c r="B51" s="3" t="s">
        <v>1424</v>
      </c>
      <c r="C51" s="3" t="s">
        <v>16393</v>
      </c>
      <c r="D51" s="3" t="s">
        <v>1038</v>
      </c>
      <c r="E51" s="7"/>
      <c r="F51" s="3" t="s">
        <v>16394</v>
      </c>
      <c r="G51" s="3" t="s">
        <v>16395</v>
      </c>
      <c r="H51" s="3" t="s">
        <v>16396</v>
      </c>
      <c r="I51" s="7" t="s">
        <v>1866</v>
      </c>
      <c r="J51" s="3"/>
      <c r="K51" s="3"/>
    </row>
    <row r="52" spans="2:11" ht="15">
      <c r="B52" s="3" t="s">
        <v>1428</v>
      </c>
      <c r="C52" s="3" t="s">
        <v>16397</v>
      </c>
      <c r="D52" s="3" t="s">
        <v>1038</v>
      </c>
      <c r="E52" s="7"/>
      <c r="F52" s="3" t="s">
        <v>16398</v>
      </c>
      <c r="G52" s="3" t="s">
        <v>16399</v>
      </c>
      <c r="H52" s="3" t="s">
        <v>16400</v>
      </c>
      <c r="I52" s="7" t="s">
        <v>1049</v>
      </c>
      <c r="J52" s="3"/>
      <c r="K52" s="3"/>
    </row>
    <row r="53" spans="2:11" ht="15">
      <c r="B53" s="3" t="s">
        <v>1420</v>
      </c>
      <c r="C53" s="3" t="s">
        <v>16401</v>
      </c>
      <c r="D53" s="3" t="s">
        <v>1066</v>
      </c>
      <c r="E53" s="7" t="s">
        <v>16402</v>
      </c>
      <c r="F53" s="3" t="s">
        <v>16403</v>
      </c>
      <c r="G53" s="3" t="s">
        <v>16404</v>
      </c>
      <c r="H53" s="3" t="s">
        <v>16405</v>
      </c>
      <c r="I53" s="7"/>
      <c r="J53" s="3"/>
      <c r="K53" s="3"/>
    </row>
    <row r="54" spans="2:11" ht="15">
      <c r="B54" s="3" t="s">
        <v>1571</v>
      </c>
      <c r="C54" s="3" t="s">
        <v>16406</v>
      </c>
      <c r="D54" s="3" t="s">
        <v>1038</v>
      </c>
      <c r="E54" s="7"/>
      <c r="F54" s="3" t="s">
        <v>1673</v>
      </c>
      <c r="G54" s="3" t="s">
        <v>1674</v>
      </c>
      <c r="H54" s="3" t="s">
        <v>2359</v>
      </c>
      <c r="I54" s="7"/>
      <c r="J54" s="3"/>
      <c r="K5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0"/>
  <dimension ref="A1:K5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16407</v>
      </c>
      <c r="D4" s="4" t="s">
        <v>1019</v>
      </c>
      <c r="E4" s="3" t="s">
        <v>502</v>
      </c>
    </row>
    <row r="5" spans="1:11" ht="16">
      <c r="B5" s="4" t="s">
        <v>1020</v>
      </c>
      <c r="C5" s="13" t="s">
        <v>505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503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16408</v>
      </c>
      <c r="D9" s="3" t="s">
        <v>1038</v>
      </c>
      <c r="E9" s="7"/>
      <c r="F9" s="3" t="s">
        <v>16409</v>
      </c>
      <c r="G9" s="3" t="s">
        <v>16410</v>
      </c>
      <c r="H9" s="3" t="s">
        <v>16411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16412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16413</v>
      </c>
      <c r="D11" s="3" t="s">
        <v>1038</v>
      </c>
      <c r="E11" s="7"/>
      <c r="F11" s="3" t="s">
        <v>12819</v>
      </c>
      <c r="G11" s="3" t="s">
        <v>16414</v>
      </c>
      <c r="H11" s="3" t="s">
        <v>16415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16416</v>
      </c>
      <c r="D12" s="3" t="s">
        <v>1038</v>
      </c>
      <c r="E12" s="7"/>
      <c r="F12" s="3" t="s">
        <v>16417</v>
      </c>
      <c r="G12" s="3" t="s">
        <v>13314</v>
      </c>
      <c r="H12" s="3" t="s">
        <v>13315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16418</v>
      </c>
      <c r="D13" s="3" t="s">
        <v>1038</v>
      </c>
      <c r="E13" s="7"/>
      <c r="F13" s="3" t="s">
        <v>12845</v>
      </c>
      <c r="G13" s="3" t="s">
        <v>12846</v>
      </c>
      <c r="H13" s="3" t="s">
        <v>13170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16419</v>
      </c>
      <c r="D14" s="3" t="s">
        <v>1038</v>
      </c>
      <c r="E14" s="7"/>
      <c r="F14" s="3" t="s">
        <v>16420</v>
      </c>
      <c r="G14" s="3" t="s">
        <v>13414</v>
      </c>
      <c r="H14" s="3" t="s">
        <v>13415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16421</v>
      </c>
      <c r="D15" s="3" t="s">
        <v>1038</v>
      </c>
      <c r="E15" s="7"/>
      <c r="F15" s="3" t="s">
        <v>13172</v>
      </c>
      <c r="G15" s="3" t="s">
        <v>13417</v>
      </c>
      <c r="H15" s="3" t="s">
        <v>13174</v>
      </c>
      <c r="I15" s="7" t="s">
        <v>1049</v>
      </c>
      <c r="J15" s="3"/>
      <c r="K15" s="3"/>
    </row>
    <row r="16" spans="1:11" ht="15">
      <c r="B16" s="3" t="s">
        <v>1161</v>
      </c>
      <c r="C16" s="3" t="s">
        <v>16422</v>
      </c>
      <c r="D16" s="3" t="s">
        <v>1038</v>
      </c>
      <c r="E16" s="7"/>
      <c r="F16" s="3" t="s">
        <v>1646</v>
      </c>
      <c r="G16" s="3" t="s">
        <v>1647</v>
      </c>
      <c r="H16" s="3" t="s">
        <v>1648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16423</v>
      </c>
      <c r="D17" s="3" t="s">
        <v>1573</v>
      </c>
      <c r="E17" s="7"/>
      <c r="F17" s="3" t="s">
        <v>1615</v>
      </c>
      <c r="G17" s="3" t="s">
        <v>13412</v>
      </c>
      <c r="H17" s="3" t="s">
        <v>1098</v>
      </c>
      <c r="I17" s="7" t="s">
        <v>1618</v>
      </c>
      <c r="J17" s="3" t="s">
        <v>1043</v>
      </c>
      <c r="K17" s="3" t="s">
        <v>1043</v>
      </c>
    </row>
    <row r="18" spans="2:11" ht="15">
      <c r="B18" s="3" t="s">
        <v>1582</v>
      </c>
      <c r="C18" s="3" t="s">
        <v>16424</v>
      </c>
      <c r="D18" s="3" t="s">
        <v>1038</v>
      </c>
      <c r="E18" s="7"/>
      <c r="F18" s="3" t="s">
        <v>13257</v>
      </c>
      <c r="G18" s="3" t="s">
        <v>13318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16425</v>
      </c>
      <c r="D19" s="3" t="s">
        <v>1038</v>
      </c>
      <c r="E19" s="7"/>
      <c r="F19" s="3" t="s">
        <v>13320</v>
      </c>
      <c r="G19" s="3" t="s">
        <v>13321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16426</v>
      </c>
      <c r="D20" s="3" t="s">
        <v>1038</v>
      </c>
      <c r="E20" s="7"/>
      <c r="F20" s="3" t="s">
        <v>13253</v>
      </c>
      <c r="G20" s="3" t="s">
        <v>13323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16427</v>
      </c>
      <c r="D21" s="3" t="s">
        <v>1038</v>
      </c>
      <c r="E21" s="7"/>
      <c r="F21" s="3" t="s">
        <v>13325</v>
      </c>
      <c r="G21" s="3" t="s">
        <v>13326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16428</v>
      </c>
      <c r="D22" s="3" t="s">
        <v>1038</v>
      </c>
      <c r="E22" s="7"/>
      <c r="F22" s="3" t="s">
        <v>16429</v>
      </c>
      <c r="G22" s="3" t="s">
        <v>13261</v>
      </c>
      <c r="H22" s="3" t="s">
        <v>13332</v>
      </c>
      <c r="I22" s="7" t="s">
        <v>1049</v>
      </c>
      <c r="J22" s="3"/>
      <c r="K22" s="3"/>
    </row>
    <row r="23" spans="2:11" ht="15">
      <c r="B23" s="3" t="s">
        <v>1588</v>
      </c>
      <c r="C23" s="3" t="s">
        <v>16430</v>
      </c>
      <c r="D23" s="3" t="s">
        <v>1038</v>
      </c>
      <c r="E23" s="7"/>
      <c r="F23" s="3" t="s">
        <v>16431</v>
      </c>
      <c r="G23" s="3" t="s">
        <v>13335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16432</v>
      </c>
      <c r="D24" s="3" t="s">
        <v>1038</v>
      </c>
      <c r="E24" s="7"/>
      <c r="F24" s="3" t="s">
        <v>12825</v>
      </c>
      <c r="G24" s="3" t="s">
        <v>13328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1902</v>
      </c>
      <c r="C25" s="3" t="s">
        <v>16433</v>
      </c>
      <c r="D25" s="3" t="s">
        <v>1038</v>
      </c>
      <c r="E25" s="7"/>
      <c r="F25" s="3" t="s">
        <v>12829</v>
      </c>
      <c r="G25" s="3" t="s">
        <v>13330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16434</v>
      </c>
      <c r="D26" s="3" t="s">
        <v>1038</v>
      </c>
      <c r="E26" s="7"/>
      <c r="F26" s="3" t="s">
        <v>16435</v>
      </c>
      <c r="G26" s="3" t="s">
        <v>16436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16437</v>
      </c>
      <c r="D27" s="3" t="s">
        <v>1038</v>
      </c>
      <c r="E27" s="7"/>
      <c r="F27" s="3" t="s">
        <v>16438</v>
      </c>
      <c r="G27" s="3" t="s">
        <v>16439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16440</v>
      </c>
      <c r="D28" s="3" t="s">
        <v>1038</v>
      </c>
      <c r="E28" s="7"/>
      <c r="F28" s="3" t="s">
        <v>13340</v>
      </c>
      <c r="G28" s="3" t="s">
        <v>13184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16441</v>
      </c>
      <c r="D29" s="3" t="s">
        <v>1038</v>
      </c>
      <c r="E29" s="7"/>
      <c r="F29" s="3" t="s">
        <v>13342</v>
      </c>
      <c r="G29" s="3" t="s">
        <v>13343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16442</v>
      </c>
      <c r="D30" s="3" t="s">
        <v>1038</v>
      </c>
      <c r="E30" s="7"/>
      <c r="F30" s="3" t="s">
        <v>13345</v>
      </c>
      <c r="G30" s="3" t="s">
        <v>13346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16443</v>
      </c>
      <c r="D31" s="3" t="s">
        <v>2192</v>
      </c>
      <c r="E31" s="7"/>
      <c r="F31" s="3" t="s">
        <v>13371</v>
      </c>
      <c r="G31" s="3" t="s">
        <v>13372</v>
      </c>
      <c r="H31" s="3" t="s">
        <v>1098</v>
      </c>
      <c r="I31" s="7" t="s">
        <v>2813</v>
      </c>
      <c r="J31" s="3"/>
      <c r="K31" s="3"/>
    </row>
    <row r="32" spans="2:11" ht="15">
      <c r="B32" s="3" t="s">
        <v>1169</v>
      </c>
      <c r="C32" s="3" t="s">
        <v>16444</v>
      </c>
      <c r="D32" s="3" t="s">
        <v>1142</v>
      </c>
      <c r="E32" s="7"/>
      <c r="F32" s="3" t="s">
        <v>13368</v>
      </c>
      <c r="G32" s="3" t="s">
        <v>13180</v>
      </c>
      <c r="H32" s="3" t="s">
        <v>16445</v>
      </c>
      <c r="I32" s="7" t="s">
        <v>1618</v>
      </c>
      <c r="J32" s="3"/>
      <c r="K32" s="3"/>
    </row>
    <row r="33" spans="2:11" ht="15">
      <c r="B33" s="3" t="s">
        <v>1319</v>
      </c>
      <c r="C33" s="3" t="s">
        <v>16446</v>
      </c>
      <c r="D33" s="3" t="s">
        <v>2192</v>
      </c>
      <c r="E33" s="7"/>
      <c r="F33" s="3" t="s">
        <v>13355</v>
      </c>
      <c r="G33" s="3" t="s">
        <v>13356</v>
      </c>
      <c r="H33" s="3" t="s">
        <v>13357</v>
      </c>
      <c r="I33" s="7" t="s">
        <v>2813</v>
      </c>
      <c r="J33" s="3"/>
      <c r="K33" s="3"/>
    </row>
    <row r="34" spans="2:11" ht="15">
      <c r="B34" s="3" t="s">
        <v>1472</v>
      </c>
      <c r="C34" s="3" t="s">
        <v>16447</v>
      </c>
      <c r="D34" s="3" t="s">
        <v>2192</v>
      </c>
      <c r="E34" s="7"/>
      <c r="F34" s="3" t="s">
        <v>13359</v>
      </c>
      <c r="G34" s="3" t="s">
        <v>13360</v>
      </c>
      <c r="H34" s="3" t="s">
        <v>16448</v>
      </c>
      <c r="I34" s="7" t="s">
        <v>2813</v>
      </c>
      <c r="J34" s="3"/>
      <c r="K34" s="3"/>
    </row>
    <row r="35" spans="2:11" ht="15">
      <c r="B35" s="3" t="s">
        <v>1567</v>
      </c>
      <c r="C35" s="3" t="s">
        <v>16449</v>
      </c>
      <c r="D35" s="3" t="s">
        <v>2192</v>
      </c>
      <c r="E35" s="7"/>
      <c r="F35" s="3" t="s">
        <v>13348</v>
      </c>
      <c r="G35" s="3" t="s">
        <v>13349</v>
      </c>
      <c r="H35" s="3" t="s">
        <v>13350</v>
      </c>
      <c r="I35" s="7" t="s">
        <v>2813</v>
      </c>
      <c r="J35" s="3"/>
      <c r="K35" s="3"/>
    </row>
    <row r="36" spans="2:11" ht="15">
      <c r="B36" s="3" t="s">
        <v>1681</v>
      </c>
      <c r="C36" s="3" t="s">
        <v>16450</v>
      </c>
      <c r="D36" s="3" t="s">
        <v>2192</v>
      </c>
      <c r="E36" s="7"/>
      <c r="F36" s="3" t="s">
        <v>13352</v>
      </c>
      <c r="G36" s="3" t="s">
        <v>13353</v>
      </c>
      <c r="H36" s="3" t="s">
        <v>13350</v>
      </c>
      <c r="I36" s="7" t="s">
        <v>2813</v>
      </c>
      <c r="J36" s="3"/>
      <c r="K36" s="3"/>
    </row>
    <row r="37" spans="2:11" ht="15">
      <c r="B37" s="3" t="s">
        <v>1392</v>
      </c>
      <c r="C37" s="3" t="s">
        <v>16451</v>
      </c>
      <c r="D37" s="3" t="s">
        <v>1038</v>
      </c>
      <c r="E37" s="7"/>
      <c r="F37" s="3" t="s">
        <v>12980</v>
      </c>
      <c r="G37" s="3" t="s">
        <v>12981</v>
      </c>
      <c r="H37" s="3" t="s">
        <v>16452</v>
      </c>
      <c r="I37" s="7" t="s">
        <v>1054</v>
      </c>
      <c r="J37" s="3"/>
      <c r="K37" s="3"/>
    </row>
    <row r="38" spans="2:11" ht="15">
      <c r="B38" s="3" t="s">
        <v>1380</v>
      </c>
      <c r="C38" s="3" t="s">
        <v>16453</v>
      </c>
      <c r="D38" s="3" t="s">
        <v>2192</v>
      </c>
      <c r="E38" s="7"/>
      <c r="F38" s="3" t="s">
        <v>13365</v>
      </c>
      <c r="G38" s="3" t="s">
        <v>8224</v>
      </c>
      <c r="H38" s="3" t="s">
        <v>13366</v>
      </c>
      <c r="I38" s="7" t="s">
        <v>1049</v>
      </c>
      <c r="J38" s="3"/>
      <c r="K38" s="3"/>
    </row>
    <row r="39" spans="2:11" ht="15">
      <c r="B39" s="3" t="s">
        <v>1388</v>
      </c>
      <c r="C39" s="3" t="s">
        <v>16454</v>
      </c>
      <c r="D39" s="3" t="s">
        <v>1038</v>
      </c>
      <c r="E39" s="7"/>
      <c r="F39" s="3" t="s">
        <v>13374</v>
      </c>
      <c r="G39" s="3" t="s">
        <v>12936</v>
      </c>
      <c r="H39" s="3" t="s">
        <v>13375</v>
      </c>
      <c r="I39" s="7" t="s">
        <v>1049</v>
      </c>
      <c r="J39" s="3"/>
      <c r="K39" s="3"/>
    </row>
    <row r="40" spans="2:11" ht="15">
      <c r="B40" s="3" t="s">
        <v>1384</v>
      </c>
      <c r="C40" s="3" t="s">
        <v>16455</v>
      </c>
      <c r="D40" s="3" t="s">
        <v>1038</v>
      </c>
      <c r="E40" s="7"/>
      <c r="F40" s="3" t="s">
        <v>13377</v>
      </c>
      <c r="G40" s="3" t="s">
        <v>12940</v>
      </c>
      <c r="H40" s="3" t="s">
        <v>13375</v>
      </c>
      <c r="I40" s="7" t="s">
        <v>1076</v>
      </c>
      <c r="J40" s="3"/>
      <c r="K40" s="3"/>
    </row>
    <row r="41" spans="2:11" ht="15">
      <c r="B41" s="3" t="s">
        <v>1448</v>
      </c>
      <c r="C41" s="3" t="s">
        <v>16456</v>
      </c>
      <c r="D41" s="3" t="s">
        <v>1038</v>
      </c>
      <c r="E41" s="7"/>
      <c r="F41" s="3" t="s">
        <v>13379</v>
      </c>
      <c r="G41" s="3" t="s">
        <v>13380</v>
      </c>
      <c r="H41" s="3" t="s">
        <v>13381</v>
      </c>
      <c r="I41" s="7" t="s">
        <v>1049</v>
      </c>
      <c r="J41" s="3"/>
      <c r="K41" s="3"/>
    </row>
    <row r="42" spans="2:11" ht="15">
      <c r="B42" s="3" t="s">
        <v>1223</v>
      </c>
      <c r="C42" s="3" t="s">
        <v>16457</v>
      </c>
      <c r="D42" s="3" t="s">
        <v>1038</v>
      </c>
      <c r="E42" s="7"/>
      <c r="F42" s="3" t="s">
        <v>13383</v>
      </c>
      <c r="G42" s="3" t="s">
        <v>13384</v>
      </c>
      <c r="H42" s="3" t="s">
        <v>13385</v>
      </c>
      <c r="I42" s="7" t="s">
        <v>1049</v>
      </c>
      <c r="J42" s="3"/>
      <c r="K42" s="3"/>
    </row>
    <row r="43" spans="2:11" ht="15">
      <c r="B43" s="3" t="s">
        <v>1215</v>
      </c>
      <c r="C43" s="3" t="s">
        <v>16458</v>
      </c>
      <c r="D43" s="3" t="s">
        <v>1038</v>
      </c>
      <c r="E43" s="7"/>
      <c r="F43" s="3" t="s">
        <v>13387</v>
      </c>
      <c r="G43" s="3" t="s">
        <v>13388</v>
      </c>
      <c r="H43" s="3" t="s">
        <v>13389</v>
      </c>
      <c r="I43" s="7" t="s">
        <v>1049</v>
      </c>
      <c r="J43" s="3"/>
      <c r="K43" s="3"/>
    </row>
    <row r="44" spans="2:11" ht="15">
      <c r="B44" s="3" t="s">
        <v>1219</v>
      </c>
      <c r="C44" s="3" t="s">
        <v>16459</v>
      </c>
      <c r="D44" s="3" t="s">
        <v>1038</v>
      </c>
      <c r="E44" s="7"/>
      <c r="F44" s="3" t="s">
        <v>13391</v>
      </c>
      <c r="G44" s="3" t="s">
        <v>13392</v>
      </c>
      <c r="H44" s="3" t="s">
        <v>13393</v>
      </c>
      <c r="I44" s="7" t="s">
        <v>1049</v>
      </c>
      <c r="J44" s="3"/>
      <c r="K44" s="3"/>
    </row>
    <row r="45" spans="2:11" ht="15">
      <c r="B45" s="3" t="s">
        <v>1227</v>
      </c>
      <c r="C45" s="3" t="s">
        <v>16460</v>
      </c>
      <c r="D45" s="3" t="s">
        <v>1038</v>
      </c>
      <c r="E45" s="7"/>
      <c r="F45" s="3" t="s">
        <v>13395</v>
      </c>
      <c r="G45" s="3" t="s">
        <v>13396</v>
      </c>
      <c r="H45" s="3" t="s">
        <v>13397</v>
      </c>
      <c r="I45" s="7" t="s">
        <v>1049</v>
      </c>
      <c r="J45" s="3"/>
      <c r="K45" s="3"/>
    </row>
    <row r="46" spans="2:11" ht="15">
      <c r="B46" s="3" t="s">
        <v>1191</v>
      </c>
      <c r="C46" s="3" t="s">
        <v>16461</v>
      </c>
      <c r="D46" s="3" t="s">
        <v>1038</v>
      </c>
      <c r="E46" s="7"/>
      <c r="F46" s="3" t="s">
        <v>13399</v>
      </c>
      <c r="G46" s="3" t="s">
        <v>13400</v>
      </c>
      <c r="H46" s="3" t="s">
        <v>13401</v>
      </c>
      <c r="I46" s="7" t="s">
        <v>1049</v>
      </c>
      <c r="J46" s="3"/>
      <c r="K46" s="3"/>
    </row>
    <row r="47" spans="2:11" ht="15">
      <c r="B47" s="3" t="s">
        <v>1195</v>
      </c>
      <c r="C47" s="3" t="s">
        <v>16462</v>
      </c>
      <c r="D47" s="3" t="s">
        <v>1038</v>
      </c>
      <c r="E47" s="7"/>
      <c r="F47" s="3" t="s">
        <v>13226</v>
      </c>
      <c r="G47" s="3" t="s">
        <v>13227</v>
      </c>
      <c r="H47" s="3" t="s">
        <v>1098</v>
      </c>
      <c r="I47" s="7" t="s">
        <v>1049</v>
      </c>
      <c r="J47" s="3"/>
      <c r="K47" s="3"/>
    </row>
    <row r="48" spans="2:11" ht="15">
      <c r="B48" s="3" t="s">
        <v>1187</v>
      </c>
      <c r="C48" s="3" t="s">
        <v>16463</v>
      </c>
      <c r="D48" s="3" t="s">
        <v>1142</v>
      </c>
      <c r="E48" s="7"/>
      <c r="F48" s="3" t="s">
        <v>13229</v>
      </c>
      <c r="G48" s="3" t="s">
        <v>13230</v>
      </c>
      <c r="H48" s="3" t="s">
        <v>1098</v>
      </c>
      <c r="I48" s="7" t="s">
        <v>1618</v>
      </c>
      <c r="J48" s="3"/>
      <c r="K48" s="3"/>
    </row>
    <row r="49" spans="2:11" ht="15">
      <c r="B49" s="3" t="s">
        <v>1416</v>
      </c>
      <c r="C49" s="3" t="s">
        <v>16464</v>
      </c>
      <c r="D49" s="3" t="s">
        <v>2192</v>
      </c>
      <c r="E49" s="7"/>
      <c r="F49" s="3" t="s">
        <v>13232</v>
      </c>
      <c r="G49" s="3" t="s">
        <v>13233</v>
      </c>
      <c r="H49" s="3" t="s">
        <v>1098</v>
      </c>
      <c r="I49" s="7" t="s">
        <v>2813</v>
      </c>
      <c r="J49" s="3"/>
      <c r="K49" s="3"/>
    </row>
    <row r="50" spans="2:11" ht="15">
      <c r="B50" s="3" t="s">
        <v>1916</v>
      </c>
      <c r="C50" s="3" t="s">
        <v>16465</v>
      </c>
      <c r="D50" s="3" t="s">
        <v>1066</v>
      </c>
      <c r="E50" s="7" t="s">
        <v>1095</v>
      </c>
      <c r="F50" s="3" t="s">
        <v>13406</v>
      </c>
      <c r="G50" s="3" t="s">
        <v>13407</v>
      </c>
      <c r="H50" s="3" t="s">
        <v>13408</v>
      </c>
      <c r="I50" s="7" t="s">
        <v>1042</v>
      </c>
      <c r="J50" s="3"/>
      <c r="K50" s="3"/>
    </row>
    <row r="51" spans="2:11" ht="15">
      <c r="B51" s="3" t="s">
        <v>1424</v>
      </c>
      <c r="C51" s="3" t="s">
        <v>16466</v>
      </c>
      <c r="D51" s="3" t="s">
        <v>1038</v>
      </c>
      <c r="E51" s="7"/>
      <c r="F51" s="3" t="s">
        <v>16467</v>
      </c>
      <c r="G51" s="3" t="s">
        <v>16468</v>
      </c>
      <c r="H51" s="3" t="s">
        <v>16469</v>
      </c>
      <c r="I51" s="7" t="s">
        <v>1049</v>
      </c>
      <c r="J51" s="3"/>
      <c r="K51" s="3"/>
    </row>
    <row r="52" spans="2:11" ht="15">
      <c r="B52" s="3" t="s">
        <v>1428</v>
      </c>
      <c r="C52" s="3" t="s">
        <v>16470</v>
      </c>
      <c r="D52" s="3" t="s">
        <v>1038</v>
      </c>
      <c r="E52" s="7"/>
      <c r="F52" s="3" t="s">
        <v>16471</v>
      </c>
      <c r="G52" s="3" t="s">
        <v>16472</v>
      </c>
      <c r="H52" s="3" t="s">
        <v>16469</v>
      </c>
      <c r="I52" s="7" t="s">
        <v>1049</v>
      </c>
      <c r="J52" s="3"/>
      <c r="K52" s="3"/>
    </row>
    <row r="53" spans="2:11" ht="15">
      <c r="B53" s="3" t="s">
        <v>1420</v>
      </c>
      <c r="C53" s="3" t="s">
        <v>16473</v>
      </c>
      <c r="D53" s="3" t="s">
        <v>1066</v>
      </c>
      <c r="E53" s="7" t="s">
        <v>1095</v>
      </c>
      <c r="F53" s="3" t="s">
        <v>12903</v>
      </c>
      <c r="G53" s="3" t="s">
        <v>12904</v>
      </c>
      <c r="H53" s="3" t="s">
        <v>12904</v>
      </c>
      <c r="I53" s="7" t="s">
        <v>1042</v>
      </c>
      <c r="J53" s="3"/>
      <c r="K53" s="3"/>
    </row>
    <row r="54" spans="2:11" ht="15">
      <c r="B54" s="3" t="s">
        <v>1571</v>
      </c>
      <c r="C54" s="3" t="s">
        <v>16474</v>
      </c>
      <c r="D54" s="3" t="s">
        <v>1038</v>
      </c>
      <c r="E54" s="7"/>
      <c r="F54" s="3" t="s">
        <v>3197</v>
      </c>
      <c r="G54" s="3" t="s">
        <v>15556</v>
      </c>
      <c r="H54" s="3" t="s">
        <v>16475</v>
      </c>
      <c r="I54" s="7" t="s">
        <v>1054</v>
      </c>
      <c r="J54" s="3"/>
      <c r="K54" s="3"/>
    </row>
    <row r="55" spans="2:11" ht="15">
      <c r="B55" s="3" t="s">
        <v>1765</v>
      </c>
      <c r="C55" s="3" t="s">
        <v>16476</v>
      </c>
      <c r="D55" s="3" t="s">
        <v>1038</v>
      </c>
      <c r="E55" s="7"/>
      <c r="F55" s="3" t="s">
        <v>3602</v>
      </c>
      <c r="G55" s="3" t="s">
        <v>1032</v>
      </c>
      <c r="H55" s="3" t="s">
        <v>1098</v>
      </c>
      <c r="I55" s="7" t="s">
        <v>1866</v>
      </c>
      <c r="J55" s="3"/>
      <c r="K55" s="3"/>
    </row>
    <row r="56" spans="2:11" ht="15">
      <c r="B56" s="3" t="s">
        <v>1920</v>
      </c>
      <c r="C56" s="3" t="s">
        <v>16477</v>
      </c>
      <c r="D56" s="3" t="s">
        <v>1038</v>
      </c>
      <c r="E56" s="7"/>
      <c r="F56" s="3" t="s">
        <v>1673</v>
      </c>
      <c r="G56" s="3" t="s">
        <v>1674</v>
      </c>
      <c r="H56" s="3" t="s">
        <v>2359</v>
      </c>
      <c r="I56" s="7"/>
      <c r="J56" s="3"/>
      <c r="K5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1"/>
  <dimension ref="A1:K4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16478</v>
      </c>
      <c r="D4" s="4" t="s">
        <v>1019</v>
      </c>
      <c r="E4" s="3" t="s">
        <v>506</v>
      </c>
    </row>
    <row r="5" spans="1:11" ht="16">
      <c r="B5" s="4" t="s">
        <v>1020</v>
      </c>
      <c r="C5" s="13" t="s">
        <v>509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507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16479</v>
      </c>
      <c r="D9" s="3" t="s">
        <v>1038</v>
      </c>
      <c r="E9" s="7"/>
      <c r="F9" s="3" t="s">
        <v>16480</v>
      </c>
      <c r="G9" s="3" t="s">
        <v>16481</v>
      </c>
      <c r="H9" s="3" t="s">
        <v>16482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16483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16484</v>
      </c>
      <c r="D11" s="3" t="s">
        <v>1038</v>
      </c>
      <c r="E11" s="7"/>
      <c r="F11" s="3" t="s">
        <v>12819</v>
      </c>
      <c r="G11" s="3" t="s">
        <v>16414</v>
      </c>
      <c r="H11" s="3" t="s">
        <v>16415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16485</v>
      </c>
      <c r="D12" s="3" t="s">
        <v>1038</v>
      </c>
      <c r="E12" s="7"/>
      <c r="F12" s="3" t="s">
        <v>16417</v>
      </c>
      <c r="G12" s="3" t="s">
        <v>13314</v>
      </c>
      <c r="H12" s="3" t="s">
        <v>13555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16486</v>
      </c>
      <c r="D13" s="3" t="s">
        <v>1038</v>
      </c>
      <c r="E13" s="7"/>
      <c r="F13" s="3" t="s">
        <v>16420</v>
      </c>
      <c r="G13" s="3" t="s">
        <v>13414</v>
      </c>
      <c r="H13" s="3" t="s">
        <v>13555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16487</v>
      </c>
      <c r="D14" s="3" t="s">
        <v>1038</v>
      </c>
      <c r="E14" s="7"/>
      <c r="F14" s="3" t="s">
        <v>12845</v>
      </c>
      <c r="G14" s="3" t="s">
        <v>12846</v>
      </c>
      <c r="H14" s="3" t="s">
        <v>13170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16488</v>
      </c>
      <c r="D15" s="3" t="s">
        <v>1038</v>
      </c>
      <c r="E15" s="7"/>
      <c r="F15" s="3" t="s">
        <v>1646</v>
      </c>
      <c r="G15" s="3" t="s">
        <v>1647</v>
      </c>
      <c r="H15" s="3" t="s">
        <v>1648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16489</v>
      </c>
      <c r="D16" s="3" t="s">
        <v>1038</v>
      </c>
      <c r="E16" s="7"/>
      <c r="F16" s="3" t="s">
        <v>13172</v>
      </c>
      <c r="G16" s="3" t="s">
        <v>13417</v>
      </c>
      <c r="H16" s="3" t="s">
        <v>13500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16490</v>
      </c>
      <c r="D17" s="3" t="s">
        <v>1038</v>
      </c>
      <c r="E17" s="7"/>
      <c r="F17" s="3" t="s">
        <v>12825</v>
      </c>
      <c r="G17" s="3" t="s">
        <v>13328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16491</v>
      </c>
      <c r="D18" s="3" t="s">
        <v>1038</v>
      </c>
      <c r="E18" s="7"/>
      <c r="F18" s="3" t="s">
        <v>12829</v>
      </c>
      <c r="G18" s="3" t="s">
        <v>13330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16492</v>
      </c>
      <c r="D19" s="3" t="s">
        <v>1038</v>
      </c>
      <c r="E19" s="7"/>
      <c r="F19" s="3" t="s">
        <v>16493</v>
      </c>
      <c r="G19" s="3" t="s">
        <v>16494</v>
      </c>
      <c r="H19" s="3" t="s">
        <v>16495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16496</v>
      </c>
      <c r="D20" s="3" t="s">
        <v>1038</v>
      </c>
      <c r="E20" s="7"/>
      <c r="F20" s="3" t="s">
        <v>16497</v>
      </c>
      <c r="G20" s="3" t="s">
        <v>16498</v>
      </c>
      <c r="H20" s="3" t="s">
        <v>16499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16500</v>
      </c>
      <c r="D21" s="3" t="s">
        <v>2192</v>
      </c>
      <c r="E21" s="7"/>
      <c r="F21" s="3" t="s">
        <v>16501</v>
      </c>
      <c r="G21" s="3" t="s">
        <v>16502</v>
      </c>
      <c r="H21" s="3" t="s">
        <v>13528</v>
      </c>
      <c r="I21" s="7" t="s">
        <v>2813</v>
      </c>
      <c r="J21" s="3"/>
      <c r="K21" s="3"/>
    </row>
    <row r="22" spans="2:11" ht="15">
      <c r="B22" s="3" t="s">
        <v>1895</v>
      </c>
      <c r="C22" s="3" t="s">
        <v>16503</v>
      </c>
      <c r="D22" s="3" t="s">
        <v>2192</v>
      </c>
      <c r="E22" s="7"/>
      <c r="F22" s="3" t="s">
        <v>16504</v>
      </c>
      <c r="G22" s="3" t="s">
        <v>13503</v>
      </c>
      <c r="H22" s="3" t="s">
        <v>16505</v>
      </c>
      <c r="I22" s="7" t="s">
        <v>2813</v>
      </c>
      <c r="J22" s="3"/>
      <c r="K22" s="3"/>
    </row>
    <row r="23" spans="2:11" ht="15">
      <c r="B23" s="3" t="s">
        <v>1588</v>
      </c>
      <c r="C23" s="3" t="s">
        <v>16506</v>
      </c>
      <c r="D23" s="3" t="s">
        <v>1038</v>
      </c>
      <c r="E23" s="7"/>
      <c r="F23" s="3" t="s">
        <v>16507</v>
      </c>
      <c r="G23" s="3" t="s">
        <v>16508</v>
      </c>
      <c r="H23" s="3" t="s">
        <v>13510</v>
      </c>
      <c r="I23" s="7" t="s">
        <v>1049</v>
      </c>
      <c r="J23" s="3"/>
      <c r="K23" s="3"/>
    </row>
    <row r="24" spans="2:11" ht="15">
      <c r="B24" s="3" t="s">
        <v>1899</v>
      </c>
      <c r="C24" s="3" t="s">
        <v>16509</v>
      </c>
      <c r="D24" s="3" t="s">
        <v>1038</v>
      </c>
      <c r="E24" s="7"/>
      <c r="F24" s="3" t="s">
        <v>16510</v>
      </c>
      <c r="G24" s="3" t="s">
        <v>16511</v>
      </c>
      <c r="H24" s="3" t="s">
        <v>13514</v>
      </c>
      <c r="I24" s="7" t="s">
        <v>1049</v>
      </c>
      <c r="J24" s="3"/>
      <c r="K24" s="3"/>
    </row>
    <row r="25" spans="2:11" ht="15">
      <c r="B25" s="3" t="s">
        <v>1902</v>
      </c>
      <c r="C25" s="3" t="s">
        <v>16512</v>
      </c>
      <c r="D25" s="3" t="s">
        <v>2192</v>
      </c>
      <c r="E25" s="7"/>
      <c r="F25" s="3" t="s">
        <v>13530</v>
      </c>
      <c r="G25" s="3" t="s">
        <v>13531</v>
      </c>
      <c r="H25" s="3" t="s">
        <v>16513</v>
      </c>
      <c r="I25" s="7" t="s">
        <v>2813</v>
      </c>
      <c r="J25" s="3"/>
      <c r="K25" s="3"/>
    </row>
    <row r="26" spans="2:11" ht="15">
      <c r="B26" s="3" t="s">
        <v>1146</v>
      </c>
      <c r="C26" s="3" t="s">
        <v>16514</v>
      </c>
      <c r="D26" s="3" t="s">
        <v>2192</v>
      </c>
      <c r="E26" s="7"/>
      <c r="F26" s="3" t="s">
        <v>13534</v>
      </c>
      <c r="G26" s="3" t="s">
        <v>16515</v>
      </c>
      <c r="H26" s="3" t="s">
        <v>1098</v>
      </c>
      <c r="I26" s="7" t="s">
        <v>2813</v>
      </c>
      <c r="J26" s="3"/>
      <c r="K26" s="3"/>
    </row>
    <row r="27" spans="2:11" ht="15">
      <c r="B27" s="3" t="s">
        <v>1906</v>
      </c>
      <c r="C27" s="3" t="s">
        <v>16516</v>
      </c>
      <c r="D27" s="3" t="s">
        <v>2192</v>
      </c>
      <c r="E27" s="7"/>
      <c r="F27" s="3" t="s">
        <v>13537</v>
      </c>
      <c r="G27" s="3" t="s">
        <v>16517</v>
      </c>
      <c r="H27" s="3" t="s">
        <v>16518</v>
      </c>
      <c r="I27" s="7" t="s">
        <v>2813</v>
      </c>
      <c r="J27" s="3"/>
      <c r="K27" s="3"/>
    </row>
    <row r="28" spans="2:11" ht="15">
      <c r="B28" s="3" t="s">
        <v>1909</v>
      </c>
      <c r="C28" s="3" t="s">
        <v>16519</v>
      </c>
      <c r="D28" s="3" t="s">
        <v>2192</v>
      </c>
      <c r="E28" s="7"/>
      <c r="F28" s="3" t="s">
        <v>13541</v>
      </c>
      <c r="G28" s="3" t="s">
        <v>16520</v>
      </c>
      <c r="H28" s="3" t="s">
        <v>1098</v>
      </c>
      <c r="I28" s="7" t="s">
        <v>2813</v>
      </c>
      <c r="J28" s="3"/>
      <c r="K28" s="3"/>
    </row>
    <row r="29" spans="2:11" ht="15">
      <c r="B29" s="3" t="s">
        <v>1301</v>
      </c>
      <c r="C29" s="3" t="s">
        <v>16521</v>
      </c>
      <c r="D29" s="3" t="s">
        <v>2192</v>
      </c>
      <c r="E29" s="7"/>
      <c r="F29" s="3" t="s">
        <v>13544</v>
      </c>
      <c r="G29" s="3" t="s">
        <v>16522</v>
      </c>
      <c r="H29" s="3" t="s">
        <v>16523</v>
      </c>
      <c r="I29" s="7" t="s">
        <v>2813</v>
      </c>
      <c r="J29" s="3"/>
      <c r="K29" s="3"/>
    </row>
    <row r="30" spans="2:11" ht="15">
      <c r="B30" s="3" t="s">
        <v>1912</v>
      </c>
      <c r="C30" s="3" t="s">
        <v>16524</v>
      </c>
      <c r="D30" s="3" t="s">
        <v>2192</v>
      </c>
      <c r="E30" s="7"/>
      <c r="F30" s="3" t="s">
        <v>13548</v>
      </c>
      <c r="G30" s="3" t="s">
        <v>16525</v>
      </c>
      <c r="H30" s="3" t="s">
        <v>1098</v>
      </c>
      <c r="I30" s="7" t="s">
        <v>2813</v>
      </c>
      <c r="J30" s="3"/>
      <c r="K30" s="3"/>
    </row>
    <row r="31" spans="2:11" ht="15">
      <c r="B31" s="3" t="s">
        <v>1140</v>
      </c>
      <c r="C31" s="3" t="s">
        <v>16526</v>
      </c>
      <c r="D31" s="3" t="s">
        <v>1038</v>
      </c>
      <c r="E31" s="7"/>
      <c r="F31" s="3" t="s">
        <v>16435</v>
      </c>
      <c r="G31" s="3" t="s">
        <v>16436</v>
      </c>
      <c r="H31" s="3" t="s">
        <v>16527</v>
      </c>
      <c r="I31" s="7" t="s">
        <v>1049</v>
      </c>
      <c r="J31" s="3"/>
      <c r="K31" s="3"/>
    </row>
    <row r="32" spans="2:11" ht="15">
      <c r="B32" s="3" t="s">
        <v>1169</v>
      </c>
      <c r="C32" s="3" t="s">
        <v>16528</v>
      </c>
      <c r="D32" s="3" t="s">
        <v>1038</v>
      </c>
      <c r="E32" s="7"/>
      <c r="F32" s="3" t="s">
        <v>16438</v>
      </c>
      <c r="G32" s="3" t="s">
        <v>16439</v>
      </c>
      <c r="H32" s="3" t="s">
        <v>16527</v>
      </c>
      <c r="I32" s="7" t="s">
        <v>1049</v>
      </c>
      <c r="J32" s="3"/>
      <c r="K32" s="3"/>
    </row>
    <row r="33" spans="2:11" ht="15">
      <c r="B33" s="3" t="s">
        <v>1319</v>
      </c>
      <c r="C33" s="3" t="s">
        <v>16529</v>
      </c>
      <c r="D33" s="3" t="s">
        <v>1038</v>
      </c>
      <c r="E33" s="7"/>
      <c r="F33" s="3" t="s">
        <v>16467</v>
      </c>
      <c r="G33" s="3" t="s">
        <v>16468</v>
      </c>
      <c r="H33" s="3" t="s">
        <v>16530</v>
      </c>
      <c r="I33" s="7" t="s">
        <v>1049</v>
      </c>
      <c r="J33" s="3"/>
      <c r="K33" s="3"/>
    </row>
    <row r="34" spans="2:11" ht="15">
      <c r="B34" s="3" t="s">
        <v>1472</v>
      </c>
      <c r="C34" s="3" t="s">
        <v>16531</v>
      </c>
      <c r="D34" s="3" t="s">
        <v>1038</v>
      </c>
      <c r="E34" s="7"/>
      <c r="F34" s="3" t="s">
        <v>16471</v>
      </c>
      <c r="G34" s="3" t="s">
        <v>16472</v>
      </c>
      <c r="H34" s="3" t="s">
        <v>16530</v>
      </c>
      <c r="I34" s="7" t="s">
        <v>1049</v>
      </c>
      <c r="J34" s="3"/>
      <c r="K34" s="3"/>
    </row>
    <row r="35" spans="2:11" ht="15">
      <c r="B35" s="3" t="s">
        <v>1567</v>
      </c>
      <c r="C35" s="3" t="s">
        <v>16532</v>
      </c>
      <c r="D35" s="3" t="s">
        <v>1066</v>
      </c>
      <c r="E35" s="7" t="s">
        <v>1095</v>
      </c>
      <c r="F35" s="3" t="s">
        <v>12903</v>
      </c>
      <c r="G35" s="3" t="s">
        <v>12904</v>
      </c>
      <c r="H35" s="3" t="s">
        <v>12904</v>
      </c>
      <c r="I35" s="7" t="s">
        <v>1042</v>
      </c>
      <c r="J35" s="3"/>
      <c r="K35" s="3"/>
    </row>
    <row r="36" spans="2:11" ht="15">
      <c r="B36" s="3" t="s">
        <v>1681</v>
      </c>
      <c r="C36" s="3" t="s">
        <v>16533</v>
      </c>
      <c r="D36" s="3" t="s">
        <v>1038</v>
      </c>
      <c r="E36" s="7"/>
      <c r="F36" s="3" t="s">
        <v>3197</v>
      </c>
      <c r="G36" s="3" t="s">
        <v>15556</v>
      </c>
      <c r="H36" s="3" t="s">
        <v>16475</v>
      </c>
      <c r="I36" s="7" t="s">
        <v>1054</v>
      </c>
      <c r="J36" s="3"/>
      <c r="K36" s="3"/>
    </row>
    <row r="37" spans="2:11" ht="15">
      <c r="B37" s="3" t="s">
        <v>1392</v>
      </c>
      <c r="C37" s="3" t="s">
        <v>16534</v>
      </c>
      <c r="D37" s="3" t="s">
        <v>1038</v>
      </c>
      <c r="E37" s="7"/>
      <c r="F37" s="3" t="s">
        <v>3602</v>
      </c>
      <c r="G37" s="3" t="s">
        <v>1032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1380</v>
      </c>
      <c r="C38" s="3" t="s">
        <v>16535</v>
      </c>
      <c r="D38" s="3" t="s">
        <v>1573</v>
      </c>
      <c r="E38" s="7"/>
      <c r="F38" s="3" t="s">
        <v>1615</v>
      </c>
      <c r="G38" s="3" t="s">
        <v>13412</v>
      </c>
      <c r="H38" s="3" t="s">
        <v>1098</v>
      </c>
      <c r="I38" s="7" t="s">
        <v>1618</v>
      </c>
      <c r="J38" s="3" t="s">
        <v>1043</v>
      </c>
      <c r="K38" s="3" t="s">
        <v>1043</v>
      </c>
    </row>
    <row r="39" spans="2:11" ht="15">
      <c r="B39" s="3" t="s">
        <v>1388</v>
      </c>
      <c r="C39" s="3" t="s">
        <v>16536</v>
      </c>
      <c r="D39" s="3" t="s">
        <v>1038</v>
      </c>
      <c r="E39" s="7"/>
      <c r="F39" s="3" t="s">
        <v>16537</v>
      </c>
      <c r="G39" s="3" t="s">
        <v>16538</v>
      </c>
      <c r="H39" s="3" t="s">
        <v>16539</v>
      </c>
      <c r="I39" s="7" t="s">
        <v>1049</v>
      </c>
      <c r="J39" s="3"/>
      <c r="K39" s="3"/>
    </row>
    <row r="40" spans="2:11" ht="15">
      <c r="B40" s="3" t="s">
        <v>1384</v>
      </c>
      <c r="C40" s="3" t="s">
        <v>16540</v>
      </c>
      <c r="D40" s="3" t="s">
        <v>1038</v>
      </c>
      <c r="E40" s="7"/>
      <c r="F40" s="3" t="s">
        <v>1673</v>
      </c>
      <c r="G40" s="3" t="s">
        <v>1674</v>
      </c>
      <c r="H40" s="3" t="s">
        <v>2359</v>
      </c>
      <c r="I40" s="7"/>
      <c r="J40" s="3"/>
      <c r="K4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2"/>
  <dimension ref="A1:K4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16541</v>
      </c>
      <c r="D4" s="4" t="s">
        <v>1019</v>
      </c>
      <c r="E4" s="3" t="s">
        <v>510</v>
      </c>
    </row>
    <row r="5" spans="1:11" ht="16">
      <c r="B5" s="4" t="s">
        <v>1020</v>
      </c>
      <c r="C5" s="13" t="s">
        <v>513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511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16542</v>
      </c>
      <c r="D9" s="3" t="s">
        <v>1038</v>
      </c>
      <c r="E9" s="7"/>
      <c r="F9" s="3" t="s">
        <v>16480</v>
      </c>
      <c r="G9" s="3" t="s">
        <v>16543</v>
      </c>
      <c r="H9" s="3" t="s">
        <v>16544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16545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16546</v>
      </c>
      <c r="D11" s="3" t="s">
        <v>1038</v>
      </c>
      <c r="E11" s="7"/>
      <c r="F11" s="3" t="s">
        <v>1953</v>
      </c>
      <c r="G11" s="3" t="s">
        <v>16547</v>
      </c>
      <c r="H11" s="3" t="s">
        <v>16548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16549</v>
      </c>
      <c r="D12" s="3" t="s">
        <v>1038</v>
      </c>
      <c r="E12" s="7"/>
      <c r="F12" s="3" t="s">
        <v>16550</v>
      </c>
      <c r="G12" s="3" t="s">
        <v>13808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16551</v>
      </c>
      <c r="D13" s="3" t="s">
        <v>1038</v>
      </c>
      <c r="E13" s="7"/>
      <c r="F13" s="3" t="s">
        <v>1052</v>
      </c>
      <c r="G13" s="3" t="s">
        <v>1053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16552</v>
      </c>
      <c r="D14" s="3" t="s">
        <v>1038</v>
      </c>
      <c r="E14" s="7"/>
      <c r="F14" s="3" t="s">
        <v>16553</v>
      </c>
      <c r="G14" s="3" t="s">
        <v>16414</v>
      </c>
      <c r="H14" s="3" t="s">
        <v>16415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16554</v>
      </c>
      <c r="D15" s="3" t="s">
        <v>1038</v>
      </c>
      <c r="E15" s="7"/>
      <c r="F15" s="3" t="s">
        <v>12837</v>
      </c>
      <c r="G15" s="3" t="s">
        <v>16555</v>
      </c>
      <c r="H15" s="3" t="s">
        <v>16556</v>
      </c>
      <c r="I15" s="7" t="s">
        <v>1049</v>
      </c>
      <c r="J15" s="3"/>
      <c r="K15" s="3"/>
    </row>
    <row r="16" spans="1:11" ht="15">
      <c r="B16" s="3" t="s">
        <v>1161</v>
      </c>
      <c r="C16" s="3" t="s">
        <v>16557</v>
      </c>
      <c r="D16" s="3" t="s">
        <v>1038</v>
      </c>
      <c r="E16" s="7"/>
      <c r="F16" s="3" t="s">
        <v>12841</v>
      </c>
      <c r="G16" s="3" t="s">
        <v>16558</v>
      </c>
      <c r="H16" s="3" t="s">
        <v>16559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16560</v>
      </c>
      <c r="D17" s="3" t="s">
        <v>1038</v>
      </c>
      <c r="E17" s="7"/>
      <c r="F17" s="3" t="s">
        <v>12825</v>
      </c>
      <c r="G17" s="3" t="s">
        <v>12826</v>
      </c>
      <c r="H17" s="3" t="s">
        <v>12827</v>
      </c>
      <c r="I17" s="7" t="s">
        <v>1049</v>
      </c>
      <c r="J17" s="3"/>
      <c r="K17" s="3"/>
    </row>
    <row r="18" spans="2:11" ht="15">
      <c r="B18" s="3" t="s">
        <v>1582</v>
      </c>
      <c r="C18" s="3" t="s">
        <v>16561</v>
      </c>
      <c r="D18" s="3" t="s">
        <v>1038</v>
      </c>
      <c r="E18" s="7"/>
      <c r="F18" s="3" t="s">
        <v>12829</v>
      </c>
      <c r="G18" s="3" t="s">
        <v>12830</v>
      </c>
      <c r="H18" s="3" t="s">
        <v>12831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16562</v>
      </c>
      <c r="D19" s="3" t="s">
        <v>1038</v>
      </c>
      <c r="E19" s="7"/>
      <c r="F19" s="3" t="s">
        <v>12845</v>
      </c>
      <c r="G19" s="3" t="s">
        <v>12846</v>
      </c>
      <c r="H19" s="3" t="s">
        <v>12847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16563</v>
      </c>
      <c r="D20" s="3" t="s">
        <v>2192</v>
      </c>
      <c r="E20" s="7"/>
      <c r="F20" s="3" t="s">
        <v>16564</v>
      </c>
      <c r="G20" s="3" t="s">
        <v>8479</v>
      </c>
      <c r="H20" s="3" t="s">
        <v>16565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16566</v>
      </c>
      <c r="D21" s="3" t="s">
        <v>2192</v>
      </c>
      <c r="E21" s="7"/>
      <c r="F21" s="3" t="s">
        <v>8223</v>
      </c>
      <c r="G21" s="3" t="s">
        <v>8224</v>
      </c>
      <c r="H21" s="3" t="s">
        <v>16567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16568</v>
      </c>
      <c r="D22" s="3" t="s">
        <v>1038</v>
      </c>
      <c r="E22" s="7"/>
      <c r="F22" s="3" t="s">
        <v>8226</v>
      </c>
      <c r="G22" s="3" t="s">
        <v>8227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16569</v>
      </c>
      <c r="D23" s="3" t="s">
        <v>1573</v>
      </c>
      <c r="E23" s="7"/>
      <c r="F23" s="3" t="s">
        <v>8233</v>
      </c>
      <c r="G23" s="3" t="s">
        <v>7876</v>
      </c>
      <c r="H23" s="3" t="s">
        <v>1098</v>
      </c>
      <c r="I23" s="7" t="s">
        <v>1618</v>
      </c>
      <c r="J23" s="3"/>
      <c r="K23" s="3"/>
    </row>
    <row r="24" spans="2:11" ht="15">
      <c r="B24" s="3" t="s">
        <v>1899</v>
      </c>
      <c r="C24" s="3" t="s">
        <v>16570</v>
      </c>
      <c r="D24" s="3" t="s">
        <v>1573</v>
      </c>
      <c r="E24" s="7"/>
      <c r="F24" s="3" t="s">
        <v>16571</v>
      </c>
      <c r="G24" s="3" t="s">
        <v>16572</v>
      </c>
      <c r="H24" s="3" t="s">
        <v>1098</v>
      </c>
      <c r="I24" s="7" t="s">
        <v>1618</v>
      </c>
      <c r="J24" s="3"/>
      <c r="K24" s="3"/>
    </row>
    <row r="25" spans="2:11" ht="15">
      <c r="B25" s="3" t="s">
        <v>1902</v>
      </c>
      <c r="C25" s="3" t="s">
        <v>16573</v>
      </c>
      <c r="D25" s="3" t="s">
        <v>2192</v>
      </c>
      <c r="E25" s="7"/>
      <c r="F25" s="3" t="s">
        <v>16574</v>
      </c>
      <c r="G25" s="3" t="s">
        <v>16575</v>
      </c>
      <c r="H25" s="3" t="s">
        <v>1098</v>
      </c>
      <c r="I25" s="7" t="s">
        <v>2813</v>
      </c>
      <c r="J25" s="3"/>
      <c r="K25" s="3"/>
    </row>
    <row r="26" spans="2:11" ht="15">
      <c r="B26" s="3" t="s">
        <v>1146</v>
      </c>
      <c r="C26" s="3" t="s">
        <v>16576</v>
      </c>
      <c r="D26" s="3" t="s">
        <v>1038</v>
      </c>
      <c r="E26" s="7"/>
      <c r="F26" s="3" t="s">
        <v>16577</v>
      </c>
      <c r="G26" s="3" t="s">
        <v>8230</v>
      </c>
      <c r="H26" s="3" t="s">
        <v>16578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16579</v>
      </c>
      <c r="D27" s="3" t="s">
        <v>1038</v>
      </c>
      <c r="E27" s="7"/>
      <c r="F27" s="3" t="s">
        <v>16580</v>
      </c>
      <c r="G27" s="3" t="s">
        <v>8230</v>
      </c>
      <c r="H27" s="3" t="s">
        <v>16578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16581</v>
      </c>
      <c r="D28" s="3" t="s">
        <v>1038</v>
      </c>
      <c r="E28" s="7"/>
      <c r="F28" s="3" t="s">
        <v>4977</v>
      </c>
      <c r="G28" s="3" t="s">
        <v>8213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16582</v>
      </c>
      <c r="D29" s="3" t="s">
        <v>1038</v>
      </c>
      <c r="E29" s="7"/>
      <c r="F29" s="3" t="s">
        <v>4979</v>
      </c>
      <c r="G29" s="3" t="s">
        <v>8213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16583</v>
      </c>
      <c r="D30" s="3" t="s">
        <v>1038</v>
      </c>
      <c r="E30" s="7"/>
      <c r="F30" s="3" t="s">
        <v>16584</v>
      </c>
      <c r="G30" s="3" t="s">
        <v>8470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16585</v>
      </c>
      <c r="D31" s="3" t="s">
        <v>1038</v>
      </c>
      <c r="E31" s="7"/>
      <c r="F31" s="3" t="s">
        <v>16586</v>
      </c>
      <c r="G31" s="3" t="s">
        <v>8470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16587</v>
      </c>
      <c r="D32" s="3" t="s">
        <v>1038</v>
      </c>
      <c r="E32" s="7"/>
      <c r="F32" s="3" t="s">
        <v>9847</v>
      </c>
      <c r="G32" s="3" t="s">
        <v>3119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16588</v>
      </c>
      <c r="D33" s="3" t="s">
        <v>1038</v>
      </c>
      <c r="E33" s="7"/>
      <c r="F33" s="3" t="s">
        <v>9849</v>
      </c>
      <c r="G33" s="3" t="s">
        <v>3119</v>
      </c>
      <c r="H33" s="3" t="s">
        <v>1098</v>
      </c>
      <c r="I33" s="7" t="s">
        <v>1049</v>
      </c>
      <c r="J33" s="3"/>
      <c r="K33" s="3"/>
    </row>
    <row r="34" spans="2:11" ht="15">
      <c r="B34" s="3" t="s">
        <v>1472</v>
      </c>
      <c r="C34" s="3" t="s">
        <v>16589</v>
      </c>
      <c r="D34" s="3" t="s">
        <v>1038</v>
      </c>
      <c r="E34" s="7"/>
      <c r="F34" s="3" t="s">
        <v>16590</v>
      </c>
      <c r="G34" s="3" t="s">
        <v>16591</v>
      </c>
      <c r="H34" s="3" t="s">
        <v>1098</v>
      </c>
      <c r="I34" s="7" t="s">
        <v>1049</v>
      </c>
      <c r="J34" s="3"/>
      <c r="K34" s="3"/>
    </row>
    <row r="35" spans="2:11" ht="15">
      <c r="B35" s="3" t="s">
        <v>1567</v>
      </c>
      <c r="C35" s="3" t="s">
        <v>16592</v>
      </c>
      <c r="D35" s="3" t="s">
        <v>1038</v>
      </c>
      <c r="E35" s="7"/>
      <c r="F35" s="3" t="s">
        <v>16593</v>
      </c>
      <c r="G35" s="3" t="s">
        <v>16591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16594</v>
      </c>
      <c r="D36" s="3" t="s">
        <v>1573</v>
      </c>
      <c r="E36" s="7"/>
      <c r="F36" s="3" t="s">
        <v>16595</v>
      </c>
      <c r="G36" s="3" t="s">
        <v>15231</v>
      </c>
      <c r="H36" s="3" t="s">
        <v>1098</v>
      </c>
      <c r="I36" s="7" t="s">
        <v>1618</v>
      </c>
      <c r="J36" s="3"/>
      <c r="K36" s="3"/>
    </row>
    <row r="37" spans="2:11" ht="15">
      <c r="B37" s="3" t="s">
        <v>1392</v>
      </c>
      <c r="C37" s="3" t="s">
        <v>16596</v>
      </c>
      <c r="D37" s="3" t="s">
        <v>1066</v>
      </c>
      <c r="E37" s="7" t="s">
        <v>1095</v>
      </c>
      <c r="F37" s="3" t="s">
        <v>12903</v>
      </c>
      <c r="G37" s="3" t="s">
        <v>12904</v>
      </c>
      <c r="H37" s="3" t="s">
        <v>12904</v>
      </c>
      <c r="I37" s="7" t="s">
        <v>1042</v>
      </c>
      <c r="J37" s="3"/>
      <c r="K37" s="3"/>
    </row>
    <row r="38" spans="2:11" ht="15">
      <c r="B38" s="3" t="s">
        <v>1380</v>
      </c>
      <c r="C38" s="3" t="s">
        <v>16597</v>
      </c>
      <c r="D38" s="3" t="s">
        <v>1038</v>
      </c>
      <c r="E38" s="7"/>
      <c r="F38" s="3" t="s">
        <v>3197</v>
      </c>
      <c r="G38" s="3" t="s">
        <v>15556</v>
      </c>
      <c r="H38" s="3" t="s">
        <v>16475</v>
      </c>
      <c r="I38" s="7" t="s">
        <v>1054</v>
      </c>
      <c r="J38" s="3"/>
      <c r="K38" s="3"/>
    </row>
    <row r="39" spans="2:11" ht="15">
      <c r="B39" s="3" t="s">
        <v>1388</v>
      </c>
      <c r="C39" s="3" t="s">
        <v>16598</v>
      </c>
      <c r="D39" s="3" t="s">
        <v>1066</v>
      </c>
      <c r="E39" s="7" t="s">
        <v>1095</v>
      </c>
      <c r="F39" s="3" t="s">
        <v>16599</v>
      </c>
      <c r="G39" s="3" t="s">
        <v>16600</v>
      </c>
      <c r="H39" s="3" t="s">
        <v>16601</v>
      </c>
      <c r="I39" s="7" t="s">
        <v>1042</v>
      </c>
      <c r="J39" s="3"/>
      <c r="K39" s="3"/>
    </row>
    <row r="40" spans="2:11" ht="15">
      <c r="B40" s="3" t="s">
        <v>1384</v>
      </c>
      <c r="C40" s="3" t="s">
        <v>16602</v>
      </c>
      <c r="D40" s="3" t="s">
        <v>1038</v>
      </c>
      <c r="E40" s="7"/>
      <c r="F40" s="3" t="s">
        <v>3602</v>
      </c>
      <c r="G40" s="3" t="s">
        <v>1032</v>
      </c>
      <c r="H40" s="3" t="s">
        <v>1098</v>
      </c>
      <c r="I40" s="7" t="s">
        <v>1049</v>
      </c>
      <c r="J40" s="3"/>
      <c r="K40" s="3"/>
    </row>
    <row r="41" spans="2:11" ht="15">
      <c r="B41" s="3" t="s">
        <v>1215</v>
      </c>
      <c r="C41" s="3" t="s">
        <v>16603</v>
      </c>
      <c r="D41" s="3" t="s">
        <v>1066</v>
      </c>
      <c r="E41" s="7" t="s">
        <v>2852</v>
      </c>
      <c r="F41" s="3" t="s">
        <v>16604</v>
      </c>
      <c r="G41" s="3" t="s">
        <v>16605</v>
      </c>
      <c r="H41" s="3" t="s">
        <v>16606</v>
      </c>
      <c r="I41" s="7"/>
      <c r="J41" s="3"/>
      <c r="K41" s="3"/>
    </row>
    <row r="42" spans="2:11" ht="15">
      <c r="B42" s="3" t="s">
        <v>1448</v>
      </c>
      <c r="C42" s="3" t="s">
        <v>16607</v>
      </c>
      <c r="D42" s="3" t="s">
        <v>1038</v>
      </c>
      <c r="E42" s="7"/>
      <c r="F42" s="3" t="s">
        <v>1646</v>
      </c>
      <c r="G42" s="3" t="s">
        <v>1647</v>
      </c>
      <c r="H42" s="3" t="s">
        <v>1648</v>
      </c>
      <c r="I42" s="7" t="s">
        <v>1049</v>
      </c>
      <c r="J42" s="3"/>
      <c r="K42" s="3"/>
    </row>
    <row r="43" spans="2:11" ht="15">
      <c r="B43" s="3" t="s">
        <v>1223</v>
      </c>
      <c r="C43" s="3" t="s">
        <v>16608</v>
      </c>
      <c r="D43" s="3" t="s">
        <v>1573</v>
      </c>
      <c r="E43" s="7"/>
      <c r="F43" s="3" t="s">
        <v>1615</v>
      </c>
      <c r="G43" s="3" t="s">
        <v>13412</v>
      </c>
      <c r="H43" s="3" t="s">
        <v>1098</v>
      </c>
      <c r="I43" s="7" t="s">
        <v>1618</v>
      </c>
      <c r="J43" s="3" t="s">
        <v>1043</v>
      </c>
      <c r="K43" s="3" t="s">
        <v>1043</v>
      </c>
    </row>
    <row r="44" spans="2:11" ht="15">
      <c r="B44" s="3" t="s">
        <v>1219</v>
      </c>
      <c r="C44" s="3" t="s">
        <v>16609</v>
      </c>
      <c r="D44" s="3" t="s">
        <v>1038</v>
      </c>
      <c r="E44" s="7"/>
      <c r="F44" s="3" t="s">
        <v>1673</v>
      </c>
      <c r="G44" s="3" t="s">
        <v>1674</v>
      </c>
      <c r="H44" s="3" t="s">
        <v>2359</v>
      </c>
      <c r="I44" s="7"/>
      <c r="J44" s="3"/>
      <c r="K4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3"/>
  <dimension ref="A1:K2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16610</v>
      </c>
      <c r="D4" s="4" t="s">
        <v>1019</v>
      </c>
      <c r="E4" s="3" t="s">
        <v>514</v>
      </c>
    </row>
    <row r="5" spans="1:11" ht="16">
      <c r="B5" s="4" t="s">
        <v>1020</v>
      </c>
      <c r="C5" s="13" t="s">
        <v>517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515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16611</v>
      </c>
      <c r="D9" s="3" t="s">
        <v>1038</v>
      </c>
      <c r="E9" s="7"/>
      <c r="F9" s="3" t="s">
        <v>16612</v>
      </c>
      <c r="G9" s="3" t="s">
        <v>16613</v>
      </c>
      <c r="H9" s="3" t="s">
        <v>16614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16615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16616</v>
      </c>
      <c r="D11" s="3" t="s">
        <v>1038</v>
      </c>
      <c r="E11" s="7"/>
      <c r="F11" s="3" t="s">
        <v>4879</v>
      </c>
      <c r="G11" s="3" t="s">
        <v>10662</v>
      </c>
      <c r="H11" s="3" t="s">
        <v>16617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16618</v>
      </c>
      <c r="D12" s="3" t="s">
        <v>1038</v>
      </c>
      <c r="E12" s="7"/>
      <c r="F12" s="3" t="s">
        <v>16619</v>
      </c>
      <c r="G12" s="3" t="s">
        <v>6594</v>
      </c>
      <c r="H12" s="3" t="s">
        <v>16620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16621</v>
      </c>
      <c r="D13" s="3" t="s">
        <v>1038</v>
      </c>
      <c r="E13" s="7"/>
      <c r="F13" s="3" t="s">
        <v>16622</v>
      </c>
      <c r="G13" s="3" t="s">
        <v>16623</v>
      </c>
      <c r="H13" s="3" t="s">
        <v>16623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16624</v>
      </c>
      <c r="D14" s="3" t="s">
        <v>1038</v>
      </c>
      <c r="E14" s="7"/>
      <c r="F14" s="3" t="s">
        <v>16625</v>
      </c>
      <c r="G14" s="3" t="s">
        <v>5035</v>
      </c>
      <c r="H14" s="3" t="s">
        <v>5035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16626</v>
      </c>
      <c r="D15" s="3" t="s">
        <v>1038</v>
      </c>
      <c r="E15" s="7"/>
      <c r="F15" s="3" t="s">
        <v>16627</v>
      </c>
      <c r="G15" s="3" t="s">
        <v>5260</v>
      </c>
      <c r="H15" s="3" t="s">
        <v>16628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16629</v>
      </c>
      <c r="D16" s="3" t="s">
        <v>1038</v>
      </c>
      <c r="E16" s="7"/>
      <c r="F16" s="3" t="s">
        <v>16630</v>
      </c>
      <c r="G16" s="3" t="s">
        <v>5263</v>
      </c>
      <c r="H16" s="3" t="s">
        <v>16631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16632</v>
      </c>
      <c r="D17" s="3" t="s">
        <v>1038</v>
      </c>
      <c r="E17" s="7"/>
      <c r="F17" s="3" t="s">
        <v>16633</v>
      </c>
      <c r="G17" s="3" t="s">
        <v>16634</v>
      </c>
      <c r="H17" s="3" t="s">
        <v>16635</v>
      </c>
      <c r="I17" s="7" t="s">
        <v>1049</v>
      </c>
      <c r="J17" s="3"/>
      <c r="K17" s="3"/>
    </row>
    <row r="18" spans="2:11" ht="15">
      <c r="B18" s="3" t="s">
        <v>1582</v>
      </c>
      <c r="C18" s="3" t="s">
        <v>16636</v>
      </c>
      <c r="D18" s="3" t="s">
        <v>1038</v>
      </c>
      <c r="E18" s="7"/>
      <c r="F18" s="3" t="s">
        <v>16637</v>
      </c>
      <c r="G18" s="3" t="s">
        <v>16638</v>
      </c>
      <c r="H18" s="3" t="s">
        <v>16639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16640</v>
      </c>
      <c r="D19" s="3" t="s">
        <v>1038</v>
      </c>
      <c r="E19" s="7" t="s">
        <v>5057</v>
      </c>
      <c r="F19" s="3" t="s">
        <v>16641</v>
      </c>
      <c r="G19" s="3" t="s">
        <v>4894</v>
      </c>
      <c r="H19" s="3" t="s">
        <v>16642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16643</v>
      </c>
      <c r="D20" s="3" t="s">
        <v>1038</v>
      </c>
      <c r="E20" s="7"/>
      <c r="F20" s="3" t="s">
        <v>16644</v>
      </c>
      <c r="G20" s="3" t="s">
        <v>5213</v>
      </c>
      <c r="H20" s="3" t="s">
        <v>16645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16646</v>
      </c>
      <c r="D21" s="3" t="s">
        <v>1038</v>
      </c>
      <c r="E21" s="7"/>
      <c r="F21" s="3" t="s">
        <v>16647</v>
      </c>
      <c r="G21" s="3" t="s">
        <v>16648</v>
      </c>
      <c r="H21" s="3" t="s">
        <v>16649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16650</v>
      </c>
      <c r="D22" s="3" t="s">
        <v>1038</v>
      </c>
      <c r="E22" s="7" t="s">
        <v>5755</v>
      </c>
      <c r="F22" s="3" t="s">
        <v>16651</v>
      </c>
      <c r="G22" s="3" t="s">
        <v>16652</v>
      </c>
      <c r="H22" s="3" t="s">
        <v>16642</v>
      </c>
      <c r="I22" s="7" t="s">
        <v>1049</v>
      </c>
      <c r="J22" s="3"/>
      <c r="K22" s="3"/>
    </row>
    <row r="23" spans="2:11" ht="15">
      <c r="B23" s="3" t="s">
        <v>1588</v>
      </c>
      <c r="C23" s="3" t="s">
        <v>16653</v>
      </c>
      <c r="D23" s="3" t="s">
        <v>1038</v>
      </c>
      <c r="E23" s="7"/>
      <c r="F23" s="3" t="s">
        <v>16654</v>
      </c>
      <c r="G23" s="3" t="s">
        <v>16655</v>
      </c>
      <c r="H23" s="3" t="s">
        <v>16656</v>
      </c>
      <c r="I23" s="7" t="s">
        <v>1049</v>
      </c>
      <c r="J23" s="3"/>
      <c r="K23" s="3"/>
    </row>
    <row r="24" spans="2:11" ht="15">
      <c r="B24" s="3" t="s">
        <v>1899</v>
      </c>
      <c r="C24" s="3" t="s">
        <v>16657</v>
      </c>
      <c r="D24" s="3" t="s">
        <v>1038</v>
      </c>
      <c r="E24" s="7"/>
      <c r="F24" s="3" t="s">
        <v>16658</v>
      </c>
      <c r="G24" s="3" t="s">
        <v>16659</v>
      </c>
      <c r="H24" s="3" t="s">
        <v>16660</v>
      </c>
      <c r="I24" s="7" t="s">
        <v>1049</v>
      </c>
      <c r="J24" s="3"/>
      <c r="K24" s="3"/>
    </row>
    <row r="25" spans="2:11" ht="15">
      <c r="B25" s="3" t="s">
        <v>1902</v>
      </c>
      <c r="C25" s="3" t="s">
        <v>16661</v>
      </c>
      <c r="D25" s="3" t="s">
        <v>1038</v>
      </c>
      <c r="E25" s="7"/>
      <c r="F25" s="3" t="s">
        <v>1646</v>
      </c>
      <c r="G25" s="3" t="s">
        <v>1647</v>
      </c>
      <c r="H25" s="3" t="s">
        <v>1648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16662</v>
      </c>
      <c r="D26" s="3" t="s">
        <v>1573</v>
      </c>
      <c r="E26" s="7"/>
      <c r="F26" s="3" t="s">
        <v>1615</v>
      </c>
      <c r="G26" s="3" t="s">
        <v>13412</v>
      </c>
      <c r="H26" s="3" t="s">
        <v>1098</v>
      </c>
      <c r="I26" s="7" t="s">
        <v>1618</v>
      </c>
      <c r="J26" s="3" t="s">
        <v>1043</v>
      </c>
      <c r="K26" s="3" t="s">
        <v>1043</v>
      </c>
    </row>
    <row r="27" spans="2:11" ht="15">
      <c r="B27" s="3" t="s">
        <v>1906</v>
      </c>
      <c r="C27" s="3" t="s">
        <v>16663</v>
      </c>
      <c r="D27" s="3" t="s">
        <v>1038</v>
      </c>
      <c r="E27" s="7"/>
      <c r="F27" s="3" t="s">
        <v>1673</v>
      </c>
      <c r="G27" s="3" t="s">
        <v>1674</v>
      </c>
      <c r="H27" s="3" t="s">
        <v>2359</v>
      </c>
      <c r="I27" s="7"/>
      <c r="J27" s="3"/>
      <c r="K2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4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16664</v>
      </c>
      <c r="D4" s="4" t="s">
        <v>1019</v>
      </c>
      <c r="E4" s="3" t="s">
        <v>518</v>
      </c>
    </row>
    <row r="5" spans="1:11" ht="16">
      <c r="B5" s="4" t="s">
        <v>1020</v>
      </c>
      <c r="C5" s="13" t="s">
        <v>521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519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16665</v>
      </c>
      <c r="D9" s="3" t="s">
        <v>1038</v>
      </c>
      <c r="E9" s="7"/>
      <c r="F9" s="3" t="s">
        <v>16666</v>
      </c>
      <c r="G9" s="3" t="s">
        <v>16667</v>
      </c>
      <c r="H9" s="3" t="s">
        <v>16668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16669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16670</v>
      </c>
      <c r="D11" s="3" t="s">
        <v>1038</v>
      </c>
      <c r="E11" s="7"/>
      <c r="F11" s="3" t="s">
        <v>5273</v>
      </c>
      <c r="G11" s="3" t="s">
        <v>16671</v>
      </c>
      <c r="H11" s="3" t="s">
        <v>16672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16673</v>
      </c>
      <c r="D12" s="3" t="s">
        <v>1038</v>
      </c>
      <c r="E12" s="7"/>
      <c r="F12" s="3" t="s">
        <v>5295</v>
      </c>
      <c r="G12" s="3" t="s">
        <v>5296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16674</v>
      </c>
      <c r="D13" s="3" t="s">
        <v>2192</v>
      </c>
      <c r="E13" s="7"/>
      <c r="F13" s="3" t="s">
        <v>5298</v>
      </c>
      <c r="G13" s="3" t="s">
        <v>5299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16675</v>
      </c>
      <c r="D14" s="3" t="s">
        <v>1038</v>
      </c>
      <c r="E14" s="7"/>
      <c r="F14" s="3" t="s">
        <v>5301</v>
      </c>
      <c r="G14" s="3" t="s">
        <v>5302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16676</v>
      </c>
      <c r="D15" s="3" t="s">
        <v>1038</v>
      </c>
      <c r="E15" s="7"/>
      <c r="F15" s="3" t="s">
        <v>16677</v>
      </c>
      <c r="G15" s="3" t="s">
        <v>16678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16679</v>
      </c>
      <c r="D16" s="3" t="s">
        <v>1066</v>
      </c>
      <c r="E16" s="7" t="s">
        <v>1067</v>
      </c>
      <c r="F16" s="3" t="s">
        <v>5384</v>
      </c>
      <c r="G16" s="3" t="s">
        <v>5385</v>
      </c>
      <c r="H16" s="3" t="s">
        <v>5385</v>
      </c>
      <c r="I16" s="7" t="s">
        <v>1049</v>
      </c>
      <c r="J16" s="3"/>
      <c r="K16" s="3"/>
    </row>
    <row r="17" spans="2:11" ht="15">
      <c r="B17" s="3" t="s">
        <v>1882</v>
      </c>
      <c r="C17" s="3" t="s">
        <v>16680</v>
      </c>
      <c r="D17" s="3" t="s">
        <v>1038</v>
      </c>
      <c r="E17" s="7"/>
      <c r="F17" s="3" t="s">
        <v>5387</v>
      </c>
      <c r="G17" s="3" t="s">
        <v>5388</v>
      </c>
      <c r="H17" s="3" t="s">
        <v>5389</v>
      </c>
      <c r="I17" s="7" t="s">
        <v>1049</v>
      </c>
      <c r="J17" s="3"/>
      <c r="K17" s="3"/>
    </row>
    <row r="18" spans="2:11" ht="15">
      <c r="B18" s="3" t="s">
        <v>1582</v>
      </c>
      <c r="C18" s="3" t="s">
        <v>16681</v>
      </c>
      <c r="D18" s="3" t="s">
        <v>1038</v>
      </c>
      <c r="E18" s="7"/>
      <c r="F18" s="3" t="s">
        <v>5391</v>
      </c>
      <c r="G18" s="3" t="s">
        <v>5392</v>
      </c>
      <c r="H18" s="3" t="s">
        <v>5393</v>
      </c>
      <c r="I18" s="7" t="s">
        <v>1049</v>
      </c>
      <c r="J18" s="3"/>
      <c r="K18" s="3"/>
    </row>
    <row r="19" spans="2:11" ht="15">
      <c r="B19" s="3" t="s">
        <v>1886</v>
      </c>
      <c r="C19" s="3" t="s">
        <v>16682</v>
      </c>
      <c r="D19" s="3" t="s">
        <v>1066</v>
      </c>
      <c r="E19" s="7" t="s">
        <v>1084</v>
      </c>
      <c r="F19" s="3" t="s">
        <v>5395</v>
      </c>
      <c r="G19" s="3" t="s">
        <v>5396</v>
      </c>
      <c r="H19" s="3" t="s">
        <v>5396</v>
      </c>
      <c r="I19" s="7" t="s">
        <v>1049</v>
      </c>
      <c r="J19" s="3"/>
      <c r="K19" s="3"/>
    </row>
    <row r="20" spans="2:11" ht="15">
      <c r="B20" s="3" t="s">
        <v>1890</v>
      </c>
      <c r="C20" s="3" t="s">
        <v>16683</v>
      </c>
      <c r="D20" s="3" t="s">
        <v>1038</v>
      </c>
      <c r="E20" s="7"/>
      <c r="F20" s="3" t="s">
        <v>5398</v>
      </c>
      <c r="G20" s="3" t="s">
        <v>5399</v>
      </c>
      <c r="H20" s="3" t="s">
        <v>5389</v>
      </c>
      <c r="I20" s="7" t="s">
        <v>1049</v>
      </c>
      <c r="J20" s="3"/>
      <c r="K20" s="3"/>
    </row>
    <row r="21" spans="2:11" ht="15">
      <c r="B21" s="3" t="s">
        <v>1619</v>
      </c>
      <c r="C21" s="3" t="s">
        <v>16684</v>
      </c>
      <c r="D21" s="3" t="s">
        <v>1038</v>
      </c>
      <c r="E21" s="7"/>
      <c r="F21" s="3" t="s">
        <v>5401</v>
      </c>
      <c r="G21" s="3" t="s">
        <v>5402</v>
      </c>
      <c r="H21" s="3" t="s">
        <v>5393</v>
      </c>
      <c r="I21" s="7" t="s">
        <v>1049</v>
      </c>
      <c r="J21" s="3"/>
      <c r="K21" s="3"/>
    </row>
    <row r="22" spans="2:11" ht="15">
      <c r="B22" s="3" t="s">
        <v>1895</v>
      </c>
      <c r="C22" s="3" t="s">
        <v>16685</v>
      </c>
      <c r="D22" s="3" t="s">
        <v>1038</v>
      </c>
      <c r="E22" s="7"/>
      <c r="F22" s="3" t="s">
        <v>16686</v>
      </c>
      <c r="G22" s="3" t="s">
        <v>16687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16688</v>
      </c>
      <c r="D23" s="3" t="s">
        <v>1038</v>
      </c>
      <c r="E23" s="7"/>
      <c r="F23" s="3" t="s">
        <v>1646</v>
      </c>
      <c r="G23" s="3" t="s">
        <v>1647</v>
      </c>
      <c r="H23" s="3" t="s">
        <v>1648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16689</v>
      </c>
      <c r="D24" s="3" t="s">
        <v>1573</v>
      </c>
      <c r="E24" s="7"/>
      <c r="F24" s="3" t="s">
        <v>1615</v>
      </c>
      <c r="G24" s="3" t="s">
        <v>13412</v>
      </c>
      <c r="H24" s="3" t="s">
        <v>1098</v>
      </c>
      <c r="I24" s="7" t="s">
        <v>1618</v>
      </c>
      <c r="J24" s="3" t="s">
        <v>1043</v>
      </c>
      <c r="K24" s="3" t="s">
        <v>1043</v>
      </c>
    </row>
    <row r="25" spans="2:11" ht="15">
      <c r="B25" s="3" t="s">
        <v>1902</v>
      </c>
      <c r="C25" s="3" t="s">
        <v>16690</v>
      </c>
      <c r="D25" s="3" t="s">
        <v>1038</v>
      </c>
      <c r="E25" s="7"/>
      <c r="F25" s="3" t="s">
        <v>1673</v>
      </c>
      <c r="G25" s="3" t="s">
        <v>1674</v>
      </c>
      <c r="H25" s="3" t="s">
        <v>2359</v>
      </c>
      <c r="I25" s="7"/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5"/>
  <dimension ref="A1:K6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16691</v>
      </c>
      <c r="D4" s="4" t="s">
        <v>1019</v>
      </c>
      <c r="E4" s="3" t="s">
        <v>522</v>
      </c>
    </row>
    <row r="5" spans="1:11" ht="16">
      <c r="B5" s="4" t="s">
        <v>1020</v>
      </c>
      <c r="C5" s="13" t="s">
        <v>524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523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16692</v>
      </c>
      <c r="D9" s="3" t="s">
        <v>1038</v>
      </c>
      <c r="E9" s="7"/>
      <c r="F9" s="3" t="s">
        <v>16693</v>
      </c>
      <c r="G9" s="3" t="s">
        <v>16694</v>
      </c>
      <c r="H9" s="3" t="s">
        <v>16695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16696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16697</v>
      </c>
      <c r="D11" s="3" t="s">
        <v>1038</v>
      </c>
      <c r="E11" s="7"/>
      <c r="F11" s="3" t="s">
        <v>1953</v>
      </c>
      <c r="G11" s="3" t="s">
        <v>1954</v>
      </c>
      <c r="H11" s="3" t="s">
        <v>16548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1481</v>
      </c>
      <c r="C12" s="3" t="s">
        <v>16698</v>
      </c>
      <c r="D12" s="3" t="s">
        <v>1038</v>
      </c>
      <c r="E12" s="7"/>
      <c r="F12" s="3" t="s">
        <v>1277</v>
      </c>
      <c r="G12" s="3" t="s">
        <v>1278</v>
      </c>
      <c r="H12" s="3" t="s">
        <v>1278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1347</v>
      </c>
      <c r="C13" s="3" t="s">
        <v>16699</v>
      </c>
      <c r="D13" s="3" t="s">
        <v>1038</v>
      </c>
      <c r="E13" s="7"/>
      <c r="F13" s="3" t="s">
        <v>3474</v>
      </c>
      <c r="G13" s="3" t="s">
        <v>3475</v>
      </c>
      <c r="H13" s="3" t="s">
        <v>3475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1055</v>
      </c>
      <c r="C14" s="3" t="s">
        <v>16700</v>
      </c>
      <c r="D14" s="3" t="s">
        <v>1066</v>
      </c>
      <c r="E14" s="7" t="s">
        <v>2107</v>
      </c>
      <c r="F14" s="3" t="s">
        <v>2112</v>
      </c>
      <c r="G14" s="3" t="s">
        <v>2109</v>
      </c>
      <c r="H14" s="3" t="s">
        <v>2113</v>
      </c>
      <c r="I14" s="7" t="s">
        <v>1042</v>
      </c>
      <c r="J14" s="3"/>
      <c r="K14" s="3"/>
    </row>
    <row r="15" spans="1:11" ht="15">
      <c r="B15" s="3" t="s">
        <v>1872</v>
      </c>
      <c r="C15" s="3" t="s">
        <v>16701</v>
      </c>
      <c r="D15" s="3" t="s">
        <v>1038</v>
      </c>
      <c r="E15" s="7"/>
      <c r="F15" s="3" t="s">
        <v>2115</v>
      </c>
      <c r="G15" s="3" t="s">
        <v>2116</v>
      </c>
      <c r="H15" s="3" t="s">
        <v>2117</v>
      </c>
      <c r="I15" s="7" t="s">
        <v>1042</v>
      </c>
      <c r="J15" s="3"/>
      <c r="K15" s="3"/>
    </row>
    <row r="16" spans="1:11" ht="15">
      <c r="B16" s="3" t="s">
        <v>1165</v>
      </c>
      <c r="C16" s="3" t="s">
        <v>16702</v>
      </c>
      <c r="D16" s="3" t="s">
        <v>1038</v>
      </c>
      <c r="E16" s="7"/>
      <c r="F16" s="3" t="s">
        <v>2119</v>
      </c>
      <c r="G16" s="3" t="s">
        <v>2120</v>
      </c>
      <c r="H16" s="3" t="s">
        <v>2121</v>
      </c>
      <c r="I16" s="7" t="s">
        <v>16703</v>
      </c>
      <c r="J16" s="3"/>
      <c r="K16" s="3"/>
    </row>
    <row r="17" spans="2:11" ht="15">
      <c r="B17" s="3" t="s">
        <v>1877</v>
      </c>
      <c r="C17" s="3" t="s">
        <v>16704</v>
      </c>
      <c r="D17" s="3" t="s">
        <v>1038</v>
      </c>
      <c r="E17" s="7"/>
      <c r="F17" s="3" t="s">
        <v>16705</v>
      </c>
      <c r="G17" s="3" t="s">
        <v>5638</v>
      </c>
      <c r="H17" s="3" t="s">
        <v>16706</v>
      </c>
      <c r="I17" s="7" t="s">
        <v>1049</v>
      </c>
      <c r="J17" s="3"/>
      <c r="K17" s="3"/>
    </row>
    <row r="18" spans="2:11" ht="15">
      <c r="B18" s="3" t="s">
        <v>1161</v>
      </c>
      <c r="C18" s="3" t="s">
        <v>16707</v>
      </c>
      <c r="D18" s="3" t="s">
        <v>1038</v>
      </c>
      <c r="E18" s="7"/>
      <c r="F18" s="3" t="s">
        <v>16708</v>
      </c>
      <c r="G18" s="3" t="s">
        <v>5642</v>
      </c>
      <c r="H18" s="3" t="s">
        <v>16709</v>
      </c>
      <c r="I18" s="7" t="s">
        <v>1049</v>
      </c>
      <c r="J18" s="3"/>
      <c r="K18" s="3"/>
    </row>
    <row r="19" spans="2:11" ht="15">
      <c r="B19" s="3" t="s">
        <v>1882</v>
      </c>
      <c r="C19" s="3" t="s">
        <v>16710</v>
      </c>
      <c r="D19" s="3" t="s">
        <v>1038</v>
      </c>
      <c r="E19" s="7"/>
      <c r="F19" s="3" t="s">
        <v>16711</v>
      </c>
      <c r="G19" s="3" t="s">
        <v>16712</v>
      </c>
      <c r="H19" s="3" t="s">
        <v>16713</v>
      </c>
      <c r="I19" s="7" t="s">
        <v>1049</v>
      </c>
      <c r="J19" s="3"/>
      <c r="K19" s="3"/>
    </row>
    <row r="20" spans="2:11" ht="15">
      <c r="B20" s="3" t="s">
        <v>1582</v>
      </c>
      <c r="C20" s="3" t="s">
        <v>16714</v>
      </c>
      <c r="D20" s="3" t="s">
        <v>1038</v>
      </c>
      <c r="E20" s="7"/>
      <c r="F20" s="3" t="s">
        <v>16715</v>
      </c>
      <c r="G20" s="3" t="s">
        <v>16716</v>
      </c>
      <c r="H20" s="3" t="s">
        <v>16717</v>
      </c>
      <c r="I20" s="7" t="s">
        <v>1049</v>
      </c>
      <c r="J20" s="3"/>
      <c r="K20" s="3"/>
    </row>
    <row r="21" spans="2:11" ht="15">
      <c r="B21" s="3" t="s">
        <v>1886</v>
      </c>
      <c r="C21" s="3" t="s">
        <v>16718</v>
      </c>
      <c r="D21" s="3" t="s">
        <v>1066</v>
      </c>
      <c r="E21" s="7" t="s">
        <v>1095</v>
      </c>
      <c r="F21" s="3" t="s">
        <v>16719</v>
      </c>
      <c r="G21" s="3" t="s">
        <v>16720</v>
      </c>
      <c r="H21" s="3" t="s">
        <v>16721</v>
      </c>
      <c r="I21" s="7" t="s">
        <v>1042</v>
      </c>
      <c r="J21" s="3"/>
      <c r="K21" s="3"/>
    </row>
    <row r="22" spans="2:11" ht="15">
      <c r="B22" s="3" t="s">
        <v>1890</v>
      </c>
      <c r="C22" s="3" t="s">
        <v>16722</v>
      </c>
      <c r="D22" s="3" t="s">
        <v>1573</v>
      </c>
      <c r="E22" s="7"/>
      <c r="F22" s="3" t="s">
        <v>16723</v>
      </c>
      <c r="G22" s="3" t="s">
        <v>16724</v>
      </c>
      <c r="H22" s="3" t="s">
        <v>16725</v>
      </c>
      <c r="I22" s="7" t="s">
        <v>1618</v>
      </c>
      <c r="J22" s="3"/>
      <c r="K22" s="3"/>
    </row>
    <row r="23" spans="2:11" ht="15">
      <c r="B23" s="3" t="s">
        <v>1619</v>
      </c>
      <c r="C23" s="3" t="s">
        <v>16726</v>
      </c>
      <c r="D23" s="3" t="s">
        <v>1038</v>
      </c>
      <c r="E23" s="7"/>
      <c r="F23" s="3" t="s">
        <v>16727</v>
      </c>
      <c r="G23" s="3" t="s">
        <v>16728</v>
      </c>
      <c r="H23" s="3" t="s">
        <v>16729</v>
      </c>
      <c r="I23" s="7" t="s">
        <v>1049</v>
      </c>
      <c r="J23" s="3"/>
      <c r="K23" s="3"/>
    </row>
    <row r="24" spans="2:11" ht="15">
      <c r="B24" s="3" t="s">
        <v>1895</v>
      </c>
      <c r="C24" s="3" t="s">
        <v>16730</v>
      </c>
      <c r="D24" s="3" t="s">
        <v>1066</v>
      </c>
      <c r="E24" s="7" t="s">
        <v>1095</v>
      </c>
      <c r="F24" s="3" t="s">
        <v>16731</v>
      </c>
      <c r="G24" s="3" t="s">
        <v>16732</v>
      </c>
      <c r="H24" s="3" t="s">
        <v>16733</v>
      </c>
      <c r="I24" s="7" t="s">
        <v>16703</v>
      </c>
      <c r="J24" s="3"/>
      <c r="K24" s="3"/>
    </row>
    <row r="25" spans="2:11" ht="15">
      <c r="B25" s="3" t="s">
        <v>1588</v>
      </c>
      <c r="C25" s="3" t="s">
        <v>16734</v>
      </c>
      <c r="D25" s="3" t="s">
        <v>1038</v>
      </c>
      <c r="E25" s="7"/>
      <c r="F25" s="3" t="s">
        <v>16735</v>
      </c>
      <c r="G25" s="3" t="s">
        <v>16736</v>
      </c>
      <c r="H25" s="3" t="s">
        <v>16737</v>
      </c>
      <c r="I25" s="7" t="s">
        <v>6527</v>
      </c>
      <c r="J25" s="3"/>
      <c r="K25" s="3"/>
    </row>
    <row r="26" spans="2:11" ht="15">
      <c r="B26" s="3" t="s">
        <v>1899</v>
      </c>
      <c r="C26" s="3" t="s">
        <v>16738</v>
      </c>
      <c r="D26" s="3" t="s">
        <v>1038</v>
      </c>
      <c r="E26" s="7"/>
      <c r="F26" s="3" t="s">
        <v>16739</v>
      </c>
      <c r="G26" s="3" t="s">
        <v>16740</v>
      </c>
      <c r="H26" s="3" t="s">
        <v>16741</v>
      </c>
      <c r="I26" s="7" t="s">
        <v>1042</v>
      </c>
      <c r="J26" s="3"/>
      <c r="K26" s="3"/>
    </row>
    <row r="27" spans="2:11" ht="15">
      <c r="B27" s="3" t="s">
        <v>1902</v>
      </c>
      <c r="C27" s="3" t="s">
        <v>16742</v>
      </c>
      <c r="D27" s="3" t="s">
        <v>1038</v>
      </c>
      <c r="E27" s="7"/>
      <c r="F27" s="3" t="s">
        <v>16743</v>
      </c>
      <c r="G27" s="3" t="s">
        <v>16744</v>
      </c>
      <c r="H27" s="3" t="s">
        <v>16745</v>
      </c>
      <c r="I27" s="7" t="s">
        <v>1042</v>
      </c>
      <c r="J27" s="3"/>
      <c r="K27" s="3"/>
    </row>
    <row r="28" spans="2:11" ht="15">
      <c r="B28" s="3" t="s">
        <v>1146</v>
      </c>
      <c r="C28" s="3" t="s">
        <v>16746</v>
      </c>
      <c r="D28" s="3" t="s">
        <v>1038</v>
      </c>
      <c r="E28" s="7"/>
      <c r="F28" s="3" t="s">
        <v>16747</v>
      </c>
      <c r="G28" s="3" t="s">
        <v>16748</v>
      </c>
      <c r="H28" s="3" t="s">
        <v>16749</v>
      </c>
      <c r="I28" s="7" t="s">
        <v>1042</v>
      </c>
      <c r="J28" s="3"/>
      <c r="K28" s="3"/>
    </row>
    <row r="29" spans="2:11" ht="15">
      <c r="B29" s="3" t="s">
        <v>1906</v>
      </c>
      <c r="C29" s="3" t="s">
        <v>16750</v>
      </c>
      <c r="D29" s="3" t="s">
        <v>1038</v>
      </c>
      <c r="E29" s="7"/>
      <c r="F29" s="3" t="s">
        <v>16751</v>
      </c>
      <c r="G29" s="3" t="s">
        <v>16752</v>
      </c>
      <c r="H29" s="3" t="s">
        <v>16753</v>
      </c>
      <c r="I29" s="7" t="s">
        <v>1042</v>
      </c>
      <c r="J29" s="3"/>
      <c r="K29" s="3"/>
    </row>
    <row r="30" spans="2:11" ht="15">
      <c r="B30" s="3" t="s">
        <v>1909</v>
      </c>
      <c r="C30" s="3" t="s">
        <v>16754</v>
      </c>
      <c r="D30" s="3" t="s">
        <v>1038</v>
      </c>
      <c r="E30" s="7"/>
      <c r="F30" s="3" t="s">
        <v>16755</v>
      </c>
      <c r="G30" s="3" t="s">
        <v>14916</v>
      </c>
      <c r="H30" s="3" t="s">
        <v>16756</v>
      </c>
      <c r="I30" s="7" t="s">
        <v>1042</v>
      </c>
      <c r="J30" s="3"/>
      <c r="K30" s="3"/>
    </row>
    <row r="31" spans="2:11" ht="15">
      <c r="B31" s="3" t="s">
        <v>1301</v>
      </c>
      <c r="C31" s="3" t="s">
        <v>16757</v>
      </c>
      <c r="D31" s="3" t="s">
        <v>1038</v>
      </c>
      <c r="E31" s="7"/>
      <c r="F31" s="3" t="s">
        <v>16758</v>
      </c>
      <c r="G31" s="3" t="s">
        <v>16759</v>
      </c>
      <c r="H31" s="3" t="s">
        <v>16760</v>
      </c>
      <c r="I31" s="7" t="s">
        <v>1042</v>
      </c>
      <c r="J31" s="3"/>
      <c r="K31" s="3"/>
    </row>
    <row r="32" spans="2:11" ht="15">
      <c r="B32" s="3" t="s">
        <v>1912</v>
      </c>
      <c r="C32" s="3" t="s">
        <v>16761</v>
      </c>
      <c r="D32" s="3" t="s">
        <v>1038</v>
      </c>
      <c r="E32" s="7"/>
      <c r="F32" s="3" t="s">
        <v>16762</v>
      </c>
      <c r="G32" s="3" t="s">
        <v>16763</v>
      </c>
      <c r="H32" s="3" t="s">
        <v>16764</v>
      </c>
      <c r="I32" s="7" t="s">
        <v>1042</v>
      </c>
      <c r="J32" s="3"/>
      <c r="K32" s="3"/>
    </row>
    <row r="33" spans="2:11" ht="15">
      <c r="B33" s="3" t="s">
        <v>1140</v>
      </c>
      <c r="C33" s="3" t="s">
        <v>16765</v>
      </c>
      <c r="D33" s="3" t="s">
        <v>1038</v>
      </c>
      <c r="E33" s="7"/>
      <c r="F33" s="3" t="s">
        <v>16766</v>
      </c>
      <c r="G33" s="3" t="s">
        <v>16767</v>
      </c>
      <c r="H33" s="3" t="s">
        <v>16768</v>
      </c>
      <c r="I33" s="7" t="s">
        <v>1042</v>
      </c>
      <c r="J33" s="3"/>
      <c r="K33" s="3"/>
    </row>
    <row r="34" spans="2:11" ht="15">
      <c r="B34" s="3" t="s">
        <v>1169</v>
      </c>
      <c r="C34" s="3" t="s">
        <v>16769</v>
      </c>
      <c r="D34" s="3" t="s">
        <v>1038</v>
      </c>
      <c r="E34" s="7"/>
      <c r="F34" s="3" t="s">
        <v>16770</v>
      </c>
      <c r="G34" s="3" t="s">
        <v>16771</v>
      </c>
      <c r="H34" s="3" t="s">
        <v>16772</v>
      </c>
      <c r="I34" s="7" t="s">
        <v>1042</v>
      </c>
      <c r="J34" s="3"/>
      <c r="K34" s="3"/>
    </row>
    <row r="35" spans="2:11" ht="15">
      <c r="B35" s="3" t="s">
        <v>1319</v>
      </c>
      <c r="C35" s="3" t="s">
        <v>16773</v>
      </c>
      <c r="D35" s="3" t="s">
        <v>1038</v>
      </c>
      <c r="E35" s="7"/>
      <c r="F35" s="3" t="s">
        <v>16774</v>
      </c>
      <c r="G35" s="3" t="s">
        <v>16775</v>
      </c>
      <c r="H35" s="3" t="s">
        <v>16776</v>
      </c>
      <c r="I35" s="7" t="s">
        <v>1042</v>
      </c>
      <c r="J35" s="3"/>
      <c r="K35" s="3"/>
    </row>
    <row r="36" spans="2:11" ht="15">
      <c r="B36" s="3" t="s">
        <v>1472</v>
      </c>
      <c r="C36" s="3" t="s">
        <v>16777</v>
      </c>
      <c r="D36" s="3" t="s">
        <v>1038</v>
      </c>
      <c r="E36" s="7"/>
      <c r="F36" s="3" t="s">
        <v>16778</v>
      </c>
      <c r="G36" s="3" t="s">
        <v>16779</v>
      </c>
      <c r="H36" s="3" t="s">
        <v>16780</v>
      </c>
      <c r="I36" s="7" t="s">
        <v>1042</v>
      </c>
      <c r="J36" s="3"/>
      <c r="K36" s="3"/>
    </row>
    <row r="37" spans="2:11" ht="15">
      <c r="B37" s="3" t="s">
        <v>1567</v>
      </c>
      <c r="C37" s="3" t="s">
        <v>16781</v>
      </c>
      <c r="D37" s="3" t="s">
        <v>1038</v>
      </c>
      <c r="E37" s="7"/>
      <c r="F37" s="3" t="s">
        <v>16782</v>
      </c>
      <c r="G37" s="3" t="s">
        <v>16783</v>
      </c>
      <c r="H37" s="3" t="s">
        <v>16784</v>
      </c>
      <c r="I37" s="7" t="s">
        <v>1042</v>
      </c>
      <c r="J37" s="3"/>
      <c r="K37" s="3"/>
    </row>
    <row r="38" spans="2:11" ht="15">
      <c r="B38" s="3" t="s">
        <v>1681</v>
      </c>
      <c r="C38" s="3" t="s">
        <v>16785</v>
      </c>
      <c r="D38" s="3" t="s">
        <v>1038</v>
      </c>
      <c r="E38" s="7"/>
      <c r="F38" s="3" t="s">
        <v>16786</v>
      </c>
      <c r="G38" s="3" t="s">
        <v>16787</v>
      </c>
      <c r="H38" s="3" t="s">
        <v>16788</v>
      </c>
      <c r="I38" s="7" t="s">
        <v>1042</v>
      </c>
      <c r="J38" s="3"/>
      <c r="K38" s="3"/>
    </row>
    <row r="39" spans="2:11" ht="15">
      <c r="B39" s="3" t="s">
        <v>1392</v>
      </c>
      <c r="C39" s="3" t="s">
        <v>16789</v>
      </c>
      <c r="D39" s="3" t="s">
        <v>1038</v>
      </c>
      <c r="E39" s="7"/>
      <c r="F39" s="3" t="s">
        <v>16790</v>
      </c>
      <c r="G39" s="3" t="s">
        <v>16791</v>
      </c>
      <c r="H39" s="3" t="s">
        <v>16792</v>
      </c>
      <c r="I39" s="7" t="s">
        <v>1042</v>
      </c>
      <c r="J39" s="3"/>
      <c r="K39" s="3"/>
    </row>
    <row r="40" spans="2:11" ht="15">
      <c r="B40" s="3" t="s">
        <v>1380</v>
      </c>
      <c r="C40" s="3" t="s">
        <v>16793</v>
      </c>
      <c r="D40" s="3" t="s">
        <v>1038</v>
      </c>
      <c r="E40" s="7"/>
      <c r="F40" s="3" t="s">
        <v>16794</v>
      </c>
      <c r="G40" s="3" t="s">
        <v>16795</v>
      </c>
      <c r="H40" s="3" t="s">
        <v>16796</v>
      </c>
      <c r="I40" s="7" t="s">
        <v>1042</v>
      </c>
      <c r="J40" s="3"/>
      <c r="K40" s="3"/>
    </row>
    <row r="41" spans="2:11" ht="15">
      <c r="B41" s="3" t="s">
        <v>1388</v>
      </c>
      <c r="C41" s="3" t="s">
        <v>16797</v>
      </c>
      <c r="D41" s="3" t="s">
        <v>1038</v>
      </c>
      <c r="E41" s="7"/>
      <c r="F41" s="3" t="s">
        <v>16798</v>
      </c>
      <c r="G41" s="3" t="s">
        <v>16799</v>
      </c>
      <c r="H41" s="3" t="s">
        <v>16800</v>
      </c>
      <c r="I41" s="7" t="s">
        <v>1042</v>
      </c>
      <c r="J41" s="3"/>
      <c r="K41" s="3"/>
    </row>
    <row r="42" spans="2:11" ht="15">
      <c r="B42" s="3" t="s">
        <v>1384</v>
      </c>
      <c r="C42" s="3" t="s">
        <v>16801</v>
      </c>
      <c r="D42" s="3" t="s">
        <v>1038</v>
      </c>
      <c r="E42" s="7"/>
      <c r="F42" s="3" t="s">
        <v>16802</v>
      </c>
      <c r="G42" s="3" t="s">
        <v>16803</v>
      </c>
      <c r="H42" s="3" t="s">
        <v>16804</v>
      </c>
      <c r="I42" s="7" t="s">
        <v>1042</v>
      </c>
      <c r="J42" s="3"/>
      <c r="K42" s="3"/>
    </row>
    <row r="43" spans="2:11" ht="15">
      <c r="B43" s="3" t="s">
        <v>1448</v>
      </c>
      <c r="C43" s="3" t="s">
        <v>16805</v>
      </c>
      <c r="D43" s="3" t="s">
        <v>1038</v>
      </c>
      <c r="E43" s="7"/>
      <c r="F43" s="3" t="s">
        <v>16806</v>
      </c>
      <c r="G43" s="3" t="s">
        <v>16807</v>
      </c>
      <c r="H43" s="3" t="s">
        <v>16808</v>
      </c>
      <c r="I43" s="7" t="s">
        <v>1042</v>
      </c>
      <c r="J43" s="3"/>
      <c r="K43" s="3"/>
    </row>
    <row r="44" spans="2:11" ht="15">
      <c r="B44" s="3" t="s">
        <v>1223</v>
      </c>
      <c r="C44" s="3" t="s">
        <v>16809</v>
      </c>
      <c r="D44" s="3" t="s">
        <v>1038</v>
      </c>
      <c r="E44" s="7"/>
      <c r="F44" s="3" t="s">
        <v>16810</v>
      </c>
      <c r="G44" s="3" t="s">
        <v>16811</v>
      </c>
      <c r="H44" s="3" t="s">
        <v>16812</v>
      </c>
      <c r="I44" s="7" t="s">
        <v>1042</v>
      </c>
      <c r="J44" s="3"/>
      <c r="K44" s="3"/>
    </row>
    <row r="45" spans="2:11" ht="15">
      <c r="B45" s="3" t="s">
        <v>1215</v>
      </c>
      <c r="C45" s="3" t="s">
        <v>16813</v>
      </c>
      <c r="D45" s="3" t="s">
        <v>1038</v>
      </c>
      <c r="E45" s="7"/>
      <c r="F45" s="3" t="s">
        <v>16814</v>
      </c>
      <c r="G45" s="3" t="s">
        <v>16815</v>
      </c>
      <c r="H45" s="3" t="s">
        <v>16816</v>
      </c>
      <c r="I45" s="7" t="s">
        <v>1042</v>
      </c>
      <c r="J45" s="3"/>
      <c r="K45" s="3"/>
    </row>
    <row r="46" spans="2:11" ht="15">
      <c r="B46" s="3" t="s">
        <v>1219</v>
      </c>
      <c r="C46" s="3" t="s">
        <v>16817</v>
      </c>
      <c r="D46" s="3" t="s">
        <v>1038</v>
      </c>
      <c r="E46" s="7"/>
      <c r="F46" s="3" t="s">
        <v>16818</v>
      </c>
      <c r="G46" s="3" t="s">
        <v>16819</v>
      </c>
      <c r="H46" s="3" t="s">
        <v>16820</v>
      </c>
      <c r="I46" s="7" t="s">
        <v>1042</v>
      </c>
      <c r="J46" s="3"/>
      <c r="K46" s="3"/>
    </row>
    <row r="47" spans="2:11" ht="15">
      <c r="B47" s="3" t="s">
        <v>1227</v>
      </c>
      <c r="C47" s="3" t="s">
        <v>16821</v>
      </c>
      <c r="D47" s="3" t="s">
        <v>1038</v>
      </c>
      <c r="E47" s="7"/>
      <c r="F47" s="3" t="s">
        <v>16822</v>
      </c>
      <c r="G47" s="3" t="s">
        <v>16823</v>
      </c>
      <c r="H47" s="3" t="s">
        <v>16820</v>
      </c>
      <c r="I47" s="7" t="s">
        <v>1042</v>
      </c>
      <c r="J47" s="3"/>
      <c r="K47" s="3"/>
    </row>
    <row r="48" spans="2:11" ht="15">
      <c r="B48" s="3" t="s">
        <v>1191</v>
      </c>
      <c r="C48" s="3" t="s">
        <v>16824</v>
      </c>
      <c r="D48" s="3" t="s">
        <v>1038</v>
      </c>
      <c r="E48" s="7"/>
      <c r="F48" s="3" t="s">
        <v>16825</v>
      </c>
      <c r="G48" s="3" t="s">
        <v>16826</v>
      </c>
      <c r="H48" s="3" t="s">
        <v>16820</v>
      </c>
      <c r="I48" s="7" t="s">
        <v>1042</v>
      </c>
      <c r="J48" s="3"/>
      <c r="K48" s="3"/>
    </row>
    <row r="49" spans="2:11" ht="15">
      <c r="B49" s="3" t="s">
        <v>1195</v>
      </c>
      <c r="C49" s="3" t="s">
        <v>16827</v>
      </c>
      <c r="D49" s="3" t="s">
        <v>1038</v>
      </c>
      <c r="E49" s="7"/>
      <c r="F49" s="3" t="s">
        <v>16828</v>
      </c>
      <c r="G49" s="3" t="s">
        <v>16829</v>
      </c>
      <c r="H49" s="3" t="s">
        <v>16820</v>
      </c>
      <c r="I49" s="7" t="s">
        <v>1042</v>
      </c>
      <c r="J49" s="3"/>
      <c r="K49" s="3"/>
    </row>
    <row r="50" spans="2:11" ht="15">
      <c r="B50" s="3" t="s">
        <v>1187</v>
      </c>
      <c r="C50" s="3" t="s">
        <v>16830</v>
      </c>
      <c r="D50" s="3" t="s">
        <v>1038</v>
      </c>
      <c r="E50" s="7"/>
      <c r="F50" s="3" t="s">
        <v>16831</v>
      </c>
      <c r="G50" s="3" t="s">
        <v>16832</v>
      </c>
      <c r="H50" s="3" t="s">
        <v>16820</v>
      </c>
      <c r="I50" s="7" t="s">
        <v>1042</v>
      </c>
      <c r="J50" s="3"/>
      <c r="K50" s="3"/>
    </row>
    <row r="51" spans="2:11" ht="15">
      <c r="B51" s="3" t="s">
        <v>1416</v>
      </c>
      <c r="C51" s="3" t="s">
        <v>16833</v>
      </c>
      <c r="D51" s="3" t="s">
        <v>1038</v>
      </c>
      <c r="E51" s="7"/>
      <c r="F51" s="3" t="s">
        <v>16834</v>
      </c>
      <c r="G51" s="3" t="s">
        <v>16835</v>
      </c>
      <c r="H51" s="3" t="s">
        <v>16820</v>
      </c>
      <c r="I51" s="7" t="s">
        <v>1042</v>
      </c>
      <c r="J51" s="3"/>
      <c r="K51" s="3"/>
    </row>
    <row r="52" spans="2:11" ht="15">
      <c r="B52" s="3" t="s">
        <v>1916</v>
      </c>
      <c r="C52" s="3" t="s">
        <v>16836</v>
      </c>
      <c r="D52" s="3" t="s">
        <v>1038</v>
      </c>
      <c r="E52" s="7"/>
      <c r="F52" s="3" t="s">
        <v>16837</v>
      </c>
      <c r="G52" s="3" t="s">
        <v>16838</v>
      </c>
      <c r="H52" s="3" t="s">
        <v>16820</v>
      </c>
      <c r="I52" s="7" t="s">
        <v>1042</v>
      </c>
      <c r="J52" s="3"/>
      <c r="K52" s="3"/>
    </row>
    <row r="53" spans="2:11" ht="15">
      <c r="B53" s="3" t="s">
        <v>1424</v>
      </c>
      <c r="C53" s="3" t="s">
        <v>16839</v>
      </c>
      <c r="D53" s="3" t="s">
        <v>1038</v>
      </c>
      <c r="E53" s="7"/>
      <c r="F53" s="3" t="s">
        <v>16840</v>
      </c>
      <c r="G53" s="3" t="s">
        <v>16841</v>
      </c>
      <c r="H53" s="3" t="s">
        <v>16820</v>
      </c>
      <c r="I53" s="7" t="s">
        <v>1042</v>
      </c>
      <c r="J53" s="3"/>
      <c r="K53" s="3"/>
    </row>
    <row r="54" spans="2:11" ht="15">
      <c r="B54" s="3" t="s">
        <v>1428</v>
      </c>
      <c r="C54" s="3" t="s">
        <v>16842</v>
      </c>
      <c r="D54" s="3" t="s">
        <v>1038</v>
      </c>
      <c r="E54" s="7"/>
      <c r="F54" s="3" t="s">
        <v>16843</v>
      </c>
      <c r="G54" s="3" t="s">
        <v>16844</v>
      </c>
      <c r="H54" s="3" t="s">
        <v>16820</v>
      </c>
      <c r="I54" s="7" t="s">
        <v>1042</v>
      </c>
      <c r="J54" s="3"/>
      <c r="K54" s="3"/>
    </row>
    <row r="55" spans="2:11" ht="15">
      <c r="B55" s="3" t="s">
        <v>1420</v>
      </c>
      <c r="C55" s="3" t="s">
        <v>16845</v>
      </c>
      <c r="D55" s="3" t="s">
        <v>1038</v>
      </c>
      <c r="E55" s="7"/>
      <c r="F55" s="3" t="s">
        <v>16846</v>
      </c>
      <c r="G55" s="3" t="s">
        <v>16847</v>
      </c>
      <c r="H55" s="3" t="s">
        <v>16820</v>
      </c>
      <c r="I55" s="7" t="s">
        <v>1042</v>
      </c>
      <c r="J55" s="3"/>
      <c r="K55" s="3"/>
    </row>
    <row r="56" spans="2:11" ht="15">
      <c r="B56" s="3" t="s">
        <v>1571</v>
      </c>
      <c r="C56" s="3" t="s">
        <v>16848</v>
      </c>
      <c r="D56" s="3" t="s">
        <v>1038</v>
      </c>
      <c r="E56" s="7"/>
      <c r="F56" s="3" t="s">
        <v>16849</v>
      </c>
      <c r="G56" s="3" t="s">
        <v>16850</v>
      </c>
      <c r="H56" s="3" t="s">
        <v>16820</v>
      </c>
      <c r="I56" s="7" t="s">
        <v>1042</v>
      </c>
      <c r="J56" s="3"/>
      <c r="K56" s="3"/>
    </row>
    <row r="57" spans="2:11" ht="15">
      <c r="B57" s="3" t="s">
        <v>1765</v>
      </c>
      <c r="C57" s="3" t="s">
        <v>16851</v>
      </c>
      <c r="D57" s="3" t="s">
        <v>1038</v>
      </c>
      <c r="E57" s="7"/>
      <c r="F57" s="3" t="s">
        <v>7228</v>
      </c>
      <c r="G57" s="3" t="s">
        <v>16852</v>
      </c>
      <c r="H57" s="3" t="s">
        <v>16853</v>
      </c>
      <c r="I57" s="7" t="s">
        <v>1042</v>
      </c>
      <c r="J57" s="3"/>
      <c r="K57" s="3"/>
    </row>
    <row r="58" spans="2:11" ht="15">
      <c r="B58" s="3" t="s">
        <v>1920</v>
      </c>
      <c r="C58" s="3" t="s">
        <v>16854</v>
      </c>
      <c r="D58" s="3" t="s">
        <v>1038</v>
      </c>
      <c r="E58" s="7"/>
      <c r="F58" s="3" t="s">
        <v>16855</v>
      </c>
      <c r="G58" s="3" t="s">
        <v>16856</v>
      </c>
      <c r="H58" s="3" t="s">
        <v>16857</v>
      </c>
      <c r="I58" s="7" t="s">
        <v>1042</v>
      </c>
      <c r="J58" s="3"/>
      <c r="K58" s="3"/>
    </row>
    <row r="59" spans="2:11" ht="15">
      <c r="B59" s="3" t="s">
        <v>1924</v>
      </c>
      <c r="C59" s="3" t="s">
        <v>16858</v>
      </c>
      <c r="D59" s="3" t="s">
        <v>1038</v>
      </c>
      <c r="E59" s="7"/>
      <c r="F59" s="3" t="s">
        <v>16859</v>
      </c>
      <c r="G59" s="3" t="s">
        <v>16860</v>
      </c>
      <c r="H59" s="3" t="s">
        <v>16861</v>
      </c>
      <c r="I59" s="7" t="s">
        <v>1076</v>
      </c>
      <c r="J59" s="3"/>
      <c r="K59" s="3"/>
    </row>
    <row r="60" spans="2:11" ht="15">
      <c r="B60" s="3" t="s">
        <v>1928</v>
      </c>
      <c r="C60" s="3" t="s">
        <v>16862</v>
      </c>
      <c r="D60" s="3" t="s">
        <v>1038</v>
      </c>
      <c r="E60" s="7"/>
      <c r="F60" s="3" t="s">
        <v>16863</v>
      </c>
      <c r="G60" s="3" t="s">
        <v>16864</v>
      </c>
      <c r="H60" s="3" t="s">
        <v>16865</v>
      </c>
      <c r="I60" s="7" t="s">
        <v>1042</v>
      </c>
      <c r="J60" s="3"/>
      <c r="K60" s="3"/>
    </row>
    <row r="61" spans="2:11" ht="15">
      <c r="B61" s="3" t="s">
        <v>1931</v>
      </c>
      <c r="C61" s="3" t="s">
        <v>16866</v>
      </c>
      <c r="D61" s="3" t="s">
        <v>1038</v>
      </c>
      <c r="E61" s="7"/>
      <c r="F61" s="3" t="s">
        <v>16867</v>
      </c>
      <c r="G61" s="3" t="s">
        <v>16868</v>
      </c>
      <c r="H61" s="3" t="s">
        <v>16865</v>
      </c>
      <c r="I61" s="7" t="s">
        <v>1042</v>
      </c>
      <c r="J61" s="3"/>
      <c r="K61" s="3"/>
    </row>
    <row r="62" spans="2:11" ht="15">
      <c r="B62" s="3" t="s">
        <v>1934</v>
      </c>
      <c r="C62" s="3" t="s">
        <v>16869</v>
      </c>
      <c r="D62" s="3" t="s">
        <v>1038</v>
      </c>
      <c r="E62" s="7"/>
      <c r="F62" s="3" t="s">
        <v>16870</v>
      </c>
      <c r="G62" s="3" t="s">
        <v>16871</v>
      </c>
      <c r="H62" s="3" t="s">
        <v>16865</v>
      </c>
      <c r="I62" s="7" t="s">
        <v>1042</v>
      </c>
      <c r="J62" s="3"/>
      <c r="K62" s="3"/>
    </row>
    <row r="63" spans="2:11" ht="15">
      <c r="B63" s="3" t="s">
        <v>1938</v>
      </c>
      <c r="C63" s="3" t="s">
        <v>16872</v>
      </c>
      <c r="D63" s="3" t="s">
        <v>1038</v>
      </c>
      <c r="E63" s="7"/>
      <c r="F63" s="3" t="s">
        <v>14102</v>
      </c>
      <c r="G63" s="3" t="s">
        <v>1032</v>
      </c>
      <c r="H63" s="3" t="s">
        <v>16873</v>
      </c>
      <c r="I63" s="7" t="s">
        <v>1076</v>
      </c>
      <c r="J63" s="3"/>
      <c r="K63" s="3"/>
    </row>
    <row r="64" spans="2:11" ht="15">
      <c r="B64" s="3" t="s">
        <v>1942</v>
      </c>
      <c r="C64" s="3" t="s">
        <v>16874</v>
      </c>
      <c r="D64" s="3" t="s">
        <v>1038</v>
      </c>
      <c r="E64" s="7"/>
      <c r="F64" s="3" t="s">
        <v>1646</v>
      </c>
      <c r="G64" s="3" t="s">
        <v>1647</v>
      </c>
      <c r="H64" s="3" t="s">
        <v>1648</v>
      </c>
      <c r="I64" s="7" t="s">
        <v>1049</v>
      </c>
      <c r="J64" s="3"/>
      <c r="K64" s="3"/>
    </row>
    <row r="65" spans="2:11" ht="15">
      <c r="B65" s="3" t="s">
        <v>1495</v>
      </c>
      <c r="C65" s="3" t="s">
        <v>16875</v>
      </c>
      <c r="D65" s="3" t="s">
        <v>1573</v>
      </c>
      <c r="E65" s="7"/>
      <c r="F65" s="3" t="s">
        <v>1615</v>
      </c>
      <c r="G65" s="3" t="s">
        <v>13412</v>
      </c>
      <c r="H65" s="3" t="s">
        <v>13412</v>
      </c>
      <c r="I65" s="7" t="s">
        <v>1618</v>
      </c>
      <c r="J65" s="3" t="s">
        <v>1043</v>
      </c>
      <c r="K65" s="3" t="s">
        <v>1043</v>
      </c>
    </row>
    <row r="66" spans="2:11" ht="15">
      <c r="B66" s="3" t="s">
        <v>1375</v>
      </c>
      <c r="C66" s="3" t="s">
        <v>16876</v>
      </c>
      <c r="D66" s="3" t="s">
        <v>1038</v>
      </c>
      <c r="E66" s="7"/>
      <c r="F66" s="3" t="s">
        <v>1673</v>
      </c>
      <c r="G66" s="3" t="s">
        <v>1674</v>
      </c>
      <c r="H66" s="3" t="s">
        <v>2359</v>
      </c>
      <c r="I66" s="7"/>
      <c r="J66" s="3"/>
      <c r="K6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6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16877</v>
      </c>
      <c r="D4" s="4" t="s">
        <v>1019</v>
      </c>
      <c r="E4" s="3" t="s">
        <v>525</v>
      </c>
    </row>
    <row r="5" spans="1:11" ht="16">
      <c r="B5" s="4" t="s">
        <v>1020</v>
      </c>
      <c r="C5" s="13" t="s">
        <v>528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526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16878</v>
      </c>
      <c r="D9" s="3" t="s">
        <v>1038</v>
      </c>
      <c r="E9" s="7"/>
      <c r="F9" s="3" t="s">
        <v>16480</v>
      </c>
      <c r="G9" s="3" t="s">
        <v>16879</v>
      </c>
      <c r="H9" s="3" t="s">
        <v>16880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16881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16882</v>
      </c>
      <c r="D11" s="3" t="s">
        <v>1038</v>
      </c>
      <c r="E11" s="7"/>
      <c r="F11" s="3" t="s">
        <v>16693</v>
      </c>
      <c r="G11" s="3" t="s">
        <v>16883</v>
      </c>
      <c r="H11" s="3" t="s">
        <v>16884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1472</v>
      </c>
      <c r="C12" s="3" t="s">
        <v>16885</v>
      </c>
      <c r="D12" s="3" t="s">
        <v>1038</v>
      </c>
      <c r="E12" s="7"/>
      <c r="F12" s="3" t="s">
        <v>1277</v>
      </c>
      <c r="G12" s="3" t="s">
        <v>1278</v>
      </c>
      <c r="H12" s="3" t="s">
        <v>1278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1567</v>
      </c>
      <c r="C13" s="3" t="s">
        <v>16886</v>
      </c>
      <c r="D13" s="3" t="s">
        <v>1038</v>
      </c>
      <c r="E13" s="7"/>
      <c r="F13" s="3" t="s">
        <v>3474</v>
      </c>
      <c r="G13" s="3" t="s">
        <v>3475</v>
      </c>
      <c r="H13" s="3" t="s">
        <v>3475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1055</v>
      </c>
      <c r="C14" s="3" t="s">
        <v>16887</v>
      </c>
      <c r="D14" s="3" t="s">
        <v>1038</v>
      </c>
      <c r="E14" s="7"/>
      <c r="F14" s="3" t="s">
        <v>8864</v>
      </c>
      <c r="G14" s="3" t="s">
        <v>16888</v>
      </c>
      <c r="H14" s="3" t="s">
        <v>1098</v>
      </c>
      <c r="I14" s="7" t="s">
        <v>1042</v>
      </c>
      <c r="J14" s="3"/>
      <c r="K14" s="3"/>
    </row>
    <row r="15" spans="1:11" ht="15">
      <c r="B15" s="3" t="s">
        <v>1872</v>
      </c>
      <c r="C15" s="3" t="s">
        <v>16889</v>
      </c>
      <c r="D15" s="3" t="s">
        <v>1038</v>
      </c>
      <c r="E15" s="7"/>
      <c r="F15" s="3" t="s">
        <v>8861</v>
      </c>
      <c r="G15" s="3" t="s">
        <v>16888</v>
      </c>
      <c r="H15" s="3" t="s">
        <v>1098</v>
      </c>
      <c r="I15" s="7" t="s">
        <v>16703</v>
      </c>
      <c r="J15" s="3"/>
      <c r="K15" s="3"/>
    </row>
    <row r="16" spans="1:11" ht="15">
      <c r="B16" s="3" t="s">
        <v>1165</v>
      </c>
      <c r="C16" s="3" t="s">
        <v>16890</v>
      </c>
      <c r="D16" s="3" t="s">
        <v>1038</v>
      </c>
      <c r="E16" s="7"/>
      <c r="F16" s="3" t="s">
        <v>3254</v>
      </c>
      <c r="G16" s="3" t="s">
        <v>16891</v>
      </c>
      <c r="H16" s="3" t="s">
        <v>1098</v>
      </c>
      <c r="I16" s="7" t="s">
        <v>1618</v>
      </c>
      <c r="J16" s="3"/>
      <c r="K16" s="3"/>
    </row>
    <row r="17" spans="2:11" ht="15">
      <c r="B17" s="3" t="s">
        <v>1877</v>
      </c>
      <c r="C17" s="3" t="s">
        <v>16892</v>
      </c>
      <c r="D17" s="3" t="s">
        <v>1038</v>
      </c>
      <c r="E17" s="7"/>
      <c r="F17" s="3" t="s">
        <v>16893</v>
      </c>
      <c r="G17" s="3" t="s">
        <v>16894</v>
      </c>
      <c r="H17" s="3" t="s">
        <v>1098</v>
      </c>
      <c r="I17" s="7" t="s">
        <v>16703</v>
      </c>
      <c r="J17" s="3"/>
      <c r="K17" s="3"/>
    </row>
    <row r="18" spans="2:11" ht="15">
      <c r="B18" s="3" t="s">
        <v>1161</v>
      </c>
      <c r="C18" s="3" t="s">
        <v>16895</v>
      </c>
      <c r="D18" s="3" t="s">
        <v>1038</v>
      </c>
      <c r="E18" s="7"/>
      <c r="F18" s="3" t="s">
        <v>16896</v>
      </c>
      <c r="G18" s="3" t="s">
        <v>16894</v>
      </c>
      <c r="H18" s="3" t="s">
        <v>1098</v>
      </c>
      <c r="I18" s="7" t="s">
        <v>16703</v>
      </c>
      <c r="J18" s="3"/>
      <c r="K18" s="3"/>
    </row>
    <row r="19" spans="2:11" ht="15">
      <c r="B19" s="3" t="s">
        <v>1882</v>
      </c>
      <c r="C19" s="3" t="s">
        <v>16897</v>
      </c>
      <c r="D19" s="3" t="s">
        <v>1038</v>
      </c>
      <c r="E19" s="7"/>
      <c r="F19" s="3" t="s">
        <v>16898</v>
      </c>
      <c r="G19" s="3" t="s">
        <v>16899</v>
      </c>
      <c r="H19" s="3" t="s">
        <v>1098</v>
      </c>
      <c r="I19" s="7" t="s">
        <v>16703</v>
      </c>
      <c r="J19" s="3"/>
      <c r="K19" s="3"/>
    </row>
    <row r="20" spans="2:11" ht="15">
      <c r="B20" s="3" t="s">
        <v>1582</v>
      </c>
      <c r="C20" s="3" t="s">
        <v>16900</v>
      </c>
      <c r="D20" s="3" t="s">
        <v>1038</v>
      </c>
      <c r="E20" s="7"/>
      <c r="F20" s="3" t="s">
        <v>16901</v>
      </c>
      <c r="G20" s="3" t="s">
        <v>16902</v>
      </c>
      <c r="H20" s="3" t="s">
        <v>1098</v>
      </c>
      <c r="I20" s="7" t="s">
        <v>16703</v>
      </c>
      <c r="J20" s="3"/>
      <c r="K20" s="3"/>
    </row>
    <row r="21" spans="2:11" ht="15">
      <c r="B21" s="3" t="s">
        <v>1886</v>
      </c>
      <c r="C21" s="3" t="s">
        <v>16903</v>
      </c>
      <c r="D21" s="3" t="s">
        <v>1038</v>
      </c>
      <c r="E21" s="7"/>
      <c r="F21" s="3" t="s">
        <v>16904</v>
      </c>
      <c r="G21" s="3" t="s">
        <v>13632</v>
      </c>
      <c r="H21" s="3" t="s">
        <v>1098</v>
      </c>
      <c r="I21" s="7" t="s">
        <v>16703</v>
      </c>
      <c r="J21" s="3"/>
      <c r="K21" s="3"/>
    </row>
    <row r="22" spans="2:11" ht="15">
      <c r="B22" s="3" t="s">
        <v>1890</v>
      </c>
      <c r="C22" s="3" t="s">
        <v>16905</v>
      </c>
      <c r="D22" s="3" t="s">
        <v>1038</v>
      </c>
      <c r="E22" s="7"/>
      <c r="F22" s="3" t="s">
        <v>16906</v>
      </c>
      <c r="G22" s="3" t="s">
        <v>16907</v>
      </c>
      <c r="H22" s="3" t="s">
        <v>1098</v>
      </c>
      <c r="I22" s="7" t="s">
        <v>1042</v>
      </c>
      <c r="J22" s="3"/>
      <c r="K22" s="3"/>
    </row>
    <row r="23" spans="2:11" ht="15">
      <c r="B23" s="3" t="s">
        <v>1619</v>
      </c>
      <c r="C23" s="3" t="s">
        <v>16908</v>
      </c>
      <c r="D23" s="3" t="s">
        <v>1038</v>
      </c>
      <c r="E23" s="7"/>
      <c r="F23" s="3" t="s">
        <v>16909</v>
      </c>
      <c r="G23" s="3" t="s">
        <v>2837</v>
      </c>
      <c r="H23" s="3" t="s">
        <v>1098</v>
      </c>
      <c r="I23" s="7" t="s">
        <v>1042</v>
      </c>
      <c r="J23" s="3"/>
      <c r="K23" s="3"/>
    </row>
    <row r="24" spans="2:11" ht="15">
      <c r="B24" s="3" t="s">
        <v>1895</v>
      </c>
      <c r="C24" s="3" t="s">
        <v>16910</v>
      </c>
      <c r="D24" s="3" t="s">
        <v>1038</v>
      </c>
      <c r="E24" s="7"/>
      <c r="F24" s="3" t="s">
        <v>16911</v>
      </c>
      <c r="G24" s="3" t="s">
        <v>3015</v>
      </c>
      <c r="H24" s="3" t="s">
        <v>1098</v>
      </c>
      <c r="I24" s="7" t="s">
        <v>1042</v>
      </c>
      <c r="J24" s="3"/>
      <c r="K24" s="3"/>
    </row>
    <row r="25" spans="2:11" ht="15">
      <c r="B25" s="3" t="s">
        <v>1588</v>
      </c>
      <c r="C25" s="3" t="s">
        <v>16912</v>
      </c>
      <c r="D25" s="3" t="s">
        <v>1038</v>
      </c>
      <c r="E25" s="7"/>
      <c r="F25" s="3" t="s">
        <v>8969</v>
      </c>
      <c r="G25" s="3" t="s">
        <v>16913</v>
      </c>
      <c r="H25" s="3" t="s">
        <v>1098</v>
      </c>
      <c r="I25" s="7" t="s">
        <v>1042</v>
      </c>
      <c r="J25" s="3"/>
      <c r="K25" s="3"/>
    </row>
    <row r="26" spans="2:11" ht="15">
      <c r="B26" s="3" t="s">
        <v>1899</v>
      </c>
      <c r="C26" s="3" t="s">
        <v>16914</v>
      </c>
      <c r="D26" s="3" t="s">
        <v>1038</v>
      </c>
      <c r="E26" s="7"/>
      <c r="F26" s="3" t="s">
        <v>16915</v>
      </c>
      <c r="G26" s="3" t="s">
        <v>16916</v>
      </c>
      <c r="H26" s="3" t="s">
        <v>1098</v>
      </c>
      <c r="I26" s="7" t="s">
        <v>16703</v>
      </c>
      <c r="J26" s="3"/>
      <c r="K26" s="3"/>
    </row>
    <row r="27" spans="2:11" ht="15">
      <c r="B27" s="3" t="s">
        <v>1902</v>
      </c>
      <c r="C27" s="3" t="s">
        <v>16917</v>
      </c>
      <c r="D27" s="3" t="s">
        <v>1038</v>
      </c>
      <c r="E27" s="7"/>
      <c r="F27" s="3" t="s">
        <v>11402</v>
      </c>
      <c r="G27" s="3" t="s">
        <v>16918</v>
      </c>
      <c r="H27" s="3" t="s">
        <v>1098</v>
      </c>
      <c r="I27" s="7" t="s">
        <v>1049</v>
      </c>
      <c r="J27" s="3"/>
      <c r="K27" s="3"/>
    </row>
    <row r="28" spans="2:11" ht="15">
      <c r="B28" s="3" t="s">
        <v>1146</v>
      </c>
      <c r="C28" s="3" t="s">
        <v>16919</v>
      </c>
      <c r="D28" s="3" t="s">
        <v>1038</v>
      </c>
      <c r="E28" s="7"/>
      <c r="F28" s="3" t="s">
        <v>16920</v>
      </c>
      <c r="G28" s="3" t="s">
        <v>16921</v>
      </c>
      <c r="H28" s="3" t="s">
        <v>1098</v>
      </c>
      <c r="I28" s="7" t="s">
        <v>16703</v>
      </c>
      <c r="J28" s="3"/>
      <c r="K28" s="3"/>
    </row>
    <row r="29" spans="2:11" ht="15">
      <c r="B29" s="3" t="s">
        <v>1906</v>
      </c>
      <c r="C29" s="3" t="s">
        <v>16922</v>
      </c>
      <c r="D29" s="3" t="s">
        <v>1573</v>
      </c>
      <c r="E29" s="7"/>
      <c r="F29" s="3" t="s">
        <v>16923</v>
      </c>
      <c r="G29" s="3" t="s">
        <v>4795</v>
      </c>
      <c r="H29" s="3" t="s">
        <v>1098</v>
      </c>
      <c r="I29" s="7" t="s">
        <v>1618</v>
      </c>
      <c r="J29" s="3"/>
      <c r="K29" s="3"/>
    </row>
    <row r="30" spans="2:11" ht="15">
      <c r="B30" s="3" t="s">
        <v>1909</v>
      </c>
      <c r="C30" s="3" t="s">
        <v>16924</v>
      </c>
      <c r="D30" s="3" t="s">
        <v>1038</v>
      </c>
      <c r="E30" s="7"/>
      <c r="F30" s="3" t="s">
        <v>16925</v>
      </c>
      <c r="G30" s="3" t="s">
        <v>16926</v>
      </c>
      <c r="H30" s="3" t="s">
        <v>1098</v>
      </c>
      <c r="I30" s="7" t="s">
        <v>16703</v>
      </c>
      <c r="J30" s="3"/>
      <c r="K30" s="3"/>
    </row>
    <row r="31" spans="2:11" ht="15">
      <c r="B31" s="3" t="s">
        <v>1301</v>
      </c>
      <c r="C31" s="3" t="s">
        <v>16927</v>
      </c>
      <c r="D31" s="3" t="s">
        <v>1573</v>
      </c>
      <c r="E31" s="7"/>
      <c r="F31" s="3" t="s">
        <v>16595</v>
      </c>
      <c r="G31" s="3" t="s">
        <v>15231</v>
      </c>
      <c r="H31" s="3" t="s">
        <v>1098</v>
      </c>
      <c r="I31" s="7" t="s">
        <v>1618</v>
      </c>
      <c r="J31" s="3"/>
      <c r="K31" s="3"/>
    </row>
    <row r="32" spans="2:11" ht="15">
      <c r="B32" s="3" t="s">
        <v>1912</v>
      </c>
      <c r="C32" s="3" t="s">
        <v>16928</v>
      </c>
      <c r="D32" s="3" t="s">
        <v>1038</v>
      </c>
      <c r="E32" s="7"/>
      <c r="F32" s="3" t="s">
        <v>16929</v>
      </c>
      <c r="G32" s="3" t="s">
        <v>16930</v>
      </c>
      <c r="H32" s="3" t="s">
        <v>1098</v>
      </c>
      <c r="I32" s="7" t="s">
        <v>16703</v>
      </c>
      <c r="J32" s="3"/>
      <c r="K32" s="3"/>
    </row>
    <row r="33" spans="2:11" ht="15">
      <c r="B33" s="3" t="s">
        <v>1140</v>
      </c>
      <c r="C33" s="3" t="s">
        <v>16931</v>
      </c>
      <c r="D33" s="3" t="s">
        <v>1038</v>
      </c>
      <c r="E33" s="7"/>
      <c r="F33" s="3" t="s">
        <v>16932</v>
      </c>
      <c r="G33" s="3" t="s">
        <v>2455</v>
      </c>
      <c r="H33" s="3" t="s">
        <v>1098</v>
      </c>
      <c r="I33" s="7" t="s">
        <v>16703</v>
      </c>
      <c r="J33" s="3"/>
      <c r="K33" s="3"/>
    </row>
    <row r="34" spans="2:11" ht="15">
      <c r="B34" s="3" t="s">
        <v>1169</v>
      </c>
      <c r="C34" s="3" t="s">
        <v>16933</v>
      </c>
      <c r="D34" s="3" t="s">
        <v>1038</v>
      </c>
      <c r="E34" s="7"/>
      <c r="F34" s="3" t="s">
        <v>1646</v>
      </c>
      <c r="G34" s="3" t="s">
        <v>1647</v>
      </c>
      <c r="H34" s="3" t="s">
        <v>1648</v>
      </c>
      <c r="I34" s="7" t="s">
        <v>1049</v>
      </c>
      <c r="J34" s="3"/>
      <c r="K34" s="3"/>
    </row>
    <row r="35" spans="2:11" ht="15">
      <c r="B35" s="3" t="s">
        <v>1319</v>
      </c>
      <c r="C35" s="3" t="s">
        <v>16934</v>
      </c>
      <c r="D35" s="3" t="s">
        <v>1573</v>
      </c>
      <c r="E35" s="7"/>
      <c r="F35" s="3" t="s">
        <v>1615</v>
      </c>
      <c r="G35" s="3" t="s">
        <v>13412</v>
      </c>
      <c r="H35" s="3" t="s">
        <v>1098</v>
      </c>
      <c r="I35" s="7" t="s">
        <v>1618</v>
      </c>
      <c r="J35" s="3" t="s">
        <v>1043</v>
      </c>
      <c r="K35" s="3" t="s">
        <v>1043</v>
      </c>
    </row>
    <row r="36" spans="2:11" ht="15">
      <c r="B36" s="3" t="s">
        <v>1681</v>
      </c>
      <c r="C36" s="3" t="s">
        <v>16935</v>
      </c>
      <c r="D36" s="3" t="s">
        <v>1038</v>
      </c>
      <c r="E36" s="7"/>
      <c r="F36" s="3" t="s">
        <v>16936</v>
      </c>
      <c r="G36" s="3" t="s">
        <v>16937</v>
      </c>
      <c r="H36" s="3" t="s">
        <v>16938</v>
      </c>
      <c r="I36" s="7" t="s">
        <v>1054</v>
      </c>
      <c r="J36" s="3"/>
      <c r="K36" s="3"/>
    </row>
    <row r="37" spans="2:11" ht="15">
      <c r="B37" s="3" t="s">
        <v>1392</v>
      </c>
      <c r="C37" s="3" t="s">
        <v>16939</v>
      </c>
      <c r="D37" s="3" t="s">
        <v>1038</v>
      </c>
      <c r="E37" s="7"/>
      <c r="F37" s="3" t="s">
        <v>16940</v>
      </c>
      <c r="G37" s="3" t="s">
        <v>16941</v>
      </c>
      <c r="H37" s="3" t="s">
        <v>16942</v>
      </c>
      <c r="I37" s="7" t="s">
        <v>1054</v>
      </c>
      <c r="J37" s="3"/>
      <c r="K37" s="3"/>
    </row>
    <row r="38" spans="2:11" ht="15">
      <c r="B38" s="3" t="s">
        <v>1380</v>
      </c>
      <c r="C38" s="3" t="s">
        <v>16943</v>
      </c>
      <c r="D38" s="3" t="s">
        <v>1038</v>
      </c>
      <c r="E38" s="7"/>
      <c r="F38" s="3" t="s">
        <v>1673</v>
      </c>
      <c r="G38" s="3" t="s">
        <v>1674</v>
      </c>
      <c r="H38" s="3" t="s">
        <v>2359</v>
      </c>
      <c r="I38" s="7"/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7"/>
  <dimension ref="A1:K5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16944</v>
      </c>
      <c r="D4" s="4" t="s">
        <v>1019</v>
      </c>
      <c r="E4" s="3" t="s">
        <v>529</v>
      </c>
    </row>
    <row r="5" spans="1:11" ht="16">
      <c r="B5" s="4" t="s">
        <v>1020</v>
      </c>
      <c r="C5" s="13" t="s">
        <v>532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530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16945</v>
      </c>
      <c r="D9" s="3" t="s">
        <v>1038</v>
      </c>
      <c r="E9" s="7"/>
      <c r="F9" s="3" t="s">
        <v>16946</v>
      </c>
      <c r="G9" s="3" t="s">
        <v>16947</v>
      </c>
      <c r="H9" s="3" t="s">
        <v>16948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16949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16950</v>
      </c>
      <c r="D11" s="3" t="s">
        <v>1038</v>
      </c>
      <c r="E11" s="7"/>
      <c r="F11" s="3" t="s">
        <v>16693</v>
      </c>
      <c r="G11" s="3" t="s">
        <v>16951</v>
      </c>
      <c r="H11" s="3" t="s">
        <v>16952</v>
      </c>
      <c r="I11" s="7" t="s">
        <v>1049</v>
      </c>
      <c r="J11" s="3"/>
      <c r="K11" s="3"/>
    </row>
    <row r="12" spans="1:11" ht="15">
      <c r="B12" s="3" t="s">
        <v>1924</v>
      </c>
      <c r="C12" s="3" t="s">
        <v>16953</v>
      </c>
      <c r="D12" s="3" t="s">
        <v>1038</v>
      </c>
      <c r="E12" s="7"/>
      <c r="F12" s="3" t="s">
        <v>1277</v>
      </c>
      <c r="G12" s="3" t="s">
        <v>1278</v>
      </c>
      <c r="H12" s="3" t="s">
        <v>1278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1928</v>
      </c>
      <c r="C13" s="3" t="s">
        <v>16954</v>
      </c>
      <c r="D13" s="3" t="s">
        <v>1038</v>
      </c>
      <c r="E13" s="7"/>
      <c r="F13" s="3" t="s">
        <v>3474</v>
      </c>
      <c r="G13" s="3" t="s">
        <v>3475</v>
      </c>
      <c r="H13" s="3" t="s">
        <v>3475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1055</v>
      </c>
      <c r="C14" s="3" t="s">
        <v>16955</v>
      </c>
      <c r="D14" s="3" t="s">
        <v>1038</v>
      </c>
      <c r="E14" s="7"/>
      <c r="F14" s="3" t="s">
        <v>1497</v>
      </c>
      <c r="G14" s="3" t="s">
        <v>1498</v>
      </c>
      <c r="H14" s="3" t="s">
        <v>16956</v>
      </c>
      <c r="I14" s="7" t="s">
        <v>16703</v>
      </c>
      <c r="J14" s="3" t="s">
        <v>1043</v>
      </c>
      <c r="K14" s="3"/>
    </row>
    <row r="15" spans="1:11" ht="15">
      <c r="B15" s="3" t="s">
        <v>1872</v>
      </c>
      <c r="C15" s="3" t="s">
        <v>16957</v>
      </c>
      <c r="D15" s="3" t="s">
        <v>1038</v>
      </c>
      <c r="E15" s="7"/>
      <c r="F15" s="3" t="s">
        <v>3658</v>
      </c>
      <c r="G15" s="3" t="s">
        <v>16958</v>
      </c>
      <c r="H15" s="3" t="s">
        <v>16959</v>
      </c>
      <c r="I15" s="7" t="s">
        <v>1054</v>
      </c>
      <c r="J15" s="3"/>
      <c r="K15" s="3"/>
    </row>
    <row r="16" spans="1:11" ht="15">
      <c r="B16" s="3" t="s">
        <v>1165</v>
      </c>
      <c r="C16" s="3" t="s">
        <v>16960</v>
      </c>
      <c r="D16" s="3" t="s">
        <v>1573</v>
      </c>
      <c r="E16" s="7"/>
      <c r="F16" s="3" t="s">
        <v>16961</v>
      </c>
      <c r="G16" s="3" t="s">
        <v>16962</v>
      </c>
      <c r="H16" s="3" t="s">
        <v>1098</v>
      </c>
      <c r="I16" s="7" t="s">
        <v>1618</v>
      </c>
      <c r="J16" s="3"/>
      <c r="K16" s="3"/>
    </row>
    <row r="17" spans="2:11" ht="15">
      <c r="B17" s="3" t="s">
        <v>1877</v>
      </c>
      <c r="C17" s="3" t="s">
        <v>16963</v>
      </c>
      <c r="D17" s="3" t="s">
        <v>1038</v>
      </c>
      <c r="E17" s="7"/>
      <c r="F17" s="3" t="s">
        <v>16936</v>
      </c>
      <c r="G17" s="3" t="s">
        <v>16937</v>
      </c>
      <c r="H17" s="3" t="s">
        <v>16964</v>
      </c>
      <c r="I17" s="7" t="s">
        <v>1042</v>
      </c>
      <c r="J17" s="3"/>
      <c r="K17" s="3"/>
    </row>
    <row r="18" spans="2:11" ht="15">
      <c r="B18" s="3" t="s">
        <v>1161</v>
      </c>
      <c r="C18" s="3" t="s">
        <v>16965</v>
      </c>
      <c r="D18" s="3" t="s">
        <v>1038</v>
      </c>
      <c r="E18" s="7"/>
      <c r="F18" s="3" t="s">
        <v>16940</v>
      </c>
      <c r="G18" s="3" t="s">
        <v>16966</v>
      </c>
      <c r="H18" s="3" t="s">
        <v>16967</v>
      </c>
      <c r="I18" s="7" t="s">
        <v>1042</v>
      </c>
      <c r="J18" s="3"/>
      <c r="K18" s="3"/>
    </row>
    <row r="19" spans="2:11" ht="15">
      <c r="B19" s="3" t="s">
        <v>1882</v>
      </c>
      <c r="C19" s="3" t="s">
        <v>16968</v>
      </c>
      <c r="D19" s="3" t="s">
        <v>1038</v>
      </c>
      <c r="E19" s="7"/>
      <c r="F19" s="3" t="s">
        <v>16969</v>
      </c>
      <c r="G19" s="3" t="s">
        <v>16970</v>
      </c>
      <c r="H19" s="3" t="s">
        <v>16971</v>
      </c>
      <c r="I19" s="7" t="s">
        <v>1042</v>
      </c>
      <c r="J19" s="3"/>
      <c r="K19" s="3"/>
    </row>
    <row r="20" spans="2:11" ht="15">
      <c r="B20" s="3" t="s">
        <v>1582</v>
      </c>
      <c r="C20" s="3" t="s">
        <v>16972</v>
      </c>
      <c r="D20" s="3" t="s">
        <v>1573</v>
      </c>
      <c r="E20" s="7"/>
      <c r="F20" s="3" t="s">
        <v>16973</v>
      </c>
      <c r="G20" s="3" t="s">
        <v>16974</v>
      </c>
      <c r="H20" s="3" t="s">
        <v>1098</v>
      </c>
      <c r="I20" s="7" t="s">
        <v>1618</v>
      </c>
      <c r="J20" s="3"/>
      <c r="K20" s="3"/>
    </row>
    <row r="21" spans="2:11" ht="15">
      <c r="B21" s="3" t="s">
        <v>1886</v>
      </c>
      <c r="C21" s="3" t="s">
        <v>16975</v>
      </c>
      <c r="D21" s="3" t="s">
        <v>1573</v>
      </c>
      <c r="E21" s="7"/>
      <c r="F21" s="3" t="s">
        <v>16976</v>
      </c>
      <c r="G21" s="3" t="s">
        <v>16977</v>
      </c>
      <c r="H21" s="3" t="s">
        <v>1098</v>
      </c>
      <c r="I21" s="7" t="s">
        <v>1618</v>
      </c>
      <c r="J21" s="3"/>
      <c r="K21" s="3"/>
    </row>
    <row r="22" spans="2:11" ht="15">
      <c r="B22" s="3" t="s">
        <v>1890</v>
      </c>
      <c r="C22" s="3" t="s">
        <v>16978</v>
      </c>
      <c r="D22" s="3" t="s">
        <v>1038</v>
      </c>
      <c r="E22" s="7"/>
      <c r="F22" s="3" t="s">
        <v>16979</v>
      </c>
      <c r="G22" s="3" t="s">
        <v>16980</v>
      </c>
      <c r="H22" s="3" t="s">
        <v>1098</v>
      </c>
      <c r="I22" s="7" t="s">
        <v>1042</v>
      </c>
      <c r="J22" s="3"/>
      <c r="K22" s="3"/>
    </row>
    <row r="23" spans="2:11" ht="15">
      <c r="B23" s="3" t="s">
        <v>1619</v>
      </c>
      <c r="C23" s="3" t="s">
        <v>16981</v>
      </c>
      <c r="D23" s="3" t="s">
        <v>1038</v>
      </c>
      <c r="E23" s="7"/>
      <c r="F23" s="3" t="s">
        <v>16982</v>
      </c>
      <c r="G23" s="3" t="s">
        <v>16983</v>
      </c>
      <c r="H23" s="3" t="s">
        <v>1098</v>
      </c>
      <c r="I23" s="7" t="s">
        <v>1042</v>
      </c>
      <c r="J23" s="3"/>
      <c r="K23" s="3"/>
    </row>
    <row r="24" spans="2:11" ht="15">
      <c r="B24" s="3" t="s">
        <v>1895</v>
      </c>
      <c r="C24" s="3" t="s">
        <v>16984</v>
      </c>
      <c r="D24" s="3" t="s">
        <v>1038</v>
      </c>
      <c r="E24" s="7"/>
      <c r="F24" s="3" t="s">
        <v>16985</v>
      </c>
      <c r="G24" s="3" t="s">
        <v>16986</v>
      </c>
      <c r="H24" s="3" t="s">
        <v>16986</v>
      </c>
      <c r="I24" s="7" t="s">
        <v>1042</v>
      </c>
      <c r="J24" s="3"/>
      <c r="K24" s="3"/>
    </row>
    <row r="25" spans="2:11" ht="15">
      <c r="B25" s="3" t="s">
        <v>1588</v>
      </c>
      <c r="C25" s="3" t="s">
        <v>16987</v>
      </c>
      <c r="D25" s="3" t="s">
        <v>1038</v>
      </c>
      <c r="E25" s="7"/>
      <c r="F25" s="3" t="s">
        <v>16988</v>
      </c>
      <c r="G25" s="3" t="s">
        <v>16989</v>
      </c>
      <c r="H25" s="3" t="s">
        <v>1098</v>
      </c>
      <c r="I25" s="7" t="s">
        <v>1042</v>
      </c>
      <c r="J25" s="3"/>
      <c r="K25" s="3"/>
    </row>
    <row r="26" spans="2:11" ht="15">
      <c r="B26" s="3" t="s">
        <v>1899</v>
      </c>
      <c r="C26" s="3" t="s">
        <v>16990</v>
      </c>
      <c r="D26" s="3" t="s">
        <v>1038</v>
      </c>
      <c r="E26" s="7"/>
      <c r="F26" s="3" t="s">
        <v>16991</v>
      </c>
      <c r="G26" s="3" t="s">
        <v>16992</v>
      </c>
      <c r="H26" s="3" t="s">
        <v>1098</v>
      </c>
      <c r="I26" s="7" t="s">
        <v>16703</v>
      </c>
      <c r="J26" s="3"/>
      <c r="K26" s="3"/>
    </row>
    <row r="27" spans="2:11" ht="15">
      <c r="B27" s="3" t="s">
        <v>1902</v>
      </c>
      <c r="C27" s="3" t="s">
        <v>16993</v>
      </c>
      <c r="D27" s="3" t="s">
        <v>1038</v>
      </c>
      <c r="E27" s="7"/>
      <c r="F27" s="3" t="s">
        <v>16994</v>
      </c>
      <c r="G27" s="3" t="s">
        <v>16995</v>
      </c>
      <c r="H27" s="3" t="s">
        <v>1098</v>
      </c>
      <c r="I27" s="7" t="s">
        <v>16703</v>
      </c>
      <c r="J27" s="3"/>
      <c r="K27" s="3"/>
    </row>
    <row r="28" spans="2:11" ht="15">
      <c r="B28" s="3" t="s">
        <v>1146</v>
      </c>
      <c r="C28" s="3" t="s">
        <v>16996</v>
      </c>
      <c r="D28" s="3" t="s">
        <v>1038</v>
      </c>
      <c r="E28" s="7"/>
      <c r="F28" s="3" t="s">
        <v>16997</v>
      </c>
      <c r="G28" s="3" t="s">
        <v>16998</v>
      </c>
      <c r="H28" s="3" t="s">
        <v>1098</v>
      </c>
      <c r="I28" s="7" t="s">
        <v>16703</v>
      </c>
      <c r="J28" s="3"/>
      <c r="K28" s="3"/>
    </row>
    <row r="29" spans="2:11" ht="15">
      <c r="B29" s="3" t="s">
        <v>1906</v>
      </c>
      <c r="C29" s="3" t="s">
        <v>16999</v>
      </c>
      <c r="D29" s="3" t="s">
        <v>1038</v>
      </c>
      <c r="E29" s="7"/>
      <c r="F29" s="3" t="s">
        <v>16727</v>
      </c>
      <c r="G29" s="3" t="s">
        <v>16728</v>
      </c>
      <c r="H29" s="3" t="s">
        <v>1098</v>
      </c>
      <c r="I29" s="7" t="s">
        <v>1054</v>
      </c>
      <c r="J29" s="3"/>
      <c r="K29" s="3"/>
    </row>
    <row r="30" spans="2:11" ht="15">
      <c r="B30" s="3" t="s">
        <v>1909</v>
      </c>
      <c r="C30" s="3" t="s">
        <v>17000</v>
      </c>
      <c r="D30" s="3" t="s">
        <v>1066</v>
      </c>
      <c r="E30" s="7" t="s">
        <v>1095</v>
      </c>
      <c r="F30" s="3" t="s">
        <v>10212</v>
      </c>
      <c r="G30" s="3" t="s">
        <v>7166</v>
      </c>
      <c r="H30" s="3" t="s">
        <v>17001</v>
      </c>
      <c r="I30" s="7" t="s">
        <v>1042</v>
      </c>
      <c r="J30" s="3"/>
      <c r="K30" s="3"/>
    </row>
    <row r="31" spans="2:11" ht="15">
      <c r="B31" s="3" t="s">
        <v>1301</v>
      </c>
      <c r="C31" s="3" t="s">
        <v>17002</v>
      </c>
      <c r="D31" s="3" t="s">
        <v>2192</v>
      </c>
      <c r="E31" s="7"/>
      <c r="F31" s="3" t="s">
        <v>17003</v>
      </c>
      <c r="G31" s="3" t="s">
        <v>17004</v>
      </c>
      <c r="H31" s="3" t="s">
        <v>17005</v>
      </c>
      <c r="I31" s="7" t="s">
        <v>1049</v>
      </c>
      <c r="J31" s="3"/>
      <c r="K31" s="3"/>
    </row>
    <row r="32" spans="2:11" ht="15">
      <c r="B32" s="3" t="s">
        <v>1912</v>
      </c>
      <c r="C32" s="3" t="s">
        <v>17006</v>
      </c>
      <c r="D32" s="3" t="s">
        <v>1038</v>
      </c>
      <c r="E32" s="7"/>
      <c r="F32" s="3" t="s">
        <v>17007</v>
      </c>
      <c r="G32" s="3" t="s">
        <v>17008</v>
      </c>
      <c r="H32" s="3" t="s">
        <v>17009</v>
      </c>
      <c r="I32" s="7" t="s">
        <v>16703</v>
      </c>
      <c r="J32" s="3"/>
      <c r="K32" s="3"/>
    </row>
    <row r="33" spans="2:11" ht="15">
      <c r="B33" s="3" t="s">
        <v>1140</v>
      </c>
      <c r="C33" s="3" t="s">
        <v>17010</v>
      </c>
      <c r="D33" s="3" t="s">
        <v>1573</v>
      </c>
      <c r="E33" s="7"/>
      <c r="F33" s="3" t="s">
        <v>17011</v>
      </c>
      <c r="G33" s="3" t="s">
        <v>17012</v>
      </c>
      <c r="H33" s="3" t="s">
        <v>17013</v>
      </c>
      <c r="I33" s="7" t="s">
        <v>16703</v>
      </c>
      <c r="J33" s="3"/>
      <c r="K33" s="3"/>
    </row>
    <row r="34" spans="2:11" ht="15">
      <c r="B34" s="3" t="s">
        <v>1169</v>
      </c>
      <c r="C34" s="3" t="s">
        <v>17014</v>
      </c>
      <c r="D34" s="3" t="s">
        <v>1573</v>
      </c>
      <c r="E34" s="7"/>
      <c r="F34" s="3" t="s">
        <v>17015</v>
      </c>
      <c r="G34" s="3" t="s">
        <v>17016</v>
      </c>
      <c r="H34" s="3" t="s">
        <v>17017</v>
      </c>
      <c r="I34" s="7" t="s">
        <v>1042</v>
      </c>
      <c r="J34" s="3"/>
      <c r="K34" s="3"/>
    </row>
    <row r="35" spans="2:11" ht="15">
      <c r="B35" s="3" t="s">
        <v>1319</v>
      </c>
      <c r="C35" s="3" t="s">
        <v>17018</v>
      </c>
      <c r="D35" s="3" t="s">
        <v>2192</v>
      </c>
      <c r="E35" s="7"/>
      <c r="F35" s="3" t="s">
        <v>17019</v>
      </c>
      <c r="G35" s="3" t="s">
        <v>17020</v>
      </c>
      <c r="H35" s="3" t="s">
        <v>1098</v>
      </c>
      <c r="I35" s="7" t="s">
        <v>1042</v>
      </c>
      <c r="J35" s="3"/>
      <c r="K35" s="3"/>
    </row>
    <row r="36" spans="2:11" ht="15">
      <c r="B36" s="3" t="s">
        <v>1472</v>
      </c>
      <c r="C36" s="3" t="s">
        <v>17021</v>
      </c>
      <c r="D36" s="3" t="s">
        <v>1038</v>
      </c>
      <c r="E36" s="7"/>
      <c r="F36" s="3" t="s">
        <v>17022</v>
      </c>
      <c r="G36" s="3" t="s">
        <v>17023</v>
      </c>
      <c r="H36" s="3" t="s">
        <v>1098</v>
      </c>
      <c r="I36" s="7" t="s">
        <v>1042</v>
      </c>
      <c r="J36" s="3"/>
      <c r="K36" s="3"/>
    </row>
    <row r="37" spans="2:11" ht="15">
      <c r="B37" s="3" t="s">
        <v>1567</v>
      </c>
      <c r="C37" s="3" t="s">
        <v>17024</v>
      </c>
      <c r="D37" s="3" t="s">
        <v>1038</v>
      </c>
      <c r="E37" s="7"/>
      <c r="F37" s="3" t="s">
        <v>17025</v>
      </c>
      <c r="G37" s="3" t="s">
        <v>17026</v>
      </c>
      <c r="H37" s="3" t="s">
        <v>1098</v>
      </c>
      <c r="I37" s="7" t="s">
        <v>1042</v>
      </c>
      <c r="J37" s="3"/>
      <c r="K37" s="3"/>
    </row>
    <row r="38" spans="2:11" ht="15">
      <c r="B38" s="3" t="s">
        <v>1681</v>
      </c>
      <c r="C38" s="3" t="s">
        <v>17027</v>
      </c>
      <c r="D38" s="3" t="s">
        <v>1038</v>
      </c>
      <c r="E38" s="7"/>
      <c r="F38" s="3" t="s">
        <v>17028</v>
      </c>
      <c r="G38" s="3" t="s">
        <v>17029</v>
      </c>
      <c r="H38" s="3" t="s">
        <v>17030</v>
      </c>
      <c r="I38" s="7" t="s">
        <v>1042</v>
      </c>
      <c r="J38" s="3"/>
      <c r="K38" s="3"/>
    </row>
    <row r="39" spans="2:11" ht="15">
      <c r="B39" s="3" t="s">
        <v>1392</v>
      </c>
      <c r="C39" s="3" t="s">
        <v>17031</v>
      </c>
      <c r="D39" s="3" t="s">
        <v>1038</v>
      </c>
      <c r="E39" s="7"/>
      <c r="F39" s="3" t="s">
        <v>17032</v>
      </c>
      <c r="G39" s="3" t="s">
        <v>17033</v>
      </c>
      <c r="H39" s="3" t="s">
        <v>1098</v>
      </c>
      <c r="I39" s="7" t="s">
        <v>1042</v>
      </c>
      <c r="J39" s="3"/>
      <c r="K39" s="3"/>
    </row>
    <row r="40" spans="2:11" ht="15">
      <c r="B40" s="3" t="s">
        <v>1380</v>
      </c>
      <c r="C40" s="3" t="s">
        <v>17034</v>
      </c>
      <c r="D40" s="3" t="s">
        <v>1038</v>
      </c>
      <c r="E40" s="7"/>
      <c r="F40" s="3" t="s">
        <v>17035</v>
      </c>
      <c r="G40" s="3" t="s">
        <v>17036</v>
      </c>
      <c r="H40" s="3" t="s">
        <v>1098</v>
      </c>
      <c r="I40" s="7" t="s">
        <v>1042</v>
      </c>
      <c r="J40" s="3"/>
      <c r="K40" s="3"/>
    </row>
    <row r="41" spans="2:11" ht="15">
      <c r="B41" s="3" t="s">
        <v>1388</v>
      </c>
      <c r="C41" s="3" t="s">
        <v>17037</v>
      </c>
      <c r="D41" s="3" t="s">
        <v>1038</v>
      </c>
      <c r="E41" s="7"/>
      <c r="F41" s="3" t="s">
        <v>17038</v>
      </c>
      <c r="G41" s="3" t="s">
        <v>17039</v>
      </c>
      <c r="H41" s="3" t="s">
        <v>1098</v>
      </c>
      <c r="I41" s="7" t="s">
        <v>1042</v>
      </c>
      <c r="J41" s="3"/>
      <c r="K41" s="3"/>
    </row>
    <row r="42" spans="2:11" ht="15">
      <c r="B42" s="3" t="s">
        <v>1384</v>
      </c>
      <c r="C42" s="3" t="s">
        <v>17040</v>
      </c>
      <c r="D42" s="3" t="s">
        <v>1038</v>
      </c>
      <c r="E42" s="7"/>
      <c r="F42" s="3" t="s">
        <v>17041</v>
      </c>
      <c r="G42" s="3" t="s">
        <v>17042</v>
      </c>
      <c r="H42" s="3" t="s">
        <v>1098</v>
      </c>
      <c r="I42" s="7" t="s">
        <v>1042</v>
      </c>
      <c r="J42" s="3"/>
      <c r="K42" s="3"/>
    </row>
    <row r="43" spans="2:11" ht="15">
      <c r="B43" s="3" t="s">
        <v>1448</v>
      </c>
      <c r="C43" s="3" t="s">
        <v>17043</v>
      </c>
      <c r="D43" s="3" t="s">
        <v>1038</v>
      </c>
      <c r="E43" s="7"/>
      <c r="F43" s="3" t="s">
        <v>17044</v>
      </c>
      <c r="G43" s="3" t="s">
        <v>17045</v>
      </c>
      <c r="H43" s="3" t="s">
        <v>1098</v>
      </c>
      <c r="I43" s="7" t="s">
        <v>1042</v>
      </c>
      <c r="J43" s="3"/>
      <c r="K43" s="3"/>
    </row>
    <row r="44" spans="2:11" ht="15">
      <c r="B44" s="3" t="s">
        <v>1223</v>
      </c>
      <c r="C44" s="3" t="s">
        <v>17046</v>
      </c>
      <c r="D44" s="3" t="s">
        <v>1038</v>
      </c>
      <c r="E44" s="7"/>
      <c r="F44" s="3" t="s">
        <v>17047</v>
      </c>
      <c r="G44" s="3" t="s">
        <v>17048</v>
      </c>
      <c r="H44" s="3" t="s">
        <v>1098</v>
      </c>
      <c r="I44" s="7" t="s">
        <v>1042</v>
      </c>
      <c r="J44" s="3"/>
      <c r="K44" s="3"/>
    </row>
    <row r="45" spans="2:11" ht="15">
      <c r="B45" s="3" t="s">
        <v>1215</v>
      </c>
      <c r="C45" s="3" t="s">
        <v>17049</v>
      </c>
      <c r="D45" s="3" t="s">
        <v>1038</v>
      </c>
      <c r="E45" s="7"/>
      <c r="F45" s="3" t="s">
        <v>17050</v>
      </c>
      <c r="G45" s="3" t="s">
        <v>17051</v>
      </c>
      <c r="H45" s="3" t="s">
        <v>17052</v>
      </c>
      <c r="I45" s="7" t="s">
        <v>1042</v>
      </c>
      <c r="J45" s="3"/>
      <c r="K45" s="3"/>
    </row>
    <row r="46" spans="2:11" ht="15">
      <c r="B46" s="3" t="s">
        <v>1219</v>
      </c>
      <c r="C46" s="3" t="s">
        <v>17053</v>
      </c>
      <c r="D46" s="3" t="s">
        <v>1038</v>
      </c>
      <c r="E46" s="7"/>
      <c r="F46" s="3" t="s">
        <v>17054</v>
      </c>
      <c r="G46" s="3" t="s">
        <v>17055</v>
      </c>
      <c r="H46" s="3" t="s">
        <v>1098</v>
      </c>
      <c r="I46" s="7" t="s">
        <v>1042</v>
      </c>
      <c r="J46" s="3"/>
      <c r="K46" s="3"/>
    </row>
    <row r="47" spans="2:11" ht="15">
      <c r="B47" s="3" t="s">
        <v>1227</v>
      </c>
      <c r="C47" s="3" t="s">
        <v>17056</v>
      </c>
      <c r="D47" s="3" t="s">
        <v>1038</v>
      </c>
      <c r="E47" s="7"/>
      <c r="F47" s="3" t="s">
        <v>17057</v>
      </c>
      <c r="G47" s="3" t="s">
        <v>17058</v>
      </c>
      <c r="H47" s="3" t="s">
        <v>1098</v>
      </c>
      <c r="I47" s="7" t="s">
        <v>1042</v>
      </c>
      <c r="J47" s="3"/>
      <c r="K47" s="3"/>
    </row>
    <row r="48" spans="2:11" ht="15">
      <c r="B48" s="3" t="s">
        <v>1191</v>
      </c>
      <c r="C48" s="3" t="s">
        <v>17059</v>
      </c>
      <c r="D48" s="3" t="s">
        <v>1038</v>
      </c>
      <c r="E48" s="7"/>
      <c r="F48" s="3" t="s">
        <v>17060</v>
      </c>
      <c r="G48" s="3" t="s">
        <v>17061</v>
      </c>
      <c r="H48" s="3" t="s">
        <v>1098</v>
      </c>
      <c r="I48" s="7" t="s">
        <v>1042</v>
      </c>
      <c r="J48" s="3"/>
      <c r="K48" s="3"/>
    </row>
    <row r="49" spans="2:11" ht="15">
      <c r="B49" s="3" t="s">
        <v>1195</v>
      </c>
      <c r="C49" s="3" t="s">
        <v>17062</v>
      </c>
      <c r="D49" s="3" t="s">
        <v>1038</v>
      </c>
      <c r="E49" s="7"/>
      <c r="F49" s="3" t="s">
        <v>17063</v>
      </c>
      <c r="G49" s="3" t="s">
        <v>17064</v>
      </c>
      <c r="H49" s="3" t="s">
        <v>1098</v>
      </c>
      <c r="I49" s="7" t="s">
        <v>1042</v>
      </c>
      <c r="J49" s="3"/>
      <c r="K49" s="3"/>
    </row>
    <row r="50" spans="2:11" ht="15">
      <c r="B50" s="3" t="s">
        <v>1187</v>
      </c>
      <c r="C50" s="3" t="s">
        <v>17065</v>
      </c>
      <c r="D50" s="3" t="s">
        <v>1038</v>
      </c>
      <c r="E50" s="7"/>
      <c r="F50" s="3" t="s">
        <v>17066</v>
      </c>
      <c r="G50" s="3" t="s">
        <v>17067</v>
      </c>
      <c r="H50" s="3" t="s">
        <v>1098</v>
      </c>
      <c r="I50" s="7" t="s">
        <v>1042</v>
      </c>
      <c r="J50" s="3"/>
      <c r="K50" s="3"/>
    </row>
    <row r="51" spans="2:11" ht="15">
      <c r="B51" s="3" t="s">
        <v>1416</v>
      </c>
      <c r="C51" s="3" t="s">
        <v>17068</v>
      </c>
      <c r="D51" s="3" t="s">
        <v>1038</v>
      </c>
      <c r="E51" s="7"/>
      <c r="F51" s="3" t="s">
        <v>17069</v>
      </c>
      <c r="G51" s="3" t="s">
        <v>17070</v>
      </c>
      <c r="H51" s="3" t="s">
        <v>1098</v>
      </c>
      <c r="I51" s="7" t="s">
        <v>16703</v>
      </c>
      <c r="J51" s="3"/>
      <c r="K51" s="3"/>
    </row>
    <row r="52" spans="2:11" ht="15">
      <c r="B52" s="3" t="s">
        <v>1916</v>
      </c>
      <c r="C52" s="3" t="s">
        <v>17071</v>
      </c>
      <c r="D52" s="3" t="s">
        <v>1038</v>
      </c>
      <c r="E52" s="7"/>
      <c r="F52" s="3" t="s">
        <v>16920</v>
      </c>
      <c r="G52" s="3" t="s">
        <v>16921</v>
      </c>
      <c r="H52" s="3" t="s">
        <v>1098</v>
      </c>
      <c r="I52" s="7" t="s">
        <v>16703</v>
      </c>
      <c r="J52" s="3"/>
      <c r="K52" s="3"/>
    </row>
    <row r="53" spans="2:11" ht="15">
      <c r="B53" s="3" t="s">
        <v>1424</v>
      </c>
      <c r="C53" s="3" t="s">
        <v>17072</v>
      </c>
      <c r="D53" s="3" t="s">
        <v>1038</v>
      </c>
      <c r="E53" s="7"/>
      <c r="F53" s="3" t="s">
        <v>17073</v>
      </c>
      <c r="G53" s="3" t="s">
        <v>17074</v>
      </c>
      <c r="H53" s="3" t="s">
        <v>1098</v>
      </c>
      <c r="I53" s="7" t="s">
        <v>1076</v>
      </c>
      <c r="J53" s="3"/>
      <c r="K53" s="3"/>
    </row>
    <row r="54" spans="2:11" ht="15">
      <c r="B54" s="3" t="s">
        <v>1428</v>
      </c>
      <c r="C54" s="3" t="s">
        <v>17075</v>
      </c>
      <c r="D54" s="3" t="s">
        <v>1038</v>
      </c>
      <c r="E54" s="7"/>
      <c r="F54" s="3" t="s">
        <v>17076</v>
      </c>
      <c r="G54" s="3" t="s">
        <v>17077</v>
      </c>
      <c r="H54" s="3" t="s">
        <v>1098</v>
      </c>
      <c r="I54" s="7" t="s">
        <v>6527</v>
      </c>
      <c r="J54" s="3"/>
      <c r="K54" s="3"/>
    </row>
    <row r="55" spans="2:11" ht="15">
      <c r="B55" s="3" t="s">
        <v>1420</v>
      </c>
      <c r="C55" s="3" t="s">
        <v>17078</v>
      </c>
      <c r="D55" s="3" t="s">
        <v>1038</v>
      </c>
      <c r="E55" s="7"/>
      <c r="F55" s="3" t="s">
        <v>17079</v>
      </c>
      <c r="G55" s="3" t="s">
        <v>17080</v>
      </c>
      <c r="H55" s="3" t="s">
        <v>1098</v>
      </c>
      <c r="I55" s="7" t="s">
        <v>16703</v>
      </c>
      <c r="J55" s="3"/>
      <c r="K55" s="3"/>
    </row>
    <row r="56" spans="2:11" ht="15">
      <c r="B56" s="3" t="s">
        <v>1571</v>
      </c>
      <c r="C56" s="3" t="s">
        <v>17081</v>
      </c>
      <c r="D56" s="3" t="s">
        <v>1038</v>
      </c>
      <c r="E56" s="7"/>
      <c r="F56" s="3" t="s">
        <v>17082</v>
      </c>
      <c r="G56" s="3" t="s">
        <v>17083</v>
      </c>
      <c r="H56" s="3" t="s">
        <v>1098</v>
      </c>
      <c r="I56" s="7" t="s">
        <v>16703</v>
      </c>
      <c r="J56" s="3"/>
      <c r="K56" s="3"/>
    </row>
    <row r="57" spans="2:11" ht="15">
      <c r="B57" s="3" t="s">
        <v>1765</v>
      </c>
      <c r="C57" s="3" t="s">
        <v>17084</v>
      </c>
      <c r="D57" s="3" t="s">
        <v>1038</v>
      </c>
      <c r="E57" s="7"/>
      <c r="F57" s="3" t="s">
        <v>1646</v>
      </c>
      <c r="G57" s="3" t="s">
        <v>1647</v>
      </c>
      <c r="H57" s="3" t="s">
        <v>1648</v>
      </c>
      <c r="I57" s="7" t="s">
        <v>1049</v>
      </c>
      <c r="J57" s="3"/>
      <c r="K57" s="3"/>
    </row>
    <row r="58" spans="2:11" ht="15">
      <c r="B58" s="3" t="s">
        <v>1920</v>
      </c>
      <c r="C58" s="3" t="s">
        <v>17085</v>
      </c>
      <c r="D58" s="3" t="s">
        <v>1573</v>
      </c>
      <c r="E58" s="7"/>
      <c r="F58" s="3" t="s">
        <v>1615</v>
      </c>
      <c r="G58" s="3" t="s">
        <v>13412</v>
      </c>
      <c r="H58" s="3" t="s">
        <v>1098</v>
      </c>
      <c r="I58" s="7" t="s">
        <v>1618</v>
      </c>
      <c r="J58" s="3" t="s">
        <v>1043</v>
      </c>
      <c r="K58" s="3" t="s">
        <v>1043</v>
      </c>
    </row>
    <row r="59" spans="2:11" ht="15">
      <c r="B59" s="3" t="s">
        <v>1931</v>
      </c>
      <c r="C59" s="3" t="s">
        <v>17086</v>
      </c>
      <c r="D59" s="3" t="s">
        <v>1038</v>
      </c>
      <c r="E59" s="7"/>
      <c r="F59" s="3" t="s">
        <v>1673</v>
      </c>
      <c r="G59" s="3" t="s">
        <v>1674</v>
      </c>
      <c r="H59" s="3" t="s">
        <v>2359</v>
      </c>
      <c r="I59" s="7"/>
      <c r="J59" s="3"/>
      <c r="K5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8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17087</v>
      </c>
      <c r="D4" s="4" t="s">
        <v>1019</v>
      </c>
      <c r="E4" s="3" t="s">
        <v>533</v>
      </c>
    </row>
    <row r="5" spans="1:11" ht="16">
      <c r="B5" s="4" t="s">
        <v>1020</v>
      </c>
      <c r="C5" s="13" t="s">
        <v>537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535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17088</v>
      </c>
      <c r="D9" s="3" t="s">
        <v>1038</v>
      </c>
      <c r="E9" s="7"/>
      <c r="F9" s="3" t="s">
        <v>17089</v>
      </c>
      <c r="G9" s="3" t="s">
        <v>17090</v>
      </c>
      <c r="H9" s="3" t="s">
        <v>17091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17092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17093</v>
      </c>
      <c r="D11" s="3" t="s">
        <v>1038</v>
      </c>
      <c r="E11" s="7"/>
      <c r="F11" s="3" t="s">
        <v>1277</v>
      </c>
      <c r="G11" s="3" t="s">
        <v>1278</v>
      </c>
      <c r="H11" s="3" t="s">
        <v>1278</v>
      </c>
      <c r="I11" s="7" t="s">
        <v>1049</v>
      </c>
      <c r="J11" s="3"/>
      <c r="K11" s="3"/>
    </row>
    <row r="12" spans="1:11" ht="15">
      <c r="B12" s="3" t="s">
        <v>1055</v>
      </c>
      <c r="C12" s="3" t="s">
        <v>17094</v>
      </c>
      <c r="D12" s="3" t="s">
        <v>1038</v>
      </c>
      <c r="E12" s="7"/>
      <c r="F12" s="3" t="s">
        <v>3474</v>
      </c>
      <c r="G12" s="3" t="s">
        <v>3475</v>
      </c>
      <c r="H12" s="3" t="s">
        <v>3475</v>
      </c>
      <c r="I12" s="7" t="s">
        <v>1049</v>
      </c>
      <c r="J12" s="3"/>
      <c r="K12" s="3"/>
    </row>
    <row r="13" spans="1:11" ht="15">
      <c r="B13" s="3" t="s">
        <v>1872</v>
      </c>
      <c r="C13" s="3" t="s">
        <v>17095</v>
      </c>
      <c r="D13" s="3" t="s">
        <v>1038</v>
      </c>
      <c r="E13" s="7"/>
      <c r="F13" s="3" t="s">
        <v>17096</v>
      </c>
      <c r="G13" s="3" t="s">
        <v>17097</v>
      </c>
      <c r="H13" s="3" t="s">
        <v>17097</v>
      </c>
      <c r="I13" s="7" t="s">
        <v>1042</v>
      </c>
      <c r="J13" s="3"/>
      <c r="K13" s="3"/>
    </row>
    <row r="14" spans="1:11" ht="15">
      <c r="B14" s="3" t="s">
        <v>1165</v>
      </c>
      <c r="C14" s="3" t="s">
        <v>17098</v>
      </c>
      <c r="D14" s="3" t="s">
        <v>1038</v>
      </c>
      <c r="E14" s="7"/>
      <c r="F14" s="3" t="s">
        <v>3197</v>
      </c>
      <c r="G14" s="3" t="s">
        <v>15556</v>
      </c>
      <c r="H14" s="3" t="s">
        <v>17099</v>
      </c>
      <c r="I14" s="7" t="s">
        <v>1042</v>
      </c>
      <c r="J14" s="3"/>
      <c r="K14" s="3"/>
    </row>
    <row r="15" spans="1:11" ht="15">
      <c r="B15" s="3" t="s">
        <v>1877</v>
      </c>
      <c r="C15" s="3" t="s">
        <v>17100</v>
      </c>
      <c r="D15" s="3" t="s">
        <v>1038</v>
      </c>
      <c r="E15" s="7"/>
      <c r="F15" s="3" t="s">
        <v>17101</v>
      </c>
      <c r="G15" s="3" t="s">
        <v>17102</v>
      </c>
      <c r="H15" s="3" t="s">
        <v>17103</v>
      </c>
      <c r="I15" s="7"/>
      <c r="J15" s="3"/>
      <c r="K15" s="3"/>
    </row>
    <row r="16" spans="1:11" ht="15">
      <c r="B16" s="3" t="s">
        <v>1161</v>
      </c>
      <c r="C16" s="3" t="s">
        <v>17104</v>
      </c>
      <c r="D16" s="3" t="s">
        <v>1038</v>
      </c>
      <c r="E16" s="7"/>
      <c r="F16" s="3" t="s">
        <v>17105</v>
      </c>
      <c r="G16" s="3" t="s">
        <v>17106</v>
      </c>
      <c r="H16" s="3" t="s">
        <v>1098</v>
      </c>
      <c r="I16" s="7" t="s">
        <v>1618</v>
      </c>
      <c r="J16" s="3"/>
      <c r="K16" s="3"/>
    </row>
    <row r="17" spans="2:11" ht="15">
      <c r="B17" s="3" t="s">
        <v>1882</v>
      </c>
      <c r="C17" s="3" t="s">
        <v>17107</v>
      </c>
      <c r="D17" s="3" t="s">
        <v>1038</v>
      </c>
      <c r="E17" s="7"/>
      <c r="F17" s="3" t="s">
        <v>17108</v>
      </c>
      <c r="G17" s="3" t="s">
        <v>17109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17110</v>
      </c>
      <c r="D18" s="3" t="s">
        <v>1038</v>
      </c>
      <c r="E18" s="7"/>
      <c r="F18" s="3" t="s">
        <v>14691</v>
      </c>
      <c r="G18" s="3" t="s">
        <v>15234</v>
      </c>
      <c r="H18" s="3" t="s">
        <v>17111</v>
      </c>
      <c r="I18" s="7" t="s">
        <v>1042</v>
      </c>
      <c r="J18" s="3"/>
      <c r="K18" s="3"/>
    </row>
    <row r="19" spans="2:11" ht="15">
      <c r="B19" s="3" t="s">
        <v>1886</v>
      </c>
      <c r="C19" s="3" t="s">
        <v>17112</v>
      </c>
      <c r="D19" s="3" t="s">
        <v>1038</v>
      </c>
      <c r="E19" s="7"/>
      <c r="F19" s="3" t="s">
        <v>14694</v>
      </c>
      <c r="G19" s="3" t="s">
        <v>15237</v>
      </c>
      <c r="H19" s="3" t="s">
        <v>17111</v>
      </c>
      <c r="I19" s="7" t="s">
        <v>1042</v>
      </c>
      <c r="J19" s="3"/>
      <c r="K19" s="3"/>
    </row>
    <row r="20" spans="2:11" ht="15">
      <c r="B20" s="3" t="s">
        <v>1890</v>
      </c>
      <c r="C20" s="3" t="s">
        <v>17113</v>
      </c>
      <c r="D20" s="3" t="s">
        <v>1038</v>
      </c>
      <c r="E20" s="7"/>
      <c r="F20" s="3" t="s">
        <v>17114</v>
      </c>
      <c r="G20" s="3" t="s">
        <v>17115</v>
      </c>
      <c r="H20" s="3" t="s">
        <v>17116</v>
      </c>
      <c r="I20" s="7" t="s">
        <v>1042</v>
      </c>
      <c r="J20" s="3"/>
      <c r="K20" s="3"/>
    </row>
    <row r="21" spans="2:11" ht="15">
      <c r="B21" s="3" t="s">
        <v>1619</v>
      </c>
      <c r="C21" s="3" t="s">
        <v>17117</v>
      </c>
      <c r="D21" s="3" t="s">
        <v>1038</v>
      </c>
      <c r="E21" s="7"/>
      <c r="F21" s="3" t="s">
        <v>17118</v>
      </c>
      <c r="G21" s="3" t="s">
        <v>17119</v>
      </c>
      <c r="H21" s="3" t="s">
        <v>17116</v>
      </c>
      <c r="I21" s="7" t="s">
        <v>1042</v>
      </c>
      <c r="J21" s="3"/>
      <c r="K21" s="3"/>
    </row>
    <row r="22" spans="2:11" ht="15">
      <c r="B22" s="3" t="s">
        <v>1895</v>
      </c>
      <c r="C22" s="3" t="s">
        <v>17120</v>
      </c>
      <c r="D22" s="3" t="s">
        <v>1038</v>
      </c>
      <c r="E22" s="7"/>
      <c r="F22" s="3" t="s">
        <v>17121</v>
      </c>
      <c r="G22" s="3" t="s">
        <v>17122</v>
      </c>
      <c r="H22" s="3" t="s">
        <v>17123</v>
      </c>
      <c r="I22" s="7" t="s">
        <v>1042</v>
      </c>
      <c r="J22" s="3"/>
      <c r="K22" s="3"/>
    </row>
    <row r="23" spans="2:11" ht="15">
      <c r="B23" s="3" t="s">
        <v>1588</v>
      </c>
      <c r="C23" s="3" t="s">
        <v>17124</v>
      </c>
      <c r="D23" s="3" t="s">
        <v>1038</v>
      </c>
      <c r="E23" s="7"/>
      <c r="F23" s="3" t="s">
        <v>17125</v>
      </c>
      <c r="G23" s="3" t="s">
        <v>17126</v>
      </c>
      <c r="H23" s="3" t="s">
        <v>17123</v>
      </c>
      <c r="I23" s="7" t="s">
        <v>1042</v>
      </c>
      <c r="J23" s="3"/>
      <c r="K23" s="3"/>
    </row>
    <row r="24" spans="2:11" ht="15">
      <c r="B24" s="3" t="s">
        <v>1899</v>
      </c>
      <c r="C24" s="3" t="s">
        <v>17127</v>
      </c>
      <c r="D24" s="3" t="s">
        <v>1038</v>
      </c>
      <c r="E24" s="7"/>
      <c r="F24" s="3" t="s">
        <v>8777</v>
      </c>
      <c r="G24" s="3" t="s">
        <v>2590</v>
      </c>
      <c r="H24" s="3" t="s">
        <v>1098</v>
      </c>
      <c r="I24" s="7" t="s">
        <v>1042</v>
      </c>
      <c r="J24" s="3"/>
      <c r="K24" s="3"/>
    </row>
    <row r="25" spans="2:11" ht="15">
      <c r="B25" s="3" t="s">
        <v>1902</v>
      </c>
      <c r="C25" s="3" t="s">
        <v>17128</v>
      </c>
      <c r="D25" s="3" t="s">
        <v>1038</v>
      </c>
      <c r="E25" s="7"/>
      <c r="F25" s="3" t="s">
        <v>8781</v>
      </c>
      <c r="G25" s="3" t="s">
        <v>2587</v>
      </c>
      <c r="H25" s="3" t="s">
        <v>1098</v>
      </c>
      <c r="I25" s="7" t="s">
        <v>1042</v>
      </c>
      <c r="J25" s="3"/>
      <c r="K25" s="3"/>
    </row>
    <row r="26" spans="2:11" ht="15">
      <c r="B26" s="3" t="s">
        <v>1146</v>
      </c>
      <c r="C26" s="3" t="s">
        <v>17129</v>
      </c>
      <c r="D26" s="3" t="s">
        <v>1573</v>
      </c>
      <c r="E26" s="7"/>
      <c r="F26" s="3" t="s">
        <v>16595</v>
      </c>
      <c r="G26" s="3" t="s">
        <v>15231</v>
      </c>
      <c r="H26" s="3" t="s">
        <v>1098</v>
      </c>
      <c r="I26" s="7" t="s">
        <v>1618</v>
      </c>
      <c r="J26" s="3"/>
      <c r="K26" s="3"/>
    </row>
    <row r="27" spans="2:11" ht="15">
      <c r="B27" s="3" t="s">
        <v>1906</v>
      </c>
      <c r="C27" s="3" t="s">
        <v>17130</v>
      </c>
      <c r="D27" s="3" t="s">
        <v>1038</v>
      </c>
      <c r="E27" s="7"/>
      <c r="F27" s="3" t="s">
        <v>17131</v>
      </c>
      <c r="G27" s="3" t="s">
        <v>17132</v>
      </c>
      <c r="H27" s="3" t="s">
        <v>17133</v>
      </c>
      <c r="I27" s="7" t="s">
        <v>1076</v>
      </c>
      <c r="J27" s="3"/>
      <c r="K27" s="3"/>
    </row>
    <row r="28" spans="2:11" ht="15">
      <c r="B28" s="3" t="s">
        <v>1909</v>
      </c>
      <c r="C28" s="3" t="s">
        <v>17134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17135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17136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/>
      <c r="J30" s="3"/>
      <c r="K30" s="3"/>
    </row>
    <row r="31" spans="2:11" ht="15">
      <c r="B31" s="3" t="s">
        <v>1140</v>
      </c>
      <c r="C31" s="3" t="s">
        <v>17137</v>
      </c>
      <c r="D31" s="3" t="s">
        <v>1038</v>
      </c>
      <c r="E31" s="7"/>
      <c r="F31" s="3" t="s">
        <v>17138</v>
      </c>
      <c r="G31" s="3" t="s">
        <v>17139</v>
      </c>
      <c r="H31" s="3" t="s">
        <v>1098</v>
      </c>
      <c r="I31" s="7" t="s">
        <v>1049</v>
      </c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9"/>
  <dimension ref="A1:K4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17140</v>
      </c>
      <c r="D4" s="4" t="s">
        <v>1019</v>
      </c>
      <c r="E4" s="3" t="s">
        <v>538</v>
      </c>
    </row>
    <row r="5" spans="1:11" ht="16">
      <c r="B5" s="4" t="s">
        <v>1020</v>
      </c>
      <c r="C5" s="13" t="s">
        <v>541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539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17141</v>
      </c>
      <c r="D9" s="3" t="s">
        <v>1038</v>
      </c>
      <c r="E9" s="7"/>
      <c r="F9" s="3" t="s">
        <v>16480</v>
      </c>
      <c r="G9" s="3" t="s">
        <v>17090</v>
      </c>
      <c r="H9" s="3" t="s">
        <v>17142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17143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17144</v>
      </c>
      <c r="D11" s="3" t="s">
        <v>1038</v>
      </c>
      <c r="E11" s="7"/>
      <c r="F11" s="3" t="s">
        <v>16946</v>
      </c>
      <c r="G11" s="3" t="s">
        <v>16947</v>
      </c>
      <c r="H11" s="3" t="s">
        <v>17145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1227</v>
      </c>
      <c r="C12" s="3" t="s">
        <v>17146</v>
      </c>
      <c r="D12" s="3" t="s">
        <v>1038</v>
      </c>
      <c r="E12" s="7"/>
      <c r="F12" s="3" t="s">
        <v>1277</v>
      </c>
      <c r="G12" s="3" t="s">
        <v>1278</v>
      </c>
      <c r="H12" s="3" t="s">
        <v>1278</v>
      </c>
      <c r="I12" s="7" t="s">
        <v>1049</v>
      </c>
      <c r="J12" s="3" t="s">
        <v>1043</v>
      </c>
      <c r="K12" s="3" t="s">
        <v>1043</v>
      </c>
    </row>
    <row r="13" spans="1:11" ht="15">
      <c r="B13" s="3" t="s">
        <v>1191</v>
      </c>
      <c r="C13" s="3" t="s">
        <v>17147</v>
      </c>
      <c r="D13" s="3" t="s">
        <v>1038</v>
      </c>
      <c r="E13" s="7"/>
      <c r="F13" s="3" t="s">
        <v>3474</v>
      </c>
      <c r="G13" s="3" t="s">
        <v>3475</v>
      </c>
      <c r="H13" s="3" t="s">
        <v>3475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1055</v>
      </c>
      <c r="C14" s="3" t="s">
        <v>17148</v>
      </c>
      <c r="D14" s="3" t="s">
        <v>1038</v>
      </c>
      <c r="E14" s="7"/>
      <c r="F14" s="3" t="s">
        <v>17149</v>
      </c>
      <c r="G14" s="3" t="s">
        <v>17150</v>
      </c>
      <c r="H14" s="3" t="s">
        <v>17151</v>
      </c>
      <c r="I14" s="7" t="s">
        <v>1618</v>
      </c>
      <c r="J14" s="3"/>
      <c r="K14" s="3"/>
    </row>
    <row r="15" spans="1:11" ht="15">
      <c r="B15" s="3" t="s">
        <v>1872</v>
      </c>
      <c r="C15" s="3" t="s">
        <v>17152</v>
      </c>
      <c r="D15" s="3" t="s">
        <v>1038</v>
      </c>
      <c r="E15" s="7"/>
      <c r="F15" s="3" t="s">
        <v>17153</v>
      </c>
      <c r="G15" s="3" t="s">
        <v>16983</v>
      </c>
      <c r="H15" s="3" t="s">
        <v>1098</v>
      </c>
      <c r="I15" s="7" t="s">
        <v>1042</v>
      </c>
      <c r="J15" s="3"/>
      <c r="K15" s="3"/>
    </row>
    <row r="16" spans="1:11" ht="15">
      <c r="B16" s="3" t="s">
        <v>1165</v>
      </c>
      <c r="C16" s="3" t="s">
        <v>17154</v>
      </c>
      <c r="D16" s="3" t="s">
        <v>1038</v>
      </c>
      <c r="E16" s="7"/>
      <c r="F16" s="3" t="s">
        <v>17155</v>
      </c>
      <c r="G16" s="3" t="s">
        <v>17156</v>
      </c>
      <c r="H16" s="3" t="s">
        <v>1098</v>
      </c>
      <c r="I16" s="7" t="s">
        <v>1042</v>
      </c>
      <c r="J16" s="3"/>
      <c r="K16" s="3"/>
    </row>
    <row r="17" spans="2:11" ht="15">
      <c r="B17" s="3" t="s">
        <v>1877</v>
      </c>
      <c r="C17" s="3" t="s">
        <v>17157</v>
      </c>
      <c r="D17" s="3" t="s">
        <v>1038</v>
      </c>
      <c r="E17" s="7"/>
      <c r="F17" s="3" t="s">
        <v>17158</v>
      </c>
      <c r="G17" s="3" t="s">
        <v>17159</v>
      </c>
      <c r="H17" s="3" t="s">
        <v>1098</v>
      </c>
      <c r="I17" s="7" t="s">
        <v>1042</v>
      </c>
      <c r="J17" s="3"/>
      <c r="K17" s="3"/>
    </row>
    <row r="18" spans="2:11" ht="15">
      <c r="B18" s="3" t="s">
        <v>1161</v>
      </c>
      <c r="C18" s="3" t="s">
        <v>17160</v>
      </c>
      <c r="D18" s="3" t="s">
        <v>1038</v>
      </c>
      <c r="E18" s="7"/>
      <c r="F18" s="3" t="s">
        <v>17161</v>
      </c>
      <c r="G18" s="3" t="s">
        <v>17162</v>
      </c>
      <c r="H18" s="3" t="s">
        <v>1098</v>
      </c>
      <c r="I18" s="7" t="s">
        <v>1042</v>
      </c>
      <c r="J18" s="3"/>
      <c r="K18" s="3"/>
    </row>
    <row r="19" spans="2:11" ht="15">
      <c r="B19" s="3" t="s">
        <v>1882</v>
      </c>
      <c r="C19" s="3" t="s">
        <v>17163</v>
      </c>
      <c r="D19" s="3" t="s">
        <v>1038</v>
      </c>
      <c r="E19" s="7"/>
      <c r="F19" s="3" t="s">
        <v>17164</v>
      </c>
      <c r="G19" s="3" t="s">
        <v>17165</v>
      </c>
      <c r="H19" s="3" t="s">
        <v>1098</v>
      </c>
      <c r="I19" s="7" t="s">
        <v>1042</v>
      </c>
      <c r="J19" s="3"/>
      <c r="K19" s="3"/>
    </row>
    <row r="20" spans="2:11" ht="15">
      <c r="B20" s="3" t="s">
        <v>1582</v>
      </c>
      <c r="C20" s="3" t="s">
        <v>17166</v>
      </c>
      <c r="D20" s="3" t="s">
        <v>1038</v>
      </c>
      <c r="E20" s="7"/>
      <c r="F20" s="3" t="s">
        <v>17167</v>
      </c>
      <c r="G20" s="3" t="s">
        <v>17168</v>
      </c>
      <c r="H20" s="3" t="s">
        <v>1098</v>
      </c>
      <c r="I20" s="7" t="s">
        <v>1042</v>
      </c>
      <c r="J20" s="3"/>
      <c r="K20" s="3"/>
    </row>
    <row r="21" spans="2:11" ht="15">
      <c r="B21" s="3" t="s">
        <v>1886</v>
      </c>
      <c r="C21" s="3" t="s">
        <v>17169</v>
      </c>
      <c r="D21" s="3" t="s">
        <v>1038</v>
      </c>
      <c r="E21" s="7"/>
      <c r="F21" s="3" t="s">
        <v>17170</v>
      </c>
      <c r="G21" s="3" t="s">
        <v>17171</v>
      </c>
      <c r="H21" s="3" t="s">
        <v>1098</v>
      </c>
      <c r="I21" s="7" t="s">
        <v>1042</v>
      </c>
      <c r="J21" s="3"/>
      <c r="K21" s="3"/>
    </row>
    <row r="22" spans="2:11" ht="15">
      <c r="B22" s="3" t="s">
        <v>1890</v>
      </c>
      <c r="C22" s="3" t="s">
        <v>17172</v>
      </c>
      <c r="D22" s="3" t="s">
        <v>1038</v>
      </c>
      <c r="E22" s="7"/>
      <c r="F22" s="3" t="s">
        <v>17173</v>
      </c>
      <c r="G22" s="3" t="s">
        <v>17174</v>
      </c>
      <c r="H22" s="3" t="s">
        <v>1098</v>
      </c>
      <c r="I22" s="7" t="s">
        <v>1042</v>
      </c>
      <c r="J22" s="3"/>
      <c r="K22" s="3"/>
    </row>
    <row r="23" spans="2:11" ht="15">
      <c r="B23" s="3" t="s">
        <v>1619</v>
      </c>
      <c r="C23" s="3" t="s">
        <v>17175</v>
      </c>
      <c r="D23" s="3" t="s">
        <v>1038</v>
      </c>
      <c r="E23" s="7"/>
      <c r="F23" s="3" t="s">
        <v>17176</v>
      </c>
      <c r="G23" s="3" t="s">
        <v>17177</v>
      </c>
      <c r="H23" s="3" t="s">
        <v>1098</v>
      </c>
      <c r="I23" s="7" t="s">
        <v>1042</v>
      </c>
      <c r="J23" s="3"/>
      <c r="K23" s="3"/>
    </row>
    <row r="24" spans="2:11" ht="15">
      <c r="B24" s="3" t="s">
        <v>1895</v>
      </c>
      <c r="C24" s="3" t="s">
        <v>17178</v>
      </c>
      <c r="D24" s="3" t="s">
        <v>1038</v>
      </c>
      <c r="E24" s="7"/>
      <c r="F24" s="3" t="s">
        <v>17179</v>
      </c>
      <c r="G24" s="3" t="s">
        <v>17180</v>
      </c>
      <c r="H24" s="3" t="s">
        <v>1098</v>
      </c>
      <c r="I24" s="7" t="s">
        <v>1042</v>
      </c>
      <c r="J24" s="3"/>
      <c r="K24" s="3"/>
    </row>
    <row r="25" spans="2:11" ht="15">
      <c r="B25" s="3" t="s">
        <v>1588</v>
      </c>
      <c r="C25" s="3" t="s">
        <v>17181</v>
      </c>
      <c r="D25" s="3" t="s">
        <v>1038</v>
      </c>
      <c r="E25" s="7"/>
      <c r="F25" s="3" t="s">
        <v>17182</v>
      </c>
      <c r="G25" s="3" t="s">
        <v>17183</v>
      </c>
      <c r="H25" s="3" t="s">
        <v>1098</v>
      </c>
      <c r="I25" s="7" t="s">
        <v>1042</v>
      </c>
      <c r="J25" s="3"/>
      <c r="K25" s="3"/>
    </row>
    <row r="26" spans="2:11" ht="15">
      <c r="B26" s="3" t="s">
        <v>1899</v>
      </c>
      <c r="C26" s="3" t="s">
        <v>17184</v>
      </c>
      <c r="D26" s="3" t="s">
        <v>1038</v>
      </c>
      <c r="E26" s="7"/>
      <c r="F26" s="3" t="s">
        <v>17185</v>
      </c>
      <c r="G26" s="3" t="s">
        <v>17186</v>
      </c>
      <c r="H26" s="3" t="s">
        <v>1098</v>
      </c>
      <c r="I26" s="7" t="s">
        <v>1042</v>
      </c>
      <c r="J26" s="3"/>
      <c r="K26" s="3"/>
    </row>
    <row r="27" spans="2:11" ht="15">
      <c r="B27" s="3" t="s">
        <v>1902</v>
      </c>
      <c r="C27" s="3" t="s">
        <v>17187</v>
      </c>
      <c r="D27" s="3" t="s">
        <v>1038</v>
      </c>
      <c r="E27" s="7"/>
      <c r="F27" s="3" t="s">
        <v>17188</v>
      </c>
      <c r="G27" s="3" t="s">
        <v>17189</v>
      </c>
      <c r="H27" s="3" t="s">
        <v>1098</v>
      </c>
      <c r="I27" s="7" t="s">
        <v>1042</v>
      </c>
      <c r="J27" s="3"/>
      <c r="K27" s="3"/>
    </row>
    <row r="28" spans="2:11" ht="15">
      <c r="B28" s="3" t="s">
        <v>1146</v>
      </c>
      <c r="C28" s="3" t="s">
        <v>17190</v>
      </c>
      <c r="D28" s="3" t="s">
        <v>1038</v>
      </c>
      <c r="E28" s="7"/>
      <c r="F28" s="3" t="s">
        <v>17191</v>
      </c>
      <c r="G28" s="3" t="s">
        <v>17192</v>
      </c>
      <c r="H28" s="3" t="s">
        <v>1098</v>
      </c>
      <c r="I28" s="7" t="s">
        <v>1042</v>
      </c>
      <c r="J28" s="3"/>
      <c r="K28" s="3"/>
    </row>
    <row r="29" spans="2:11" ht="15">
      <c r="B29" s="3" t="s">
        <v>1906</v>
      </c>
      <c r="C29" s="3" t="s">
        <v>17193</v>
      </c>
      <c r="D29" s="3" t="s">
        <v>1038</v>
      </c>
      <c r="E29" s="7"/>
      <c r="F29" s="3" t="s">
        <v>17194</v>
      </c>
      <c r="G29" s="3" t="s">
        <v>17195</v>
      </c>
      <c r="H29" s="3" t="s">
        <v>1098</v>
      </c>
      <c r="I29" s="7" t="s">
        <v>1042</v>
      </c>
      <c r="J29" s="3"/>
      <c r="K29" s="3"/>
    </row>
    <row r="30" spans="2:11" ht="15">
      <c r="B30" s="3" t="s">
        <v>1909</v>
      </c>
      <c r="C30" s="3" t="s">
        <v>17196</v>
      </c>
      <c r="D30" s="3" t="s">
        <v>1038</v>
      </c>
      <c r="E30" s="7"/>
      <c r="F30" s="3" t="s">
        <v>17197</v>
      </c>
      <c r="G30" s="3" t="s">
        <v>16752</v>
      </c>
      <c r="H30" s="3" t="s">
        <v>1098</v>
      </c>
      <c r="I30" s="7" t="s">
        <v>1042</v>
      </c>
      <c r="J30" s="3"/>
      <c r="K30" s="3"/>
    </row>
    <row r="31" spans="2:11" ht="15">
      <c r="B31" s="3" t="s">
        <v>1301</v>
      </c>
      <c r="C31" s="3" t="s">
        <v>17198</v>
      </c>
      <c r="D31" s="3" t="s">
        <v>1038</v>
      </c>
      <c r="E31" s="7"/>
      <c r="F31" s="3" t="s">
        <v>17199</v>
      </c>
      <c r="G31" s="3" t="s">
        <v>17200</v>
      </c>
      <c r="H31" s="3" t="s">
        <v>1098</v>
      </c>
      <c r="I31" s="7" t="s">
        <v>1042</v>
      </c>
      <c r="J31" s="3"/>
      <c r="K31" s="3"/>
    </row>
    <row r="32" spans="2:11" ht="15">
      <c r="B32" s="3" t="s">
        <v>1912</v>
      </c>
      <c r="C32" s="3" t="s">
        <v>17201</v>
      </c>
      <c r="D32" s="3" t="s">
        <v>1038</v>
      </c>
      <c r="E32" s="7"/>
      <c r="F32" s="3" t="s">
        <v>16747</v>
      </c>
      <c r="G32" s="3" t="s">
        <v>17202</v>
      </c>
      <c r="H32" s="3" t="s">
        <v>1098</v>
      </c>
      <c r="I32" s="7" t="s">
        <v>1042</v>
      </c>
      <c r="J32" s="3"/>
      <c r="K32" s="3"/>
    </row>
    <row r="33" spans="2:11" ht="15">
      <c r="B33" s="3" t="s">
        <v>1140</v>
      </c>
      <c r="C33" s="3" t="s">
        <v>17203</v>
      </c>
      <c r="D33" s="3" t="s">
        <v>1038</v>
      </c>
      <c r="E33" s="7"/>
      <c r="F33" s="3" t="s">
        <v>17204</v>
      </c>
      <c r="G33" s="3" t="s">
        <v>17205</v>
      </c>
      <c r="H33" s="3" t="s">
        <v>1098</v>
      </c>
      <c r="I33" s="7" t="s">
        <v>1042</v>
      </c>
      <c r="J33" s="3"/>
      <c r="K33" s="3"/>
    </row>
    <row r="34" spans="2:11" ht="15">
      <c r="B34" s="3" t="s">
        <v>1169</v>
      </c>
      <c r="C34" s="3" t="s">
        <v>17206</v>
      </c>
      <c r="D34" s="3" t="s">
        <v>1038</v>
      </c>
      <c r="E34" s="7"/>
      <c r="F34" s="3" t="s">
        <v>17207</v>
      </c>
      <c r="G34" s="3" t="s">
        <v>17208</v>
      </c>
      <c r="H34" s="3" t="s">
        <v>1098</v>
      </c>
      <c r="I34" s="7" t="s">
        <v>1042</v>
      </c>
      <c r="J34" s="3"/>
      <c r="K34" s="3"/>
    </row>
    <row r="35" spans="2:11" ht="15">
      <c r="B35" s="3" t="s">
        <v>1319</v>
      </c>
      <c r="C35" s="3" t="s">
        <v>17209</v>
      </c>
      <c r="D35" s="3" t="s">
        <v>1038</v>
      </c>
      <c r="E35" s="7"/>
      <c r="F35" s="3" t="s">
        <v>17210</v>
      </c>
      <c r="G35" s="3" t="s">
        <v>17211</v>
      </c>
      <c r="H35" s="3" t="s">
        <v>1098</v>
      </c>
      <c r="I35" s="7" t="s">
        <v>1042</v>
      </c>
      <c r="J35" s="3"/>
      <c r="K35" s="3"/>
    </row>
    <row r="36" spans="2:11" ht="15">
      <c r="B36" s="3" t="s">
        <v>1472</v>
      </c>
      <c r="C36" s="3" t="s">
        <v>17212</v>
      </c>
      <c r="D36" s="3" t="s">
        <v>1038</v>
      </c>
      <c r="E36" s="7"/>
      <c r="F36" s="3" t="s">
        <v>17213</v>
      </c>
      <c r="G36" s="3" t="s">
        <v>17214</v>
      </c>
      <c r="H36" s="3" t="s">
        <v>1098</v>
      </c>
      <c r="I36" s="7" t="s">
        <v>1042</v>
      </c>
      <c r="J36" s="3"/>
      <c r="K36" s="3"/>
    </row>
    <row r="37" spans="2:11" ht="15">
      <c r="B37" s="3" t="s">
        <v>1567</v>
      </c>
      <c r="C37" s="3" t="s">
        <v>17215</v>
      </c>
      <c r="D37" s="3" t="s">
        <v>1038</v>
      </c>
      <c r="E37" s="7"/>
      <c r="F37" s="3" t="s">
        <v>17216</v>
      </c>
      <c r="G37" s="3" t="s">
        <v>17217</v>
      </c>
      <c r="H37" s="3" t="s">
        <v>1098</v>
      </c>
      <c r="I37" s="7" t="s">
        <v>1042</v>
      </c>
      <c r="J37" s="3"/>
      <c r="K37" s="3"/>
    </row>
    <row r="38" spans="2:11" ht="15">
      <c r="B38" s="3" t="s">
        <v>1681</v>
      </c>
      <c r="C38" s="3" t="s">
        <v>17218</v>
      </c>
      <c r="D38" s="3" t="s">
        <v>1038</v>
      </c>
      <c r="E38" s="7"/>
      <c r="F38" s="3" t="s">
        <v>17219</v>
      </c>
      <c r="G38" s="3" t="s">
        <v>17220</v>
      </c>
      <c r="H38" s="3" t="s">
        <v>1098</v>
      </c>
      <c r="I38" s="7" t="s">
        <v>1042</v>
      </c>
      <c r="J38" s="3"/>
      <c r="K38" s="3"/>
    </row>
    <row r="39" spans="2:11" ht="15">
      <c r="B39" s="3" t="s">
        <v>1392</v>
      </c>
      <c r="C39" s="3" t="s">
        <v>17221</v>
      </c>
      <c r="D39" s="3" t="s">
        <v>1038</v>
      </c>
      <c r="E39" s="7"/>
      <c r="F39" s="3" t="s">
        <v>17222</v>
      </c>
      <c r="G39" s="3" t="s">
        <v>17223</v>
      </c>
      <c r="H39" s="3" t="s">
        <v>1098</v>
      </c>
      <c r="I39" s="7" t="s">
        <v>1054</v>
      </c>
      <c r="J39" s="3"/>
      <c r="K39" s="3"/>
    </row>
    <row r="40" spans="2:11" ht="15">
      <c r="B40" s="3" t="s">
        <v>1380</v>
      </c>
      <c r="C40" s="3" t="s">
        <v>17224</v>
      </c>
      <c r="D40" s="3" t="s">
        <v>1038</v>
      </c>
      <c r="E40" s="7"/>
      <c r="F40" s="3" t="s">
        <v>17225</v>
      </c>
      <c r="G40" s="3" t="s">
        <v>17226</v>
      </c>
      <c r="H40" s="3" t="s">
        <v>1098</v>
      </c>
      <c r="I40" s="7" t="s">
        <v>1054</v>
      </c>
      <c r="J40" s="3"/>
      <c r="K40" s="3"/>
    </row>
    <row r="41" spans="2:11" ht="15">
      <c r="B41" s="3" t="s">
        <v>1388</v>
      </c>
      <c r="C41" s="3" t="s">
        <v>17227</v>
      </c>
      <c r="D41" s="3" t="s">
        <v>1038</v>
      </c>
      <c r="E41" s="7"/>
      <c r="F41" s="3" t="s">
        <v>17228</v>
      </c>
      <c r="G41" s="3" t="s">
        <v>17229</v>
      </c>
      <c r="H41" s="3" t="s">
        <v>1098</v>
      </c>
      <c r="I41" s="7" t="s">
        <v>1054</v>
      </c>
      <c r="J41" s="3"/>
      <c r="K41" s="3"/>
    </row>
    <row r="42" spans="2:11" ht="15">
      <c r="B42" s="3" t="s">
        <v>1384</v>
      </c>
      <c r="C42" s="3" t="s">
        <v>17230</v>
      </c>
      <c r="D42" s="3" t="s">
        <v>1038</v>
      </c>
      <c r="E42" s="7"/>
      <c r="F42" s="3" t="s">
        <v>17231</v>
      </c>
      <c r="G42" s="3" t="s">
        <v>17232</v>
      </c>
      <c r="H42" s="3" t="s">
        <v>1098</v>
      </c>
      <c r="I42" s="7" t="s">
        <v>1076</v>
      </c>
      <c r="J42" s="3"/>
      <c r="K42" s="3"/>
    </row>
    <row r="43" spans="2:11" ht="15">
      <c r="B43" s="3" t="s">
        <v>1448</v>
      </c>
      <c r="C43" s="3" t="s">
        <v>17233</v>
      </c>
      <c r="D43" s="3" t="s">
        <v>1038</v>
      </c>
      <c r="E43" s="7"/>
      <c r="F43" s="3" t="s">
        <v>17234</v>
      </c>
      <c r="G43" s="3" t="s">
        <v>17235</v>
      </c>
      <c r="H43" s="3" t="s">
        <v>1098</v>
      </c>
      <c r="I43" s="7" t="s">
        <v>1076</v>
      </c>
      <c r="J43" s="3"/>
      <c r="K43" s="3"/>
    </row>
    <row r="44" spans="2:11" ht="15">
      <c r="B44" s="3" t="s">
        <v>1223</v>
      </c>
      <c r="C44" s="3" t="s">
        <v>17236</v>
      </c>
      <c r="D44" s="3" t="s">
        <v>1038</v>
      </c>
      <c r="E44" s="7"/>
      <c r="F44" s="3" t="s">
        <v>17237</v>
      </c>
      <c r="G44" s="3" t="s">
        <v>17238</v>
      </c>
      <c r="H44" s="3" t="s">
        <v>1098</v>
      </c>
      <c r="I44" s="7" t="s">
        <v>16703</v>
      </c>
      <c r="J44" s="3"/>
      <c r="K44" s="3"/>
    </row>
    <row r="45" spans="2:11" ht="15">
      <c r="B45" s="3" t="s">
        <v>1215</v>
      </c>
      <c r="C45" s="3" t="s">
        <v>17239</v>
      </c>
      <c r="D45" s="3" t="s">
        <v>1038</v>
      </c>
      <c r="E45" s="7"/>
      <c r="F45" s="3" t="s">
        <v>1646</v>
      </c>
      <c r="G45" s="3" t="s">
        <v>1647</v>
      </c>
      <c r="H45" s="3" t="s">
        <v>1648</v>
      </c>
      <c r="I45" s="7" t="s">
        <v>1049</v>
      </c>
      <c r="J45" s="3"/>
      <c r="K45" s="3"/>
    </row>
    <row r="46" spans="2:11" ht="15">
      <c r="B46" s="3" t="s">
        <v>1219</v>
      </c>
      <c r="C46" s="3" t="s">
        <v>17240</v>
      </c>
      <c r="D46" s="3" t="s">
        <v>1573</v>
      </c>
      <c r="E46" s="7"/>
      <c r="F46" s="3" t="s">
        <v>1615</v>
      </c>
      <c r="G46" s="3" t="s">
        <v>13412</v>
      </c>
      <c r="H46" s="3" t="s">
        <v>1098</v>
      </c>
      <c r="I46" s="7" t="s">
        <v>1618</v>
      </c>
      <c r="J46" s="3" t="s">
        <v>1043</v>
      </c>
      <c r="K46" s="3" t="s">
        <v>1043</v>
      </c>
    </row>
    <row r="47" spans="2:11" ht="15">
      <c r="B47" s="3" t="s">
        <v>1195</v>
      </c>
      <c r="C47" s="3" t="s">
        <v>17241</v>
      </c>
      <c r="D47" s="3" t="s">
        <v>1038</v>
      </c>
      <c r="E47" s="7"/>
      <c r="F47" s="3" t="s">
        <v>1673</v>
      </c>
      <c r="G47" s="3" t="s">
        <v>1674</v>
      </c>
      <c r="H47" s="3" t="s">
        <v>2359</v>
      </c>
      <c r="I47" s="7"/>
      <c r="J47" s="3"/>
      <c r="K4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0"/>
  <dimension ref="A1:K29"/>
  <sheetViews>
    <sheetView topLeftCell="A112" workbookViewId="0">
      <selection activeCell="A166" sqref="A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17242</v>
      </c>
      <c r="D4" s="4" t="s">
        <v>1019</v>
      </c>
      <c r="E4" s="3" t="s">
        <v>542</v>
      </c>
    </row>
    <row r="5" spans="1:11" ht="16">
      <c r="B5" s="4" t="s">
        <v>1020</v>
      </c>
      <c r="C5" s="13" t="s">
        <v>545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543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17243</v>
      </c>
      <c r="D9" s="3" t="s">
        <v>1038</v>
      </c>
      <c r="E9" s="7"/>
      <c r="F9" s="3" t="s">
        <v>17244</v>
      </c>
      <c r="G9" s="3" t="s">
        <v>17245</v>
      </c>
      <c r="H9" s="3" t="s">
        <v>17246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17247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17248</v>
      </c>
      <c r="D11" s="3" t="s">
        <v>1038</v>
      </c>
      <c r="E11" s="7"/>
      <c r="F11" s="3" t="s">
        <v>4214</v>
      </c>
      <c r="G11" s="3" t="s">
        <v>4215</v>
      </c>
      <c r="H11" s="3" t="s">
        <v>4442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17249</v>
      </c>
      <c r="D12" s="3" t="s">
        <v>1573</v>
      </c>
      <c r="E12" s="7"/>
      <c r="F12" s="3" t="s">
        <v>17250</v>
      </c>
      <c r="G12" s="3" t="s">
        <v>17251</v>
      </c>
      <c r="H12" s="3" t="s">
        <v>2359</v>
      </c>
      <c r="I12" s="7" t="s">
        <v>1042</v>
      </c>
      <c r="J12" s="3"/>
      <c r="K12" s="3"/>
    </row>
    <row r="13" spans="1:11" ht="15">
      <c r="B13" s="3" t="s">
        <v>1872</v>
      </c>
      <c r="C13" s="3" t="s">
        <v>17252</v>
      </c>
      <c r="D13" s="3" t="s">
        <v>1038</v>
      </c>
      <c r="E13" s="7"/>
      <c r="F13" s="3" t="s">
        <v>17253</v>
      </c>
      <c r="G13" s="3" t="s">
        <v>3162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17254</v>
      </c>
      <c r="D14" s="3" t="s">
        <v>1038</v>
      </c>
      <c r="E14" s="7"/>
      <c r="F14" s="3" t="s">
        <v>17255</v>
      </c>
      <c r="G14" s="3" t="s">
        <v>17256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17257</v>
      </c>
      <c r="D15" s="3" t="s">
        <v>1038</v>
      </c>
      <c r="E15" s="7"/>
      <c r="F15" s="3" t="s">
        <v>17258</v>
      </c>
      <c r="G15" s="3" t="s">
        <v>17259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17260</v>
      </c>
      <c r="D16" s="3" t="s">
        <v>2192</v>
      </c>
      <c r="E16" s="7"/>
      <c r="F16" s="3" t="s">
        <v>17261</v>
      </c>
      <c r="G16" s="3" t="s">
        <v>17262</v>
      </c>
      <c r="H16" s="3" t="s">
        <v>1098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17263</v>
      </c>
      <c r="D17" s="3" t="s">
        <v>1038</v>
      </c>
      <c r="E17" s="7"/>
      <c r="F17" s="3" t="s">
        <v>17264</v>
      </c>
      <c r="G17" s="3" t="s">
        <v>17265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17266</v>
      </c>
      <c r="D18" s="3" t="s">
        <v>1573</v>
      </c>
      <c r="E18" s="7"/>
      <c r="F18" s="3" t="s">
        <v>17267</v>
      </c>
      <c r="G18" s="3" t="s">
        <v>17268</v>
      </c>
      <c r="H18" s="3" t="s">
        <v>1098</v>
      </c>
      <c r="I18" s="7" t="s">
        <v>1042</v>
      </c>
      <c r="J18" s="3"/>
      <c r="K18" s="3"/>
    </row>
    <row r="19" spans="2:11" ht="15">
      <c r="B19" s="3" t="s">
        <v>1886</v>
      </c>
      <c r="C19" s="3" t="s">
        <v>17269</v>
      </c>
      <c r="D19" s="3" t="s">
        <v>1573</v>
      </c>
      <c r="E19" s="7"/>
      <c r="F19" s="3" t="s">
        <v>17270</v>
      </c>
      <c r="G19" s="3" t="s">
        <v>17271</v>
      </c>
      <c r="H19" s="3" t="s">
        <v>1098</v>
      </c>
      <c r="I19" s="7" t="s">
        <v>1042</v>
      </c>
      <c r="J19" s="3"/>
      <c r="K19" s="3"/>
    </row>
    <row r="20" spans="2:11" ht="15">
      <c r="B20" s="3" t="s">
        <v>1890</v>
      </c>
      <c r="C20" s="3" t="s">
        <v>17272</v>
      </c>
      <c r="D20" s="3" t="s">
        <v>1038</v>
      </c>
      <c r="E20" s="7"/>
      <c r="F20" s="3" t="s">
        <v>17273</v>
      </c>
      <c r="G20" s="3" t="s">
        <v>17274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17275</v>
      </c>
      <c r="D21" s="3" t="s">
        <v>1038</v>
      </c>
      <c r="E21" s="7"/>
      <c r="F21" s="3" t="s">
        <v>17276</v>
      </c>
      <c r="G21" s="3" t="s">
        <v>17277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17278</v>
      </c>
      <c r="D22" s="3" t="s">
        <v>1573</v>
      </c>
      <c r="E22" s="7"/>
      <c r="F22" s="3" t="s">
        <v>17279</v>
      </c>
      <c r="G22" s="3" t="s">
        <v>17280</v>
      </c>
      <c r="H22" s="3" t="s">
        <v>1098</v>
      </c>
      <c r="I22" s="7" t="s">
        <v>1042</v>
      </c>
      <c r="J22" s="3"/>
      <c r="K22" s="3"/>
    </row>
    <row r="23" spans="2:11" ht="15">
      <c r="B23" s="3" t="s">
        <v>1588</v>
      </c>
      <c r="C23" s="3" t="s">
        <v>17281</v>
      </c>
      <c r="D23" s="3" t="s">
        <v>1038</v>
      </c>
      <c r="E23" s="7"/>
      <c r="F23" s="3" t="s">
        <v>17282</v>
      </c>
      <c r="G23" s="3" t="s">
        <v>17283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17284</v>
      </c>
      <c r="D24" s="3" t="s">
        <v>1038</v>
      </c>
      <c r="E24" s="7"/>
      <c r="F24" s="3" t="s">
        <v>17285</v>
      </c>
      <c r="G24" s="3" t="s">
        <v>17286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1902</v>
      </c>
      <c r="C25" s="3" t="s">
        <v>17287</v>
      </c>
      <c r="D25" s="3" t="s">
        <v>1038</v>
      </c>
      <c r="E25" s="7"/>
      <c r="F25" s="3" t="s">
        <v>17288</v>
      </c>
      <c r="G25" s="3" t="s">
        <v>17289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17290</v>
      </c>
      <c r="D26" s="3" t="s">
        <v>1038</v>
      </c>
      <c r="E26" s="7"/>
      <c r="F26" s="3" t="s">
        <v>17291</v>
      </c>
      <c r="G26" s="3" t="s">
        <v>17292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17293</v>
      </c>
      <c r="D27" s="3" t="s">
        <v>1038</v>
      </c>
      <c r="E27" s="7"/>
      <c r="F27" s="3" t="s">
        <v>1646</v>
      </c>
      <c r="G27" s="3" t="s">
        <v>1647</v>
      </c>
      <c r="H27" s="3" t="s">
        <v>1648</v>
      </c>
      <c r="I27" s="7" t="s">
        <v>1049</v>
      </c>
      <c r="J27" s="3"/>
      <c r="K27" s="3"/>
    </row>
    <row r="28" spans="2:11" ht="15">
      <c r="B28" s="3" t="s">
        <v>1909</v>
      </c>
      <c r="C28" s="3" t="s">
        <v>17294</v>
      </c>
      <c r="D28" s="3" t="s">
        <v>1573</v>
      </c>
      <c r="E28" s="7"/>
      <c r="F28" s="3" t="s">
        <v>1615</v>
      </c>
      <c r="G28" s="3" t="s">
        <v>1616</v>
      </c>
      <c r="H28" s="3" t="s">
        <v>1617</v>
      </c>
      <c r="I28" s="7"/>
      <c r="J28" s="3"/>
      <c r="K28" s="3"/>
    </row>
    <row r="29" spans="2:11" ht="15">
      <c r="B29" s="3" t="s">
        <v>1301</v>
      </c>
      <c r="C29" s="3" t="s">
        <v>17295</v>
      </c>
      <c r="D29" s="3" t="s">
        <v>1038</v>
      </c>
      <c r="E29" s="7"/>
      <c r="F29" s="3" t="s">
        <v>1673</v>
      </c>
      <c r="G29" s="3" t="s">
        <v>1674</v>
      </c>
      <c r="H29" s="3" t="s">
        <v>2359</v>
      </c>
      <c r="I29" s="7"/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1"/>
  <dimension ref="A1:K3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17296</v>
      </c>
      <c r="D4" s="4" t="s">
        <v>1019</v>
      </c>
      <c r="E4" s="3" t="s">
        <v>546</v>
      </c>
    </row>
    <row r="5" spans="1:11" ht="16">
      <c r="B5" s="4" t="s">
        <v>1020</v>
      </c>
      <c r="C5" s="13" t="s">
        <v>549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547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17297</v>
      </c>
      <c r="D9" s="3" t="s">
        <v>1038</v>
      </c>
      <c r="E9" s="7"/>
      <c r="F9" s="3" t="s">
        <v>8378</v>
      </c>
      <c r="G9" s="3" t="s">
        <v>8379</v>
      </c>
      <c r="H9" s="3" t="s">
        <v>17298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17299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17300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17301</v>
      </c>
      <c r="D12" s="3" t="s">
        <v>1038</v>
      </c>
      <c r="E12" s="7"/>
      <c r="F12" s="3" t="s">
        <v>8128</v>
      </c>
      <c r="G12" s="3" t="s">
        <v>8129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17302</v>
      </c>
      <c r="D13" s="3" t="s">
        <v>1573</v>
      </c>
      <c r="E13" s="7"/>
      <c r="F13" s="3" t="s">
        <v>8404</v>
      </c>
      <c r="G13" s="3" t="s">
        <v>8405</v>
      </c>
      <c r="H13" s="3" t="s">
        <v>1098</v>
      </c>
      <c r="I13" s="7" t="s">
        <v>1576</v>
      </c>
      <c r="J13" s="3"/>
      <c r="K13" s="3"/>
    </row>
    <row r="14" spans="1:11" ht="15">
      <c r="B14" s="3" t="s">
        <v>1165</v>
      </c>
      <c r="C14" s="3" t="s">
        <v>17303</v>
      </c>
      <c r="D14" s="3" t="s">
        <v>2192</v>
      </c>
      <c r="E14" s="7"/>
      <c r="F14" s="3" t="s">
        <v>8419</v>
      </c>
      <c r="G14" s="3" t="s">
        <v>8420</v>
      </c>
      <c r="H14" s="3" t="s">
        <v>8421</v>
      </c>
      <c r="I14" s="7" t="s">
        <v>2813</v>
      </c>
      <c r="J14" s="3"/>
      <c r="K14" s="3"/>
    </row>
    <row r="15" spans="1:11" ht="15">
      <c r="B15" s="3" t="s">
        <v>1877</v>
      </c>
      <c r="C15" s="3" t="s">
        <v>17304</v>
      </c>
      <c r="D15" s="3" t="s">
        <v>1038</v>
      </c>
      <c r="E15" s="7"/>
      <c r="F15" s="3" t="s">
        <v>8384</v>
      </c>
      <c r="G15" s="3" t="s">
        <v>8385</v>
      </c>
      <c r="H15" s="3" t="s">
        <v>8386</v>
      </c>
      <c r="I15" s="7" t="s">
        <v>1054</v>
      </c>
      <c r="J15" s="3"/>
      <c r="K15" s="3"/>
    </row>
    <row r="16" spans="1:11" ht="15">
      <c r="B16" s="3" t="s">
        <v>1161</v>
      </c>
      <c r="C16" s="3" t="s">
        <v>17305</v>
      </c>
      <c r="D16" s="3" t="s">
        <v>2192</v>
      </c>
      <c r="E16" s="7"/>
      <c r="F16" s="3" t="s">
        <v>8392</v>
      </c>
      <c r="G16" s="3" t="s">
        <v>8393</v>
      </c>
      <c r="H16" s="3" t="s">
        <v>8394</v>
      </c>
      <c r="I16" s="7" t="s">
        <v>2813</v>
      </c>
      <c r="J16" s="3"/>
      <c r="K16" s="3"/>
    </row>
    <row r="17" spans="2:11" ht="15">
      <c r="B17" s="3" t="s">
        <v>1882</v>
      </c>
      <c r="C17" s="3" t="s">
        <v>17306</v>
      </c>
      <c r="D17" s="3" t="s">
        <v>1038</v>
      </c>
      <c r="E17" s="7"/>
      <c r="F17" s="3" t="s">
        <v>8448</v>
      </c>
      <c r="G17" s="3" t="s">
        <v>8449</v>
      </c>
      <c r="H17" s="3" t="s">
        <v>8450</v>
      </c>
      <c r="I17" s="7" t="s">
        <v>1054</v>
      </c>
      <c r="J17" s="3"/>
      <c r="K17" s="3"/>
    </row>
    <row r="18" spans="2:11" ht="15">
      <c r="B18" s="3" t="s">
        <v>1582</v>
      </c>
      <c r="C18" s="3" t="s">
        <v>17307</v>
      </c>
      <c r="D18" s="3" t="s">
        <v>1573</v>
      </c>
      <c r="E18" s="7"/>
      <c r="F18" s="3" t="s">
        <v>8452</v>
      </c>
      <c r="G18" s="3" t="s">
        <v>8453</v>
      </c>
      <c r="H18" s="3" t="s">
        <v>1098</v>
      </c>
      <c r="I18" s="7" t="s">
        <v>1576</v>
      </c>
      <c r="J18" s="3"/>
      <c r="K18" s="3"/>
    </row>
    <row r="19" spans="2:11" ht="15">
      <c r="B19" s="3" t="s">
        <v>1886</v>
      </c>
      <c r="C19" s="3" t="s">
        <v>17308</v>
      </c>
      <c r="D19" s="3" t="s">
        <v>1038</v>
      </c>
      <c r="E19" s="7"/>
      <c r="F19" s="3" t="s">
        <v>8433</v>
      </c>
      <c r="G19" s="3" t="s">
        <v>8434</v>
      </c>
      <c r="H19" s="3" t="s">
        <v>1098</v>
      </c>
      <c r="I19" s="7" t="s">
        <v>1866</v>
      </c>
      <c r="J19" s="3"/>
      <c r="K19" s="3"/>
    </row>
    <row r="20" spans="2:11" ht="15">
      <c r="B20" s="3" t="s">
        <v>1895</v>
      </c>
      <c r="C20" s="3" t="s">
        <v>17309</v>
      </c>
      <c r="D20" s="3" t="s">
        <v>1066</v>
      </c>
      <c r="E20" s="7" t="s">
        <v>8407</v>
      </c>
      <c r="F20" s="3" t="s">
        <v>8411</v>
      </c>
      <c r="G20" s="3" t="s">
        <v>8412</v>
      </c>
      <c r="H20" s="3" t="s">
        <v>8409</v>
      </c>
      <c r="I20" s="7" t="s">
        <v>1042</v>
      </c>
      <c r="J20" s="3"/>
      <c r="K20" s="3"/>
    </row>
    <row r="21" spans="2:11" ht="15">
      <c r="B21" s="3" t="s">
        <v>1588</v>
      </c>
      <c r="C21" s="3" t="s">
        <v>17310</v>
      </c>
      <c r="D21" s="3" t="s">
        <v>1038</v>
      </c>
      <c r="E21" s="7"/>
      <c r="F21" s="3" t="s">
        <v>8414</v>
      </c>
      <c r="G21" s="3" t="s">
        <v>3561</v>
      </c>
      <c r="H21" s="3" t="s">
        <v>1098</v>
      </c>
      <c r="I21" s="7" t="s">
        <v>1076</v>
      </c>
      <c r="J21" s="3"/>
      <c r="K21" s="3"/>
    </row>
    <row r="22" spans="2:11" ht="15">
      <c r="B22" s="3" t="s">
        <v>1899</v>
      </c>
      <c r="C22" s="3" t="s">
        <v>17311</v>
      </c>
      <c r="D22" s="3" t="s">
        <v>1066</v>
      </c>
      <c r="E22" s="7" t="s">
        <v>2107</v>
      </c>
      <c r="F22" s="3" t="s">
        <v>8114</v>
      </c>
      <c r="G22" s="3" t="s">
        <v>8115</v>
      </c>
      <c r="H22" s="3" t="s">
        <v>8116</v>
      </c>
      <c r="I22" s="7" t="s">
        <v>1042</v>
      </c>
      <c r="J22" s="3"/>
      <c r="K22" s="3"/>
    </row>
    <row r="23" spans="2:11" ht="15">
      <c r="B23" s="3" t="s">
        <v>1902</v>
      </c>
      <c r="C23" s="3" t="s">
        <v>17312</v>
      </c>
      <c r="D23" s="3" t="s">
        <v>1038</v>
      </c>
      <c r="E23" s="7"/>
      <c r="F23" s="3" t="s">
        <v>8118</v>
      </c>
      <c r="G23" s="3" t="s">
        <v>8119</v>
      </c>
      <c r="H23" s="3" t="s">
        <v>1098</v>
      </c>
      <c r="I23" s="7" t="s">
        <v>1076</v>
      </c>
      <c r="J23" s="3"/>
      <c r="K23" s="3"/>
    </row>
    <row r="24" spans="2:11" ht="15">
      <c r="B24" s="3" t="s">
        <v>1146</v>
      </c>
      <c r="C24" s="3" t="s">
        <v>17313</v>
      </c>
      <c r="D24" s="3" t="s">
        <v>1066</v>
      </c>
      <c r="E24" s="7" t="s">
        <v>1095</v>
      </c>
      <c r="F24" s="3" t="s">
        <v>8237</v>
      </c>
      <c r="G24" s="3" t="s">
        <v>8238</v>
      </c>
      <c r="H24" s="3" t="s">
        <v>1098</v>
      </c>
      <c r="I24" s="7" t="s">
        <v>1042</v>
      </c>
      <c r="J24" s="3"/>
      <c r="K24" s="3"/>
    </row>
    <row r="25" spans="2:11" ht="15">
      <c r="B25" s="3" t="s">
        <v>1906</v>
      </c>
      <c r="C25" s="3" t="s">
        <v>17314</v>
      </c>
      <c r="D25" s="3" t="s">
        <v>1066</v>
      </c>
      <c r="E25" s="7" t="s">
        <v>1095</v>
      </c>
      <c r="F25" s="3" t="s">
        <v>8439</v>
      </c>
      <c r="G25" s="3" t="s">
        <v>8440</v>
      </c>
      <c r="H25" s="3" t="s">
        <v>1098</v>
      </c>
      <c r="I25" s="7" t="s">
        <v>1042</v>
      </c>
      <c r="J25" s="3"/>
      <c r="K25" s="3"/>
    </row>
    <row r="26" spans="2:11" ht="15">
      <c r="B26" s="3" t="s">
        <v>1909</v>
      </c>
      <c r="C26" s="3" t="s">
        <v>17315</v>
      </c>
      <c r="D26" s="3" t="s">
        <v>1038</v>
      </c>
      <c r="E26" s="7"/>
      <c r="F26" s="3" t="s">
        <v>8397</v>
      </c>
      <c r="G26" s="3" t="s">
        <v>8398</v>
      </c>
      <c r="H26" s="3" t="s">
        <v>1098</v>
      </c>
      <c r="I26" s="7" t="s">
        <v>1049</v>
      </c>
      <c r="J26" s="3"/>
      <c r="K26" s="3"/>
    </row>
    <row r="27" spans="2:11" ht="15">
      <c r="B27" s="3" t="s">
        <v>1301</v>
      </c>
      <c r="C27" s="3" t="s">
        <v>17316</v>
      </c>
      <c r="D27" s="3" t="s">
        <v>1038</v>
      </c>
      <c r="E27" s="7"/>
      <c r="F27" s="3" t="s">
        <v>8400</v>
      </c>
      <c r="G27" s="3" t="s">
        <v>8401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1912</v>
      </c>
      <c r="C28" s="3" t="s">
        <v>17317</v>
      </c>
      <c r="D28" s="3" t="s">
        <v>1038</v>
      </c>
      <c r="E28" s="7"/>
      <c r="F28" s="3" t="s">
        <v>8416</v>
      </c>
      <c r="G28" s="3" t="s">
        <v>3564</v>
      </c>
      <c r="H28" s="3" t="s">
        <v>8417</v>
      </c>
      <c r="I28" s="7" t="s">
        <v>1049</v>
      </c>
      <c r="J28" s="3"/>
      <c r="K28" s="3"/>
    </row>
    <row r="29" spans="2:11" ht="15">
      <c r="B29" s="3" t="s">
        <v>1140</v>
      </c>
      <c r="C29" s="3" t="s">
        <v>17318</v>
      </c>
      <c r="D29" s="3" t="s">
        <v>1038</v>
      </c>
      <c r="E29" s="7"/>
      <c r="F29" s="3" t="s">
        <v>8121</v>
      </c>
      <c r="G29" s="3" t="s">
        <v>8122</v>
      </c>
      <c r="H29" s="3" t="s">
        <v>2117</v>
      </c>
      <c r="I29" s="7" t="s">
        <v>1049</v>
      </c>
      <c r="J29" s="3"/>
      <c r="K29" s="3"/>
    </row>
    <row r="30" spans="2:11" ht="15">
      <c r="B30" s="3" t="s">
        <v>1169</v>
      </c>
      <c r="C30" s="3" t="s">
        <v>17319</v>
      </c>
      <c r="D30" s="3" t="s">
        <v>1038</v>
      </c>
      <c r="E30" s="7"/>
      <c r="F30" s="3" t="s">
        <v>17320</v>
      </c>
      <c r="G30" s="3" t="s">
        <v>17321</v>
      </c>
      <c r="H30" s="3" t="s">
        <v>17322</v>
      </c>
      <c r="I30" s="7" t="s">
        <v>1049</v>
      </c>
      <c r="J30" s="3" t="s">
        <v>1043</v>
      </c>
      <c r="K30" s="3" t="s">
        <v>1043</v>
      </c>
    </row>
    <row r="31" spans="2:11" ht="15">
      <c r="B31" s="3" t="s">
        <v>1890</v>
      </c>
      <c r="C31" s="3" t="s">
        <v>17323</v>
      </c>
      <c r="D31" s="3" t="s">
        <v>1038</v>
      </c>
      <c r="E31" s="7"/>
      <c r="F31" s="3" t="s">
        <v>1646</v>
      </c>
      <c r="G31" s="3" t="s">
        <v>1647</v>
      </c>
      <c r="H31" s="3" t="s">
        <v>1648</v>
      </c>
      <c r="I31" s="7" t="s">
        <v>1049</v>
      </c>
      <c r="J31" s="3" t="s">
        <v>1043</v>
      </c>
      <c r="K31" s="3" t="s">
        <v>1043</v>
      </c>
    </row>
    <row r="32" spans="2:11" ht="15">
      <c r="B32" s="3" t="s">
        <v>1619</v>
      </c>
      <c r="C32" s="3" t="s">
        <v>17324</v>
      </c>
      <c r="D32" s="3" t="s">
        <v>1573</v>
      </c>
      <c r="E32" s="7"/>
      <c r="F32" s="3" t="s">
        <v>1615</v>
      </c>
      <c r="G32" s="3" t="s">
        <v>1616</v>
      </c>
      <c r="H32" s="3" t="s">
        <v>1617</v>
      </c>
      <c r="I32" s="7" t="s">
        <v>1618</v>
      </c>
      <c r="J32" s="3" t="s">
        <v>1043</v>
      </c>
      <c r="K32" s="3" t="s">
        <v>1043</v>
      </c>
    </row>
    <row r="33" spans="2:11" ht="15">
      <c r="B33" s="3" t="s">
        <v>1319</v>
      </c>
      <c r="C33" s="3" t="s">
        <v>17325</v>
      </c>
      <c r="D33" s="3" t="s">
        <v>2192</v>
      </c>
      <c r="E33" s="7"/>
      <c r="F33" s="3" t="s">
        <v>6000</v>
      </c>
      <c r="G33" s="3" t="s">
        <v>17326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17327</v>
      </c>
      <c r="D34" s="3" t="s">
        <v>2192</v>
      </c>
      <c r="E34" s="7"/>
      <c r="F34" s="3" t="s">
        <v>8093</v>
      </c>
      <c r="G34" s="3" t="s">
        <v>8520</v>
      </c>
      <c r="H34" s="3" t="s">
        <v>1098</v>
      </c>
      <c r="I34" s="7"/>
      <c r="J34" s="3"/>
      <c r="K34" s="3"/>
    </row>
    <row r="35" spans="2:11" ht="15">
      <c r="B35" s="3" t="s">
        <v>1567</v>
      </c>
      <c r="C35" s="3" t="s">
        <v>17328</v>
      </c>
      <c r="D35" s="3" t="s">
        <v>2192</v>
      </c>
      <c r="E35" s="7"/>
      <c r="F35" s="3" t="s">
        <v>6779</v>
      </c>
      <c r="G35" s="3" t="s">
        <v>8507</v>
      </c>
      <c r="H35" s="3" t="s">
        <v>1098</v>
      </c>
      <c r="I35" s="7"/>
      <c r="J35" s="3"/>
      <c r="K35" s="3"/>
    </row>
    <row r="36" spans="2:11" ht="15">
      <c r="B36" s="3" t="s">
        <v>1681</v>
      </c>
      <c r="C36" s="3" t="s">
        <v>17329</v>
      </c>
      <c r="D36" s="3" t="s">
        <v>2192</v>
      </c>
      <c r="E36" s="7"/>
      <c r="F36" s="3" t="s">
        <v>6782</v>
      </c>
      <c r="G36" s="3" t="s">
        <v>8510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17330</v>
      </c>
      <c r="D37" s="3" t="s">
        <v>1038</v>
      </c>
      <c r="E37" s="7"/>
      <c r="F37" s="3" t="s">
        <v>17331</v>
      </c>
      <c r="G37" s="3" t="s">
        <v>17332</v>
      </c>
      <c r="H37" s="3" t="s">
        <v>17333</v>
      </c>
      <c r="I37" s="7" t="s">
        <v>1049</v>
      </c>
      <c r="J37" s="3"/>
      <c r="K37" s="3"/>
    </row>
    <row r="38" spans="2:11" ht="15">
      <c r="B38" s="3" t="s">
        <v>1380</v>
      </c>
      <c r="C38" s="3" t="s">
        <v>17334</v>
      </c>
      <c r="D38" s="3" t="s">
        <v>1038</v>
      </c>
      <c r="E38" s="7"/>
      <c r="F38" s="3" t="s">
        <v>17335</v>
      </c>
      <c r="G38" s="3" t="s">
        <v>17336</v>
      </c>
      <c r="H38" s="3" t="s">
        <v>17333</v>
      </c>
      <c r="I38" s="7" t="s">
        <v>1049</v>
      </c>
      <c r="J38" s="3"/>
      <c r="K38" s="3"/>
    </row>
    <row r="39" spans="2:11" ht="15">
      <c r="B39" s="3" t="s">
        <v>1388</v>
      </c>
      <c r="C39" s="3" t="s">
        <v>17337</v>
      </c>
      <c r="D39" s="3" t="s">
        <v>1038</v>
      </c>
      <c r="E39" s="7"/>
      <c r="F39" s="3" t="s">
        <v>1673</v>
      </c>
      <c r="G39" s="3" t="s">
        <v>1674</v>
      </c>
      <c r="H39" s="3" t="s">
        <v>2359</v>
      </c>
      <c r="I39" s="7"/>
      <c r="J39" s="3"/>
      <c r="K3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2"/>
  <dimension ref="A1:K6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17338</v>
      </c>
      <c r="D4" s="4" t="s">
        <v>1019</v>
      </c>
      <c r="E4" s="3" t="s">
        <v>550</v>
      </c>
    </row>
    <row r="5" spans="1:11" ht="16">
      <c r="B5" s="4" t="s">
        <v>1020</v>
      </c>
      <c r="C5" s="13" t="s">
        <v>553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551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17339</v>
      </c>
      <c r="D9" s="3" t="s">
        <v>1038</v>
      </c>
      <c r="E9" s="7"/>
      <c r="F9" s="3" t="s">
        <v>8464</v>
      </c>
      <c r="G9" s="3" t="s">
        <v>8465</v>
      </c>
      <c r="H9" s="3" t="s">
        <v>17340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17341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17342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17343</v>
      </c>
      <c r="D12" s="3" t="s">
        <v>1038</v>
      </c>
      <c r="E12" s="7"/>
      <c r="F12" s="3" t="s">
        <v>8060</v>
      </c>
      <c r="G12" s="3" t="s">
        <v>8061</v>
      </c>
      <c r="H12" s="3" t="s">
        <v>17344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17345</v>
      </c>
      <c r="D13" s="3" t="s">
        <v>1038</v>
      </c>
      <c r="E13" s="7"/>
      <c r="F13" s="3" t="s">
        <v>8066</v>
      </c>
      <c r="G13" s="3" t="s">
        <v>8067</v>
      </c>
      <c r="H13" s="3" t="s">
        <v>17346</v>
      </c>
      <c r="I13" s="7" t="s">
        <v>1049</v>
      </c>
      <c r="J13" s="3" t="s">
        <v>1043</v>
      </c>
      <c r="K13" s="3" t="s">
        <v>1043</v>
      </c>
    </row>
    <row r="14" spans="1:11" ht="15">
      <c r="B14" s="3" t="s">
        <v>1165</v>
      </c>
      <c r="C14" s="3" t="s">
        <v>17347</v>
      </c>
      <c r="D14" s="3" t="s">
        <v>1038</v>
      </c>
      <c r="E14" s="7"/>
      <c r="F14" s="3" t="s">
        <v>8378</v>
      </c>
      <c r="G14" s="3" t="s">
        <v>8379</v>
      </c>
      <c r="H14" s="3" t="s">
        <v>17348</v>
      </c>
      <c r="I14" s="7" t="s">
        <v>1042</v>
      </c>
      <c r="J14" s="3" t="s">
        <v>1043</v>
      </c>
      <c r="K14" s="3" t="s">
        <v>1043</v>
      </c>
    </row>
    <row r="15" spans="1:11" ht="15">
      <c r="B15" s="3" t="s">
        <v>1877</v>
      </c>
      <c r="C15" s="3" t="s">
        <v>17349</v>
      </c>
      <c r="D15" s="3" t="s">
        <v>1038</v>
      </c>
      <c r="E15" s="7"/>
      <c r="F15" s="3" t="s">
        <v>8128</v>
      </c>
      <c r="G15" s="3" t="s">
        <v>8129</v>
      </c>
      <c r="H15" s="3" t="s">
        <v>17350</v>
      </c>
      <c r="I15" s="7" t="s">
        <v>1049</v>
      </c>
      <c r="J15" s="3" t="s">
        <v>1043</v>
      </c>
      <c r="K15" s="3" t="s">
        <v>1043</v>
      </c>
    </row>
    <row r="16" spans="1:11" ht="15">
      <c r="B16" s="3" t="s">
        <v>1161</v>
      </c>
      <c r="C16" s="3" t="s">
        <v>17351</v>
      </c>
      <c r="D16" s="3" t="s">
        <v>1038</v>
      </c>
      <c r="E16" s="7"/>
      <c r="F16" s="3" t="s">
        <v>8495</v>
      </c>
      <c r="G16" s="3" t="s">
        <v>8148</v>
      </c>
      <c r="H16" s="3" t="s">
        <v>17352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17353</v>
      </c>
      <c r="D17" s="3" t="s">
        <v>1842</v>
      </c>
      <c r="E17" s="7"/>
      <c r="F17" s="3" t="s">
        <v>8498</v>
      </c>
      <c r="G17" s="3" t="s">
        <v>8155</v>
      </c>
      <c r="H17" s="3" t="s">
        <v>8156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17354</v>
      </c>
      <c r="D18" s="3" t="s">
        <v>2192</v>
      </c>
      <c r="E18" s="7"/>
      <c r="F18" s="3" t="s">
        <v>8500</v>
      </c>
      <c r="G18" s="3" t="s">
        <v>8501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17355</v>
      </c>
      <c r="D19" s="3" t="s">
        <v>2192</v>
      </c>
      <c r="E19" s="7"/>
      <c r="F19" s="3" t="s">
        <v>8503</v>
      </c>
      <c r="G19" s="3" t="s">
        <v>8504</v>
      </c>
      <c r="H19" s="3" t="s">
        <v>1098</v>
      </c>
      <c r="I19" s="7" t="s">
        <v>1042</v>
      </c>
      <c r="J19" s="3"/>
      <c r="K19" s="3"/>
    </row>
    <row r="20" spans="2:11" ht="15">
      <c r="B20" s="3" t="s">
        <v>1890</v>
      </c>
      <c r="C20" s="3" t="s">
        <v>17356</v>
      </c>
      <c r="D20" s="3" t="s">
        <v>2192</v>
      </c>
      <c r="E20" s="7"/>
      <c r="F20" s="3" t="s">
        <v>8506</v>
      </c>
      <c r="G20" s="3" t="s">
        <v>8507</v>
      </c>
      <c r="H20" s="3" t="s">
        <v>1098</v>
      </c>
      <c r="I20" s="7" t="s">
        <v>2813</v>
      </c>
      <c r="J20" s="3"/>
      <c r="K20" s="3"/>
    </row>
    <row r="21" spans="2:11" ht="15">
      <c r="B21" s="3" t="s">
        <v>1619</v>
      </c>
      <c r="C21" s="3" t="s">
        <v>17357</v>
      </c>
      <c r="D21" s="3" t="s">
        <v>2192</v>
      </c>
      <c r="E21" s="7"/>
      <c r="F21" s="3" t="s">
        <v>8509</v>
      </c>
      <c r="G21" s="3" t="s">
        <v>8510</v>
      </c>
      <c r="H21" s="3" t="s">
        <v>1098</v>
      </c>
      <c r="I21" s="7" t="s">
        <v>2813</v>
      </c>
      <c r="J21" s="3"/>
      <c r="K21" s="3"/>
    </row>
    <row r="22" spans="2:11" ht="15">
      <c r="B22" s="3" t="s">
        <v>1895</v>
      </c>
      <c r="C22" s="3" t="s">
        <v>17358</v>
      </c>
      <c r="D22" s="3" t="s">
        <v>2192</v>
      </c>
      <c r="E22" s="7"/>
      <c r="F22" s="3" t="s">
        <v>8512</v>
      </c>
      <c r="G22" s="3" t="s">
        <v>8513</v>
      </c>
      <c r="H22" s="3" t="s">
        <v>1098</v>
      </c>
      <c r="I22" s="7" t="s">
        <v>2813</v>
      </c>
      <c r="J22" s="3"/>
      <c r="K22" s="3"/>
    </row>
    <row r="23" spans="2:11" ht="15">
      <c r="B23" s="3" t="s">
        <v>1588</v>
      </c>
      <c r="C23" s="3" t="s">
        <v>17359</v>
      </c>
      <c r="D23" s="3" t="s">
        <v>2192</v>
      </c>
      <c r="E23" s="7"/>
      <c r="F23" s="3" t="s">
        <v>8090</v>
      </c>
      <c r="G23" s="3" t="s">
        <v>8518</v>
      </c>
      <c r="H23" s="3" t="s">
        <v>1098</v>
      </c>
      <c r="I23" s="7" t="s">
        <v>2813</v>
      </c>
      <c r="J23" s="3"/>
      <c r="K23" s="3"/>
    </row>
    <row r="24" spans="2:11" ht="15">
      <c r="B24" s="3" t="s">
        <v>1899</v>
      </c>
      <c r="C24" s="3" t="s">
        <v>17360</v>
      </c>
      <c r="D24" s="3" t="s">
        <v>2192</v>
      </c>
      <c r="E24" s="7"/>
      <c r="F24" s="3" t="s">
        <v>8093</v>
      </c>
      <c r="G24" s="3" t="s">
        <v>8520</v>
      </c>
      <c r="H24" s="3" t="s">
        <v>1098</v>
      </c>
      <c r="I24" s="7" t="s">
        <v>2813</v>
      </c>
      <c r="J24" s="3"/>
      <c r="K24" s="3"/>
    </row>
    <row r="25" spans="2:11" ht="15">
      <c r="B25" s="3" t="s">
        <v>1902</v>
      </c>
      <c r="C25" s="3" t="s">
        <v>17361</v>
      </c>
      <c r="D25" s="3" t="s">
        <v>2192</v>
      </c>
      <c r="E25" s="7"/>
      <c r="F25" s="3" t="s">
        <v>8096</v>
      </c>
      <c r="G25" s="3" t="s">
        <v>8522</v>
      </c>
      <c r="H25" s="3" t="s">
        <v>1098</v>
      </c>
      <c r="I25" s="7" t="s">
        <v>2813</v>
      </c>
      <c r="J25" s="3"/>
      <c r="K25" s="3"/>
    </row>
    <row r="26" spans="2:11" ht="15">
      <c r="B26" s="3" t="s">
        <v>1146</v>
      </c>
      <c r="C26" s="3" t="s">
        <v>17362</v>
      </c>
      <c r="D26" s="3" t="s">
        <v>2192</v>
      </c>
      <c r="E26" s="7"/>
      <c r="F26" s="3" t="s">
        <v>8099</v>
      </c>
      <c r="G26" s="3" t="s">
        <v>8524</v>
      </c>
      <c r="H26" s="3" t="s">
        <v>1098</v>
      </c>
      <c r="I26" s="7" t="s">
        <v>2813</v>
      </c>
      <c r="J26" s="3"/>
      <c r="K26" s="3"/>
    </row>
    <row r="27" spans="2:11" ht="15">
      <c r="B27" s="3" t="s">
        <v>1906</v>
      </c>
      <c r="C27" s="3" t="s">
        <v>17363</v>
      </c>
      <c r="D27" s="3" t="s">
        <v>2192</v>
      </c>
      <c r="E27" s="7"/>
      <c r="F27" s="3" t="s">
        <v>8102</v>
      </c>
      <c r="G27" s="3" t="s">
        <v>8526</v>
      </c>
      <c r="H27" s="3" t="s">
        <v>1098</v>
      </c>
      <c r="I27" s="7" t="s">
        <v>2813</v>
      </c>
      <c r="J27" s="3"/>
      <c r="K27" s="3"/>
    </row>
    <row r="28" spans="2:11" ht="15">
      <c r="B28" s="3" t="s">
        <v>1909</v>
      </c>
      <c r="C28" s="3" t="s">
        <v>17364</v>
      </c>
      <c r="D28" s="3" t="s">
        <v>1038</v>
      </c>
      <c r="E28" s="7"/>
      <c r="F28" s="3" t="s">
        <v>8176</v>
      </c>
      <c r="G28" s="3" t="s">
        <v>8177</v>
      </c>
      <c r="H28" s="3" t="s">
        <v>8178</v>
      </c>
      <c r="I28" s="7" t="s">
        <v>2813</v>
      </c>
      <c r="J28" s="3" t="s">
        <v>1043</v>
      </c>
      <c r="K28" s="3" t="s">
        <v>1043</v>
      </c>
    </row>
    <row r="29" spans="2:11" ht="15">
      <c r="B29" s="3" t="s">
        <v>1301</v>
      </c>
      <c r="C29" s="3" t="s">
        <v>17365</v>
      </c>
      <c r="D29" s="3" t="s">
        <v>1038</v>
      </c>
      <c r="E29" s="7"/>
      <c r="F29" s="3" t="s">
        <v>8180</v>
      </c>
      <c r="G29" s="3" t="s">
        <v>8181</v>
      </c>
      <c r="H29" s="3" t="s">
        <v>8182</v>
      </c>
      <c r="I29" s="7" t="s">
        <v>2813</v>
      </c>
      <c r="J29" s="3"/>
      <c r="K29" s="3"/>
    </row>
    <row r="30" spans="2:11" ht="15">
      <c r="B30" s="3" t="s">
        <v>1912</v>
      </c>
      <c r="C30" s="3" t="s">
        <v>17366</v>
      </c>
      <c r="D30" s="3" t="s">
        <v>1038</v>
      </c>
      <c r="E30" s="7"/>
      <c r="F30" s="3" t="s">
        <v>8184</v>
      </c>
      <c r="G30" s="3" t="s">
        <v>8185</v>
      </c>
      <c r="H30" s="3" t="s">
        <v>8186</v>
      </c>
      <c r="I30" s="7" t="s">
        <v>1049</v>
      </c>
      <c r="J30" s="3"/>
      <c r="K30" s="3"/>
    </row>
    <row r="31" spans="2:11" ht="15">
      <c r="B31" s="3" t="s">
        <v>1140</v>
      </c>
      <c r="C31" s="3" t="s">
        <v>17367</v>
      </c>
      <c r="D31" s="3" t="s">
        <v>1038</v>
      </c>
      <c r="E31" s="7"/>
      <c r="F31" s="3" t="s">
        <v>8206</v>
      </c>
      <c r="G31" s="3" t="s">
        <v>8207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17368</v>
      </c>
      <c r="D32" s="3" t="s">
        <v>1038</v>
      </c>
      <c r="E32" s="7"/>
      <c r="F32" s="3" t="s">
        <v>8209</v>
      </c>
      <c r="G32" s="3" t="s">
        <v>8210</v>
      </c>
      <c r="H32" s="3" t="s">
        <v>1098</v>
      </c>
      <c r="I32" s="7" t="s">
        <v>2079</v>
      </c>
      <c r="J32" s="3"/>
      <c r="K32" s="3"/>
    </row>
    <row r="33" spans="2:11" ht="15">
      <c r="B33" s="3" t="s">
        <v>1319</v>
      </c>
      <c r="C33" s="3" t="s">
        <v>17369</v>
      </c>
      <c r="D33" s="3" t="s">
        <v>1038</v>
      </c>
      <c r="E33" s="7"/>
      <c r="F33" s="3" t="s">
        <v>17370</v>
      </c>
      <c r="G33" s="3" t="s">
        <v>17371</v>
      </c>
      <c r="H33" s="3" t="s">
        <v>17371</v>
      </c>
      <c r="I33" s="7" t="s">
        <v>1049</v>
      </c>
      <c r="J33" s="3"/>
      <c r="K33" s="3"/>
    </row>
    <row r="34" spans="2:11" ht="15">
      <c r="B34" s="3" t="s">
        <v>1472</v>
      </c>
      <c r="C34" s="3" t="s">
        <v>17372</v>
      </c>
      <c r="D34" s="3" t="s">
        <v>1038</v>
      </c>
      <c r="E34" s="7"/>
      <c r="F34" s="3" t="s">
        <v>17373</v>
      </c>
      <c r="G34" s="3" t="s">
        <v>13818</v>
      </c>
      <c r="H34" s="3" t="s">
        <v>13818</v>
      </c>
      <c r="I34" s="7" t="s">
        <v>1049</v>
      </c>
      <c r="J34" s="3"/>
      <c r="K34" s="3"/>
    </row>
    <row r="35" spans="2:11" ht="15">
      <c r="B35" s="3" t="s">
        <v>1567</v>
      </c>
      <c r="C35" s="3" t="s">
        <v>17374</v>
      </c>
      <c r="D35" s="3" t="s">
        <v>1038</v>
      </c>
      <c r="E35" s="7"/>
      <c r="F35" s="3" t="s">
        <v>16584</v>
      </c>
      <c r="G35" s="3" t="s">
        <v>17375</v>
      </c>
      <c r="H35" s="3" t="s">
        <v>17375</v>
      </c>
      <c r="I35" s="7" t="s">
        <v>1049</v>
      </c>
      <c r="J35" s="3"/>
      <c r="K35" s="3"/>
    </row>
    <row r="36" spans="2:11" ht="15">
      <c r="B36" s="3" t="s">
        <v>1681</v>
      </c>
      <c r="C36" s="3" t="s">
        <v>17376</v>
      </c>
      <c r="D36" s="3" t="s">
        <v>1038</v>
      </c>
      <c r="E36" s="7"/>
      <c r="F36" s="3" t="s">
        <v>16586</v>
      </c>
      <c r="G36" s="3" t="s">
        <v>11888</v>
      </c>
      <c r="H36" s="3" t="s">
        <v>11888</v>
      </c>
      <c r="I36" s="7" t="s">
        <v>1049</v>
      </c>
      <c r="J36" s="3"/>
      <c r="K36" s="3"/>
    </row>
    <row r="37" spans="2:11" ht="15">
      <c r="B37" s="3" t="s">
        <v>1392</v>
      </c>
      <c r="C37" s="3" t="s">
        <v>17377</v>
      </c>
      <c r="D37" s="3" t="s">
        <v>1038</v>
      </c>
      <c r="E37" s="7"/>
      <c r="F37" s="3" t="s">
        <v>9847</v>
      </c>
      <c r="G37" s="3" t="s">
        <v>17378</v>
      </c>
      <c r="H37" s="3" t="s">
        <v>17378</v>
      </c>
      <c r="I37" s="7" t="s">
        <v>1049</v>
      </c>
      <c r="J37" s="3"/>
      <c r="K37" s="3"/>
    </row>
    <row r="38" spans="2:11" ht="15">
      <c r="B38" s="3" t="s">
        <v>1380</v>
      </c>
      <c r="C38" s="3" t="s">
        <v>17379</v>
      </c>
      <c r="D38" s="3" t="s">
        <v>1038</v>
      </c>
      <c r="E38" s="7"/>
      <c r="F38" s="3" t="s">
        <v>9849</v>
      </c>
      <c r="G38" s="3" t="s">
        <v>2587</v>
      </c>
      <c r="H38" s="3" t="s">
        <v>2587</v>
      </c>
      <c r="I38" s="7" t="s">
        <v>1049</v>
      </c>
      <c r="J38" s="3"/>
      <c r="K38" s="3"/>
    </row>
    <row r="39" spans="2:11" ht="15">
      <c r="B39" s="3" t="s">
        <v>1388</v>
      </c>
      <c r="C39" s="3" t="s">
        <v>17380</v>
      </c>
      <c r="D39" s="3" t="s">
        <v>1038</v>
      </c>
      <c r="E39" s="7"/>
      <c r="F39" s="3" t="s">
        <v>2072</v>
      </c>
      <c r="G39" s="3" t="s">
        <v>17381</v>
      </c>
      <c r="H39" s="3" t="s">
        <v>1098</v>
      </c>
      <c r="I39" s="7" t="s">
        <v>1049</v>
      </c>
      <c r="J39" s="3"/>
      <c r="K39" s="3"/>
    </row>
    <row r="40" spans="2:11" ht="15">
      <c r="B40" s="3" t="s">
        <v>1384</v>
      </c>
      <c r="C40" s="3" t="s">
        <v>17382</v>
      </c>
      <c r="D40" s="3" t="s">
        <v>1038</v>
      </c>
      <c r="E40" s="7"/>
      <c r="F40" s="3" t="s">
        <v>1180</v>
      </c>
      <c r="G40" s="3" t="s">
        <v>17383</v>
      </c>
      <c r="H40" s="3" t="s">
        <v>1098</v>
      </c>
      <c r="I40" s="7" t="s">
        <v>1049</v>
      </c>
      <c r="J40" s="3"/>
      <c r="K40" s="3"/>
    </row>
    <row r="41" spans="2:11" ht="15">
      <c r="B41" s="3" t="s">
        <v>1448</v>
      </c>
      <c r="C41" s="3" t="s">
        <v>17384</v>
      </c>
      <c r="D41" s="3" t="s">
        <v>2192</v>
      </c>
      <c r="E41" s="7"/>
      <c r="F41" s="3" t="s">
        <v>8223</v>
      </c>
      <c r="G41" s="3" t="s">
        <v>8224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1223</v>
      </c>
      <c r="C42" s="3" t="s">
        <v>17385</v>
      </c>
      <c r="D42" s="3" t="s">
        <v>1038</v>
      </c>
      <c r="E42" s="7"/>
      <c r="F42" s="3" t="s">
        <v>8226</v>
      </c>
      <c r="G42" s="3" t="s">
        <v>8227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1215</v>
      </c>
      <c r="C43" s="3" t="s">
        <v>17386</v>
      </c>
      <c r="D43" s="3" t="s">
        <v>1038</v>
      </c>
      <c r="E43" s="7"/>
      <c r="F43" s="3" t="s">
        <v>17387</v>
      </c>
      <c r="G43" s="3" t="s">
        <v>8230</v>
      </c>
      <c r="H43" s="3" t="s">
        <v>17388</v>
      </c>
      <c r="I43" s="7" t="s">
        <v>1099</v>
      </c>
      <c r="J43" s="3"/>
      <c r="K43" s="3"/>
    </row>
    <row r="44" spans="2:11" ht="15">
      <c r="B44" s="3" t="s">
        <v>1219</v>
      </c>
      <c r="C44" s="3" t="s">
        <v>17389</v>
      </c>
      <c r="D44" s="3" t="s">
        <v>1038</v>
      </c>
      <c r="E44" s="7"/>
      <c r="F44" s="3" t="s">
        <v>17390</v>
      </c>
      <c r="G44" s="3" t="s">
        <v>8230</v>
      </c>
      <c r="H44" s="3" t="s">
        <v>8231</v>
      </c>
      <c r="I44" s="7" t="s">
        <v>1099</v>
      </c>
      <c r="J44" s="3"/>
      <c r="K44" s="3"/>
    </row>
    <row r="45" spans="2:11" ht="15">
      <c r="B45" s="3" t="s">
        <v>1227</v>
      </c>
      <c r="C45" s="3" t="s">
        <v>17391</v>
      </c>
      <c r="D45" s="3" t="s">
        <v>1573</v>
      </c>
      <c r="E45" s="7"/>
      <c r="F45" s="3" t="s">
        <v>8233</v>
      </c>
      <c r="G45" s="3" t="s">
        <v>7876</v>
      </c>
      <c r="H45" s="3" t="s">
        <v>1098</v>
      </c>
      <c r="I45" s="7" t="s">
        <v>1099</v>
      </c>
      <c r="J45" s="3"/>
      <c r="K45" s="3"/>
    </row>
    <row r="46" spans="2:11" ht="15">
      <c r="B46" s="3" t="s">
        <v>1187</v>
      </c>
      <c r="C46" s="3" t="s">
        <v>17392</v>
      </c>
      <c r="D46" s="3" t="s">
        <v>1066</v>
      </c>
      <c r="E46" s="7" t="s">
        <v>1095</v>
      </c>
      <c r="F46" s="3" t="s">
        <v>8237</v>
      </c>
      <c r="G46" s="3" t="s">
        <v>8238</v>
      </c>
      <c r="H46" s="3" t="s">
        <v>8515</v>
      </c>
      <c r="I46" s="7" t="s">
        <v>1049</v>
      </c>
      <c r="J46" s="3"/>
      <c r="K46" s="3"/>
    </row>
    <row r="47" spans="2:11" ht="15">
      <c r="B47" s="3" t="s">
        <v>1416</v>
      </c>
      <c r="C47" s="3" t="s">
        <v>17393</v>
      </c>
      <c r="D47" s="3" t="s">
        <v>1038</v>
      </c>
      <c r="E47" s="7"/>
      <c r="F47" s="3" t="s">
        <v>2598</v>
      </c>
      <c r="G47" s="3" t="s">
        <v>8485</v>
      </c>
      <c r="H47" s="3" t="s">
        <v>8242</v>
      </c>
      <c r="I47" s="7" t="s">
        <v>1099</v>
      </c>
      <c r="J47" s="3"/>
      <c r="K47" s="3" t="s">
        <v>1043</v>
      </c>
    </row>
    <row r="48" spans="2:11" ht="15">
      <c r="B48" s="3" t="s">
        <v>1916</v>
      </c>
      <c r="C48" s="3" t="s">
        <v>17394</v>
      </c>
      <c r="D48" s="3" t="s">
        <v>1066</v>
      </c>
      <c r="E48" s="7" t="s">
        <v>1095</v>
      </c>
      <c r="F48" s="3" t="s">
        <v>17395</v>
      </c>
      <c r="G48" s="3" t="s">
        <v>17396</v>
      </c>
      <c r="H48" s="3" t="s">
        <v>1098</v>
      </c>
      <c r="I48" s="7" t="s">
        <v>1099</v>
      </c>
      <c r="J48" s="3"/>
      <c r="K48" s="3" t="s">
        <v>1043</v>
      </c>
    </row>
    <row r="49" spans="2:11" ht="15">
      <c r="B49" s="3" t="s">
        <v>1424</v>
      </c>
      <c r="C49" s="3" t="s">
        <v>17397</v>
      </c>
      <c r="D49" s="3" t="s">
        <v>1038</v>
      </c>
      <c r="E49" s="7"/>
      <c r="F49" s="3" t="s">
        <v>17398</v>
      </c>
      <c r="G49" s="3" t="s">
        <v>17399</v>
      </c>
      <c r="H49" s="3" t="s">
        <v>1098</v>
      </c>
      <c r="I49" s="7" t="s">
        <v>1049</v>
      </c>
      <c r="J49" s="3"/>
      <c r="K49" s="3" t="s">
        <v>1043</v>
      </c>
    </row>
    <row r="50" spans="2:11" ht="15">
      <c r="B50" s="3" t="s">
        <v>1428</v>
      </c>
      <c r="C50" s="3" t="s">
        <v>17400</v>
      </c>
      <c r="D50" s="3" t="s">
        <v>1066</v>
      </c>
      <c r="E50" s="7" t="s">
        <v>17401</v>
      </c>
      <c r="F50" s="3" t="s">
        <v>17402</v>
      </c>
      <c r="G50" s="3" t="s">
        <v>17403</v>
      </c>
      <c r="H50" s="3" t="s">
        <v>1098</v>
      </c>
      <c r="I50" s="7" t="s">
        <v>1099</v>
      </c>
      <c r="J50" s="3"/>
      <c r="K50" s="3" t="s">
        <v>1043</v>
      </c>
    </row>
    <row r="51" spans="2:11" ht="15">
      <c r="B51" s="3" t="s">
        <v>1420</v>
      </c>
      <c r="C51" s="3" t="s">
        <v>17404</v>
      </c>
      <c r="D51" s="3" t="s">
        <v>1038</v>
      </c>
      <c r="E51" s="7"/>
      <c r="F51" s="3" t="s">
        <v>17405</v>
      </c>
      <c r="G51" s="3" t="s">
        <v>17406</v>
      </c>
      <c r="H51" s="3" t="s">
        <v>17407</v>
      </c>
      <c r="I51" s="7" t="s">
        <v>1049</v>
      </c>
      <c r="J51" s="3"/>
      <c r="K51" s="3" t="s">
        <v>1043</v>
      </c>
    </row>
    <row r="52" spans="2:11" ht="15">
      <c r="B52" s="3" t="s">
        <v>1571</v>
      </c>
      <c r="C52" s="3" t="s">
        <v>17408</v>
      </c>
      <c r="D52" s="3" t="s">
        <v>1038</v>
      </c>
      <c r="E52" s="7"/>
      <c r="F52" s="3" t="s">
        <v>17409</v>
      </c>
      <c r="G52" s="3" t="s">
        <v>17410</v>
      </c>
      <c r="H52" s="3" t="s">
        <v>17411</v>
      </c>
      <c r="I52" s="7" t="s">
        <v>1049</v>
      </c>
      <c r="J52" s="3"/>
      <c r="K52" s="3"/>
    </row>
    <row r="53" spans="2:11" ht="15">
      <c r="B53" s="3" t="s">
        <v>1191</v>
      </c>
      <c r="C53" s="3" t="s">
        <v>17412</v>
      </c>
      <c r="D53" s="3" t="s">
        <v>1038</v>
      </c>
      <c r="E53" s="7"/>
      <c r="F53" s="3" t="s">
        <v>1646</v>
      </c>
      <c r="G53" s="3" t="s">
        <v>1647</v>
      </c>
      <c r="H53" s="3" t="s">
        <v>1648</v>
      </c>
      <c r="I53" s="7" t="s">
        <v>1049</v>
      </c>
      <c r="J53" s="3"/>
      <c r="K53" s="3"/>
    </row>
    <row r="54" spans="2:11" ht="15">
      <c r="B54" s="3" t="s">
        <v>1195</v>
      </c>
      <c r="C54" s="3" t="s">
        <v>17413</v>
      </c>
      <c r="D54" s="3" t="s">
        <v>1573</v>
      </c>
      <c r="E54" s="7"/>
      <c r="F54" s="3" t="s">
        <v>1615</v>
      </c>
      <c r="G54" s="3" t="s">
        <v>1616</v>
      </c>
      <c r="H54" s="3" t="s">
        <v>1617</v>
      </c>
      <c r="I54" s="7" t="s">
        <v>1576</v>
      </c>
      <c r="J54" s="3" t="s">
        <v>1043</v>
      </c>
      <c r="K54" s="3" t="s">
        <v>1043</v>
      </c>
    </row>
    <row r="55" spans="2:11" ht="15">
      <c r="B55" s="3" t="s">
        <v>1765</v>
      </c>
      <c r="C55" s="3" t="s">
        <v>17414</v>
      </c>
      <c r="D55" s="3" t="s">
        <v>2192</v>
      </c>
      <c r="E55" s="7"/>
      <c r="F55" s="3" t="s">
        <v>8166</v>
      </c>
      <c r="G55" s="3" t="s">
        <v>8479</v>
      </c>
      <c r="H55" s="3" t="s">
        <v>1098</v>
      </c>
      <c r="I55" s="7"/>
      <c r="J55" s="3"/>
      <c r="K55" s="3"/>
    </row>
    <row r="56" spans="2:11" ht="15">
      <c r="B56" s="3" t="s">
        <v>1920</v>
      </c>
      <c r="C56" s="3" t="s">
        <v>17415</v>
      </c>
      <c r="D56" s="3" t="s">
        <v>1573</v>
      </c>
      <c r="E56" s="7"/>
      <c r="F56" s="3" t="s">
        <v>17416</v>
      </c>
      <c r="G56" s="3" t="s">
        <v>8152</v>
      </c>
      <c r="H56" s="3" t="s">
        <v>8152</v>
      </c>
      <c r="I56" s="7"/>
      <c r="J56" s="3"/>
      <c r="K56" s="3"/>
    </row>
    <row r="57" spans="2:11" ht="15">
      <c r="B57" s="3" t="s">
        <v>1924</v>
      </c>
      <c r="C57" s="3" t="s">
        <v>17417</v>
      </c>
      <c r="D57" s="3" t="s">
        <v>1038</v>
      </c>
      <c r="E57" s="7"/>
      <c r="F57" s="3" t="s">
        <v>17418</v>
      </c>
      <c r="G57" s="3" t="s">
        <v>17419</v>
      </c>
      <c r="H57" s="3" t="s">
        <v>17419</v>
      </c>
      <c r="I57" s="7" t="s">
        <v>1049</v>
      </c>
      <c r="J57" s="3" t="s">
        <v>1043</v>
      </c>
      <c r="K57" s="3" t="s">
        <v>1043</v>
      </c>
    </row>
    <row r="58" spans="2:11" ht="15">
      <c r="B58" s="3" t="s">
        <v>1928</v>
      </c>
      <c r="C58" s="3" t="s">
        <v>17420</v>
      </c>
      <c r="D58" s="3" t="s">
        <v>1038</v>
      </c>
      <c r="E58" s="7"/>
      <c r="F58" s="3" t="s">
        <v>1673</v>
      </c>
      <c r="G58" s="3" t="s">
        <v>1674</v>
      </c>
      <c r="H58" s="3" t="s">
        <v>2359</v>
      </c>
      <c r="I58" s="7"/>
      <c r="J58" s="3"/>
      <c r="K58" s="3"/>
    </row>
    <row r="59" spans="2:11" ht="15">
      <c r="B59" s="3" t="s">
        <v>1931</v>
      </c>
      <c r="C59" s="3" t="s">
        <v>17421</v>
      </c>
      <c r="D59" s="3" t="s">
        <v>1038</v>
      </c>
      <c r="E59" s="7"/>
      <c r="F59" s="3" t="s">
        <v>8244</v>
      </c>
      <c r="G59" s="3" t="s">
        <v>8245</v>
      </c>
      <c r="H59" s="3" t="s">
        <v>8246</v>
      </c>
      <c r="I59" s="7" t="s">
        <v>1049</v>
      </c>
      <c r="J59" s="3"/>
      <c r="K59" s="3"/>
    </row>
    <row r="60" spans="2:11" ht="15">
      <c r="B60" s="3" t="s">
        <v>1934</v>
      </c>
      <c r="C60" s="3" t="s">
        <v>17422</v>
      </c>
      <c r="D60" s="3" t="s">
        <v>1038</v>
      </c>
      <c r="E60" s="7"/>
      <c r="F60" s="3" t="s">
        <v>8248</v>
      </c>
      <c r="G60" s="3" t="s">
        <v>8249</v>
      </c>
      <c r="H60" s="3" t="s">
        <v>8250</v>
      </c>
      <c r="I60" s="7" t="s">
        <v>1049</v>
      </c>
      <c r="J60" s="3"/>
      <c r="K60" s="3"/>
    </row>
    <row r="61" spans="2:11" ht="15">
      <c r="B61" s="3" t="s">
        <v>1938</v>
      </c>
      <c r="C61" s="3" t="s">
        <v>17423</v>
      </c>
      <c r="D61" s="3" t="s">
        <v>1573</v>
      </c>
      <c r="E61" s="7"/>
      <c r="F61" s="3" t="s">
        <v>8252</v>
      </c>
      <c r="G61" s="3" t="s">
        <v>8253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17424</v>
      </c>
      <c r="D62" s="3" t="s">
        <v>1038</v>
      </c>
      <c r="E62" s="7"/>
      <c r="F62" s="3" t="s">
        <v>8255</v>
      </c>
      <c r="G62" s="3" t="s">
        <v>8256</v>
      </c>
      <c r="H62" s="3" t="s">
        <v>1098</v>
      </c>
      <c r="I62" s="7" t="s">
        <v>1099</v>
      </c>
      <c r="J62" s="3"/>
      <c r="K62" s="3"/>
    </row>
    <row r="63" spans="2:11" ht="15">
      <c r="B63" s="3" t="s">
        <v>1495</v>
      </c>
      <c r="C63" s="3" t="s">
        <v>17425</v>
      </c>
      <c r="D63" s="3" t="s">
        <v>1038</v>
      </c>
      <c r="E63" s="7"/>
      <c r="F63" s="3" t="s">
        <v>8258</v>
      </c>
      <c r="G63" s="3" t="s">
        <v>8259</v>
      </c>
      <c r="H63" s="3" t="s">
        <v>1098</v>
      </c>
      <c r="I63" s="7" t="s">
        <v>1099</v>
      </c>
      <c r="J63" s="3"/>
      <c r="K6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3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17426</v>
      </c>
      <c r="D4" s="4" t="s">
        <v>1019</v>
      </c>
      <c r="E4" s="3" t="s">
        <v>554</v>
      </c>
    </row>
    <row r="5" spans="1:11" ht="16">
      <c r="B5" s="4" t="s">
        <v>1020</v>
      </c>
      <c r="C5" s="13" t="s">
        <v>557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555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17427</v>
      </c>
      <c r="D9" s="3" t="s">
        <v>1038</v>
      </c>
      <c r="E9" s="7"/>
      <c r="F9" s="3" t="s">
        <v>17428</v>
      </c>
      <c r="G9" s="3" t="s">
        <v>17429</v>
      </c>
      <c r="H9" s="3" t="s">
        <v>17430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17431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17432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1165</v>
      </c>
      <c r="C12" s="3" t="s">
        <v>17433</v>
      </c>
      <c r="D12" s="3" t="s">
        <v>1038</v>
      </c>
      <c r="E12" s="7"/>
      <c r="F12" s="3" t="s">
        <v>8037</v>
      </c>
      <c r="G12" s="3" t="s">
        <v>8038</v>
      </c>
      <c r="H12" s="3" t="s">
        <v>17434</v>
      </c>
      <c r="I12" s="7" t="s">
        <v>1099</v>
      </c>
      <c r="J12" s="3" t="s">
        <v>1043</v>
      </c>
      <c r="K12" s="3" t="s">
        <v>1043</v>
      </c>
    </row>
    <row r="13" spans="1:11" ht="15">
      <c r="B13" s="3" t="s">
        <v>1877</v>
      </c>
      <c r="C13" s="3" t="s">
        <v>17435</v>
      </c>
      <c r="D13" s="3" t="s">
        <v>1038</v>
      </c>
      <c r="E13" s="7"/>
      <c r="F13" s="3" t="s">
        <v>17436</v>
      </c>
      <c r="G13" s="3" t="s">
        <v>8025</v>
      </c>
      <c r="H13" s="3" t="s">
        <v>1098</v>
      </c>
      <c r="I13" s="7" t="s">
        <v>1054</v>
      </c>
      <c r="J13" s="3"/>
      <c r="K13" s="3"/>
    </row>
    <row r="14" spans="1:11" ht="15">
      <c r="B14" s="3" t="s">
        <v>1161</v>
      </c>
      <c r="C14" s="3" t="s">
        <v>17437</v>
      </c>
      <c r="D14" s="3" t="s">
        <v>1038</v>
      </c>
      <c r="E14" s="7"/>
      <c r="F14" s="3" t="s">
        <v>17438</v>
      </c>
      <c r="G14" s="3" t="s">
        <v>8029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1882</v>
      </c>
      <c r="C15" s="3" t="s">
        <v>17439</v>
      </c>
      <c r="D15" s="3" t="s">
        <v>1573</v>
      </c>
      <c r="E15" s="7"/>
      <c r="F15" s="3" t="s">
        <v>17440</v>
      </c>
      <c r="G15" s="3" t="s">
        <v>17441</v>
      </c>
      <c r="H15" s="3" t="s">
        <v>1098</v>
      </c>
      <c r="I15" s="7" t="s">
        <v>1576</v>
      </c>
      <c r="J15" s="3"/>
      <c r="K15" s="3"/>
    </row>
    <row r="16" spans="1:11" ht="15">
      <c r="B16" s="3" t="s">
        <v>1582</v>
      </c>
      <c r="C16" s="3" t="s">
        <v>17442</v>
      </c>
      <c r="D16" s="3" t="s">
        <v>1573</v>
      </c>
      <c r="E16" s="7"/>
      <c r="F16" s="3" t="s">
        <v>17443</v>
      </c>
      <c r="G16" s="3" t="s">
        <v>17444</v>
      </c>
      <c r="H16" s="3" t="s">
        <v>1098</v>
      </c>
      <c r="I16" s="7" t="s">
        <v>1576</v>
      </c>
      <c r="J16" s="3"/>
      <c r="K16" s="3"/>
    </row>
    <row r="17" spans="2:11" ht="15">
      <c r="B17" s="3" t="s">
        <v>1886</v>
      </c>
      <c r="C17" s="3" t="s">
        <v>17445</v>
      </c>
      <c r="D17" s="3" t="s">
        <v>1038</v>
      </c>
      <c r="E17" s="7"/>
      <c r="F17" s="3" t="s">
        <v>17446</v>
      </c>
      <c r="G17" s="3" t="s">
        <v>17447</v>
      </c>
      <c r="H17" s="3" t="s">
        <v>1098</v>
      </c>
      <c r="I17" s="7" t="s">
        <v>1049</v>
      </c>
      <c r="J17" s="3"/>
      <c r="K17" s="3"/>
    </row>
    <row r="18" spans="2:11" ht="15">
      <c r="B18" s="3" t="s">
        <v>1890</v>
      </c>
      <c r="C18" s="3" t="s">
        <v>17448</v>
      </c>
      <c r="D18" s="3" t="s">
        <v>1038</v>
      </c>
      <c r="E18" s="7"/>
      <c r="F18" s="3" t="s">
        <v>17449</v>
      </c>
      <c r="G18" s="3" t="s">
        <v>17450</v>
      </c>
      <c r="H18" s="3" t="s">
        <v>1098</v>
      </c>
      <c r="I18" s="7" t="s">
        <v>1049</v>
      </c>
      <c r="J18" s="3"/>
      <c r="K18" s="3"/>
    </row>
    <row r="19" spans="2:11" ht="15">
      <c r="B19" s="3" t="s">
        <v>1619</v>
      </c>
      <c r="C19" s="3" t="s">
        <v>17451</v>
      </c>
      <c r="D19" s="3" t="s">
        <v>1038</v>
      </c>
      <c r="E19" s="7"/>
      <c r="F19" s="3" t="s">
        <v>17452</v>
      </c>
      <c r="G19" s="3" t="s">
        <v>17453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1895</v>
      </c>
      <c r="C20" s="3" t="s">
        <v>17454</v>
      </c>
      <c r="D20" s="3" t="s">
        <v>1038</v>
      </c>
      <c r="E20" s="7"/>
      <c r="F20" s="3" t="s">
        <v>17455</v>
      </c>
      <c r="G20" s="3" t="s">
        <v>17456</v>
      </c>
      <c r="H20" s="3" t="s">
        <v>1098</v>
      </c>
      <c r="I20" s="7" t="s">
        <v>1049</v>
      </c>
      <c r="J20" s="3"/>
      <c r="K20" s="3"/>
    </row>
    <row r="21" spans="2:11" ht="15">
      <c r="B21" s="3" t="s">
        <v>1588</v>
      </c>
      <c r="C21" s="3" t="s">
        <v>17457</v>
      </c>
      <c r="D21" s="3" t="s">
        <v>1842</v>
      </c>
      <c r="E21" s="7"/>
      <c r="F21" s="3" t="s">
        <v>17458</v>
      </c>
      <c r="G21" s="3" t="s">
        <v>8004</v>
      </c>
      <c r="H21" s="3" t="s">
        <v>1098</v>
      </c>
      <c r="I21" s="7" t="s">
        <v>1204</v>
      </c>
      <c r="J21" s="3"/>
      <c r="K21" s="3"/>
    </row>
    <row r="22" spans="2:11" ht="15">
      <c r="B22" s="3" t="s">
        <v>1899</v>
      </c>
      <c r="C22" s="3" t="s">
        <v>17459</v>
      </c>
      <c r="D22" s="3" t="s">
        <v>1573</v>
      </c>
      <c r="E22" s="7"/>
      <c r="F22" s="3" t="s">
        <v>17460</v>
      </c>
      <c r="G22" s="3" t="s">
        <v>17461</v>
      </c>
      <c r="H22" s="3" t="s">
        <v>1098</v>
      </c>
      <c r="I22" s="7" t="s">
        <v>1576</v>
      </c>
      <c r="J22" s="3"/>
      <c r="K22" s="3"/>
    </row>
    <row r="23" spans="2:11" ht="15">
      <c r="B23" s="3" t="s">
        <v>1902</v>
      </c>
      <c r="C23" s="3" t="s">
        <v>17462</v>
      </c>
      <c r="D23" s="3" t="s">
        <v>1573</v>
      </c>
      <c r="E23" s="7"/>
      <c r="F23" s="3" t="s">
        <v>17463</v>
      </c>
      <c r="G23" s="3" t="s">
        <v>17464</v>
      </c>
      <c r="H23" s="3" t="s">
        <v>1098</v>
      </c>
      <c r="I23" s="7" t="s">
        <v>1576</v>
      </c>
      <c r="J23" s="3"/>
      <c r="K23" s="3"/>
    </row>
    <row r="24" spans="2:11" ht="15">
      <c r="B24" s="3" t="s">
        <v>1146</v>
      </c>
      <c r="C24" s="3" t="s">
        <v>17465</v>
      </c>
      <c r="D24" s="3" t="s">
        <v>1038</v>
      </c>
      <c r="E24" s="7"/>
      <c r="F24" s="3" t="s">
        <v>17466</v>
      </c>
      <c r="G24" s="3" t="s">
        <v>17467</v>
      </c>
      <c r="H24" s="3" t="s">
        <v>1098</v>
      </c>
      <c r="I24" s="7" t="s">
        <v>1054</v>
      </c>
      <c r="J24" s="3"/>
      <c r="K24" s="3"/>
    </row>
    <row r="25" spans="2:11" ht="15">
      <c r="B25" s="3" t="s">
        <v>1906</v>
      </c>
      <c r="C25" s="3" t="s">
        <v>17468</v>
      </c>
      <c r="D25" s="3" t="s">
        <v>1038</v>
      </c>
      <c r="E25" s="7"/>
      <c r="F25" s="3" t="s">
        <v>17469</v>
      </c>
      <c r="G25" s="3" t="s">
        <v>17470</v>
      </c>
      <c r="H25" s="3" t="s">
        <v>1098</v>
      </c>
      <c r="I25" s="7" t="s">
        <v>1076</v>
      </c>
      <c r="J25" s="3"/>
      <c r="K25" s="3"/>
    </row>
    <row r="26" spans="2:11" ht="15">
      <c r="B26" s="3" t="s">
        <v>1301</v>
      </c>
      <c r="C26" s="3" t="s">
        <v>17471</v>
      </c>
      <c r="D26" s="3" t="s">
        <v>1038</v>
      </c>
      <c r="E26" s="7"/>
      <c r="F26" s="3" t="s">
        <v>17472</v>
      </c>
      <c r="G26" s="3" t="s">
        <v>8042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1909</v>
      </c>
      <c r="C27" s="3" t="s">
        <v>17473</v>
      </c>
      <c r="D27" s="3" t="s">
        <v>1038</v>
      </c>
      <c r="E27" s="7"/>
      <c r="F27" s="3" t="s">
        <v>3602</v>
      </c>
      <c r="G27" s="3" t="s">
        <v>1032</v>
      </c>
      <c r="H27" s="3" t="s">
        <v>1098</v>
      </c>
      <c r="I27" s="7" t="s">
        <v>1076</v>
      </c>
      <c r="J27" s="3"/>
      <c r="K27" s="3"/>
    </row>
    <row r="28" spans="2:11" ht="15">
      <c r="B28" s="3" t="s">
        <v>1055</v>
      </c>
      <c r="C28" s="3" t="s">
        <v>17474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 t="s">
        <v>1043</v>
      </c>
      <c r="K28" s="3" t="s">
        <v>1043</v>
      </c>
    </row>
    <row r="29" spans="2:11" ht="15">
      <c r="B29" s="3" t="s">
        <v>1872</v>
      </c>
      <c r="C29" s="3" t="s">
        <v>17475</v>
      </c>
      <c r="D29" s="3" t="s">
        <v>1573</v>
      </c>
      <c r="E29" s="7"/>
      <c r="F29" s="3" t="s">
        <v>1615</v>
      </c>
      <c r="G29" s="3" t="s">
        <v>1616</v>
      </c>
      <c r="H29" s="3" t="s">
        <v>1617</v>
      </c>
      <c r="I29" s="7" t="s">
        <v>1576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17476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/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4"/>
  <dimension ref="A1:K25"/>
  <sheetViews>
    <sheetView zoomScaleNormal="100"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17477</v>
      </c>
      <c r="D4" s="4" t="s">
        <v>1019</v>
      </c>
      <c r="E4" s="3" t="s">
        <v>558</v>
      </c>
    </row>
    <row r="5" spans="1:11" ht="16">
      <c r="B5" s="4" t="s">
        <v>1020</v>
      </c>
      <c r="C5" s="13" t="s">
        <v>561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559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17478</v>
      </c>
      <c r="D9" s="3" t="s">
        <v>1038</v>
      </c>
      <c r="E9" s="7"/>
      <c r="F9" s="3" t="s">
        <v>17479</v>
      </c>
      <c r="G9" s="3" t="s">
        <v>17429</v>
      </c>
      <c r="H9" s="3" t="s">
        <v>17480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17481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17482</v>
      </c>
      <c r="D11" s="3" t="s">
        <v>1038</v>
      </c>
      <c r="E11" s="7"/>
      <c r="F11" s="3" t="s">
        <v>7985</v>
      </c>
      <c r="G11" s="3" t="s">
        <v>7986</v>
      </c>
      <c r="H11" s="3" t="s">
        <v>17483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1582</v>
      </c>
      <c r="C12" s="3" t="s">
        <v>17484</v>
      </c>
      <c r="D12" s="3" t="s">
        <v>1038</v>
      </c>
      <c r="E12" s="7"/>
      <c r="F12" s="3" t="s">
        <v>17485</v>
      </c>
      <c r="G12" s="3" t="s">
        <v>17486</v>
      </c>
      <c r="H12" s="3" t="s">
        <v>17487</v>
      </c>
      <c r="I12" s="7" t="s">
        <v>1054</v>
      </c>
      <c r="J12" s="3"/>
      <c r="K12" s="3"/>
    </row>
    <row r="13" spans="1:11" ht="15">
      <c r="B13" s="3" t="s">
        <v>1886</v>
      </c>
      <c r="C13" s="3" t="s">
        <v>17488</v>
      </c>
      <c r="D13" s="3" t="s">
        <v>1038</v>
      </c>
      <c r="E13" s="7"/>
      <c r="F13" s="3" t="s">
        <v>17489</v>
      </c>
      <c r="G13" s="3" t="s">
        <v>17490</v>
      </c>
      <c r="H13" s="3" t="s">
        <v>1098</v>
      </c>
      <c r="I13" s="7" t="s">
        <v>1049</v>
      </c>
      <c r="J13" s="3"/>
      <c r="K13" s="3"/>
    </row>
    <row r="14" spans="1:11" ht="15">
      <c r="B14" s="3" t="s">
        <v>1890</v>
      </c>
      <c r="C14" s="3" t="s">
        <v>17491</v>
      </c>
      <c r="D14" s="3" t="s">
        <v>1038</v>
      </c>
      <c r="E14" s="7"/>
      <c r="F14" s="3" t="s">
        <v>17492</v>
      </c>
      <c r="G14" s="3" t="s">
        <v>17493</v>
      </c>
      <c r="H14" s="3" t="s">
        <v>17494</v>
      </c>
      <c r="I14" s="7" t="s">
        <v>1054</v>
      </c>
      <c r="J14" s="3"/>
      <c r="K14" s="3"/>
    </row>
    <row r="15" spans="1:11" ht="15">
      <c r="B15" s="3" t="s">
        <v>1619</v>
      </c>
      <c r="C15" s="3" t="s">
        <v>17495</v>
      </c>
      <c r="D15" s="3" t="s">
        <v>1038</v>
      </c>
      <c r="E15" s="7"/>
      <c r="F15" s="3" t="s">
        <v>17496</v>
      </c>
      <c r="G15" s="3" t="s">
        <v>17497</v>
      </c>
      <c r="H15" s="3" t="s">
        <v>17498</v>
      </c>
      <c r="I15" s="7" t="s">
        <v>1049</v>
      </c>
      <c r="J15" s="3"/>
      <c r="K15" s="3"/>
    </row>
    <row r="16" spans="1:11" ht="15">
      <c r="B16" s="3" t="s">
        <v>1895</v>
      </c>
      <c r="C16" s="3" t="s">
        <v>17499</v>
      </c>
      <c r="D16" s="3" t="s">
        <v>2192</v>
      </c>
      <c r="E16" s="7"/>
      <c r="F16" s="3" t="s">
        <v>15960</v>
      </c>
      <c r="G16" s="3" t="s">
        <v>15961</v>
      </c>
      <c r="H16" s="3" t="s">
        <v>17500</v>
      </c>
      <c r="I16" s="7" t="s">
        <v>2813</v>
      </c>
      <c r="J16" s="3"/>
      <c r="K16" s="3"/>
    </row>
    <row r="17" spans="2:11" ht="15">
      <c r="B17" s="3" t="s">
        <v>1588</v>
      </c>
      <c r="C17" s="3" t="s">
        <v>17501</v>
      </c>
      <c r="D17" s="3" t="s">
        <v>2192</v>
      </c>
      <c r="E17" s="7"/>
      <c r="F17" s="3" t="s">
        <v>17502</v>
      </c>
      <c r="G17" s="3" t="s">
        <v>17503</v>
      </c>
      <c r="H17" s="3" t="s">
        <v>17500</v>
      </c>
      <c r="I17" s="7" t="s">
        <v>2813</v>
      </c>
      <c r="J17" s="3"/>
      <c r="K17" s="3"/>
    </row>
    <row r="18" spans="2:11" ht="15">
      <c r="B18" s="3" t="s">
        <v>1899</v>
      </c>
      <c r="C18" s="3" t="s">
        <v>17504</v>
      </c>
      <c r="D18" s="3" t="s">
        <v>1038</v>
      </c>
      <c r="E18" s="7"/>
      <c r="F18" s="3" t="s">
        <v>17505</v>
      </c>
      <c r="G18" s="3" t="s">
        <v>17506</v>
      </c>
      <c r="H18" s="3" t="s">
        <v>17507</v>
      </c>
      <c r="I18" s="7" t="s">
        <v>1866</v>
      </c>
      <c r="J18" s="3"/>
      <c r="K18" s="3"/>
    </row>
    <row r="19" spans="2:11" ht="15">
      <c r="B19" s="3" t="s">
        <v>1165</v>
      </c>
      <c r="C19" s="3" t="s">
        <v>17508</v>
      </c>
      <c r="D19" s="3" t="s">
        <v>1038</v>
      </c>
      <c r="E19" s="7"/>
      <c r="F19" s="3" t="s">
        <v>17509</v>
      </c>
      <c r="G19" s="3" t="s">
        <v>7616</v>
      </c>
      <c r="H19" s="3" t="s">
        <v>17510</v>
      </c>
      <c r="I19" s="7" t="s">
        <v>1042</v>
      </c>
      <c r="J19" s="3" t="s">
        <v>1043</v>
      </c>
      <c r="K19" s="3" t="s">
        <v>1043</v>
      </c>
    </row>
    <row r="20" spans="2:11" ht="15">
      <c r="B20" s="3" t="s">
        <v>1877</v>
      </c>
      <c r="C20" s="3" t="s">
        <v>17511</v>
      </c>
      <c r="D20" s="3" t="s">
        <v>1038</v>
      </c>
      <c r="E20" s="7"/>
      <c r="F20" s="3" t="s">
        <v>17512</v>
      </c>
      <c r="G20" s="3" t="s">
        <v>17513</v>
      </c>
      <c r="H20" s="3" t="s">
        <v>17510</v>
      </c>
      <c r="I20" s="7" t="s">
        <v>1042</v>
      </c>
      <c r="J20" s="3" t="s">
        <v>1043</v>
      </c>
      <c r="K20" s="3" t="s">
        <v>1043</v>
      </c>
    </row>
    <row r="21" spans="2:11" ht="15">
      <c r="B21" s="3" t="s">
        <v>1161</v>
      </c>
      <c r="C21" s="3" t="s">
        <v>17514</v>
      </c>
      <c r="D21" s="3" t="s">
        <v>1038</v>
      </c>
      <c r="E21" s="7"/>
      <c r="F21" s="3" t="s">
        <v>17515</v>
      </c>
      <c r="G21" s="3" t="s">
        <v>17516</v>
      </c>
      <c r="H21" s="3" t="s">
        <v>17510</v>
      </c>
      <c r="I21" s="7" t="s">
        <v>1042</v>
      </c>
      <c r="J21" s="3" t="s">
        <v>1043</v>
      </c>
      <c r="K21" s="3" t="s">
        <v>1043</v>
      </c>
    </row>
    <row r="22" spans="2:11" ht="15">
      <c r="B22" s="3" t="s">
        <v>1882</v>
      </c>
      <c r="C22" s="3" t="s">
        <v>17517</v>
      </c>
      <c r="D22" s="3" t="s">
        <v>1038</v>
      </c>
      <c r="E22" s="7"/>
      <c r="F22" s="3" t="s">
        <v>17518</v>
      </c>
      <c r="G22" s="3" t="s">
        <v>17519</v>
      </c>
      <c r="H22" s="3" t="s">
        <v>17510</v>
      </c>
      <c r="I22" s="7" t="s">
        <v>1042</v>
      </c>
      <c r="J22" s="3" t="s">
        <v>1043</v>
      </c>
      <c r="K22" s="3" t="s">
        <v>1043</v>
      </c>
    </row>
    <row r="23" spans="2:11" ht="15">
      <c r="B23" s="3" t="s">
        <v>1055</v>
      </c>
      <c r="C23" s="3" t="s">
        <v>17520</v>
      </c>
      <c r="D23" s="3" t="s">
        <v>1038</v>
      </c>
      <c r="E23" s="7"/>
      <c r="F23" s="3" t="s">
        <v>1646</v>
      </c>
      <c r="G23" s="3" t="s">
        <v>1647</v>
      </c>
      <c r="H23" s="3" t="s">
        <v>1648</v>
      </c>
      <c r="I23" s="7" t="s">
        <v>1049</v>
      </c>
      <c r="J23" s="3" t="s">
        <v>1043</v>
      </c>
      <c r="K23" s="3" t="s">
        <v>1043</v>
      </c>
    </row>
    <row r="24" spans="2:11" ht="15">
      <c r="B24" s="3" t="s">
        <v>1872</v>
      </c>
      <c r="C24" s="3" t="s">
        <v>17521</v>
      </c>
      <c r="D24" s="3" t="s">
        <v>1573</v>
      </c>
      <c r="E24" s="7"/>
      <c r="F24" s="3" t="s">
        <v>1615</v>
      </c>
      <c r="G24" s="3" t="s">
        <v>1616</v>
      </c>
      <c r="H24" s="3" t="s">
        <v>1617</v>
      </c>
      <c r="I24" s="7" t="s">
        <v>1576</v>
      </c>
      <c r="J24" s="3" t="s">
        <v>1043</v>
      </c>
      <c r="K24" s="3" t="s">
        <v>1043</v>
      </c>
    </row>
    <row r="25" spans="2:11" ht="15">
      <c r="B25" s="3" t="s">
        <v>1902</v>
      </c>
      <c r="C25" s="3" t="s">
        <v>17522</v>
      </c>
      <c r="D25" s="3" t="s">
        <v>1038</v>
      </c>
      <c r="E25" s="7"/>
      <c r="F25" s="3" t="s">
        <v>1673</v>
      </c>
      <c r="G25" s="3" t="s">
        <v>1674</v>
      </c>
      <c r="H25" s="3" t="s">
        <v>2359</v>
      </c>
      <c r="I25" s="7"/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5"/>
  <dimension ref="A1:K6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17523</v>
      </c>
      <c r="D4" s="4" t="s">
        <v>1019</v>
      </c>
      <c r="E4" s="3" t="s">
        <v>562</v>
      </c>
    </row>
    <row r="5" spans="1:11" ht="16">
      <c r="B5" s="4" t="s">
        <v>1020</v>
      </c>
      <c r="C5" s="13" t="s">
        <v>565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563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17524</v>
      </c>
      <c r="D9" s="3" t="s">
        <v>1038</v>
      </c>
      <c r="E9" s="7"/>
      <c r="F9" s="3" t="s">
        <v>17525</v>
      </c>
      <c r="G9" s="3" t="s">
        <v>17526</v>
      </c>
      <c r="H9" s="3" t="s">
        <v>17527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17528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17529</v>
      </c>
      <c r="D11" s="3" t="s">
        <v>1038</v>
      </c>
      <c r="E11" s="7"/>
      <c r="F11" s="3" t="s">
        <v>17530</v>
      </c>
      <c r="G11" s="3" t="s">
        <v>17531</v>
      </c>
      <c r="H11" s="3" t="s">
        <v>17532</v>
      </c>
      <c r="I11" s="7" t="s">
        <v>1054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17533</v>
      </c>
      <c r="D12" s="3" t="s">
        <v>1038</v>
      </c>
      <c r="E12" s="7"/>
      <c r="F12" s="3" t="s">
        <v>17534</v>
      </c>
      <c r="G12" s="3" t="s">
        <v>1053</v>
      </c>
      <c r="H12" s="3" t="s">
        <v>1053</v>
      </c>
      <c r="I12" s="7" t="s">
        <v>16703</v>
      </c>
      <c r="J12" s="3"/>
      <c r="K12" s="3"/>
    </row>
    <row r="13" spans="1:11" ht="15">
      <c r="B13" s="3" t="s">
        <v>1872</v>
      </c>
      <c r="C13" s="3" t="s">
        <v>17535</v>
      </c>
      <c r="D13" s="3" t="s">
        <v>1038</v>
      </c>
      <c r="E13" s="7"/>
      <c r="F13" s="3" t="s">
        <v>2115</v>
      </c>
      <c r="G13" s="3" t="s">
        <v>2116</v>
      </c>
      <c r="H13" s="3" t="s">
        <v>2116</v>
      </c>
      <c r="I13" s="7" t="s">
        <v>1042</v>
      </c>
      <c r="J13" s="3"/>
      <c r="K13" s="3"/>
    </row>
    <row r="14" spans="1:11" ht="15">
      <c r="B14" s="3" t="s">
        <v>1165</v>
      </c>
      <c r="C14" s="3" t="s">
        <v>17536</v>
      </c>
      <c r="D14" s="3" t="s">
        <v>1038</v>
      </c>
      <c r="E14" s="7"/>
      <c r="F14" s="3" t="s">
        <v>2119</v>
      </c>
      <c r="G14" s="3" t="s">
        <v>2120</v>
      </c>
      <c r="H14" s="3" t="s">
        <v>17537</v>
      </c>
      <c r="I14" s="7" t="s">
        <v>16703</v>
      </c>
      <c r="J14" s="3"/>
      <c r="K14" s="3"/>
    </row>
    <row r="15" spans="1:11" ht="15">
      <c r="B15" s="3" t="s">
        <v>1877</v>
      </c>
      <c r="C15" s="3" t="s">
        <v>17538</v>
      </c>
      <c r="D15" s="3" t="s">
        <v>1038</v>
      </c>
      <c r="E15" s="7"/>
      <c r="F15" s="3" t="s">
        <v>1953</v>
      </c>
      <c r="G15" s="3" t="s">
        <v>16547</v>
      </c>
      <c r="H15" s="3" t="s">
        <v>16548</v>
      </c>
      <c r="I15" s="7" t="s">
        <v>1042</v>
      </c>
      <c r="J15" s="3"/>
      <c r="K15" s="3"/>
    </row>
    <row r="16" spans="1:11" ht="15">
      <c r="B16" s="3" t="s">
        <v>1161</v>
      </c>
      <c r="C16" s="3" t="s">
        <v>17539</v>
      </c>
      <c r="D16" s="3" t="s">
        <v>1038</v>
      </c>
      <c r="E16" s="7"/>
      <c r="F16" s="3" t="s">
        <v>1277</v>
      </c>
      <c r="G16" s="3" t="s">
        <v>17540</v>
      </c>
      <c r="H16" s="3" t="s">
        <v>17541</v>
      </c>
      <c r="I16" s="7" t="s">
        <v>16703</v>
      </c>
      <c r="J16" s="3"/>
      <c r="K16" s="3"/>
    </row>
    <row r="17" spans="2:11" ht="15">
      <c r="B17" s="3" t="s">
        <v>1882</v>
      </c>
      <c r="C17" s="3" t="s">
        <v>17542</v>
      </c>
      <c r="D17" s="3" t="s">
        <v>1038</v>
      </c>
      <c r="E17" s="7"/>
      <c r="F17" s="3" t="s">
        <v>3474</v>
      </c>
      <c r="G17" s="3" t="s">
        <v>17543</v>
      </c>
      <c r="H17" s="3" t="s">
        <v>17543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17544</v>
      </c>
      <c r="D18" s="3" t="s">
        <v>1038</v>
      </c>
      <c r="E18" s="7"/>
      <c r="F18" s="3" t="s">
        <v>1727</v>
      </c>
      <c r="G18" s="3" t="s">
        <v>1728</v>
      </c>
      <c r="H18" s="3" t="s">
        <v>1729</v>
      </c>
      <c r="I18" s="7" t="s">
        <v>1042</v>
      </c>
      <c r="J18" s="3"/>
      <c r="K18" s="3"/>
    </row>
    <row r="19" spans="2:11" ht="15">
      <c r="B19" s="3" t="s">
        <v>1886</v>
      </c>
      <c r="C19" s="3" t="s">
        <v>17545</v>
      </c>
      <c r="D19" s="3" t="s">
        <v>1038</v>
      </c>
      <c r="E19" s="7"/>
      <c r="F19" s="3" t="s">
        <v>1656</v>
      </c>
      <c r="G19" s="3" t="s">
        <v>1657</v>
      </c>
      <c r="H19" s="3" t="s">
        <v>17546</v>
      </c>
      <c r="I19" s="7" t="s">
        <v>1042</v>
      </c>
      <c r="J19" s="3"/>
      <c r="K19" s="3"/>
    </row>
    <row r="20" spans="2:11" ht="15">
      <c r="B20" s="3" t="s">
        <v>1890</v>
      </c>
      <c r="C20" s="3" t="s">
        <v>17547</v>
      </c>
      <c r="D20" s="3" t="s">
        <v>1038</v>
      </c>
      <c r="E20" s="7"/>
      <c r="F20" s="3" t="s">
        <v>1660</v>
      </c>
      <c r="G20" s="3" t="s">
        <v>1661</v>
      </c>
      <c r="H20" s="3" t="s">
        <v>1662</v>
      </c>
      <c r="I20" s="7" t="s">
        <v>1042</v>
      </c>
      <c r="J20" s="3"/>
      <c r="K20" s="3"/>
    </row>
    <row r="21" spans="2:11" ht="15">
      <c r="B21" s="3" t="s">
        <v>1619</v>
      </c>
      <c r="C21" s="3" t="s">
        <v>17548</v>
      </c>
      <c r="D21" s="3" t="s">
        <v>1038</v>
      </c>
      <c r="E21" s="7"/>
      <c r="F21" s="3" t="s">
        <v>1497</v>
      </c>
      <c r="G21" s="3" t="s">
        <v>1498</v>
      </c>
      <c r="H21" s="3" t="s">
        <v>1499</v>
      </c>
      <c r="I21" s="7" t="s">
        <v>16703</v>
      </c>
      <c r="J21" s="3"/>
      <c r="K21" s="3"/>
    </row>
    <row r="22" spans="2:11" ht="15">
      <c r="B22" s="3" t="s">
        <v>1895</v>
      </c>
      <c r="C22" s="3" t="s">
        <v>17549</v>
      </c>
      <c r="D22" s="3" t="s">
        <v>1038</v>
      </c>
      <c r="E22" s="7"/>
      <c r="F22" s="3" t="s">
        <v>1632</v>
      </c>
      <c r="G22" s="3" t="s">
        <v>3662</v>
      </c>
      <c r="H22" s="3" t="s">
        <v>3662</v>
      </c>
      <c r="I22" s="7" t="s">
        <v>1042</v>
      </c>
      <c r="J22" s="3"/>
      <c r="K22" s="3"/>
    </row>
    <row r="23" spans="2:11" ht="15">
      <c r="B23" s="3" t="s">
        <v>1588</v>
      </c>
      <c r="C23" s="3" t="s">
        <v>17550</v>
      </c>
      <c r="D23" s="3" t="s">
        <v>1038</v>
      </c>
      <c r="E23" s="7"/>
      <c r="F23" s="3" t="s">
        <v>1637</v>
      </c>
      <c r="G23" s="3" t="s">
        <v>3662</v>
      </c>
      <c r="H23" s="3" t="s">
        <v>3662</v>
      </c>
      <c r="I23" s="7" t="s">
        <v>1042</v>
      </c>
      <c r="J23" s="3"/>
      <c r="K23" s="3"/>
    </row>
    <row r="24" spans="2:11" ht="15">
      <c r="B24" s="3" t="s">
        <v>1899</v>
      </c>
      <c r="C24" s="3" t="s">
        <v>17551</v>
      </c>
      <c r="D24" s="3" t="s">
        <v>1038</v>
      </c>
      <c r="E24" s="7"/>
      <c r="F24" s="3" t="s">
        <v>1569</v>
      </c>
      <c r="G24" s="3" t="s">
        <v>1570</v>
      </c>
      <c r="H24" s="3" t="s">
        <v>1570</v>
      </c>
      <c r="I24" s="7" t="s">
        <v>16703</v>
      </c>
      <c r="J24" s="3"/>
      <c r="K24" s="3"/>
    </row>
    <row r="25" spans="2:11" ht="15">
      <c r="B25" s="3" t="s">
        <v>1902</v>
      </c>
      <c r="C25" s="3" t="s">
        <v>17552</v>
      </c>
      <c r="D25" s="3" t="s">
        <v>1573</v>
      </c>
      <c r="E25" s="7"/>
      <c r="F25" s="3" t="s">
        <v>17553</v>
      </c>
      <c r="G25" s="3" t="s">
        <v>1168</v>
      </c>
      <c r="H25" s="3" t="s">
        <v>1168</v>
      </c>
      <c r="I25" s="7" t="s">
        <v>1618</v>
      </c>
      <c r="J25" s="3"/>
      <c r="K25" s="3"/>
    </row>
    <row r="26" spans="2:11" ht="15">
      <c r="B26" s="3" t="s">
        <v>1146</v>
      </c>
      <c r="C26" s="3" t="s">
        <v>17554</v>
      </c>
      <c r="D26" s="3" t="s">
        <v>1038</v>
      </c>
      <c r="E26" s="7"/>
      <c r="F26" s="3" t="s">
        <v>1465</v>
      </c>
      <c r="G26" s="3" t="s">
        <v>1461</v>
      </c>
      <c r="H26" s="3" t="s">
        <v>1461</v>
      </c>
      <c r="I26" s="7" t="s">
        <v>1042</v>
      </c>
      <c r="J26" s="3"/>
      <c r="K26" s="3"/>
    </row>
    <row r="27" spans="2:11" ht="15">
      <c r="B27" s="3" t="s">
        <v>1906</v>
      </c>
      <c r="C27" s="3" t="s">
        <v>17555</v>
      </c>
      <c r="D27" s="3" t="s">
        <v>1038</v>
      </c>
      <c r="E27" s="7"/>
      <c r="F27" s="3" t="s">
        <v>1469</v>
      </c>
      <c r="G27" s="3" t="s">
        <v>1461</v>
      </c>
      <c r="H27" s="3" t="s">
        <v>1461</v>
      </c>
      <c r="I27" s="7" t="s">
        <v>1042</v>
      </c>
      <c r="J27" s="3"/>
      <c r="K27" s="3"/>
    </row>
    <row r="28" spans="2:11" ht="15">
      <c r="B28" s="3" t="s">
        <v>1909</v>
      </c>
      <c r="C28" s="3" t="s">
        <v>17556</v>
      </c>
      <c r="D28" s="3" t="s">
        <v>1038</v>
      </c>
      <c r="E28" s="7"/>
      <c r="F28" s="3" t="s">
        <v>1208</v>
      </c>
      <c r="G28" s="3" t="s">
        <v>1202</v>
      </c>
      <c r="H28" s="3" t="s">
        <v>1202</v>
      </c>
      <c r="I28" s="7" t="s">
        <v>1042</v>
      </c>
      <c r="J28" s="3"/>
      <c r="K28" s="3"/>
    </row>
    <row r="29" spans="2:11" ht="15">
      <c r="B29" s="3" t="s">
        <v>1301</v>
      </c>
      <c r="C29" s="3" t="s">
        <v>17557</v>
      </c>
      <c r="D29" s="3" t="s">
        <v>1038</v>
      </c>
      <c r="E29" s="7"/>
      <c r="F29" s="3" t="s">
        <v>1212</v>
      </c>
      <c r="G29" s="3" t="s">
        <v>1202</v>
      </c>
      <c r="H29" s="3" t="s">
        <v>1202</v>
      </c>
      <c r="I29" s="7" t="s">
        <v>16703</v>
      </c>
      <c r="J29" s="3"/>
      <c r="K29" s="3"/>
    </row>
    <row r="30" spans="2:11" ht="15">
      <c r="B30" s="3" t="s">
        <v>1912</v>
      </c>
      <c r="C30" s="3" t="s">
        <v>17558</v>
      </c>
      <c r="D30" s="3" t="s">
        <v>1038</v>
      </c>
      <c r="E30" s="7"/>
      <c r="F30" s="3" t="s">
        <v>17559</v>
      </c>
      <c r="G30" s="3" t="s">
        <v>1289</v>
      </c>
      <c r="H30" s="3" t="s">
        <v>1289</v>
      </c>
      <c r="I30" s="7" t="s">
        <v>1042</v>
      </c>
      <c r="J30" s="3"/>
      <c r="K30" s="3"/>
    </row>
    <row r="31" spans="2:11" ht="15">
      <c r="B31" s="3" t="s">
        <v>1140</v>
      </c>
      <c r="C31" s="3" t="s">
        <v>17560</v>
      </c>
      <c r="D31" s="3" t="s">
        <v>1038</v>
      </c>
      <c r="E31" s="7"/>
      <c r="F31" s="3" t="s">
        <v>17561</v>
      </c>
      <c r="G31" s="3" t="s">
        <v>1289</v>
      </c>
      <c r="H31" s="3" t="s">
        <v>1289</v>
      </c>
      <c r="I31" s="7" t="s">
        <v>1042</v>
      </c>
      <c r="J31" s="3"/>
      <c r="K31" s="3"/>
    </row>
    <row r="32" spans="2:11" ht="15">
      <c r="B32" s="3" t="s">
        <v>1169</v>
      </c>
      <c r="C32" s="3" t="s">
        <v>17562</v>
      </c>
      <c r="D32" s="3" t="s">
        <v>1038</v>
      </c>
      <c r="E32" s="7"/>
      <c r="F32" s="3" t="s">
        <v>3732</v>
      </c>
      <c r="G32" s="3" t="s">
        <v>17563</v>
      </c>
      <c r="H32" s="3" t="s">
        <v>17563</v>
      </c>
      <c r="I32" s="7" t="s">
        <v>1049</v>
      </c>
      <c r="J32" s="3"/>
      <c r="K32" s="3"/>
    </row>
    <row r="33" spans="2:11" ht="15">
      <c r="B33" s="3" t="s">
        <v>1319</v>
      </c>
      <c r="C33" s="3" t="s">
        <v>17564</v>
      </c>
      <c r="D33" s="3" t="s">
        <v>1038</v>
      </c>
      <c r="E33" s="7"/>
      <c r="F33" s="3" t="s">
        <v>16755</v>
      </c>
      <c r="G33" s="3" t="s">
        <v>14916</v>
      </c>
      <c r="H33" s="3" t="s">
        <v>17565</v>
      </c>
      <c r="I33" s="7" t="s">
        <v>1042</v>
      </c>
      <c r="J33" s="3"/>
      <c r="K33" s="3"/>
    </row>
    <row r="34" spans="2:11" ht="15">
      <c r="B34" s="3" t="s">
        <v>1472</v>
      </c>
      <c r="C34" s="3" t="s">
        <v>17566</v>
      </c>
      <c r="D34" s="3" t="s">
        <v>1038</v>
      </c>
      <c r="E34" s="7"/>
      <c r="F34" s="3" t="s">
        <v>17567</v>
      </c>
      <c r="G34" s="3" t="s">
        <v>14913</v>
      </c>
      <c r="H34" s="3" t="s">
        <v>17568</v>
      </c>
      <c r="I34" s="7" t="s">
        <v>1042</v>
      </c>
      <c r="J34" s="3"/>
      <c r="K34" s="3"/>
    </row>
    <row r="35" spans="2:11" ht="15">
      <c r="B35" s="3" t="s">
        <v>1567</v>
      </c>
      <c r="C35" s="3" t="s">
        <v>17569</v>
      </c>
      <c r="D35" s="3" t="s">
        <v>1038</v>
      </c>
      <c r="E35" s="7"/>
      <c r="F35" s="3" t="s">
        <v>8777</v>
      </c>
      <c r="G35" s="3" t="s">
        <v>17570</v>
      </c>
      <c r="H35" s="3" t="s">
        <v>17570</v>
      </c>
      <c r="I35" s="7" t="s">
        <v>1042</v>
      </c>
      <c r="J35" s="3"/>
      <c r="K35" s="3"/>
    </row>
    <row r="36" spans="2:11" ht="15">
      <c r="B36" s="3" t="s">
        <v>1681</v>
      </c>
      <c r="C36" s="3" t="s">
        <v>17571</v>
      </c>
      <c r="D36" s="3" t="s">
        <v>1038</v>
      </c>
      <c r="E36" s="7"/>
      <c r="F36" s="3" t="s">
        <v>8781</v>
      </c>
      <c r="G36" s="3" t="s">
        <v>17570</v>
      </c>
      <c r="H36" s="3" t="s">
        <v>17570</v>
      </c>
      <c r="I36" s="7" t="s">
        <v>1042</v>
      </c>
      <c r="J36" s="3"/>
      <c r="K36" s="3"/>
    </row>
    <row r="37" spans="2:11" ht="15">
      <c r="B37" s="3" t="s">
        <v>1392</v>
      </c>
      <c r="C37" s="3" t="s">
        <v>17572</v>
      </c>
      <c r="D37" s="3" t="s">
        <v>1038</v>
      </c>
      <c r="E37" s="7"/>
      <c r="F37" s="3" t="s">
        <v>1863</v>
      </c>
      <c r="G37" s="3" t="s">
        <v>17573</v>
      </c>
      <c r="H37" s="3" t="s">
        <v>17573</v>
      </c>
      <c r="I37" s="7" t="s">
        <v>1042</v>
      </c>
      <c r="J37" s="3"/>
      <c r="K37" s="3"/>
    </row>
    <row r="38" spans="2:11" ht="15">
      <c r="B38" s="3" t="s">
        <v>1380</v>
      </c>
      <c r="C38" s="3" t="s">
        <v>17574</v>
      </c>
      <c r="D38" s="3" t="s">
        <v>1038</v>
      </c>
      <c r="E38" s="7"/>
      <c r="F38" s="3" t="s">
        <v>1869</v>
      </c>
      <c r="G38" s="3" t="s">
        <v>17573</v>
      </c>
      <c r="H38" s="3" t="s">
        <v>17573</v>
      </c>
      <c r="I38" s="7" t="s">
        <v>1042</v>
      </c>
      <c r="J38" s="3"/>
      <c r="K38" s="3"/>
    </row>
    <row r="39" spans="2:11" ht="15">
      <c r="B39" s="3" t="s">
        <v>1388</v>
      </c>
      <c r="C39" s="3" t="s">
        <v>17575</v>
      </c>
      <c r="D39" s="3" t="s">
        <v>1038</v>
      </c>
      <c r="E39" s="7"/>
      <c r="F39" s="3" t="s">
        <v>17576</v>
      </c>
      <c r="G39" s="3" t="s">
        <v>3428</v>
      </c>
      <c r="H39" s="3" t="s">
        <v>3428</v>
      </c>
      <c r="I39" s="7" t="s">
        <v>1042</v>
      </c>
      <c r="J39" s="3"/>
      <c r="K39" s="3"/>
    </row>
    <row r="40" spans="2:11" ht="15">
      <c r="B40" s="3" t="s">
        <v>1384</v>
      </c>
      <c r="C40" s="3" t="s">
        <v>17577</v>
      </c>
      <c r="D40" s="3" t="s">
        <v>1038</v>
      </c>
      <c r="E40" s="7"/>
      <c r="F40" s="3" t="s">
        <v>17578</v>
      </c>
      <c r="G40" s="3" t="s">
        <v>3428</v>
      </c>
      <c r="H40" s="3" t="s">
        <v>3428</v>
      </c>
      <c r="I40" s="7" t="s">
        <v>1042</v>
      </c>
      <c r="J40" s="3"/>
      <c r="K40" s="3"/>
    </row>
    <row r="41" spans="2:11" ht="15">
      <c r="B41" s="3" t="s">
        <v>1448</v>
      </c>
      <c r="C41" s="3" t="s">
        <v>17579</v>
      </c>
      <c r="D41" s="3" t="s">
        <v>1038</v>
      </c>
      <c r="E41" s="7"/>
      <c r="F41" s="3" t="s">
        <v>17580</v>
      </c>
      <c r="G41" s="3" t="s">
        <v>17581</v>
      </c>
      <c r="H41" s="3" t="s">
        <v>17581</v>
      </c>
      <c r="I41" s="7" t="s">
        <v>1042</v>
      </c>
      <c r="J41" s="3"/>
      <c r="K41" s="3"/>
    </row>
    <row r="42" spans="2:11" ht="15">
      <c r="B42" s="3" t="s">
        <v>1223</v>
      </c>
      <c r="C42" s="3" t="s">
        <v>17582</v>
      </c>
      <c r="D42" s="3" t="s">
        <v>1038</v>
      </c>
      <c r="E42" s="7"/>
      <c r="F42" s="3" t="s">
        <v>17583</v>
      </c>
      <c r="G42" s="3" t="s">
        <v>17581</v>
      </c>
      <c r="H42" s="3" t="s">
        <v>17581</v>
      </c>
      <c r="I42" s="7" t="s">
        <v>1042</v>
      </c>
      <c r="J42" s="3"/>
      <c r="K42" s="3"/>
    </row>
    <row r="43" spans="2:11" ht="15">
      <c r="B43" s="3" t="s">
        <v>1215</v>
      </c>
      <c r="C43" s="3" t="s">
        <v>17584</v>
      </c>
      <c r="D43" s="3" t="s">
        <v>1038</v>
      </c>
      <c r="E43" s="7"/>
      <c r="F43" s="3" t="s">
        <v>17585</v>
      </c>
      <c r="G43" s="3" t="s">
        <v>17586</v>
      </c>
      <c r="H43" s="3" t="s">
        <v>17586</v>
      </c>
      <c r="I43" s="7" t="s">
        <v>6527</v>
      </c>
      <c r="J43" s="3"/>
      <c r="K43" s="3"/>
    </row>
    <row r="44" spans="2:11" ht="15">
      <c r="B44" s="3" t="s">
        <v>1219</v>
      </c>
      <c r="C44" s="3" t="s">
        <v>17587</v>
      </c>
      <c r="D44" s="3" t="s">
        <v>1038</v>
      </c>
      <c r="E44" s="7"/>
      <c r="F44" s="3" t="s">
        <v>17588</v>
      </c>
      <c r="G44" s="3" t="s">
        <v>17589</v>
      </c>
      <c r="H44" s="3" t="s">
        <v>17589</v>
      </c>
      <c r="I44" s="7" t="s">
        <v>1049</v>
      </c>
      <c r="J44" s="3"/>
      <c r="K44" s="3"/>
    </row>
    <row r="45" spans="2:11" ht="15">
      <c r="B45" s="3" t="s">
        <v>1227</v>
      </c>
      <c r="C45" s="3" t="s">
        <v>17590</v>
      </c>
      <c r="D45" s="3" t="s">
        <v>1038</v>
      </c>
      <c r="E45" s="7"/>
      <c r="F45" s="3" t="s">
        <v>16705</v>
      </c>
      <c r="G45" s="3" t="s">
        <v>5638</v>
      </c>
      <c r="H45" s="3" t="s">
        <v>16706</v>
      </c>
      <c r="I45" s="7" t="s">
        <v>1042</v>
      </c>
      <c r="J45" s="3"/>
      <c r="K45" s="3"/>
    </row>
    <row r="46" spans="2:11" ht="15">
      <c r="B46" s="3" t="s">
        <v>1191</v>
      </c>
      <c r="C46" s="3" t="s">
        <v>17591</v>
      </c>
      <c r="D46" s="3" t="s">
        <v>1038</v>
      </c>
      <c r="E46" s="7"/>
      <c r="F46" s="3" t="s">
        <v>16708</v>
      </c>
      <c r="G46" s="3" t="s">
        <v>5642</v>
      </c>
      <c r="H46" s="3" t="s">
        <v>16709</v>
      </c>
      <c r="I46" s="7" t="s">
        <v>1054</v>
      </c>
      <c r="J46" s="3"/>
      <c r="K46" s="3"/>
    </row>
    <row r="47" spans="2:11" ht="15">
      <c r="B47" s="3" t="s">
        <v>1195</v>
      </c>
      <c r="C47" s="3" t="s">
        <v>17592</v>
      </c>
      <c r="D47" s="3" t="s">
        <v>1038</v>
      </c>
      <c r="E47" s="7"/>
      <c r="F47" s="3" t="s">
        <v>17593</v>
      </c>
      <c r="G47" s="3" t="s">
        <v>17594</v>
      </c>
      <c r="H47" s="3" t="s">
        <v>17594</v>
      </c>
      <c r="I47" s="7" t="s">
        <v>1042</v>
      </c>
      <c r="J47" s="3"/>
      <c r="K47" s="3"/>
    </row>
    <row r="48" spans="2:11" ht="15">
      <c r="B48" s="3" t="s">
        <v>1187</v>
      </c>
      <c r="C48" s="3" t="s">
        <v>17595</v>
      </c>
      <c r="D48" s="3" t="s">
        <v>1038</v>
      </c>
      <c r="E48" s="7"/>
      <c r="F48" s="3" t="s">
        <v>17596</v>
      </c>
      <c r="G48" s="3" t="s">
        <v>17597</v>
      </c>
      <c r="H48" s="3" t="s">
        <v>17597</v>
      </c>
      <c r="I48" s="7" t="s">
        <v>17598</v>
      </c>
      <c r="J48" s="3"/>
      <c r="K48" s="3"/>
    </row>
    <row r="49" spans="2:11" ht="15">
      <c r="B49" s="3" t="s">
        <v>1416</v>
      </c>
      <c r="C49" s="3" t="s">
        <v>17599</v>
      </c>
      <c r="D49" s="3" t="s">
        <v>1573</v>
      </c>
      <c r="E49" s="7"/>
      <c r="F49" s="3" t="s">
        <v>17600</v>
      </c>
      <c r="G49" s="3" t="s">
        <v>17601</v>
      </c>
      <c r="H49" s="3" t="s">
        <v>17601</v>
      </c>
      <c r="I49" s="7" t="s">
        <v>1618</v>
      </c>
      <c r="J49" s="3"/>
      <c r="K49" s="3"/>
    </row>
    <row r="50" spans="2:11" ht="15">
      <c r="B50" s="3" t="s">
        <v>1916</v>
      </c>
      <c r="C50" s="3" t="s">
        <v>17602</v>
      </c>
      <c r="D50" s="3" t="s">
        <v>1038</v>
      </c>
      <c r="E50" s="7"/>
      <c r="F50" s="3" t="s">
        <v>2981</v>
      </c>
      <c r="G50" s="3" t="s">
        <v>17603</v>
      </c>
      <c r="H50" s="3" t="s">
        <v>17603</v>
      </c>
      <c r="I50" s="7" t="s">
        <v>1042</v>
      </c>
      <c r="J50" s="3"/>
      <c r="K50" s="3"/>
    </row>
    <row r="51" spans="2:11" ht="15">
      <c r="B51" s="3" t="s">
        <v>1424</v>
      </c>
      <c r="C51" s="3" t="s">
        <v>17604</v>
      </c>
      <c r="D51" s="3" t="s">
        <v>1038</v>
      </c>
      <c r="E51" s="7"/>
      <c r="F51" s="3" t="s">
        <v>2984</v>
      </c>
      <c r="G51" s="3" t="s">
        <v>17605</v>
      </c>
      <c r="H51" s="3" t="s">
        <v>17605</v>
      </c>
      <c r="I51" s="7" t="s">
        <v>1054</v>
      </c>
      <c r="J51" s="3"/>
      <c r="K51" s="3"/>
    </row>
    <row r="52" spans="2:11" ht="15">
      <c r="B52" s="3" t="s">
        <v>1428</v>
      </c>
      <c r="C52" s="3" t="s">
        <v>17606</v>
      </c>
      <c r="D52" s="3" t="s">
        <v>1038</v>
      </c>
      <c r="E52" s="7"/>
      <c r="F52" s="3" t="s">
        <v>17607</v>
      </c>
      <c r="G52" s="3" t="s">
        <v>17608</v>
      </c>
      <c r="H52" s="3" t="s">
        <v>17608</v>
      </c>
      <c r="I52" s="7" t="s">
        <v>1042</v>
      </c>
      <c r="J52" s="3"/>
      <c r="K52" s="3"/>
    </row>
    <row r="53" spans="2:11" ht="15">
      <c r="B53" s="3" t="s">
        <v>1420</v>
      </c>
      <c r="C53" s="3" t="s">
        <v>17609</v>
      </c>
      <c r="D53" s="3" t="s">
        <v>1038</v>
      </c>
      <c r="E53" s="7"/>
      <c r="F53" s="3" t="s">
        <v>17610</v>
      </c>
      <c r="G53" s="3" t="s">
        <v>17611</v>
      </c>
      <c r="H53" s="3" t="s">
        <v>17611</v>
      </c>
      <c r="I53" s="7" t="s">
        <v>1042</v>
      </c>
      <c r="J53" s="3"/>
      <c r="K53" s="3"/>
    </row>
    <row r="54" spans="2:11" ht="15">
      <c r="B54" s="3" t="s">
        <v>1571</v>
      </c>
      <c r="C54" s="3" t="s">
        <v>17612</v>
      </c>
      <c r="D54" s="3" t="s">
        <v>1038</v>
      </c>
      <c r="E54" s="7"/>
      <c r="F54" s="3" t="s">
        <v>17613</v>
      </c>
      <c r="G54" s="3" t="s">
        <v>17614</v>
      </c>
      <c r="H54" s="3" t="s">
        <v>17614</v>
      </c>
      <c r="I54" s="7" t="s">
        <v>1042</v>
      </c>
      <c r="J54" s="3"/>
      <c r="K54" s="3"/>
    </row>
    <row r="55" spans="2:11" ht="15">
      <c r="B55" s="3" t="s">
        <v>1765</v>
      </c>
      <c r="C55" s="3" t="s">
        <v>17615</v>
      </c>
      <c r="D55" s="3" t="s">
        <v>1038</v>
      </c>
      <c r="E55" s="7"/>
      <c r="F55" s="3" t="s">
        <v>17616</v>
      </c>
      <c r="G55" s="3" t="s">
        <v>17614</v>
      </c>
      <c r="H55" s="3" t="s">
        <v>17614</v>
      </c>
      <c r="I55" s="7" t="s">
        <v>1042</v>
      </c>
      <c r="J55" s="3"/>
      <c r="K55" s="3"/>
    </row>
    <row r="56" spans="2:11" ht="15">
      <c r="B56" s="3" t="s">
        <v>1920</v>
      </c>
      <c r="C56" s="3" t="s">
        <v>17617</v>
      </c>
      <c r="D56" s="3" t="s">
        <v>1038</v>
      </c>
      <c r="E56" s="7"/>
      <c r="F56" s="3" t="s">
        <v>17618</v>
      </c>
      <c r="G56" s="3" t="s">
        <v>17619</v>
      </c>
      <c r="H56" s="3" t="s">
        <v>17619</v>
      </c>
      <c r="I56" s="7" t="s">
        <v>1042</v>
      </c>
      <c r="J56" s="3"/>
      <c r="K56" s="3"/>
    </row>
    <row r="57" spans="2:11" ht="15">
      <c r="B57" s="3" t="s">
        <v>1924</v>
      </c>
      <c r="C57" s="3" t="s">
        <v>17620</v>
      </c>
      <c r="D57" s="3" t="s">
        <v>1038</v>
      </c>
      <c r="E57" s="7"/>
      <c r="F57" s="3" t="s">
        <v>17621</v>
      </c>
      <c r="G57" s="3" t="s">
        <v>17619</v>
      </c>
      <c r="H57" s="3" t="s">
        <v>17619</v>
      </c>
      <c r="I57" s="7" t="s">
        <v>1042</v>
      </c>
      <c r="J57" s="3"/>
      <c r="K57" s="3"/>
    </row>
    <row r="58" spans="2:11" ht="15">
      <c r="B58" s="3" t="s">
        <v>1928</v>
      </c>
      <c r="C58" s="3" t="s">
        <v>17622</v>
      </c>
      <c r="D58" s="3" t="s">
        <v>1038</v>
      </c>
      <c r="E58" s="7"/>
      <c r="F58" s="3" t="s">
        <v>17623</v>
      </c>
      <c r="G58" s="3" t="s">
        <v>17624</v>
      </c>
      <c r="H58" s="3" t="s">
        <v>17624</v>
      </c>
      <c r="I58" s="7" t="s">
        <v>1042</v>
      </c>
      <c r="J58" s="3"/>
      <c r="K58" s="3"/>
    </row>
    <row r="59" spans="2:11" ht="15">
      <c r="B59" s="3" t="s">
        <v>1931</v>
      </c>
      <c r="C59" s="3" t="s">
        <v>17625</v>
      </c>
      <c r="D59" s="3" t="s">
        <v>1038</v>
      </c>
      <c r="E59" s="7"/>
      <c r="F59" s="3" t="s">
        <v>17626</v>
      </c>
      <c r="G59" s="3" t="s">
        <v>17627</v>
      </c>
      <c r="H59" s="3" t="s">
        <v>17627</v>
      </c>
      <c r="I59" s="7" t="s">
        <v>1042</v>
      </c>
      <c r="J59" s="3"/>
      <c r="K59" s="3"/>
    </row>
    <row r="60" spans="2:11" ht="15">
      <c r="B60" s="3" t="s">
        <v>1934</v>
      </c>
      <c r="C60" s="3" t="s">
        <v>17628</v>
      </c>
      <c r="D60" s="3" t="s">
        <v>1038</v>
      </c>
      <c r="E60" s="7"/>
      <c r="F60" s="3" t="s">
        <v>17629</v>
      </c>
      <c r="G60" s="3" t="s">
        <v>17630</v>
      </c>
      <c r="H60" s="3" t="s">
        <v>17630</v>
      </c>
      <c r="I60" s="7" t="s">
        <v>1042</v>
      </c>
      <c r="J60" s="3"/>
      <c r="K60" s="3"/>
    </row>
    <row r="61" spans="2:11" ht="15">
      <c r="B61" s="3" t="s">
        <v>1938</v>
      </c>
      <c r="C61" s="3" t="s">
        <v>17631</v>
      </c>
      <c r="D61" s="3" t="s">
        <v>1038</v>
      </c>
      <c r="E61" s="7"/>
      <c r="F61" s="3" t="s">
        <v>17632</v>
      </c>
      <c r="G61" s="3" t="s">
        <v>17633</v>
      </c>
      <c r="H61" s="3" t="s">
        <v>17634</v>
      </c>
      <c r="I61" s="7" t="s">
        <v>1042</v>
      </c>
      <c r="J61" s="3"/>
      <c r="K61" s="3"/>
    </row>
    <row r="62" spans="2:11" ht="15">
      <c r="B62" s="3" t="s">
        <v>1942</v>
      </c>
      <c r="C62" s="3" t="s">
        <v>17635</v>
      </c>
      <c r="D62" s="3" t="s">
        <v>1038</v>
      </c>
      <c r="E62" s="7"/>
      <c r="F62" s="3" t="s">
        <v>17636</v>
      </c>
      <c r="G62" s="3" t="s">
        <v>17633</v>
      </c>
      <c r="H62" s="3" t="s">
        <v>17634</v>
      </c>
      <c r="I62" s="7" t="s">
        <v>1042</v>
      </c>
      <c r="J62" s="3"/>
      <c r="K62" s="3"/>
    </row>
    <row r="63" spans="2:11" ht="15">
      <c r="B63" s="3" t="s">
        <v>1495</v>
      </c>
      <c r="C63" s="3" t="s">
        <v>17637</v>
      </c>
      <c r="D63" s="3" t="s">
        <v>1038</v>
      </c>
      <c r="E63" s="7"/>
      <c r="F63" s="3" t="s">
        <v>17638</v>
      </c>
      <c r="G63" s="3" t="s">
        <v>17639</v>
      </c>
      <c r="H63" s="3" t="s">
        <v>17639</v>
      </c>
      <c r="I63" s="7" t="s">
        <v>1042</v>
      </c>
      <c r="J63" s="3"/>
      <c r="K63" s="3"/>
    </row>
    <row r="64" spans="2:11" ht="15">
      <c r="B64" s="3" t="s">
        <v>1481</v>
      </c>
      <c r="C64" s="3" t="s">
        <v>17640</v>
      </c>
      <c r="D64" s="3" t="s">
        <v>1573</v>
      </c>
      <c r="E64" s="7"/>
      <c r="F64" s="3" t="s">
        <v>17641</v>
      </c>
      <c r="G64" s="3" t="s">
        <v>17642</v>
      </c>
      <c r="H64" s="3" t="s">
        <v>17642</v>
      </c>
      <c r="I64" s="7" t="s">
        <v>1042</v>
      </c>
      <c r="J64" s="3"/>
      <c r="K64" s="3"/>
    </row>
    <row r="65" spans="2:11" ht="15">
      <c r="B65" s="3" t="s">
        <v>1347</v>
      </c>
      <c r="C65" s="3" t="s">
        <v>17643</v>
      </c>
      <c r="D65" s="3" t="s">
        <v>1038</v>
      </c>
      <c r="E65" s="7"/>
      <c r="F65" s="3" t="s">
        <v>17644</v>
      </c>
      <c r="G65" s="3" t="s">
        <v>1032</v>
      </c>
      <c r="H65" s="3" t="s">
        <v>1032</v>
      </c>
      <c r="I65" s="7" t="s">
        <v>1076</v>
      </c>
      <c r="J65" s="3"/>
      <c r="K65" s="3"/>
    </row>
    <row r="66" spans="2:11" ht="15">
      <c r="B66" s="3" t="s">
        <v>1375</v>
      </c>
      <c r="C66" s="3" t="s">
        <v>17645</v>
      </c>
      <c r="D66" s="3" t="s">
        <v>1038</v>
      </c>
      <c r="E66" s="7"/>
      <c r="F66" s="3" t="s">
        <v>1646</v>
      </c>
      <c r="G66" s="3" t="s">
        <v>1647</v>
      </c>
      <c r="H66" s="3" t="s">
        <v>1648</v>
      </c>
      <c r="I66" s="7" t="s">
        <v>1049</v>
      </c>
      <c r="J66" s="3"/>
      <c r="K66" s="3"/>
    </row>
    <row r="67" spans="2:11" ht="15">
      <c r="B67" s="3" t="s">
        <v>1252</v>
      </c>
      <c r="C67" s="3" t="s">
        <v>17646</v>
      </c>
      <c r="D67" s="3" t="s">
        <v>1573</v>
      </c>
      <c r="E67" s="7"/>
      <c r="F67" s="3" t="s">
        <v>1615</v>
      </c>
      <c r="G67" s="3" t="s">
        <v>13412</v>
      </c>
      <c r="H67" s="3" t="s">
        <v>1098</v>
      </c>
      <c r="I67" s="7" t="s">
        <v>1618</v>
      </c>
      <c r="J67" s="3" t="s">
        <v>1043</v>
      </c>
      <c r="K67" s="3" t="s">
        <v>1043</v>
      </c>
    </row>
    <row r="68" spans="2:11" ht="15">
      <c r="B68" s="3" t="s">
        <v>1182</v>
      </c>
      <c r="C68" s="3" t="s">
        <v>17647</v>
      </c>
      <c r="D68" s="3" t="s">
        <v>1038</v>
      </c>
      <c r="E68" s="7"/>
      <c r="F68" s="3" t="s">
        <v>1673</v>
      </c>
      <c r="G68" s="3" t="s">
        <v>1674</v>
      </c>
      <c r="H68" s="3" t="s">
        <v>2359</v>
      </c>
      <c r="I68" s="7"/>
      <c r="J68" s="3"/>
      <c r="K6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6"/>
  <dimension ref="A1:K7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17648</v>
      </c>
      <c r="D4" s="4" t="s">
        <v>1019</v>
      </c>
      <c r="E4" s="3" t="s">
        <v>566</v>
      </c>
    </row>
    <row r="5" spans="1:11" ht="16">
      <c r="B5" s="4" t="s">
        <v>1020</v>
      </c>
      <c r="C5" s="13" t="s">
        <v>569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567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17649</v>
      </c>
      <c r="D9" s="3" t="s">
        <v>1038</v>
      </c>
      <c r="E9" s="7"/>
      <c r="F9" s="3" t="s">
        <v>17650</v>
      </c>
      <c r="G9" s="3" t="s">
        <v>17651</v>
      </c>
      <c r="H9" s="3" t="s">
        <v>17652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17653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17654</v>
      </c>
      <c r="D11" s="3" t="s">
        <v>1038</v>
      </c>
      <c r="E11" s="7"/>
      <c r="F11" s="3" t="s">
        <v>17525</v>
      </c>
      <c r="G11" s="3" t="s">
        <v>17655</v>
      </c>
      <c r="H11" s="3" t="s">
        <v>17656</v>
      </c>
      <c r="I11" s="7" t="s">
        <v>1054</v>
      </c>
      <c r="J11" s="3"/>
      <c r="K11" s="3"/>
    </row>
    <row r="12" spans="1:11" ht="15">
      <c r="B12" s="3" t="s">
        <v>1055</v>
      </c>
      <c r="C12" s="3" t="s">
        <v>17657</v>
      </c>
      <c r="D12" s="3" t="s">
        <v>1038</v>
      </c>
      <c r="E12" s="7"/>
      <c r="F12" s="3" t="s">
        <v>1497</v>
      </c>
      <c r="G12" s="3" t="s">
        <v>1498</v>
      </c>
      <c r="H12" s="3" t="s">
        <v>16956</v>
      </c>
      <c r="I12" s="7" t="s">
        <v>16703</v>
      </c>
      <c r="J12" s="3" t="s">
        <v>1043</v>
      </c>
      <c r="K12" s="3"/>
    </row>
    <row r="13" spans="1:11" ht="15">
      <c r="B13" s="3" t="s">
        <v>1872</v>
      </c>
      <c r="C13" s="3" t="s">
        <v>17658</v>
      </c>
      <c r="D13" s="3" t="s">
        <v>1038</v>
      </c>
      <c r="E13" s="7"/>
      <c r="F13" s="3" t="s">
        <v>17530</v>
      </c>
      <c r="G13" s="3" t="s">
        <v>17531</v>
      </c>
      <c r="H13" s="3" t="s">
        <v>17659</v>
      </c>
      <c r="I13" s="7" t="s">
        <v>1054</v>
      </c>
      <c r="J13" s="3"/>
      <c r="K13" s="3"/>
    </row>
    <row r="14" spans="1:11" ht="15">
      <c r="B14" s="3" t="s">
        <v>1165</v>
      </c>
      <c r="C14" s="3" t="s">
        <v>17660</v>
      </c>
      <c r="D14" s="3" t="s">
        <v>1038</v>
      </c>
      <c r="E14" s="7"/>
      <c r="F14" s="3" t="s">
        <v>1277</v>
      </c>
      <c r="G14" s="3" t="s">
        <v>17540</v>
      </c>
      <c r="H14" s="3" t="s">
        <v>17541</v>
      </c>
      <c r="I14" s="7" t="s">
        <v>1054</v>
      </c>
      <c r="J14" s="3"/>
      <c r="K14" s="3"/>
    </row>
    <row r="15" spans="1:11" ht="15">
      <c r="B15" s="3" t="s">
        <v>1877</v>
      </c>
      <c r="C15" s="3" t="s">
        <v>17661</v>
      </c>
      <c r="D15" s="3" t="s">
        <v>1038</v>
      </c>
      <c r="E15" s="7"/>
      <c r="F15" s="3" t="s">
        <v>3474</v>
      </c>
      <c r="G15" s="3" t="s">
        <v>17543</v>
      </c>
      <c r="H15" s="3" t="s">
        <v>17543</v>
      </c>
      <c r="I15" s="7" t="s">
        <v>1042</v>
      </c>
      <c r="J15" s="3"/>
      <c r="K15" s="3"/>
    </row>
    <row r="16" spans="1:11" ht="15">
      <c r="B16" s="3" t="s">
        <v>1161</v>
      </c>
      <c r="C16" s="3" t="s">
        <v>17662</v>
      </c>
      <c r="D16" s="3" t="s">
        <v>1038</v>
      </c>
      <c r="E16" s="7"/>
      <c r="F16" s="3" t="s">
        <v>1727</v>
      </c>
      <c r="G16" s="3" t="s">
        <v>1728</v>
      </c>
      <c r="H16" s="3" t="s">
        <v>1729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17663</v>
      </c>
      <c r="D17" s="3" t="s">
        <v>1038</v>
      </c>
      <c r="E17" s="7"/>
      <c r="F17" s="3" t="s">
        <v>17534</v>
      </c>
      <c r="G17" s="3" t="s">
        <v>1053</v>
      </c>
      <c r="H17" s="3" t="s">
        <v>1053</v>
      </c>
      <c r="I17" s="7" t="s">
        <v>16703</v>
      </c>
      <c r="J17" s="3"/>
      <c r="K17" s="3"/>
    </row>
    <row r="18" spans="2:11" ht="15">
      <c r="B18" s="3" t="s">
        <v>1582</v>
      </c>
      <c r="C18" s="3" t="s">
        <v>17664</v>
      </c>
      <c r="D18" s="3" t="s">
        <v>1573</v>
      </c>
      <c r="E18" s="7"/>
      <c r="F18" s="3" t="s">
        <v>17641</v>
      </c>
      <c r="G18" s="3" t="s">
        <v>17665</v>
      </c>
      <c r="H18" s="3" t="s">
        <v>17665</v>
      </c>
      <c r="I18" s="7" t="s">
        <v>1618</v>
      </c>
      <c r="J18" s="3"/>
      <c r="K18" s="3"/>
    </row>
    <row r="19" spans="2:11" ht="15">
      <c r="B19" s="3" t="s">
        <v>1886</v>
      </c>
      <c r="C19" s="3" t="s">
        <v>17666</v>
      </c>
      <c r="D19" s="3" t="s">
        <v>1038</v>
      </c>
      <c r="E19" s="7"/>
      <c r="F19" s="3" t="s">
        <v>1632</v>
      </c>
      <c r="G19" s="3" t="s">
        <v>3662</v>
      </c>
      <c r="H19" s="3" t="s">
        <v>3662</v>
      </c>
      <c r="I19" s="7" t="s">
        <v>1042</v>
      </c>
      <c r="J19" s="3"/>
      <c r="K19" s="3"/>
    </row>
    <row r="20" spans="2:11" ht="15">
      <c r="B20" s="3" t="s">
        <v>1890</v>
      </c>
      <c r="C20" s="3" t="s">
        <v>17667</v>
      </c>
      <c r="D20" s="3" t="s">
        <v>1038</v>
      </c>
      <c r="E20" s="7"/>
      <c r="F20" s="3" t="s">
        <v>1637</v>
      </c>
      <c r="G20" s="3" t="s">
        <v>3662</v>
      </c>
      <c r="H20" s="3" t="s">
        <v>3662</v>
      </c>
      <c r="I20" s="7" t="s">
        <v>1042</v>
      </c>
      <c r="J20" s="3"/>
      <c r="K20" s="3"/>
    </row>
    <row r="21" spans="2:11" ht="15">
      <c r="B21" s="3" t="s">
        <v>1619</v>
      </c>
      <c r="C21" s="3" t="s">
        <v>17668</v>
      </c>
      <c r="D21" s="3" t="s">
        <v>1038</v>
      </c>
      <c r="E21" s="7"/>
      <c r="F21" s="3" t="s">
        <v>1569</v>
      </c>
      <c r="G21" s="3" t="s">
        <v>1570</v>
      </c>
      <c r="H21" s="3" t="s">
        <v>1570</v>
      </c>
      <c r="I21" s="7" t="s">
        <v>1042</v>
      </c>
      <c r="J21" s="3"/>
      <c r="K21" s="3"/>
    </row>
    <row r="22" spans="2:11" ht="15">
      <c r="B22" s="3" t="s">
        <v>1895</v>
      </c>
      <c r="C22" s="3" t="s">
        <v>17669</v>
      </c>
      <c r="D22" s="3" t="s">
        <v>1573</v>
      </c>
      <c r="E22" s="7"/>
      <c r="F22" s="3" t="s">
        <v>17553</v>
      </c>
      <c r="G22" s="3" t="s">
        <v>1168</v>
      </c>
      <c r="H22" s="3" t="s">
        <v>1168</v>
      </c>
      <c r="I22" s="7" t="s">
        <v>1618</v>
      </c>
      <c r="J22" s="3"/>
      <c r="K22" s="3"/>
    </row>
    <row r="23" spans="2:11" ht="15">
      <c r="B23" s="3" t="s">
        <v>1588</v>
      </c>
      <c r="C23" s="3" t="s">
        <v>17670</v>
      </c>
      <c r="D23" s="3" t="s">
        <v>1573</v>
      </c>
      <c r="E23" s="7"/>
      <c r="F23" s="3" t="s">
        <v>1465</v>
      </c>
      <c r="G23" s="3" t="s">
        <v>1461</v>
      </c>
      <c r="H23" s="3" t="s">
        <v>1461</v>
      </c>
      <c r="I23" s="7" t="s">
        <v>1042</v>
      </c>
      <c r="J23" s="3"/>
      <c r="K23" s="3"/>
    </row>
    <row r="24" spans="2:11" ht="15">
      <c r="B24" s="3" t="s">
        <v>1899</v>
      </c>
      <c r="C24" s="3" t="s">
        <v>17671</v>
      </c>
      <c r="D24" s="3" t="s">
        <v>1038</v>
      </c>
      <c r="E24" s="7"/>
      <c r="F24" s="3" t="s">
        <v>1469</v>
      </c>
      <c r="G24" s="3" t="s">
        <v>1461</v>
      </c>
      <c r="H24" s="3" t="s">
        <v>1461</v>
      </c>
      <c r="I24" s="7" t="s">
        <v>1042</v>
      </c>
      <c r="J24" s="3"/>
      <c r="K24" s="3"/>
    </row>
    <row r="25" spans="2:11" ht="15">
      <c r="B25" s="3" t="s">
        <v>1902</v>
      </c>
      <c r="C25" s="3" t="s">
        <v>17672</v>
      </c>
      <c r="D25" s="3" t="s">
        <v>1038</v>
      </c>
      <c r="E25" s="7"/>
      <c r="F25" s="3" t="s">
        <v>1208</v>
      </c>
      <c r="G25" s="3" t="s">
        <v>1202</v>
      </c>
      <c r="H25" s="3" t="s">
        <v>1202</v>
      </c>
      <c r="I25" s="7" t="s">
        <v>1042</v>
      </c>
      <c r="J25" s="3"/>
      <c r="K25" s="3"/>
    </row>
    <row r="26" spans="2:11" ht="15">
      <c r="B26" s="3" t="s">
        <v>1146</v>
      </c>
      <c r="C26" s="3" t="s">
        <v>17673</v>
      </c>
      <c r="D26" s="3" t="s">
        <v>1038</v>
      </c>
      <c r="E26" s="7"/>
      <c r="F26" s="3" t="s">
        <v>1212</v>
      </c>
      <c r="G26" s="3" t="s">
        <v>1202</v>
      </c>
      <c r="H26" s="3" t="s">
        <v>1202</v>
      </c>
      <c r="I26" s="7" t="s">
        <v>1042</v>
      </c>
      <c r="J26" s="3"/>
      <c r="K26" s="3"/>
    </row>
    <row r="27" spans="2:11" ht="15">
      <c r="B27" s="3" t="s">
        <v>1906</v>
      </c>
      <c r="C27" s="3" t="s">
        <v>17674</v>
      </c>
      <c r="D27" s="3" t="s">
        <v>1038</v>
      </c>
      <c r="E27" s="7"/>
      <c r="F27" s="3" t="s">
        <v>17559</v>
      </c>
      <c r="G27" s="3" t="s">
        <v>1289</v>
      </c>
      <c r="H27" s="3" t="s">
        <v>1289</v>
      </c>
      <c r="I27" s="7" t="s">
        <v>1042</v>
      </c>
      <c r="J27" s="3"/>
      <c r="K27" s="3"/>
    </row>
    <row r="28" spans="2:11" ht="15">
      <c r="B28" s="3" t="s">
        <v>1909</v>
      </c>
      <c r="C28" s="3" t="s">
        <v>17675</v>
      </c>
      <c r="D28" s="3" t="s">
        <v>1038</v>
      </c>
      <c r="E28" s="7"/>
      <c r="F28" s="3" t="s">
        <v>17561</v>
      </c>
      <c r="G28" s="3" t="s">
        <v>1289</v>
      </c>
      <c r="H28" s="3" t="s">
        <v>1289</v>
      </c>
      <c r="I28" s="7" t="s">
        <v>1042</v>
      </c>
      <c r="J28" s="3"/>
      <c r="K28" s="3"/>
    </row>
    <row r="29" spans="2:11" ht="15">
      <c r="B29" s="3" t="s">
        <v>1301</v>
      </c>
      <c r="C29" s="3" t="s">
        <v>17676</v>
      </c>
      <c r="D29" s="3" t="s">
        <v>1038</v>
      </c>
      <c r="E29" s="7"/>
      <c r="F29" s="3" t="s">
        <v>3732</v>
      </c>
      <c r="G29" s="3" t="s">
        <v>17563</v>
      </c>
      <c r="H29" s="3" t="s">
        <v>17563</v>
      </c>
      <c r="I29" s="7" t="s">
        <v>1042</v>
      </c>
      <c r="J29" s="3"/>
      <c r="K29" s="3"/>
    </row>
    <row r="30" spans="2:11" ht="15">
      <c r="B30" s="3" t="s">
        <v>1912</v>
      </c>
      <c r="C30" s="3" t="s">
        <v>17677</v>
      </c>
      <c r="D30" s="3" t="s">
        <v>1038</v>
      </c>
      <c r="E30" s="7"/>
      <c r="F30" s="3" t="s">
        <v>16755</v>
      </c>
      <c r="G30" s="3" t="s">
        <v>14916</v>
      </c>
      <c r="H30" s="3" t="s">
        <v>17565</v>
      </c>
      <c r="I30" s="7" t="s">
        <v>1042</v>
      </c>
      <c r="J30" s="3"/>
      <c r="K30" s="3"/>
    </row>
    <row r="31" spans="2:11" ht="15">
      <c r="B31" s="3" t="s">
        <v>1140</v>
      </c>
      <c r="C31" s="3" t="s">
        <v>17678</v>
      </c>
      <c r="D31" s="3" t="s">
        <v>1038</v>
      </c>
      <c r="E31" s="7"/>
      <c r="F31" s="3" t="s">
        <v>17567</v>
      </c>
      <c r="G31" s="3" t="s">
        <v>14913</v>
      </c>
      <c r="H31" s="3" t="s">
        <v>17568</v>
      </c>
      <c r="I31" s="7" t="s">
        <v>1042</v>
      </c>
      <c r="J31" s="3"/>
      <c r="K31" s="3"/>
    </row>
    <row r="32" spans="2:11" ht="15">
      <c r="B32" s="3" t="s">
        <v>1169</v>
      </c>
      <c r="C32" s="3" t="s">
        <v>17679</v>
      </c>
      <c r="D32" s="3" t="s">
        <v>1038</v>
      </c>
      <c r="E32" s="7"/>
      <c r="F32" s="3" t="s">
        <v>8777</v>
      </c>
      <c r="G32" s="3" t="s">
        <v>17570</v>
      </c>
      <c r="H32" s="3" t="s">
        <v>17570</v>
      </c>
      <c r="I32" s="7" t="s">
        <v>1042</v>
      </c>
      <c r="J32" s="3"/>
      <c r="K32" s="3"/>
    </row>
    <row r="33" spans="2:11" ht="15">
      <c r="B33" s="3" t="s">
        <v>1319</v>
      </c>
      <c r="C33" s="3" t="s">
        <v>17680</v>
      </c>
      <c r="D33" s="3" t="s">
        <v>1038</v>
      </c>
      <c r="E33" s="7"/>
      <c r="F33" s="3" t="s">
        <v>8781</v>
      </c>
      <c r="G33" s="3" t="s">
        <v>17570</v>
      </c>
      <c r="H33" s="3" t="s">
        <v>17570</v>
      </c>
      <c r="I33" s="7" t="s">
        <v>1042</v>
      </c>
      <c r="J33" s="3"/>
      <c r="K33" s="3"/>
    </row>
    <row r="34" spans="2:11" ht="15">
      <c r="B34" s="3" t="s">
        <v>1472</v>
      </c>
      <c r="C34" s="3" t="s">
        <v>17681</v>
      </c>
      <c r="D34" s="3" t="s">
        <v>1038</v>
      </c>
      <c r="E34" s="7"/>
      <c r="F34" s="3" t="s">
        <v>17682</v>
      </c>
      <c r="G34" s="3" t="s">
        <v>1176</v>
      </c>
      <c r="H34" s="3" t="s">
        <v>1176</v>
      </c>
      <c r="I34" s="7" t="s">
        <v>1042</v>
      </c>
      <c r="J34" s="3"/>
      <c r="K34" s="3"/>
    </row>
    <row r="35" spans="2:11" ht="15">
      <c r="B35" s="3" t="s">
        <v>1567</v>
      </c>
      <c r="C35" s="3" t="s">
        <v>17683</v>
      </c>
      <c r="D35" s="3" t="s">
        <v>1038</v>
      </c>
      <c r="E35" s="7"/>
      <c r="F35" s="3" t="s">
        <v>17684</v>
      </c>
      <c r="G35" s="3" t="s">
        <v>17685</v>
      </c>
      <c r="H35" s="3" t="s">
        <v>17686</v>
      </c>
      <c r="I35" s="7" t="s">
        <v>1042</v>
      </c>
      <c r="J35" s="3"/>
      <c r="K35" s="3"/>
    </row>
    <row r="36" spans="2:11" ht="15">
      <c r="B36" s="3" t="s">
        <v>1681</v>
      </c>
      <c r="C36" s="3" t="s">
        <v>17687</v>
      </c>
      <c r="D36" s="3" t="s">
        <v>1038</v>
      </c>
      <c r="E36" s="7"/>
      <c r="F36" s="3" t="s">
        <v>17688</v>
      </c>
      <c r="G36" s="3" t="s">
        <v>17689</v>
      </c>
      <c r="H36" s="3" t="s">
        <v>17689</v>
      </c>
      <c r="I36" s="7" t="s">
        <v>1042</v>
      </c>
      <c r="J36" s="3"/>
      <c r="K36" s="3"/>
    </row>
    <row r="37" spans="2:11" ht="15">
      <c r="B37" s="3" t="s">
        <v>1392</v>
      </c>
      <c r="C37" s="3" t="s">
        <v>17690</v>
      </c>
      <c r="D37" s="3" t="s">
        <v>1038</v>
      </c>
      <c r="E37" s="7"/>
      <c r="F37" s="3" t="s">
        <v>17691</v>
      </c>
      <c r="G37" s="3" t="s">
        <v>17689</v>
      </c>
      <c r="H37" s="3" t="s">
        <v>17689</v>
      </c>
      <c r="I37" s="7" t="s">
        <v>1054</v>
      </c>
      <c r="J37" s="3"/>
      <c r="K37" s="3"/>
    </row>
    <row r="38" spans="2:11" ht="15">
      <c r="B38" s="3" t="s">
        <v>1380</v>
      </c>
      <c r="C38" s="3" t="s">
        <v>17692</v>
      </c>
      <c r="D38" s="3" t="s">
        <v>1038</v>
      </c>
      <c r="E38" s="7"/>
      <c r="F38" s="3" t="s">
        <v>17693</v>
      </c>
      <c r="G38" s="3" t="s">
        <v>17694</v>
      </c>
      <c r="H38" s="3" t="s">
        <v>17694</v>
      </c>
      <c r="I38" s="7" t="s">
        <v>6527</v>
      </c>
      <c r="J38" s="3"/>
      <c r="K38" s="3"/>
    </row>
    <row r="39" spans="2:11" ht="15">
      <c r="B39" s="3" t="s">
        <v>1388</v>
      </c>
      <c r="C39" s="3" t="s">
        <v>17695</v>
      </c>
      <c r="D39" s="3" t="s">
        <v>1038</v>
      </c>
      <c r="E39" s="7"/>
      <c r="F39" s="3" t="s">
        <v>17696</v>
      </c>
      <c r="G39" s="3" t="s">
        <v>3741</v>
      </c>
      <c r="H39" s="3" t="s">
        <v>3741</v>
      </c>
      <c r="I39" s="7" t="s">
        <v>6527</v>
      </c>
      <c r="J39" s="3"/>
      <c r="K39" s="3"/>
    </row>
    <row r="40" spans="2:11" ht="15">
      <c r="B40" s="3" t="s">
        <v>1384</v>
      </c>
      <c r="C40" s="3" t="s">
        <v>17697</v>
      </c>
      <c r="D40" s="3" t="s">
        <v>1038</v>
      </c>
      <c r="E40" s="7"/>
      <c r="F40" s="3" t="s">
        <v>17698</v>
      </c>
      <c r="G40" s="3" t="s">
        <v>17699</v>
      </c>
      <c r="H40" s="3" t="s">
        <v>17699</v>
      </c>
      <c r="I40" s="7" t="s">
        <v>6527</v>
      </c>
      <c r="J40" s="3"/>
      <c r="K40" s="3"/>
    </row>
    <row r="41" spans="2:11" ht="15">
      <c r="B41" s="3" t="s">
        <v>1448</v>
      </c>
      <c r="C41" s="3" t="s">
        <v>17700</v>
      </c>
      <c r="D41" s="3" t="s">
        <v>1038</v>
      </c>
      <c r="E41" s="7"/>
      <c r="F41" s="3" t="s">
        <v>17701</v>
      </c>
      <c r="G41" s="3" t="s">
        <v>17702</v>
      </c>
      <c r="H41" s="3" t="s">
        <v>17702</v>
      </c>
      <c r="I41" s="7" t="s">
        <v>1054</v>
      </c>
      <c r="J41" s="3"/>
      <c r="K41" s="3"/>
    </row>
    <row r="42" spans="2:11" ht="15">
      <c r="B42" s="3" t="s">
        <v>1223</v>
      </c>
      <c r="C42" s="3" t="s">
        <v>17703</v>
      </c>
      <c r="D42" s="3" t="s">
        <v>1038</v>
      </c>
      <c r="E42" s="7"/>
      <c r="F42" s="3" t="s">
        <v>17704</v>
      </c>
      <c r="G42" s="3" t="s">
        <v>17702</v>
      </c>
      <c r="H42" s="3" t="s">
        <v>17702</v>
      </c>
      <c r="I42" s="7" t="s">
        <v>1054</v>
      </c>
      <c r="J42" s="3"/>
      <c r="K42" s="3"/>
    </row>
    <row r="43" spans="2:11" ht="15">
      <c r="B43" s="3" t="s">
        <v>1215</v>
      </c>
      <c r="C43" s="3" t="s">
        <v>17705</v>
      </c>
      <c r="D43" s="3" t="s">
        <v>1038</v>
      </c>
      <c r="E43" s="7"/>
      <c r="F43" s="3" t="s">
        <v>17632</v>
      </c>
      <c r="G43" s="3" t="s">
        <v>17706</v>
      </c>
      <c r="H43" s="3" t="s">
        <v>17706</v>
      </c>
      <c r="I43" s="7" t="s">
        <v>1042</v>
      </c>
      <c r="J43" s="3"/>
      <c r="K43" s="3"/>
    </row>
    <row r="44" spans="2:11" ht="15">
      <c r="B44" s="3" t="s">
        <v>1219</v>
      </c>
      <c r="C44" s="3" t="s">
        <v>17707</v>
      </c>
      <c r="D44" s="3" t="s">
        <v>1038</v>
      </c>
      <c r="E44" s="7"/>
      <c r="F44" s="3" t="s">
        <v>17636</v>
      </c>
      <c r="G44" s="3" t="s">
        <v>17706</v>
      </c>
      <c r="H44" s="3" t="s">
        <v>17706</v>
      </c>
      <c r="I44" s="7" t="s">
        <v>1042</v>
      </c>
      <c r="J44" s="3"/>
      <c r="K44" s="3"/>
    </row>
    <row r="45" spans="2:11" ht="15">
      <c r="B45" s="3" t="s">
        <v>1227</v>
      </c>
      <c r="C45" s="3" t="s">
        <v>17708</v>
      </c>
      <c r="D45" s="3" t="s">
        <v>1038</v>
      </c>
      <c r="E45" s="7"/>
      <c r="F45" s="3" t="s">
        <v>17607</v>
      </c>
      <c r="G45" s="3" t="s">
        <v>17608</v>
      </c>
      <c r="H45" s="3" t="s">
        <v>17608</v>
      </c>
      <c r="I45" s="7" t="s">
        <v>1042</v>
      </c>
      <c r="J45" s="3"/>
      <c r="K45" s="3"/>
    </row>
    <row r="46" spans="2:11" ht="15">
      <c r="B46" s="3" t="s">
        <v>1191</v>
      </c>
      <c r="C46" s="3" t="s">
        <v>17709</v>
      </c>
      <c r="D46" s="3" t="s">
        <v>1038</v>
      </c>
      <c r="E46" s="7"/>
      <c r="F46" s="3" t="s">
        <v>17610</v>
      </c>
      <c r="G46" s="3" t="s">
        <v>17710</v>
      </c>
      <c r="H46" s="3" t="s">
        <v>17710</v>
      </c>
      <c r="I46" s="7" t="s">
        <v>1042</v>
      </c>
      <c r="J46" s="3"/>
      <c r="K46" s="3"/>
    </row>
    <row r="47" spans="2:11" ht="15">
      <c r="B47" s="3" t="s">
        <v>1195</v>
      </c>
      <c r="C47" s="3" t="s">
        <v>17711</v>
      </c>
      <c r="D47" s="3" t="s">
        <v>1038</v>
      </c>
      <c r="E47" s="7"/>
      <c r="F47" s="3" t="s">
        <v>9016</v>
      </c>
      <c r="G47" s="3" t="s">
        <v>9017</v>
      </c>
      <c r="H47" s="3" t="s">
        <v>9017</v>
      </c>
      <c r="I47" s="7" t="s">
        <v>1042</v>
      </c>
      <c r="J47" s="3"/>
      <c r="K47" s="3"/>
    </row>
    <row r="48" spans="2:11" ht="15">
      <c r="B48" s="3" t="s">
        <v>1187</v>
      </c>
      <c r="C48" s="3" t="s">
        <v>17712</v>
      </c>
      <c r="D48" s="3" t="s">
        <v>1038</v>
      </c>
      <c r="E48" s="7"/>
      <c r="F48" s="3" t="s">
        <v>9019</v>
      </c>
      <c r="G48" s="3" t="s">
        <v>17713</v>
      </c>
      <c r="H48" s="3" t="s">
        <v>17713</v>
      </c>
      <c r="I48" s="7" t="s">
        <v>1049</v>
      </c>
      <c r="J48" s="3"/>
      <c r="K48" s="3"/>
    </row>
    <row r="49" spans="2:11" ht="15">
      <c r="B49" s="3" t="s">
        <v>1416</v>
      </c>
      <c r="C49" s="3" t="s">
        <v>17714</v>
      </c>
      <c r="D49" s="3" t="s">
        <v>1038</v>
      </c>
      <c r="E49" s="7"/>
      <c r="F49" s="3" t="s">
        <v>17715</v>
      </c>
      <c r="G49" s="3" t="s">
        <v>17716</v>
      </c>
      <c r="H49" s="3" t="s">
        <v>17716</v>
      </c>
      <c r="I49" s="7" t="s">
        <v>1042</v>
      </c>
      <c r="J49" s="3"/>
      <c r="K49" s="3"/>
    </row>
    <row r="50" spans="2:11" ht="15">
      <c r="B50" s="3" t="s">
        <v>1916</v>
      </c>
      <c r="C50" s="3" t="s">
        <v>17717</v>
      </c>
      <c r="D50" s="3" t="s">
        <v>1038</v>
      </c>
      <c r="E50" s="7"/>
      <c r="F50" s="3" t="s">
        <v>17718</v>
      </c>
      <c r="G50" s="3" t="s">
        <v>17716</v>
      </c>
      <c r="H50" s="3" t="s">
        <v>17716</v>
      </c>
      <c r="I50" s="7" t="s">
        <v>1042</v>
      </c>
      <c r="J50" s="3"/>
      <c r="K50" s="3"/>
    </row>
    <row r="51" spans="2:11" ht="15">
      <c r="B51" s="3" t="s">
        <v>1424</v>
      </c>
      <c r="C51" s="3" t="s">
        <v>17719</v>
      </c>
      <c r="D51" s="3" t="s">
        <v>1038</v>
      </c>
      <c r="E51" s="7"/>
      <c r="F51" s="3" t="s">
        <v>17613</v>
      </c>
      <c r="G51" s="3" t="s">
        <v>17614</v>
      </c>
      <c r="H51" s="3" t="s">
        <v>17614</v>
      </c>
      <c r="I51" s="7" t="s">
        <v>1042</v>
      </c>
      <c r="J51" s="3"/>
      <c r="K51" s="3"/>
    </row>
    <row r="52" spans="2:11" ht="15">
      <c r="B52" s="3" t="s">
        <v>1428</v>
      </c>
      <c r="C52" s="3" t="s">
        <v>17720</v>
      </c>
      <c r="D52" s="3" t="s">
        <v>1038</v>
      </c>
      <c r="E52" s="7"/>
      <c r="F52" s="3" t="s">
        <v>17616</v>
      </c>
      <c r="G52" s="3" t="s">
        <v>17614</v>
      </c>
      <c r="H52" s="3" t="s">
        <v>17614</v>
      </c>
      <c r="I52" s="7" t="s">
        <v>1042</v>
      </c>
      <c r="J52" s="3"/>
      <c r="K52" s="3"/>
    </row>
    <row r="53" spans="2:11" ht="15">
      <c r="B53" s="3" t="s">
        <v>1420</v>
      </c>
      <c r="C53" s="3" t="s">
        <v>17721</v>
      </c>
      <c r="D53" s="3" t="s">
        <v>1038</v>
      </c>
      <c r="E53" s="7"/>
      <c r="F53" s="3" t="s">
        <v>17618</v>
      </c>
      <c r="G53" s="3" t="s">
        <v>17619</v>
      </c>
      <c r="H53" s="3" t="s">
        <v>17619</v>
      </c>
      <c r="I53" s="7" t="s">
        <v>1042</v>
      </c>
      <c r="J53" s="3"/>
      <c r="K53" s="3"/>
    </row>
    <row r="54" spans="2:11" ht="15">
      <c r="B54" s="3" t="s">
        <v>1571</v>
      </c>
      <c r="C54" s="3" t="s">
        <v>17722</v>
      </c>
      <c r="D54" s="3" t="s">
        <v>1038</v>
      </c>
      <c r="E54" s="7"/>
      <c r="F54" s="3" t="s">
        <v>17621</v>
      </c>
      <c r="G54" s="3" t="s">
        <v>17619</v>
      </c>
      <c r="H54" s="3" t="s">
        <v>17619</v>
      </c>
      <c r="I54" s="7" t="s">
        <v>1042</v>
      </c>
      <c r="J54" s="3"/>
      <c r="K54" s="3"/>
    </row>
    <row r="55" spans="2:11" ht="15">
      <c r="B55" s="3" t="s">
        <v>1765</v>
      </c>
      <c r="C55" s="3" t="s">
        <v>17723</v>
      </c>
      <c r="D55" s="3" t="s">
        <v>1038</v>
      </c>
      <c r="E55" s="7"/>
      <c r="F55" s="3" t="s">
        <v>17724</v>
      </c>
      <c r="G55" s="3" t="s">
        <v>17725</v>
      </c>
      <c r="H55" s="3" t="s">
        <v>17726</v>
      </c>
      <c r="I55" s="7" t="s">
        <v>1042</v>
      </c>
      <c r="J55" s="3"/>
      <c r="K55" s="3"/>
    </row>
    <row r="56" spans="2:11" ht="15">
      <c r="B56" s="3" t="s">
        <v>1920</v>
      </c>
      <c r="C56" s="3" t="s">
        <v>17727</v>
      </c>
      <c r="D56" s="3" t="s">
        <v>1038</v>
      </c>
      <c r="E56" s="7"/>
      <c r="F56" s="3" t="s">
        <v>17728</v>
      </c>
      <c r="G56" s="3" t="s">
        <v>17725</v>
      </c>
      <c r="H56" s="3" t="s">
        <v>17726</v>
      </c>
      <c r="I56" s="7" t="s">
        <v>1042</v>
      </c>
      <c r="J56" s="3"/>
      <c r="K56" s="3"/>
    </row>
    <row r="57" spans="2:11" ht="15">
      <c r="B57" s="3" t="s">
        <v>1924</v>
      </c>
      <c r="C57" s="3" t="s">
        <v>17729</v>
      </c>
      <c r="D57" s="3" t="s">
        <v>1066</v>
      </c>
      <c r="E57" s="7" t="s">
        <v>1095</v>
      </c>
      <c r="F57" s="3" t="s">
        <v>17730</v>
      </c>
      <c r="G57" s="3" t="s">
        <v>17731</v>
      </c>
      <c r="H57" s="3" t="s">
        <v>17731</v>
      </c>
      <c r="I57" s="7" t="s">
        <v>1042</v>
      </c>
      <c r="J57" s="3"/>
      <c r="K57" s="3"/>
    </row>
    <row r="58" spans="2:11" ht="15">
      <c r="B58" s="3" t="s">
        <v>1928</v>
      </c>
      <c r="C58" s="3" t="s">
        <v>17732</v>
      </c>
      <c r="D58" s="3" t="s">
        <v>1066</v>
      </c>
      <c r="E58" s="7" t="s">
        <v>1095</v>
      </c>
      <c r="F58" s="3" t="s">
        <v>17733</v>
      </c>
      <c r="G58" s="3" t="s">
        <v>17734</v>
      </c>
      <c r="H58" s="3" t="s">
        <v>17734</v>
      </c>
      <c r="I58" s="7" t="s">
        <v>1042</v>
      </c>
      <c r="J58" s="3"/>
      <c r="K58" s="3"/>
    </row>
    <row r="59" spans="2:11" ht="15">
      <c r="B59" s="3" t="s">
        <v>1931</v>
      </c>
      <c r="C59" s="3" t="s">
        <v>17735</v>
      </c>
      <c r="D59" s="3" t="s">
        <v>1066</v>
      </c>
      <c r="E59" s="7" t="s">
        <v>1095</v>
      </c>
      <c r="F59" s="3" t="s">
        <v>17736</v>
      </c>
      <c r="G59" s="3" t="s">
        <v>17737</v>
      </c>
      <c r="H59" s="3" t="s">
        <v>17737</v>
      </c>
      <c r="I59" s="7" t="s">
        <v>1042</v>
      </c>
      <c r="J59" s="3"/>
      <c r="K59" s="3"/>
    </row>
    <row r="60" spans="2:11" ht="15">
      <c r="B60" s="3" t="s">
        <v>1934</v>
      </c>
      <c r="C60" s="3" t="s">
        <v>17738</v>
      </c>
      <c r="D60" s="3" t="s">
        <v>1066</v>
      </c>
      <c r="E60" s="7" t="s">
        <v>1095</v>
      </c>
      <c r="F60" s="3" t="s">
        <v>17739</v>
      </c>
      <c r="G60" s="3" t="s">
        <v>17740</v>
      </c>
      <c r="H60" s="3" t="s">
        <v>17740</v>
      </c>
      <c r="I60" s="7" t="s">
        <v>1042</v>
      </c>
      <c r="J60" s="3"/>
      <c r="K60" s="3"/>
    </row>
    <row r="61" spans="2:11" ht="15">
      <c r="B61" s="3" t="s">
        <v>1938</v>
      </c>
      <c r="C61" s="3" t="s">
        <v>17741</v>
      </c>
      <c r="D61" s="3" t="s">
        <v>1066</v>
      </c>
      <c r="E61" s="7" t="s">
        <v>1095</v>
      </c>
      <c r="F61" s="3" t="s">
        <v>17742</v>
      </c>
      <c r="G61" s="3" t="s">
        <v>17743</v>
      </c>
      <c r="H61" s="3" t="s">
        <v>17743</v>
      </c>
      <c r="I61" s="7" t="s">
        <v>1042</v>
      </c>
      <c r="J61" s="3"/>
      <c r="K61" s="3"/>
    </row>
    <row r="62" spans="2:11" ht="15">
      <c r="B62" s="3" t="s">
        <v>1942</v>
      </c>
      <c r="C62" s="3" t="s">
        <v>17744</v>
      </c>
      <c r="D62" s="3" t="s">
        <v>1066</v>
      </c>
      <c r="E62" s="7" t="s">
        <v>1095</v>
      </c>
      <c r="F62" s="3" t="s">
        <v>17745</v>
      </c>
      <c r="G62" s="3" t="s">
        <v>17746</v>
      </c>
      <c r="H62" s="3" t="s">
        <v>17746</v>
      </c>
      <c r="I62" s="7" t="s">
        <v>1042</v>
      </c>
      <c r="J62" s="3"/>
      <c r="K62" s="3"/>
    </row>
    <row r="63" spans="2:11" ht="15">
      <c r="B63" s="3" t="s">
        <v>1495</v>
      </c>
      <c r="C63" s="3" t="s">
        <v>17747</v>
      </c>
      <c r="D63" s="3" t="s">
        <v>1038</v>
      </c>
      <c r="E63" s="7"/>
      <c r="F63" s="3" t="s">
        <v>17748</v>
      </c>
      <c r="G63" s="3" t="s">
        <v>17749</v>
      </c>
      <c r="H63" s="3" t="s">
        <v>17749</v>
      </c>
      <c r="I63" s="7" t="s">
        <v>1076</v>
      </c>
      <c r="J63" s="3"/>
      <c r="K63" s="3"/>
    </row>
    <row r="64" spans="2:11" ht="15">
      <c r="B64" s="3" t="s">
        <v>1481</v>
      </c>
      <c r="C64" s="3" t="s">
        <v>17750</v>
      </c>
      <c r="D64" s="3" t="s">
        <v>1573</v>
      </c>
      <c r="E64" s="7"/>
      <c r="F64" s="3" t="s">
        <v>17751</v>
      </c>
      <c r="G64" s="3" t="s">
        <v>17752</v>
      </c>
      <c r="H64" s="3" t="s">
        <v>17752</v>
      </c>
      <c r="I64" s="7" t="s">
        <v>1618</v>
      </c>
      <c r="J64" s="3"/>
      <c r="K64" s="3"/>
    </row>
    <row r="65" spans="2:11" ht="15">
      <c r="B65" s="3" t="s">
        <v>1347</v>
      </c>
      <c r="C65" s="3" t="s">
        <v>17753</v>
      </c>
      <c r="D65" s="3" t="s">
        <v>1038</v>
      </c>
      <c r="E65" s="7"/>
      <c r="F65" s="3" t="s">
        <v>17754</v>
      </c>
      <c r="G65" s="3" t="s">
        <v>17755</v>
      </c>
      <c r="H65" s="3" t="s">
        <v>17755</v>
      </c>
      <c r="I65" s="7" t="s">
        <v>16703</v>
      </c>
      <c r="J65" s="3"/>
      <c r="K65" s="3"/>
    </row>
    <row r="66" spans="2:11" ht="15">
      <c r="B66" s="3" t="s">
        <v>1375</v>
      </c>
      <c r="C66" s="3" t="s">
        <v>17756</v>
      </c>
      <c r="D66" s="3" t="s">
        <v>1038</v>
      </c>
      <c r="E66" s="7"/>
      <c r="F66" s="3" t="s">
        <v>17757</v>
      </c>
      <c r="G66" s="3" t="s">
        <v>17755</v>
      </c>
      <c r="H66" s="3" t="s">
        <v>17755</v>
      </c>
      <c r="I66" s="7" t="s">
        <v>16703</v>
      </c>
      <c r="J66" s="3"/>
      <c r="K66" s="3"/>
    </row>
    <row r="67" spans="2:11" ht="15">
      <c r="B67" s="3" t="s">
        <v>1252</v>
      </c>
      <c r="C67" s="3" t="s">
        <v>17758</v>
      </c>
      <c r="D67" s="3" t="s">
        <v>1038</v>
      </c>
      <c r="E67" s="7"/>
      <c r="F67" s="3" t="s">
        <v>17759</v>
      </c>
      <c r="G67" s="3" t="s">
        <v>17760</v>
      </c>
      <c r="H67" s="3" t="s">
        <v>17760</v>
      </c>
      <c r="I67" s="7" t="s">
        <v>1042</v>
      </c>
      <c r="J67" s="3"/>
      <c r="K67" s="3"/>
    </row>
    <row r="68" spans="2:11" ht="15">
      <c r="B68" s="3" t="s">
        <v>1182</v>
      </c>
      <c r="C68" s="3" t="s">
        <v>17761</v>
      </c>
      <c r="D68" s="3" t="s">
        <v>1066</v>
      </c>
      <c r="E68" s="7" t="s">
        <v>1095</v>
      </c>
      <c r="F68" s="3" t="s">
        <v>17762</v>
      </c>
      <c r="G68" s="3" t="s">
        <v>17763</v>
      </c>
      <c r="H68" s="3" t="s">
        <v>17763</v>
      </c>
      <c r="I68" s="7" t="s">
        <v>1042</v>
      </c>
      <c r="J68" s="3"/>
      <c r="K68" s="3"/>
    </row>
    <row r="69" spans="2:11" ht="15">
      <c r="B69" s="3" t="s">
        <v>1592</v>
      </c>
      <c r="C69" s="3" t="s">
        <v>17764</v>
      </c>
      <c r="D69" s="3" t="s">
        <v>1066</v>
      </c>
      <c r="E69" s="7" t="s">
        <v>1095</v>
      </c>
      <c r="F69" s="3" t="s">
        <v>17765</v>
      </c>
      <c r="G69" s="3" t="s">
        <v>17766</v>
      </c>
      <c r="H69" s="3" t="s">
        <v>17766</v>
      </c>
      <c r="I69" s="7" t="s">
        <v>1042</v>
      </c>
      <c r="J69" s="3"/>
      <c r="K69" s="3"/>
    </row>
    <row r="70" spans="2:11" ht="15">
      <c r="B70" s="3" t="s">
        <v>1476</v>
      </c>
      <c r="C70" s="3" t="s">
        <v>17767</v>
      </c>
      <c r="D70" s="3" t="s">
        <v>1038</v>
      </c>
      <c r="E70" s="7"/>
      <c r="F70" s="3" t="s">
        <v>17768</v>
      </c>
      <c r="G70" s="3" t="s">
        <v>17769</v>
      </c>
      <c r="H70" s="3" t="s">
        <v>17769</v>
      </c>
      <c r="I70" s="7" t="s">
        <v>16703</v>
      </c>
      <c r="J70" s="3"/>
      <c r="K70" s="3"/>
    </row>
    <row r="71" spans="2:11" ht="15">
      <c r="B71" s="3" t="s">
        <v>1676</v>
      </c>
      <c r="C71" s="3" t="s">
        <v>17770</v>
      </c>
      <c r="D71" s="3" t="s">
        <v>1038</v>
      </c>
      <c r="E71" s="7"/>
      <c r="F71" s="3" t="s">
        <v>17771</v>
      </c>
      <c r="G71" s="3" t="s">
        <v>17769</v>
      </c>
      <c r="H71" s="3" t="s">
        <v>17769</v>
      </c>
      <c r="I71" s="7" t="s">
        <v>16703</v>
      </c>
      <c r="J71" s="3"/>
      <c r="K71" s="3"/>
    </row>
    <row r="72" spans="2:11" ht="15">
      <c r="B72" s="3" t="s">
        <v>1362</v>
      </c>
      <c r="C72" s="3" t="s">
        <v>17772</v>
      </c>
      <c r="D72" s="3" t="s">
        <v>1573</v>
      </c>
      <c r="E72" s="7"/>
      <c r="F72" s="3" t="s">
        <v>2990</v>
      </c>
      <c r="G72" s="3" t="s">
        <v>4787</v>
      </c>
      <c r="H72" s="3" t="s">
        <v>4787</v>
      </c>
      <c r="I72" s="7" t="s">
        <v>1618</v>
      </c>
      <c r="J72" s="3"/>
      <c r="K72" s="3"/>
    </row>
    <row r="73" spans="2:11" ht="15">
      <c r="B73" s="3" t="s">
        <v>1126</v>
      </c>
      <c r="C73" s="3" t="s">
        <v>17773</v>
      </c>
      <c r="D73" s="3" t="s">
        <v>1038</v>
      </c>
      <c r="E73" s="7"/>
      <c r="F73" s="3" t="s">
        <v>17644</v>
      </c>
      <c r="G73" s="3" t="s">
        <v>1032</v>
      </c>
      <c r="H73" s="3" t="s">
        <v>1032</v>
      </c>
      <c r="I73" s="7" t="s">
        <v>1076</v>
      </c>
      <c r="J73" s="3"/>
      <c r="K73" s="3"/>
    </row>
    <row r="74" spans="2:11" ht="15">
      <c r="B74" s="3" t="s">
        <v>1725</v>
      </c>
      <c r="C74" s="3" t="s">
        <v>17774</v>
      </c>
      <c r="D74" s="3" t="s">
        <v>1038</v>
      </c>
      <c r="E74" s="7"/>
      <c r="F74" s="3" t="s">
        <v>1646</v>
      </c>
      <c r="G74" s="3" t="s">
        <v>1647</v>
      </c>
      <c r="H74" s="3" t="s">
        <v>1648</v>
      </c>
      <c r="I74" s="7" t="s">
        <v>1049</v>
      </c>
      <c r="J74" s="3"/>
      <c r="K74" s="3"/>
    </row>
    <row r="75" spans="2:11" ht="15">
      <c r="B75" s="3" t="s">
        <v>1173</v>
      </c>
      <c r="C75" s="3" t="s">
        <v>17775</v>
      </c>
      <c r="D75" s="3" t="s">
        <v>1573</v>
      </c>
      <c r="E75" s="7"/>
      <c r="F75" s="3" t="s">
        <v>1615</v>
      </c>
      <c r="G75" s="3" t="s">
        <v>13412</v>
      </c>
      <c r="H75" s="3" t="s">
        <v>1098</v>
      </c>
      <c r="I75" s="7" t="s">
        <v>1618</v>
      </c>
      <c r="J75" s="3" t="s">
        <v>1043</v>
      </c>
      <c r="K75" s="3" t="s">
        <v>1043</v>
      </c>
    </row>
    <row r="76" spans="2:11" ht="15">
      <c r="B76" s="3" t="s">
        <v>1452</v>
      </c>
      <c r="C76" s="3" t="s">
        <v>17776</v>
      </c>
      <c r="D76" s="3" t="s">
        <v>1038</v>
      </c>
      <c r="E76" s="7"/>
      <c r="F76" s="3" t="s">
        <v>1673</v>
      </c>
      <c r="G76" s="3" t="s">
        <v>1674</v>
      </c>
      <c r="H76" s="3" t="s">
        <v>2359</v>
      </c>
      <c r="I76" s="7"/>
      <c r="J76" s="3"/>
      <c r="K7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7"/>
  <dimension ref="A1:K6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17777</v>
      </c>
      <c r="D4" s="4" t="s">
        <v>1019</v>
      </c>
      <c r="E4" s="3" t="s">
        <v>570</v>
      </c>
    </row>
    <row r="5" spans="1:11" ht="16">
      <c r="B5" s="4" t="s">
        <v>1020</v>
      </c>
      <c r="C5" s="13" t="s">
        <v>573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571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17778</v>
      </c>
      <c r="D9" s="3" t="s">
        <v>1038</v>
      </c>
      <c r="E9" s="7"/>
      <c r="F9" s="3" t="s">
        <v>17779</v>
      </c>
      <c r="G9" s="3" t="s">
        <v>17651</v>
      </c>
      <c r="H9" s="3" t="s">
        <v>17780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17781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17782</v>
      </c>
      <c r="D11" s="3" t="s">
        <v>1038</v>
      </c>
      <c r="E11" s="7"/>
      <c r="F11" s="3" t="s">
        <v>17650</v>
      </c>
      <c r="G11" s="3" t="s">
        <v>17783</v>
      </c>
      <c r="H11" s="3" t="s">
        <v>17784</v>
      </c>
      <c r="I11" s="7" t="s">
        <v>1054</v>
      </c>
      <c r="J11" s="3"/>
      <c r="K11" s="3"/>
    </row>
    <row r="12" spans="1:11" ht="15">
      <c r="B12" s="3" t="s">
        <v>1055</v>
      </c>
      <c r="C12" s="3" t="s">
        <v>17785</v>
      </c>
      <c r="D12" s="3" t="s">
        <v>1038</v>
      </c>
      <c r="E12" s="7"/>
      <c r="F12" s="3" t="s">
        <v>1497</v>
      </c>
      <c r="G12" s="3" t="s">
        <v>1498</v>
      </c>
      <c r="H12" s="3" t="s">
        <v>16956</v>
      </c>
      <c r="I12" s="7" t="s">
        <v>16703</v>
      </c>
      <c r="J12" s="3" t="s">
        <v>1043</v>
      </c>
      <c r="K12" s="3"/>
    </row>
    <row r="13" spans="1:11" ht="15">
      <c r="B13" s="3" t="s">
        <v>1872</v>
      </c>
      <c r="C13" s="3" t="s">
        <v>17786</v>
      </c>
      <c r="D13" s="3" t="s">
        <v>1038</v>
      </c>
      <c r="E13" s="7"/>
      <c r="F13" s="3" t="s">
        <v>17530</v>
      </c>
      <c r="G13" s="3" t="s">
        <v>17531</v>
      </c>
      <c r="H13" s="3" t="s">
        <v>17659</v>
      </c>
      <c r="I13" s="7" t="s">
        <v>1054</v>
      </c>
      <c r="J13" s="3"/>
      <c r="K13" s="3"/>
    </row>
    <row r="14" spans="1:11" ht="15">
      <c r="B14" s="3" t="s">
        <v>1165</v>
      </c>
      <c r="C14" s="3" t="s">
        <v>17787</v>
      </c>
      <c r="D14" s="3" t="s">
        <v>1038</v>
      </c>
      <c r="E14" s="7"/>
      <c r="F14" s="3" t="s">
        <v>1277</v>
      </c>
      <c r="G14" s="3" t="s">
        <v>17540</v>
      </c>
      <c r="H14" s="3" t="s">
        <v>17541</v>
      </c>
      <c r="I14" s="7" t="s">
        <v>1054</v>
      </c>
      <c r="J14" s="3"/>
      <c r="K14" s="3"/>
    </row>
    <row r="15" spans="1:11" ht="15">
      <c r="B15" s="3" t="s">
        <v>1877</v>
      </c>
      <c r="C15" s="3" t="s">
        <v>17788</v>
      </c>
      <c r="D15" s="3" t="s">
        <v>1038</v>
      </c>
      <c r="E15" s="7"/>
      <c r="F15" s="3" t="s">
        <v>3474</v>
      </c>
      <c r="G15" s="3" t="s">
        <v>17543</v>
      </c>
      <c r="H15" s="3" t="s">
        <v>17543</v>
      </c>
      <c r="I15" s="7" t="s">
        <v>1042</v>
      </c>
      <c r="J15" s="3"/>
      <c r="K15" s="3"/>
    </row>
    <row r="16" spans="1:11" ht="15">
      <c r="B16" s="3" t="s">
        <v>1161</v>
      </c>
      <c r="C16" s="3" t="s">
        <v>17789</v>
      </c>
      <c r="D16" s="3" t="s">
        <v>1038</v>
      </c>
      <c r="E16" s="7"/>
      <c r="F16" s="3" t="s">
        <v>1727</v>
      </c>
      <c r="G16" s="3" t="s">
        <v>1728</v>
      </c>
      <c r="H16" s="3" t="s">
        <v>1729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17790</v>
      </c>
      <c r="D17" s="3" t="s">
        <v>1038</v>
      </c>
      <c r="E17" s="7"/>
      <c r="F17" s="3" t="s">
        <v>17534</v>
      </c>
      <c r="G17" s="3" t="s">
        <v>1053</v>
      </c>
      <c r="H17" s="3" t="s">
        <v>1053</v>
      </c>
      <c r="I17" s="7" t="s">
        <v>16703</v>
      </c>
      <c r="J17" s="3"/>
      <c r="K17" s="3"/>
    </row>
    <row r="18" spans="2:11" ht="15">
      <c r="B18" s="3" t="s">
        <v>1582</v>
      </c>
      <c r="C18" s="3" t="s">
        <v>17791</v>
      </c>
      <c r="D18" s="3" t="s">
        <v>1038</v>
      </c>
      <c r="E18" s="7"/>
      <c r="F18" s="3" t="s">
        <v>17792</v>
      </c>
      <c r="G18" s="3" t="s">
        <v>17793</v>
      </c>
      <c r="H18" s="3" t="s">
        <v>17793</v>
      </c>
      <c r="I18" s="7" t="s">
        <v>1042</v>
      </c>
      <c r="J18" s="3"/>
      <c r="K18" s="3"/>
    </row>
    <row r="19" spans="2:11" ht="15">
      <c r="B19" s="3" t="s">
        <v>1886</v>
      </c>
      <c r="C19" s="3" t="s">
        <v>17794</v>
      </c>
      <c r="D19" s="3" t="s">
        <v>1038</v>
      </c>
      <c r="E19" s="7"/>
      <c r="F19" s="3" t="s">
        <v>17795</v>
      </c>
      <c r="G19" s="3" t="s">
        <v>17796</v>
      </c>
      <c r="H19" s="3" t="s">
        <v>17796</v>
      </c>
      <c r="I19" s="7" t="s">
        <v>16703</v>
      </c>
      <c r="J19" s="3"/>
      <c r="K19" s="3"/>
    </row>
    <row r="20" spans="2:11" ht="15">
      <c r="B20" s="3" t="s">
        <v>1890</v>
      </c>
      <c r="C20" s="3" t="s">
        <v>17797</v>
      </c>
      <c r="D20" s="3" t="s">
        <v>1038</v>
      </c>
      <c r="E20" s="7"/>
      <c r="F20" s="3" t="s">
        <v>17798</v>
      </c>
      <c r="G20" s="3" t="s">
        <v>17796</v>
      </c>
      <c r="H20" s="3" t="s">
        <v>17796</v>
      </c>
      <c r="I20" s="7" t="s">
        <v>16703</v>
      </c>
      <c r="J20" s="3"/>
      <c r="K20" s="3"/>
    </row>
    <row r="21" spans="2:11" ht="15">
      <c r="B21" s="3" t="s">
        <v>1619</v>
      </c>
      <c r="C21" s="3" t="s">
        <v>17799</v>
      </c>
      <c r="D21" s="3" t="s">
        <v>1573</v>
      </c>
      <c r="E21" s="7"/>
      <c r="F21" s="3" t="s">
        <v>17800</v>
      </c>
      <c r="G21" s="3" t="s">
        <v>17801</v>
      </c>
      <c r="H21" s="3" t="s">
        <v>17801</v>
      </c>
      <c r="I21" s="7" t="s">
        <v>1618</v>
      </c>
      <c r="J21" s="3"/>
      <c r="K21" s="3"/>
    </row>
    <row r="22" spans="2:11" ht="15">
      <c r="B22" s="3" t="s">
        <v>1895</v>
      </c>
      <c r="C22" s="3" t="s">
        <v>17802</v>
      </c>
      <c r="D22" s="3" t="s">
        <v>1573</v>
      </c>
      <c r="E22" s="7"/>
      <c r="F22" s="3" t="s">
        <v>17803</v>
      </c>
      <c r="G22" s="3" t="s">
        <v>17804</v>
      </c>
      <c r="H22" s="3" t="s">
        <v>17804</v>
      </c>
      <c r="I22" s="7" t="s">
        <v>1618</v>
      </c>
      <c r="J22" s="3"/>
      <c r="K22" s="3"/>
    </row>
    <row r="23" spans="2:11" ht="15">
      <c r="B23" s="3" t="s">
        <v>1588</v>
      </c>
      <c r="C23" s="3" t="s">
        <v>17805</v>
      </c>
      <c r="D23" s="3" t="s">
        <v>1038</v>
      </c>
      <c r="E23" s="7"/>
      <c r="F23" s="3" t="s">
        <v>17607</v>
      </c>
      <c r="G23" s="3" t="s">
        <v>17608</v>
      </c>
      <c r="H23" s="3" t="s">
        <v>17608</v>
      </c>
      <c r="I23" s="7" t="s">
        <v>1042</v>
      </c>
      <c r="J23" s="3"/>
      <c r="K23" s="3"/>
    </row>
    <row r="24" spans="2:11" ht="15">
      <c r="B24" s="3" t="s">
        <v>1899</v>
      </c>
      <c r="C24" s="3" t="s">
        <v>17806</v>
      </c>
      <c r="D24" s="3" t="s">
        <v>1038</v>
      </c>
      <c r="E24" s="7"/>
      <c r="F24" s="3" t="s">
        <v>17610</v>
      </c>
      <c r="G24" s="3" t="s">
        <v>17710</v>
      </c>
      <c r="H24" s="3" t="s">
        <v>17710</v>
      </c>
      <c r="I24" s="7" t="s">
        <v>1042</v>
      </c>
      <c r="J24" s="3"/>
      <c r="K24" s="3"/>
    </row>
    <row r="25" spans="2:11" ht="15">
      <c r="B25" s="3" t="s">
        <v>1902</v>
      </c>
      <c r="C25" s="3" t="s">
        <v>17807</v>
      </c>
      <c r="D25" s="3" t="s">
        <v>1038</v>
      </c>
      <c r="E25" s="7"/>
      <c r="F25" s="3" t="s">
        <v>17808</v>
      </c>
      <c r="G25" s="3" t="s">
        <v>17809</v>
      </c>
      <c r="H25" s="3" t="s">
        <v>17809</v>
      </c>
      <c r="I25" s="7" t="s">
        <v>1042</v>
      </c>
      <c r="J25" s="3"/>
      <c r="K25" s="3"/>
    </row>
    <row r="26" spans="2:11" ht="15">
      <c r="B26" s="3" t="s">
        <v>1146</v>
      </c>
      <c r="C26" s="3" t="s">
        <v>17810</v>
      </c>
      <c r="D26" s="3" t="s">
        <v>1038</v>
      </c>
      <c r="E26" s="7"/>
      <c r="F26" s="3" t="s">
        <v>17811</v>
      </c>
      <c r="G26" s="3" t="s">
        <v>17812</v>
      </c>
      <c r="H26" s="3" t="s">
        <v>17812</v>
      </c>
      <c r="I26" s="7" t="s">
        <v>1042</v>
      </c>
      <c r="J26" s="3"/>
      <c r="K26" s="3"/>
    </row>
    <row r="27" spans="2:11" ht="15">
      <c r="B27" s="3" t="s">
        <v>1906</v>
      </c>
      <c r="C27" s="3" t="s">
        <v>17813</v>
      </c>
      <c r="D27" s="3" t="s">
        <v>1038</v>
      </c>
      <c r="E27" s="7"/>
      <c r="F27" s="3" t="s">
        <v>17814</v>
      </c>
      <c r="G27" s="3" t="s">
        <v>17815</v>
      </c>
      <c r="H27" s="3" t="s">
        <v>17815</v>
      </c>
      <c r="I27" s="7" t="s">
        <v>1042</v>
      </c>
      <c r="J27" s="3"/>
      <c r="K27" s="3"/>
    </row>
    <row r="28" spans="2:11" ht="15">
      <c r="B28" s="3" t="s">
        <v>1909</v>
      </c>
      <c r="C28" s="3" t="s">
        <v>17816</v>
      </c>
      <c r="D28" s="3" t="s">
        <v>1038</v>
      </c>
      <c r="E28" s="7"/>
      <c r="F28" s="3" t="s">
        <v>17817</v>
      </c>
      <c r="G28" s="3" t="s">
        <v>17818</v>
      </c>
      <c r="H28" s="3" t="s">
        <v>17818</v>
      </c>
      <c r="I28" s="7" t="s">
        <v>1042</v>
      </c>
      <c r="J28" s="3"/>
      <c r="K28" s="3"/>
    </row>
    <row r="29" spans="2:11" ht="15">
      <c r="B29" s="3" t="s">
        <v>1301</v>
      </c>
      <c r="C29" s="3" t="s">
        <v>17819</v>
      </c>
      <c r="D29" s="3" t="s">
        <v>1038</v>
      </c>
      <c r="E29" s="7"/>
      <c r="F29" s="3" t="s">
        <v>17820</v>
      </c>
      <c r="G29" s="3" t="s">
        <v>17821</v>
      </c>
      <c r="H29" s="3" t="s">
        <v>17821</v>
      </c>
      <c r="I29" s="7" t="s">
        <v>1042</v>
      </c>
      <c r="J29" s="3"/>
      <c r="K29" s="3"/>
    </row>
    <row r="30" spans="2:11" ht="15">
      <c r="B30" s="3" t="s">
        <v>1912</v>
      </c>
      <c r="C30" s="3" t="s">
        <v>17822</v>
      </c>
      <c r="D30" s="3" t="s">
        <v>1038</v>
      </c>
      <c r="E30" s="7"/>
      <c r="F30" s="3" t="s">
        <v>17823</v>
      </c>
      <c r="G30" s="3" t="s">
        <v>17824</v>
      </c>
      <c r="H30" s="3" t="s">
        <v>17824</v>
      </c>
      <c r="I30" s="7" t="s">
        <v>1042</v>
      </c>
      <c r="J30" s="3"/>
      <c r="K30" s="3"/>
    </row>
    <row r="31" spans="2:11" ht="15">
      <c r="B31" s="3" t="s">
        <v>1140</v>
      </c>
      <c r="C31" s="3" t="s">
        <v>17825</v>
      </c>
      <c r="D31" s="3" t="s">
        <v>1038</v>
      </c>
      <c r="E31" s="7"/>
      <c r="F31" s="3" t="s">
        <v>17826</v>
      </c>
      <c r="G31" s="3" t="s">
        <v>17827</v>
      </c>
      <c r="H31" s="3" t="s">
        <v>17827</v>
      </c>
      <c r="I31" s="7" t="s">
        <v>1042</v>
      </c>
      <c r="J31" s="3"/>
      <c r="K31" s="3"/>
    </row>
    <row r="32" spans="2:11" ht="15">
      <c r="B32" s="3" t="s">
        <v>1169</v>
      </c>
      <c r="C32" s="3" t="s">
        <v>17828</v>
      </c>
      <c r="D32" s="3" t="s">
        <v>1038</v>
      </c>
      <c r="E32" s="7"/>
      <c r="F32" s="3" t="s">
        <v>17829</v>
      </c>
      <c r="G32" s="3" t="s">
        <v>17830</v>
      </c>
      <c r="H32" s="3" t="s">
        <v>17830</v>
      </c>
      <c r="I32" s="7" t="s">
        <v>1042</v>
      </c>
      <c r="J32" s="3"/>
      <c r="K32" s="3"/>
    </row>
    <row r="33" spans="2:11" ht="15">
      <c r="B33" s="3" t="s">
        <v>1319</v>
      </c>
      <c r="C33" s="3" t="s">
        <v>17831</v>
      </c>
      <c r="D33" s="3" t="s">
        <v>1038</v>
      </c>
      <c r="E33" s="7"/>
      <c r="F33" s="3" t="s">
        <v>17832</v>
      </c>
      <c r="G33" s="3" t="s">
        <v>17833</v>
      </c>
      <c r="H33" s="3" t="s">
        <v>17833</v>
      </c>
      <c r="I33" s="7" t="s">
        <v>1042</v>
      </c>
      <c r="J33" s="3"/>
      <c r="K33" s="3"/>
    </row>
    <row r="34" spans="2:11" ht="15">
      <c r="B34" s="3" t="s">
        <v>1472</v>
      </c>
      <c r="C34" s="3" t="s">
        <v>17834</v>
      </c>
      <c r="D34" s="3" t="s">
        <v>1038</v>
      </c>
      <c r="E34" s="7"/>
      <c r="F34" s="3" t="s">
        <v>17835</v>
      </c>
      <c r="G34" s="3" t="s">
        <v>17836</v>
      </c>
      <c r="H34" s="3" t="s">
        <v>17836</v>
      </c>
      <c r="I34" s="7" t="s">
        <v>1042</v>
      </c>
      <c r="J34" s="3"/>
      <c r="K34" s="3"/>
    </row>
    <row r="35" spans="2:11" ht="15">
      <c r="B35" s="3" t="s">
        <v>1567</v>
      </c>
      <c r="C35" s="3" t="s">
        <v>17837</v>
      </c>
      <c r="D35" s="3" t="s">
        <v>1038</v>
      </c>
      <c r="E35" s="7"/>
      <c r="F35" s="3" t="s">
        <v>17838</v>
      </c>
      <c r="G35" s="3" t="s">
        <v>17839</v>
      </c>
      <c r="H35" s="3" t="s">
        <v>17839</v>
      </c>
      <c r="I35" s="7" t="s">
        <v>1042</v>
      </c>
      <c r="J35" s="3"/>
      <c r="K35" s="3"/>
    </row>
    <row r="36" spans="2:11" ht="15">
      <c r="B36" s="3" t="s">
        <v>1681</v>
      </c>
      <c r="C36" s="3" t="s">
        <v>17840</v>
      </c>
      <c r="D36" s="3" t="s">
        <v>1038</v>
      </c>
      <c r="E36" s="7"/>
      <c r="F36" s="3" t="s">
        <v>17841</v>
      </c>
      <c r="G36" s="3" t="s">
        <v>17842</v>
      </c>
      <c r="H36" s="3" t="s">
        <v>17842</v>
      </c>
      <c r="I36" s="7" t="s">
        <v>1042</v>
      </c>
      <c r="J36" s="3"/>
      <c r="K36" s="3"/>
    </row>
    <row r="37" spans="2:11" ht="15">
      <c r="B37" s="3" t="s">
        <v>1392</v>
      </c>
      <c r="C37" s="3" t="s">
        <v>17843</v>
      </c>
      <c r="D37" s="3" t="s">
        <v>1038</v>
      </c>
      <c r="E37" s="7"/>
      <c r="F37" s="3" t="s">
        <v>17844</v>
      </c>
      <c r="G37" s="3" t="s">
        <v>17842</v>
      </c>
      <c r="H37" s="3" t="s">
        <v>17842</v>
      </c>
      <c r="I37" s="7" t="s">
        <v>1042</v>
      </c>
      <c r="J37" s="3"/>
      <c r="K37" s="3"/>
    </row>
    <row r="38" spans="2:11" ht="15">
      <c r="B38" s="3" t="s">
        <v>1380</v>
      </c>
      <c r="C38" s="3" t="s">
        <v>17845</v>
      </c>
      <c r="D38" s="3" t="s">
        <v>1038</v>
      </c>
      <c r="E38" s="7"/>
      <c r="F38" s="3" t="s">
        <v>17846</v>
      </c>
      <c r="G38" s="3" t="s">
        <v>17847</v>
      </c>
      <c r="H38" s="3" t="s">
        <v>17847</v>
      </c>
      <c r="I38" s="7" t="s">
        <v>1076</v>
      </c>
      <c r="J38" s="3"/>
      <c r="K38" s="3"/>
    </row>
    <row r="39" spans="2:11" ht="15">
      <c r="B39" s="3" t="s">
        <v>1388</v>
      </c>
      <c r="C39" s="3" t="s">
        <v>17848</v>
      </c>
      <c r="D39" s="3" t="s">
        <v>1573</v>
      </c>
      <c r="E39" s="7"/>
      <c r="F39" s="3" t="s">
        <v>17849</v>
      </c>
      <c r="G39" s="3" t="s">
        <v>17850</v>
      </c>
      <c r="H39" s="3" t="s">
        <v>17850</v>
      </c>
      <c r="I39" s="7" t="s">
        <v>1618</v>
      </c>
      <c r="J39" s="3"/>
      <c r="K39" s="3"/>
    </row>
    <row r="40" spans="2:11" ht="15">
      <c r="B40" s="3" t="s">
        <v>1384</v>
      </c>
      <c r="C40" s="3" t="s">
        <v>17851</v>
      </c>
      <c r="D40" s="3" t="s">
        <v>1038</v>
      </c>
      <c r="E40" s="7"/>
      <c r="F40" s="3" t="s">
        <v>17768</v>
      </c>
      <c r="G40" s="3" t="s">
        <v>17769</v>
      </c>
      <c r="H40" s="3" t="s">
        <v>17769</v>
      </c>
      <c r="I40" s="7" t="s">
        <v>16703</v>
      </c>
      <c r="J40" s="3"/>
      <c r="K40" s="3"/>
    </row>
    <row r="41" spans="2:11" ht="15">
      <c r="B41" s="3" t="s">
        <v>1448</v>
      </c>
      <c r="C41" s="3" t="s">
        <v>17852</v>
      </c>
      <c r="D41" s="3" t="s">
        <v>1038</v>
      </c>
      <c r="E41" s="7"/>
      <c r="F41" s="3" t="s">
        <v>17771</v>
      </c>
      <c r="G41" s="3" t="s">
        <v>17769</v>
      </c>
      <c r="H41" s="3" t="s">
        <v>17769</v>
      </c>
      <c r="I41" s="7" t="s">
        <v>16703</v>
      </c>
      <c r="J41" s="3"/>
      <c r="K41" s="3"/>
    </row>
    <row r="42" spans="2:11" ht="15">
      <c r="B42" s="3" t="s">
        <v>1223</v>
      </c>
      <c r="C42" s="3" t="s">
        <v>17853</v>
      </c>
      <c r="D42" s="3" t="s">
        <v>1573</v>
      </c>
      <c r="E42" s="7"/>
      <c r="F42" s="3" t="s">
        <v>2990</v>
      </c>
      <c r="G42" s="3" t="s">
        <v>3747</v>
      </c>
      <c r="H42" s="3" t="s">
        <v>4787</v>
      </c>
      <c r="I42" s="7" t="s">
        <v>1618</v>
      </c>
      <c r="J42" s="3"/>
      <c r="K42" s="3"/>
    </row>
    <row r="43" spans="2:11" ht="15">
      <c r="B43" s="3" t="s">
        <v>1215</v>
      </c>
      <c r="C43" s="3" t="s">
        <v>17854</v>
      </c>
      <c r="D43" s="3" t="s">
        <v>1038</v>
      </c>
      <c r="E43" s="7"/>
      <c r="F43" s="3" t="s">
        <v>17855</v>
      </c>
      <c r="G43" s="3" t="s">
        <v>17856</v>
      </c>
      <c r="H43" s="3" t="s">
        <v>17856</v>
      </c>
      <c r="I43" s="7" t="s">
        <v>1042</v>
      </c>
      <c r="J43" s="3"/>
      <c r="K43" s="3"/>
    </row>
    <row r="44" spans="2:11" ht="15">
      <c r="B44" s="3" t="s">
        <v>1219</v>
      </c>
      <c r="C44" s="3" t="s">
        <v>17857</v>
      </c>
      <c r="D44" s="3" t="s">
        <v>1038</v>
      </c>
      <c r="E44" s="7"/>
      <c r="F44" s="3" t="s">
        <v>17858</v>
      </c>
      <c r="G44" s="3" t="s">
        <v>17859</v>
      </c>
      <c r="H44" s="3" t="s">
        <v>17859</v>
      </c>
      <c r="I44" s="7" t="s">
        <v>1042</v>
      </c>
      <c r="J44" s="3"/>
      <c r="K44" s="3"/>
    </row>
    <row r="45" spans="2:11" ht="15">
      <c r="B45" s="3" t="s">
        <v>1227</v>
      </c>
      <c r="C45" s="3" t="s">
        <v>17860</v>
      </c>
      <c r="D45" s="3" t="s">
        <v>1038</v>
      </c>
      <c r="E45" s="7"/>
      <c r="F45" s="3" t="s">
        <v>17861</v>
      </c>
      <c r="G45" s="3" t="s">
        <v>17862</v>
      </c>
      <c r="H45" s="3" t="s">
        <v>17862</v>
      </c>
      <c r="I45" s="7" t="s">
        <v>1042</v>
      </c>
      <c r="J45" s="3"/>
      <c r="K45" s="3"/>
    </row>
    <row r="46" spans="2:11" ht="15">
      <c r="B46" s="3" t="s">
        <v>1191</v>
      </c>
      <c r="C46" s="3" t="s">
        <v>17863</v>
      </c>
      <c r="D46" s="3" t="s">
        <v>1038</v>
      </c>
      <c r="E46" s="7"/>
      <c r="F46" s="3" t="s">
        <v>17864</v>
      </c>
      <c r="G46" s="3" t="s">
        <v>17865</v>
      </c>
      <c r="H46" s="3" t="s">
        <v>17865</v>
      </c>
      <c r="I46" s="7" t="s">
        <v>1042</v>
      </c>
      <c r="J46" s="3"/>
      <c r="K46" s="3"/>
    </row>
    <row r="47" spans="2:11" ht="15">
      <c r="B47" s="3" t="s">
        <v>1195</v>
      </c>
      <c r="C47" s="3" t="s">
        <v>17866</v>
      </c>
      <c r="D47" s="3" t="s">
        <v>1038</v>
      </c>
      <c r="E47" s="7"/>
      <c r="F47" s="3" t="s">
        <v>17867</v>
      </c>
      <c r="G47" s="3" t="s">
        <v>17868</v>
      </c>
      <c r="H47" s="3" t="s">
        <v>17868</v>
      </c>
      <c r="I47" s="7" t="s">
        <v>1042</v>
      </c>
      <c r="J47" s="3"/>
      <c r="K47" s="3"/>
    </row>
    <row r="48" spans="2:11" ht="15">
      <c r="B48" s="3" t="s">
        <v>1187</v>
      </c>
      <c r="C48" s="3" t="s">
        <v>17869</v>
      </c>
      <c r="D48" s="3" t="s">
        <v>1038</v>
      </c>
      <c r="E48" s="7"/>
      <c r="F48" s="3" t="s">
        <v>17593</v>
      </c>
      <c r="G48" s="3" t="s">
        <v>17594</v>
      </c>
      <c r="H48" s="3" t="s">
        <v>17594</v>
      </c>
      <c r="I48" s="7" t="s">
        <v>1042</v>
      </c>
      <c r="J48" s="3"/>
      <c r="K48" s="3"/>
    </row>
    <row r="49" spans="2:11" ht="15">
      <c r="B49" s="3" t="s">
        <v>1416</v>
      </c>
      <c r="C49" s="3" t="s">
        <v>17870</v>
      </c>
      <c r="D49" s="3" t="s">
        <v>1038</v>
      </c>
      <c r="E49" s="7"/>
      <c r="F49" s="3" t="s">
        <v>17596</v>
      </c>
      <c r="G49" s="3" t="s">
        <v>17597</v>
      </c>
      <c r="H49" s="3" t="s">
        <v>17597</v>
      </c>
      <c r="I49" s="7" t="s">
        <v>1042</v>
      </c>
      <c r="J49" s="3"/>
      <c r="K49" s="3"/>
    </row>
    <row r="50" spans="2:11" ht="15">
      <c r="B50" s="3" t="s">
        <v>1916</v>
      </c>
      <c r="C50" s="3" t="s">
        <v>17871</v>
      </c>
      <c r="D50" s="3" t="s">
        <v>1038</v>
      </c>
      <c r="E50" s="7"/>
      <c r="F50" s="3" t="s">
        <v>17872</v>
      </c>
      <c r="G50" s="3" t="s">
        <v>17873</v>
      </c>
      <c r="H50" s="3" t="s">
        <v>17873</v>
      </c>
      <c r="I50" s="7" t="s">
        <v>1042</v>
      </c>
      <c r="J50" s="3"/>
      <c r="K50" s="3"/>
    </row>
    <row r="51" spans="2:11" ht="15">
      <c r="B51" s="3" t="s">
        <v>1424</v>
      </c>
      <c r="C51" s="3" t="s">
        <v>17874</v>
      </c>
      <c r="D51" s="3" t="s">
        <v>1038</v>
      </c>
      <c r="E51" s="7"/>
      <c r="F51" s="3" t="s">
        <v>17875</v>
      </c>
      <c r="G51" s="3" t="s">
        <v>17876</v>
      </c>
      <c r="H51" s="3" t="s">
        <v>17877</v>
      </c>
      <c r="I51" s="7" t="s">
        <v>1042</v>
      </c>
      <c r="J51" s="3"/>
      <c r="K51" s="3"/>
    </row>
    <row r="52" spans="2:11" ht="15">
      <c r="B52" s="3" t="s">
        <v>1428</v>
      </c>
      <c r="C52" s="3" t="s">
        <v>17878</v>
      </c>
      <c r="D52" s="3" t="s">
        <v>1038</v>
      </c>
      <c r="E52" s="7"/>
      <c r="F52" s="3" t="s">
        <v>17879</v>
      </c>
      <c r="G52" s="3" t="s">
        <v>17880</v>
      </c>
      <c r="H52" s="3" t="s">
        <v>17880</v>
      </c>
      <c r="I52" s="7" t="s">
        <v>1042</v>
      </c>
      <c r="J52" s="3"/>
      <c r="K52" s="3"/>
    </row>
    <row r="53" spans="2:11" ht="15">
      <c r="B53" s="3" t="s">
        <v>1420</v>
      </c>
      <c r="C53" s="3" t="s">
        <v>17881</v>
      </c>
      <c r="D53" s="3" t="s">
        <v>1038</v>
      </c>
      <c r="E53" s="7"/>
      <c r="F53" s="3" t="s">
        <v>17882</v>
      </c>
      <c r="G53" s="3" t="s">
        <v>17883</v>
      </c>
      <c r="H53" s="3" t="s">
        <v>17883</v>
      </c>
      <c r="I53" s="7" t="s">
        <v>1042</v>
      </c>
      <c r="J53" s="3"/>
      <c r="K53" s="3"/>
    </row>
    <row r="54" spans="2:11" ht="15">
      <c r="B54" s="3" t="s">
        <v>1571</v>
      </c>
      <c r="C54" s="3" t="s">
        <v>17884</v>
      </c>
      <c r="D54" s="3" t="s">
        <v>1038</v>
      </c>
      <c r="E54" s="7"/>
      <c r="F54" s="3" t="s">
        <v>17885</v>
      </c>
      <c r="G54" s="3" t="s">
        <v>17886</v>
      </c>
      <c r="H54" s="3" t="s">
        <v>17886</v>
      </c>
      <c r="I54" s="7" t="s">
        <v>1042</v>
      </c>
      <c r="J54" s="3"/>
      <c r="K54" s="3"/>
    </row>
    <row r="55" spans="2:11" ht="15">
      <c r="B55" s="3" t="s">
        <v>1765</v>
      </c>
      <c r="C55" s="3" t="s">
        <v>17887</v>
      </c>
      <c r="D55" s="3" t="s">
        <v>1038</v>
      </c>
      <c r="E55" s="7"/>
      <c r="F55" s="3" t="s">
        <v>17888</v>
      </c>
      <c r="G55" s="3" t="s">
        <v>17889</v>
      </c>
      <c r="H55" s="3" t="s">
        <v>17889</v>
      </c>
      <c r="I55" s="7" t="s">
        <v>1076</v>
      </c>
      <c r="J55" s="3"/>
      <c r="K55" s="3"/>
    </row>
    <row r="56" spans="2:11" ht="15">
      <c r="B56" s="3" t="s">
        <v>1920</v>
      </c>
      <c r="C56" s="3" t="s">
        <v>17890</v>
      </c>
      <c r="D56" s="3" t="s">
        <v>1038</v>
      </c>
      <c r="E56" s="7"/>
      <c r="F56" s="3" t="s">
        <v>17891</v>
      </c>
      <c r="G56" s="3" t="s">
        <v>17892</v>
      </c>
      <c r="H56" s="3" t="s">
        <v>17892</v>
      </c>
      <c r="I56" s="7" t="s">
        <v>1042</v>
      </c>
      <c r="J56" s="3"/>
      <c r="K56" s="3"/>
    </row>
    <row r="57" spans="2:11" ht="15">
      <c r="B57" s="3" t="s">
        <v>1924</v>
      </c>
      <c r="C57" s="3" t="s">
        <v>17893</v>
      </c>
      <c r="D57" s="3" t="s">
        <v>1038</v>
      </c>
      <c r="E57" s="7"/>
      <c r="F57" s="3" t="s">
        <v>17632</v>
      </c>
      <c r="G57" s="3" t="s">
        <v>17633</v>
      </c>
      <c r="H57" s="3" t="s">
        <v>17633</v>
      </c>
      <c r="I57" s="7" t="s">
        <v>1042</v>
      </c>
      <c r="J57" s="3"/>
      <c r="K57" s="3"/>
    </row>
    <row r="58" spans="2:11" ht="15">
      <c r="B58" s="3" t="s">
        <v>1928</v>
      </c>
      <c r="C58" s="3" t="s">
        <v>17894</v>
      </c>
      <c r="D58" s="3" t="s">
        <v>1038</v>
      </c>
      <c r="E58" s="7"/>
      <c r="F58" s="3" t="s">
        <v>17636</v>
      </c>
      <c r="G58" s="3" t="s">
        <v>17633</v>
      </c>
      <c r="H58" s="3" t="s">
        <v>17633</v>
      </c>
      <c r="I58" s="7" t="s">
        <v>1042</v>
      </c>
      <c r="J58" s="3"/>
      <c r="K58" s="3"/>
    </row>
    <row r="59" spans="2:11" ht="15">
      <c r="B59" s="3" t="s">
        <v>1931</v>
      </c>
      <c r="C59" s="3" t="s">
        <v>17895</v>
      </c>
      <c r="D59" s="3" t="s">
        <v>1038</v>
      </c>
      <c r="E59" s="7"/>
      <c r="F59" s="3" t="s">
        <v>1646</v>
      </c>
      <c r="G59" s="3" t="s">
        <v>1647</v>
      </c>
      <c r="H59" s="3" t="s">
        <v>1648</v>
      </c>
      <c r="I59" s="7" t="s">
        <v>1049</v>
      </c>
      <c r="J59" s="3"/>
      <c r="K59" s="3"/>
    </row>
    <row r="60" spans="2:11" ht="15">
      <c r="B60" s="3" t="s">
        <v>1934</v>
      </c>
      <c r="C60" s="3" t="s">
        <v>17896</v>
      </c>
      <c r="D60" s="3" t="s">
        <v>1573</v>
      </c>
      <c r="E60" s="7"/>
      <c r="F60" s="3" t="s">
        <v>1615</v>
      </c>
      <c r="G60" s="3" t="s">
        <v>13412</v>
      </c>
      <c r="H60" s="3" t="s">
        <v>1098</v>
      </c>
      <c r="I60" s="7" t="s">
        <v>1618</v>
      </c>
      <c r="J60" s="3" t="s">
        <v>1043</v>
      </c>
      <c r="K60" s="3" t="s">
        <v>1043</v>
      </c>
    </row>
    <row r="61" spans="2:11" ht="15">
      <c r="B61" s="3" t="s">
        <v>1938</v>
      </c>
      <c r="C61" s="3" t="s">
        <v>17897</v>
      </c>
      <c r="D61" s="3" t="s">
        <v>1038</v>
      </c>
      <c r="E61" s="7"/>
      <c r="F61" s="3" t="s">
        <v>1673</v>
      </c>
      <c r="G61" s="3" t="s">
        <v>1674</v>
      </c>
      <c r="H61" s="3" t="s">
        <v>2359</v>
      </c>
      <c r="I61" s="7"/>
      <c r="J61" s="3"/>
      <c r="K6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8"/>
  <dimension ref="A1:K3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17898</v>
      </c>
      <c r="D4" s="4" t="s">
        <v>1019</v>
      </c>
      <c r="E4" s="3" t="s">
        <v>574</v>
      </c>
    </row>
    <row r="5" spans="1:11" ht="16">
      <c r="B5" s="4" t="s">
        <v>1020</v>
      </c>
      <c r="C5" s="13" t="s">
        <v>577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575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17899</v>
      </c>
      <c r="D9" s="3" t="s">
        <v>1038</v>
      </c>
      <c r="E9" s="7"/>
      <c r="F9" s="3" t="s">
        <v>17900</v>
      </c>
      <c r="G9" s="3" t="s">
        <v>17901</v>
      </c>
      <c r="H9" s="3" t="s">
        <v>17902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17903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17904</v>
      </c>
      <c r="D11" s="3" t="s">
        <v>1038</v>
      </c>
      <c r="E11" s="7"/>
      <c r="F11" s="3" t="s">
        <v>1953</v>
      </c>
      <c r="G11" s="3" t="s">
        <v>16547</v>
      </c>
      <c r="H11" s="3" t="s">
        <v>16548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17905</v>
      </c>
      <c r="D12" s="3" t="s">
        <v>1038</v>
      </c>
      <c r="E12" s="7"/>
      <c r="F12" s="3" t="s">
        <v>17906</v>
      </c>
      <c r="G12" s="3" t="s">
        <v>17907</v>
      </c>
      <c r="H12" s="3" t="s">
        <v>17907</v>
      </c>
      <c r="I12" s="7" t="s">
        <v>1054</v>
      </c>
      <c r="J12" s="3"/>
      <c r="K12" s="3"/>
    </row>
    <row r="13" spans="1:11" ht="15">
      <c r="B13" s="3" t="s">
        <v>1872</v>
      </c>
      <c r="C13" s="3" t="s">
        <v>17908</v>
      </c>
      <c r="D13" s="3" t="s">
        <v>1038</v>
      </c>
      <c r="E13" s="7"/>
      <c r="F13" s="3" t="s">
        <v>17534</v>
      </c>
      <c r="G13" s="3" t="s">
        <v>17909</v>
      </c>
      <c r="H13" s="3" t="s">
        <v>17909</v>
      </c>
      <c r="I13" s="7" t="s">
        <v>16703</v>
      </c>
      <c r="J13" s="3"/>
      <c r="K13" s="3"/>
    </row>
    <row r="14" spans="1:11" ht="15">
      <c r="B14" s="3" t="s">
        <v>1165</v>
      </c>
      <c r="C14" s="3" t="s">
        <v>17910</v>
      </c>
      <c r="D14" s="3" t="s">
        <v>1038</v>
      </c>
      <c r="E14" s="7"/>
      <c r="F14" s="3" t="s">
        <v>1497</v>
      </c>
      <c r="G14" s="3" t="s">
        <v>1498</v>
      </c>
      <c r="H14" s="3" t="s">
        <v>16956</v>
      </c>
      <c r="I14" s="7" t="s">
        <v>16703</v>
      </c>
      <c r="J14" s="3"/>
      <c r="K14" s="3"/>
    </row>
    <row r="15" spans="1:11" ht="15">
      <c r="B15" s="3" t="s">
        <v>1877</v>
      </c>
      <c r="C15" s="3" t="s">
        <v>17911</v>
      </c>
      <c r="D15" s="3" t="s">
        <v>1038</v>
      </c>
      <c r="E15" s="7"/>
      <c r="F15" s="3" t="s">
        <v>2115</v>
      </c>
      <c r="G15" s="3" t="s">
        <v>2116</v>
      </c>
      <c r="H15" s="3" t="s">
        <v>2117</v>
      </c>
      <c r="I15" s="7" t="s">
        <v>1042</v>
      </c>
      <c r="J15" s="3"/>
      <c r="K15" s="3"/>
    </row>
    <row r="16" spans="1:11" ht="15">
      <c r="B16" s="3" t="s">
        <v>1161</v>
      </c>
      <c r="C16" s="3" t="s">
        <v>17912</v>
      </c>
      <c r="D16" s="3" t="s">
        <v>1038</v>
      </c>
      <c r="E16" s="7"/>
      <c r="F16" s="3" t="s">
        <v>2119</v>
      </c>
      <c r="G16" s="3" t="s">
        <v>2120</v>
      </c>
      <c r="H16" s="3" t="s">
        <v>2121</v>
      </c>
      <c r="I16" s="7" t="s">
        <v>16703</v>
      </c>
      <c r="J16" s="3"/>
      <c r="K16" s="3"/>
    </row>
    <row r="17" spans="2:11" ht="15">
      <c r="B17" s="3" t="s">
        <v>1882</v>
      </c>
      <c r="C17" s="3" t="s">
        <v>17913</v>
      </c>
      <c r="D17" s="3" t="s">
        <v>1038</v>
      </c>
      <c r="E17" s="7"/>
      <c r="F17" s="3" t="s">
        <v>17632</v>
      </c>
      <c r="G17" s="3" t="s">
        <v>17633</v>
      </c>
      <c r="H17" s="3" t="s">
        <v>17633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17914</v>
      </c>
      <c r="D18" s="3" t="s">
        <v>1038</v>
      </c>
      <c r="E18" s="7"/>
      <c r="F18" s="3" t="s">
        <v>17636</v>
      </c>
      <c r="G18" s="3" t="s">
        <v>17633</v>
      </c>
      <c r="H18" s="3" t="s">
        <v>17633</v>
      </c>
      <c r="I18" s="7" t="s">
        <v>1042</v>
      </c>
      <c r="J18" s="3"/>
      <c r="K18" s="3"/>
    </row>
    <row r="19" spans="2:11" ht="15">
      <c r="B19" s="3" t="s">
        <v>1886</v>
      </c>
      <c r="C19" s="3" t="s">
        <v>17915</v>
      </c>
      <c r="D19" s="3" t="s">
        <v>1573</v>
      </c>
      <c r="E19" s="7"/>
      <c r="F19" s="3" t="s">
        <v>17916</v>
      </c>
      <c r="G19" s="3" t="s">
        <v>3255</v>
      </c>
      <c r="H19" s="3" t="s">
        <v>3255</v>
      </c>
      <c r="I19" s="7" t="s">
        <v>1618</v>
      </c>
      <c r="J19" s="3"/>
      <c r="K19" s="3"/>
    </row>
    <row r="20" spans="2:11" ht="15">
      <c r="B20" s="3" t="s">
        <v>1890</v>
      </c>
      <c r="C20" s="3" t="s">
        <v>17917</v>
      </c>
      <c r="D20" s="3" t="s">
        <v>1038</v>
      </c>
      <c r="E20" s="7"/>
      <c r="F20" s="3" t="s">
        <v>17576</v>
      </c>
      <c r="G20" s="3" t="s">
        <v>3428</v>
      </c>
      <c r="H20" s="3" t="s">
        <v>3428</v>
      </c>
      <c r="I20" s="7" t="s">
        <v>16703</v>
      </c>
      <c r="J20" s="3"/>
      <c r="K20" s="3"/>
    </row>
    <row r="21" spans="2:11" ht="15">
      <c r="B21" s="3" t="s">
        <v>1619</v>
      </c>
      <c r="C21" s="3" t="s">
        <v>17918</v>
      </c>
      <c r="D21" s="3" t="s">
        <v>1038</v>
      </c>
      <c r="E21" s="7"/>
      <c r="F21" s="3" t="s">
        <v>17578</v>
      </c>
      <c r="G21" s="3" t="s">
        <v>3428</v>
      </c>
      <c r="H21" s="3" t="s">
        <v>3428</v>
      </c>
      <c r="I21" s="7" t="s">
        <v>16703</v>
      </c>
      <c r="J21" s="3"/>
      <c r="K21" s="3"/>
    </row>
    <row r="22" spans="2:11" ht="15">
      <c r="B22" s="3" t="s">
        <v>1895</v>
      </c>
      <c r="C22" s="3" t="s">
        <v>17919</v>
      </c>
      <c r="D22" s="3" t="s">
        <v>1038</v>
      </c>
      <c r="E22" s="7"/>
      <c r="F22" s="3" t="s">
        <v>8777</v>
      </c>
      <c r="G22" s="3" t="s">
        <v>3424</v>
      </c>
      <c r="H22" s="3" t="s">
        <v>3424</v>
      </c>
      <c r="I22" s="7" t="s">
        <v>16703</v>
      </c>
      <c r="J22" s="3"/>
      <c r="K22" s="3"/>
    </row>
    <row r="23" spans="2:11" ht="15">
      <c r="B23" s="3" t="s">
        <v>1588</v>
      </c>
      <c r="C23" s="3" t="s">
        <v>17920</v>
      </c>
      <c r="D23" s="3" t="s">
        <v>1038</v>
      </c>
      <c r="E23" s="7"/>
      <c r="F23" s="3" t="s">
        <v>8781</v>
      </c>
      <c r="G23" s="3" t="s">
        <v>3424</v>
      </c>
      <c r="H23" s="3" t="s">
        <v>3424</v>
      </c>
      <c r="I23" s="7" t="s">
        <v>16703</v>
      </c>
      <c r="J23" s="3"/>
      <c r="K23" s="3"/>
    </row>
    <row r="24" spans="2:11" ht="15">
      <c r="B24" s="3" t="s">
        <v>1899</v>
      </c>
      <c r="C24" s="3" t="s">
        <v>17921</v>
      </c>
      <c r="D24" s="3" t="s">
        <v>1038</v>
      </c>
      <c r="E24" s="7"/>
      <c r="F24" s="3" t="s">
        <v>17922</v>
      </c>
      <c r="G24" s="3" t="s">
        <v>17923</v>
      </c>
      <c r="H24" s="3" t="s">
        <v>17923</v>
      </c>
      <c r="I24" s="7" t="s">
        <v>1042</v>
      </c>
      <c r="J24" s="3"/>
      <c r="K24" s="3"/>
    </row>
    <row r="25" spans="2:11" ht="15">
      <c r="B25" s="3" t="s">
        <v>1902</v>
      </c>
      <c r="C25" s="3" t="s">
        <v>17924</v>
      </c>
      <c r="D25" s="3" t="s">
        <v>1038</v>
      </c>
      <c r="E25" s="7"/>
      <c r="F25" s="3" t="s">
        <v>17925</v>
      </c>
      <c r="G25" s="3" t="s">
        <v>17923</v>
      </c>
      <c r="H25" s="3" t="s">
        <v>17923</v>
      </c>
      <c r="I25" s="7" t="s">
        <v>1042</v>
      </c>
      <c r="J25" s="3"/>
      <c r="K25" s="3"/>
    </row>
    <row r="26" spans="2:11" ht="15">
      <c r="B26" s="3" t="s">
        <v>1146</v>
      </c>
      <c r="C26" s="3" t="s">
        <v>17926</v>
      </c>
      <c r="D26" s="3" t="s">
        <v>1038</v>
      </c>
      <c r="E26" s="7"/>
      <c r="F26" s="3" t="s">
        <v>17927</v>
      </c>
      <c r="G26" s="3" t="s">
        <v>17928</v>
      </c>
      <c r="H26" s="3" t="s">
        <v>17928</v>
      </c>
      <c r="I26" s="7" t="s">
        <v>1076</v>
      </c>
      <c r="J26" s="3"/>
      <c r="K26" s="3"/>
    </row>
    <row r="27" spans="2:11" ht="15">
      <c r="B27" s="3" t="s">
        <v>1906</v>
      </c>
      <c r="C27" s="3" t="s">
        <v>17929</v>
      </c>
      <c r="D27" s="3" t="s">
        <v>1038</v>
      </c>
      <c r="E27" s="7"/>
      <c r="F27" s="3" t="s">
        <v>17638</v>
      </c>
      <c r="G27" s="3" t="s">
        <v>17639</v>
      </c>
      <c r="H27" s="3" t="s">
        <v>17639</v>
      </c>
      <c r="I27" s="7" t="s">
        <v>1076</v>
      </c>
      <c r="J27" s="3"/>
      <c r="K27" s="3"/>
    </row>
    <row r="28" spans="2:11" ht="15">
      <c r="B28" s="3" t="s">
        <v>1909</v>
      </c>
      <c r="C28" s="3" t="s">
        <v>17930</v>
      </c>
      <c r="D28" s="3" t="s">
        <v>1038</v>
      </c>
      <c r="E28" s="7"/>
      <c r="F28" s="3" t="s">
        <v>17931</v>
      </c>
      <c r="G28" s="3" t="s">
        <v>17932</v>
      </c>
      <c r="H28" s="3" t="s">
        <v>17932</v>
      </c>
      <c r="I28" s="7" t="s">
        <v>6527</v>
      </c>
      <c r="J28" s="3"/>
      <c r="K28" s="3"/>
    </row>
    <row r="29" spans="2:11" ht="15">
      <c r="B29" s="3" t="s">
        <v>1301</v>
      </c>
      <c r="C29" s="3" t="s">
        <v>17933</v>
      </c>
      <c r="D29" s="3" t="s">
        <v>1038</v>
      </c>
      <c r="E29" s="7"/>
      <c r="F29" s="3" t="s">
        <v>17934</v>
      </c>
      <c r="G29" s="3" t="s">
        <v>1032</v>
      </c>
      <c r="H29" s="3" t="s">
        <v>1032</v>
      </c>
      <c r="I29" s="7" t="s">
        <v>1076</v>
      </c>
      <c r="J29" s="3"/>
      <c r="K29" s="3"/>
    </row>
    <row r="30" spans="2:11" ht="15">
      <c r="B30" s="3" t="s">
        <v>1912</v>
      </c>
      <c r="C30" s="3" t="s">
        <v>17935</v>
      </c>
      <c r="D30" s="3" t="s">
        <v>1038</v>
      </c>
      <c r="E30" s="7"/>
      <c r="F30" s="3" t="s">
        <v>1277</v>
      </c>
      <c r="G30" s="3" t="s">
        <v>17936</v>
      </c>
      <c r="H30" s="3" t="s">
        <v>17936</v>
      </c>
      <c r="I30" s="7" t="s">
        <v>1054</v>
      </c>
      <c r="J30" s="3"/>
      <c r="K30" s="3"/>
    </row>
    <row r="31" spans="2:11" ht="15">
      <c r="B31" s="3" t="s">
        <v>1140</v>
      </c>
      <c r="C31" s="3" t="s">
        <v>17937</v>
      </c>
      <c r="D31" s="3" t="s">
        <v>1038</v>
      </c>
      <c r="E31" s="7"/>
      <c r="F31" s="3" t="s">
        <v>3474</v>
      </c>
      <c r="G31" s="3" t="s">
        <v>17543</v>
      </c>
      <c r="H31" s="3" t="s">
        <v>17543</v>
      </c>
      <c r="I31" s="7" t="s">
        <v>1042</v>
      </c>
      <c r="J31" s="3"/>
      <c r="K31" s="3"/>
    </row>
    <row r="32" spans="2:11" ht="15">
      <c r="B32" s="3" t="s">
        <v>1169</v>
      </c>
      <c r="C32" s="3" t="s">
        <v>17938</v>
      </c>
      <c r="D32" s="3" t="s">
        <v>1038</v>
      </c>
      <c r="E32" s="7"/>
      <c r="F32" s="3" t="s">
        <v>1646</v>
      </c>
      <c r="G32" s="3" t="s">
        <v>1647</v>
      </c>
      <c r="H32" s="3" t="s">
        <v>1648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17939</v>
      </c>
      <c r="D33" s="3" t="s">
        <v>1573</v>
      </c>
      <c r="E33" s="7"/>
      <c r="F33" s="3" t="s">
        <v>1615</v>
      </c>
      <c r="G33" s="3" t="s">
        <v>13412</v>
      </c>
      <c r="H33" s="3" t="s">
        <v>1098</v>
      </c>
      <c r="I33" s="7" t="s">
        <v>1618</v>
      </c>
      <c r="J33" s="3" t="s">
        <v>1043</v>
      </c>
      <c r="K33" s="3" t="s">
        <v>1043</v>
      </c>
    </row>
    <row r="34" spans="2:11" ht="15">
      <c r="B34" s="3" t="s">
        <v>1472</v>
      </c>
      <c r="C34" s="3" t="s">
        <v>17940</v>
      </c>
      <c r="D34" s="3" t="s">
        <v>1038</v>
      </c>
      <c r="E34" s="7"/>
      <c r="F34" s="3" t="s">
        <v>1673</v>
      </c>
      <c r="G34" s="3" t="s">
        <v>1674</v>
      </c>
      <c r="H34" s="3" t="s">
        <v>2359</v>
      </c>
      <c r="I34" s="7"/>
      <c r="J34" s="3"/>
      <c r="K3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39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17941</v>
      </c>
      <c r="D4" s="4" t="s">
        <v>1019</v>
      </c>
      <c r="E4" s="3" t="s">
        <v>578</v>
      </c>
    </row>
    <row r="5" spans="1:11" ht="16">
      <c r="B5" s="4" t="s">
        <v>1020</v>
      </c>
      <c r="C5" s="13" t="s">
        <v>581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579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17942</v>
      </c>
      <c r="D9" s="3" t="s">
        <v>1038</v>
      </c>
      <c r="E9" s="7"/>
      <c r="F9" s="3" t="s">
        <v>17943</v>
      </c>
      <c r="G9" s="3" t="s">
        <v>17944</v>
      </c>
      <c r="H9" s="3" t="s">
        <v>17945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17946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17947</v>
      </c>
      <c r="D11" s="3" t="s">
        <v>1038</v>
      </c>
      <c r="E11" s="7"/>
      <c r="F11" s="3" t="s">
        <v>17900</v>
      </c>
      <c r="G11" s="3" t="s">
        <v>17948</v>
      </c>
      <c r="H11" s="3" t="s">
        <v>17949</v>
      </c>
      <c r="I11" s="7" t="s">
        <v>1054</v>
      </c>
      <c r="J11" s="3"/>
      <c r="K11" s="3"/>
    </row>
    <row r="12" spans="1:11" ht="15">
      <c r="B12" s="3" t="s">
        <v>1055</v>
      </c>
      <c r="C12" s="3" t="s">
        <v>17950</v>
      </c>
      <c r="D12" s="3" t="s">
        <v>1038</v>
      </c>
      <c r="E12" s="7"/>
      <c r="F12" s="3" t="s">
        <v>1497</v>
      </c>
      <c r="G12" s="3" t="s">
        <v>1498</v>
      </c>
      <c r="H12" s="3" t="s">
        <v>1498</v>
      </c>
      <c r="I12" s="7" t="s">
        <v>16703</v>
      </c>
      <c r="J12" s="3" t="s">
        <v>1043</v>
      </c>
      <c r="K12" s="3"/>
    </row>
    <row r="13" spans="1:11" ht="15">
      <c r="B13" s="3" t="s">
        <v>1872</v>
      </c>
      <c r="C13" s="3" t="s">
        <v>17951</v>
      </c>
      <c r="D13" s="3" t="s">
        <v>1038</v>
      </c>
      <c r="E13" s="7"/>
      <c r="F13" s="3" t="s">
        <v>17906</v>
      </c>
      <c r="G13" s="3" t="s">
        <v>17907</v>
      </c>
      <c r="H13" s="3" t="s">
        <v>17907</v>
      </c>
      <c r="I13" s="7" t="s">
        <v>1054</v>
      </c>
      <c r="J13" s="3"/>
      <c r="K13" s="3"/>
    </row>
    <row r="14" spans="1:11" ht="15">
      <c r="B14" s="3" t="s">
        <v>1165</v>
      </c>
      <c r="C14" s="3" t="s">
        <v>17952</v>
      </c>
      <c r="D14" s="3" t="s">
        <v>1573</v>
      </c>
      <c r="E14" s="7"/>
      <c r="F14" s="3" t="s">
        <v>17641</v>
      </c>
      <c r="G14" s="3" t="s">
        <v>17953</v>
      </c>
      <c r="H14" s="3" t="s">
        <v>17953</v>
      </c>
      <c r="I14" s="7" t="s">
        <v>1618</v>
      </c>
      <c r="J14" s="3"/>
      <c r="K14" s="3"/>
    </row>
    <row r="15" spans="1:11" ht="15">
      <c r="B15" s="3" t="s">
        <v>1877</v>
      </c>
      <c r="C15" s="3" t="s">
        <v>17954</v>
      </c>
      <c r="D15" s="3" t="s">
        <v>1038</v>
      </c>
      <c r="E15" s="7"/>
      <c r="F15" s="3" t="s">
        <v>16936</v>
      </c>
      <c r="G15" s="3" t="s">
        <v>16937</v>
      </c>
      <c r="H15" s="3" t="s">
        <v>16937</v>
      </c>
      <c r="I15" s="7" t="s">
        <v>1042</v>
      </c>
      <c r="J15" s="3"/>
      <c r="K15" s="3"/>
    </row>
    <row r="16" spans="1:11" ht="15">
      <c r="B16" s="3" t="s">
        <v>1161</v>
      </c>
      <c r="C16" s="3" t="s">
        <v>17955</v>
      </c>
      <c r="D16" s="3" t="s">
        <v>1038</v>
      </c>
      <c r="E16" s="7"/>
      <c r="F16" s="3" t="s">
        <v>16940</v>
      </c>
      <c r="G16" s="3" t="s">
        <v>16966</v>
      </c>
      <c r="H16" s="3" t="s">
        <v>16966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17956</v>
      </c>
      <c r="D17" s="3" t="s">
        <v>1038</v>
      </c>
      <c r="E17" s="7"/>
      <c r="F17" s="3" t="s">
        <v>17957</v>
      </c>
      <c r="G17" s="3" t="s">
        <v>17958</v>
      </c>
      <c r="H17" s="3" t="s">
        <v>17958</v>
      </c>
      <c r="I17" s="7" t="s">
        <v>1042</v>
      </c>
      <c r="J17" s="3"/>
      <c r="K17" s="3"/>
    </row>
    <row r="18" spans="2:11" ht="15">
      <c r="B18" s="3" t="s">
        <v>1582</v>
      </c>
      <c r="C18" s="3" t="s">
        <v>17959</v>
      </c>
      <c r="D18" s="3" t="s">
        <v>1038</v>
      </c>
      <c r="E18" s="7"/>
      <c r="F18" s="3" t="s">
        <v>17960</v>
      </c>
      <c r="G18" s="3" t="s">
        <v>17961</v>
      </c>
      <c r="H18" s="3" t="s">
        <v>17961</v>
      </c>
      <c r="I18" s="7" t="s">
        <v>16703</v>
      </c>
      <c r="J18" s="3"/>
      <c r="K18" s="3"/>
    </row>
    <row r="19" spans="2:11" ht="15">
      <c r="B19" s="3" t="s">
        <v>1886</v>
      </c>
      <c r="C19" s="3" t="s">
        <v>17962</v>
      </c>
      <c r="D19" s="3" t="s">
        <v>1038</v>
      </c>
      <c r="E19" s="7"/>
      <c r="F19" s="3" t="s">
        <v>8777</v>
      </c>
      <c r="G19" s="3" t="s">
        <v>17570</v>
      </c>
      <c r="H19" s="3" t="s">
        <v>17570</v>
      </c>
      <c r="I19" s="7" t="s">
        <v>16703</v>
      </c>
      <c r="J19" s="3"/>
      <c r="K19" s="3"/>
    </row>
    <row r="20" spans="2:11" ht="15">
      <c r="B20" s="3" t="s">
        <v>1890</v>
      </c>
      <c r="C20" s="3" t="s">
        <v>17963</v>
      </c>
      <c r="D20" s="3" t="s">
        <v>1038</v>
      </c>
      <c r="E20" s="7"/>
      <c r="F20" s="3" t="s">
        <v>8781</v>
      </c>
      <c r="G20" s="3" t="s">
        <v>17570</v>
      </c>
      <c r="H20" s="3" t="s">
        <v>17570</v>
      </c>
      <c r="I20" s="7" t="s">
        <v>16703</v>
      </c>
      <c r="J20" s="3"/>
      <c r="K20" s="3"/>
    </row>
    <row r="21" spans="2:11" ht="15">
      <c r="B21" s="3" t="s">
        <v>1619</v>
      </c>
      <c r="C21" s="3" t="s">
        <v>17964</v>
      </c>
      <c r="D21" s="3" t="s">
        <v>1038</v>
      </c>
      <c r="E21" s="7"/>
      <c r="F21" s="3" t="s">
        <v>1863</v>
      </c>
      <c r="G21" s="3" t="s">
        <v>17965</v>
      </c>
      <c r="H21" s="3" t="s">
        <v>17965</v>
      </c>
      <c r="I21" s="7" t="s">
        <v>16703</v>
      </c>
      <c r="J21" s="3"/>
      <c r="K21" s="3"/>
    </row>
    <row r="22" spans="2:11" ht="15">
      <c r="B22" s="3" t="s">
        <v>1895</v>
      </c>
      <c r="C22" s="3" t="s">
        <v>17966</v>
      </c>
      <c r="D22" s="3" t="s">
        <v>1038</v>
      </c>
      <c r="E22" s="7"/>
      <c r="F22" s="3" t="s">
        <v>1869</v>
      </c>
      <c r="G22" s="3" t="s">
        <v>17967</v>
      </c>
      <c r="H22" s="3" t="s">
        <v>17967</v>
      </c>
      <c r="I22" s="7" t="s">
        <v>16703</v>
      </c>
      <c r="J22" s="3"/>
      <c r="K22" s="3"/>
    </row>
    <row r="23" spans="2:11" ht="15">
      <c r="B23" s="3" t="s">
        <v>1588</v>
      </c>
      <c r="C23" s="3" t="s">
        <v>17968</v>
      </c>
      <c r="D23" s="3" t="s">
        <v>1038</v>
      </c>
      <c r="E23" s="7"/>
      <c r="F23" s="3" t="s">
        <v>17969</v>
      </c>
      <c r="G23" s="3" t="s">
        <v>2289</v>
      </c>
      <c r="H23" s="3" t="s">
        <v>2289</v>
      </c>
      <c r="I23" s="7" t="s">
        <v>16703</v>
      </c>
      <c r="J23" s="3"/>
      <c r="K23" s="3"/>
    </row>
    <row r="24" spans="2:11" ht="15">
      <c r="B24" s="3" t="s">
        <v>1899</v>
      </c>
      <c r="C24" s="3" t="s">
        <v>17970</v>
      </c>
      <c r="D24" s="3" t="s">
        <v>1038</v>
      </c>
      <c r="E24" s="7"/>
      <c r="F24" s="3" t="s">
        <v>17971</v>
      </c>
      <c r="G24" s="3" t="s">
        <v>15991</v>
      </c>
      <c r="H24" s="3" t="s">
        <v>15991</v>
      </c>
      <c r="I24" s="7" t="s">
        <v>16703</v>
      </c>
      <c r="J24" s="3"/>
      <c r="K24" s="3"/>
    </row>
    <row r="25" spans="2:11" ht="15">
      <c r="B25" s="3" t="s">
        <v>1902</v>
      </c>
      <c r="C25" s="3" t="s">
        <v>17972</v>
      </c>
      <c r="D25" s="3" t="s">
        <v>1038</v>
      </c>
      <c r="E25" s="7"/>
      <c r="F25" s="3" t="s">
        <v>17973</v>
      </c>
      <c r="G25" s="3" t="s">
        <v>17974</v>
      </c>
      <c r="H25" s="3" t="s">
        <v>17974</v>
      </c>
      <c r="I25" s="7" t="s">
        <v>16703</v>
      </c>
      <c r="J25" s="3"/>
      <c r="K25" s="3"/>
    </row>
    <row r="26" spans="2:11" ht="15">
      <c r="B26" s="3" t="s">
        <v>1146</v>
      </c>
      <c r="C26" s="3" t="s">
        <v>17975</v>
      </c>
      <c r="D26" s="3" t="s">
        <v>1038</v>
      </c>
      <c r="E26" s="7"/>
      <c r="F26" s="3" t="s">
        <v>17976</v>
      </c>
      <c r="G26" s="3" t="s">
        <v>17977</v>
      </c>
      <c r="H26" s="3" t="s">
        <v>17977</v>
      </c>
      <c r="I26" s="7" t="s">
        <v>16703</v>
      </c>
      <c r="J26" s="3"/>
      <c r="K26" s="3"/>
    </row>
    <row r="27" spans="2:11" ht="15">
      <c r="B27" s="3" t="s">
        <v>1906</v>
      </c>
      <c r="C27" s="3" t="s">
        <v>17978</v>
      </c>
      <c r="D27" s="3" t="s">
        <v>1038</v>
      </c>
      <c r="E27" s="7"/>
      <c r="F27" s="3" t="s">
        <v>1277</v>
      </c>
      <c r="G27" s="3" t="s">
        <v>17936</v>
      </c>
      <c r="H27" s="3" t="s">
        <v>17936</v>
      </c>
      <c r="I27" s="7" t="s">
        <v>1054</v>
      </c>
      <c r="J27" s="3"/>
      <c r="K27" s="3"/>
    </row>
    <row r="28" spans="2:11" ht="15">
      <c r="B28" s="3" t="s">
        <v>1909</v>
      </c>
      <c r="C28" s="3" t="s">
        <v>17979</v>
      </c>
      <c r="D28" s="3" t="s">
        <v>1038</v>
      </c>
      <c r="E28" s="7"/>
      <c r="F28" s="3" t="s">
        <v>3474</v>
      </c>
      <c r="G28" s="3" t="s">
        <v>17543</v>
      </c>
      <c r="H28" s="3" t="s">
        <v>17543</v>
      </c>
      <c r="I28" s="7" t="s">
        <v>1054</v>
      </c>
      <c r="J28" s="3"/>
      <c r="K28" s="3"/>
    </row>
    <row r="29" spans="2:11" ht="15">
      <c r="B29" s="3" t="s">
        <v>1301</v>
      </c>
      <c r="C29" s="3" t="s">
        <v>17980</v>
      </c>
      <c r="D29" s="3" t="s">
        <v>1038</v>
      </c>
      <c r="E29" s="7"/>
      <c r="F29" s="3" t="s">
        <v>17934</v>
      </c>
      <c r="G29" s="3" t="s">
        <v>1032</v>
      </c>
      <c r="H29" s="3" t="s">
        <v>1032</v>
      </c>
      <c r="I29" s="7" t="s">
        <v>1076</v>
      </c>
      <c r="J29" s="3"/>
      <c r="K29" s="3"/>
    </row>
    <row r="30" spans="2:11" ht="15">
      <c r="B30" s="3" t="s">
        <v>1912</v>
      </c>
      <c r="C30" s="3" t="s">
        <v>17981</v>
      </c>
      <c r="D30" s="3" t="s">
        <v>1038</v>
      </c>
      <c r="E30" s="7"/>
      <c r="F30" s="3" t="s">
        <v>1646</v>
      </c>
      <c r="G30" s="3" t="s">
        <v>1647</v>
      </c>
      <c r="H30" s="3" t="s">
        <v>1648</v>
      </c>
      <c r="I30" s="7" t="s">
        <v>1049</v>
      </c>
      <c r="J30" s="3"/>
      <c r="K30" s="3"/>
    </row>
    <row r="31" spans="2:11" ht="15">
      <c r="B31" s="3" t="s">
        <v>1140</v>
      </c>
      <c r="C31" s="3" t="s">
        <v>17982</v>
      </c>
      <c r="D31" s="3" t="s">
        <v>1573</v>
      </c>
      <c r="E31" s="7"/>
      <c r="F31" s="3" t="s">
        <v>1615</v>
      </c>
      <c r="G31" s="3" t="s">
        <v>13412</v>
      </c>
      <c r="H31" s="3" t="s">
        <v>1098</v>
      </c>
      <c r="I31" s="7" t="s">
        <v>1618</v>
      </c>
      <c r="J31" s="3" t="s">
        <v>1043</v>
      </c>
      <c r="K31" s="3" t="s">
        <v>1043</v>
      </c>
    </row>
    <row r="32" spans="2:11" ht="15">
      <c r="B32" s="3" t="s">
        <v>1169</v>
      </c>
      <c r="C32" s="3" t="s">
        <v>17983</v>
      </c>
      <c r="D32" s="3" t="s">
        <v>1038</v>
      </c>
      <c r="E32" s="7"/>
      <c r="F32" s="3" t="s">
        <v>1673</v>
      </c>
      <c r="G32" s="3" t="s">
        <v>1674</v>
      </c>
      <c r="H32" s="3" t="s">
        <v>2359</v>
      </c>
      <c r="I32" s="7"/>
      <c r="J32" s="3"/>
      <c r="K3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0"/>
  <dimension ref="A1:K2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17984</v>
      </c>
      <c r="D4" s="4" t="s">
        <v>1019</v>
      </c>
      <c r="E4" s="3" t="s">
        <v>582</v>
      </c>
    </row>
    <row r="5" spans="1:11" ht="16">
      <c r="B5" s="4" t="s">
        <v>1020</v>
      </c>
      <c r="C5" s="13" t="s">
        <v>585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583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17985</v>
      </c>
      <c r="D9" s="3" t="s">
        <v>1038</v>
      </c>
      <c r="E9" s="7"/>
      <c r="F9" s="3" t="s">
        <v>17957</v>
      </c>
      <c r="G9" s="3" t="s">
        <v>17986</v>
      </c>
      <c r="H9" s="3" t="s">
        <v>17987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17988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17989</v>
      </c>
      <c r="D11" s="3" t="s">
        <v>1038</v>
      </c>
      <c r="E11" s="7"/>
      <c r="F11" s="3" t="s">
        <v>17943</v>
      </c>
      <c r="G11" s="3" t="s">
        <v>17944</v>
      </c>
      <c r="H11" s="3" t="s">
        <v>17990</v>
      </c>
      <c r="I11" s="7" t="s">
        <v>1054</v>
      </c>
      <c r="J11" s="3"/>
      <c r="K11" s="3"/>
    </row>
    <row r="12" spans="1:11" ht="15">
      <c r="B12" s="3" t="s">
        <v>1055</v>
      </c>
      <c r="C12" s="3" t="s">
        <v>17991</v>
      </c>
      <c r="D12" s="3" t="s">
        <v>1038</v>
      </c>
      <c r="E12" s="7"/>
      <c r="F12" s="3" t="s">
        <v>7795</v>
      </c>
      <c r="G12" s="3" t="s">
        <v>7796</v>
      </c>
      <c r="H12" s="3" t="s">
        <v>1098</v>
      </c>
      <c r="I12" s="7" t="s">
        <v>1042</v>
      </c>
      <c r="J12" s="3"/>
      <c r="K12" s="3"/>
    </row>
    <row r="13" spans="1:11" ht="15">
      <c r="B13" s="3" t="s">
        <v>1872</v>
      </c>
      <c r="C13" s="3" t="s">
        <v>17992</v>
      </c>
      <c r="D13" s="3" t="s">
        <v>9524</v>
      </c>
      <c r="E13" s="7"/>
      <c r="F13" s="3" t="s">
        <v>9525</v>
      </c>
      <c r="G13" s="3" t="s">
        <v>17993</v>
      </c>
      <c r="H13" s="3" t="s">
        <v>1098</v>
      </c>
      <c r="I13" s="7" t="s">
        <v>17994</v>
      </c>
      <c r="J13" s="3"/>
      <c r="K13" s="3"/>
    </row>
    <row r="14" spans="1:11" ht="15">
      <c r="B14" s="3" t="s">
        <v>1165</v>
      </c>
      <c r="C14" s="3" t="s">
        <v>17995</v>
      </c>
      <c r="D14" s="3" t="s">
        <v>1573</v>
      </c>
      <c r="E14" s="7"/>
      <c r="F14" s="3" t="s">
        <v>2990</v>
      </c>
      <c r="G14" s="3" t="s">
        <v>17996</v>
      </c>
      <c r="H14" s="3" t="s">
        <v>1098</v>
      </c>
      <c r="I14" s="7" t="s">
        <v>1618</v>
      </c>
      <c r="J14" s="3"/>
      <c r="K14" s="3"/>
    </row>
    <row r="15" spans="1:11" ht="15">
      <c r="B15" s="3" t="s">
        <v>1877</v>
      </c>
      <c r="C15" s="3" t="s">
        <v>17997</v>
      </c>
      <c r="D15" s="3" t="s">
        <v>1038</v>
      </c>
      <c r="E15" s="7"/>
      <c r="F15" s="3" t="s">
        <v>1277</v>
      </c>
      <c r="G15" s="3" t="s">
        <v>17936</v>
      </c>
      <c r="H15" s="3" t="s">
        <v>17936</v>
      </c>
      <c r="I15" s="7" t="s">
        <v>1054</v>
      </c>
      <c r="J15" s="3"/>
      <c r="K15" s="3"/>
    </row>
    <row r="16" spans="1:11" ht="15">
      <c r="B16" s="3" t="s">
        <v>1161</v>
      </c>
      <c r="C16" s="3" t="s">
        <v>17998</v>
      </c>
      <c r="D16" s="3" t="s">
        <v>1038</v>
      </c>
      <c r="E16" s="7"/>
      <c r="F16" s="3" t="s">
        <v>3474</v>
      </c>
      <c r="G16" s="3" t="s">
        <v>17543</v>
      </c>
      <c r="H16" s="3" t="s">
        <v>17543</v>
      </c>
      <c r="I16" s="7" t="s">
        <v>1042</v>
      </c>
      <c r="J16" s="3"/>
      <c r="K16" s="3"/>
    </row>
    <row r="17" spans="2:11" ht="15">
      <c r="B17" s="3" t="s">
        <v>1882</v>
      </c>
      <c r="C17" s="3" t="s">
        <v>17999</v>
      </c>
      <c r="D17" s="3" t="s">
        <v>1038</v>
      </c>
      <c r="E17" s="7"/>
      <c r="F17" s="3" t="s">
        <v>17934</v>
      </c>
      <c r="G17" s="3" t="s">
        <v>1032</v>
      </c>
      <c r="H17" s="3" t="s">
        <v>1032</v>
      </c>
      <c r="I17" s="7" t="s">
        <v>1076</v>
      </c>
      <c r="J17" s="3"/>
      <c r="K17" s="3"/>
    </row>
    <row r="18" spans="2:11" ht="15">
      <c r="B18" s="3" t="s">
        <v>1582</v>
      </c>
      <c r="C18" s="3" t="s">
        <v>18000</v>
      </c>
      <c r="D18" s="3" t="s">
        <v>1038</v>
      </c>
      <c r="E18" s="7"/>
      <c r="F18" s="3" t="s">
        <v>1646</v>
      </c>
      <c r="G18" s="3" t="s">
        <v>1647</v>
      </c>
      <c r="H18" s="3" t="s">
        <v>1648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18001</v>
      </c>
      <c r="D19" s="3" t="s">
        <v>1573</v>
      </c>
      <c r="E19" s="7"/>
      <c r="F19" s="3" t="s">
        <v>1615</v>
      </c>
      <c r="G19" s="3" t="s">
        <v>13412</v>
      </c>
      <c r="H19" s="3" t="s">
        <v>1098</v>
      </c>
      <c r="I19" s="7" t="s">
        <v>1618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18002</v>
      </c>
      <c r="D20" s="3" t="s">
        <v>1038</v>
      </c>
      <c r="E20" s="7"/>
      <c r="F20" s="3" t="s">
        <v>1673</v>
      </c>
      <c r="G20" s="3" t="s">
        <v>1674</v>
      </c>
      <c r="H20" s="3" t="s">
        <v>2359</v>
      </c>
      <c r="I20" s="7"/>
      <c r="J20" s="3"/>
      <c r="K2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1"/>
  <dimension ref="A1:K2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18003</v>
      </c>
      <c r="D4" s="4" t="s">
        <v>1019</v>
      </c>
      <c r="E4" s="3" t="s">
        <v>586</v>
      </c>
    </row>
    <row r="5" spans="1:11" ht="16">
      <c r="B5" s="4" t="s">
        <v>1020</v>
      </c>
      <c r="C5" s="13" t="s">
        <v>589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587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18004</v>
      </c>
      <c r="D9" s="3" t="s">
        <v>1038</v>
      </c>
      <c r="E9" s="7"/>
      <c r="F9" s="3" t="s">
        <v>18005</v>
      </c>
      <c r="G9" s="3" t="s">
        <v>17944</v>
      </c>
      <c r="H9" s="3" t="s">
        <v>18006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18007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18008</v>
      </c>
      <c r="D11" s="3" t="s">
        <v>1038</v>
      </c>
      <c r="E11" s="7"/>
      <c r="F11" s="3" t="s">
        <v>17943</v>
      </c>
      <c r="G11" s="3" t="s">
        <v>17944</v>
      </c>
      <c r="H11" s="3" t="s">
        <v>17990</v>
      </c>
      <c r="I11" s="7" t="s">
        <v>1054</v>
      </c>
      <c r="J11" s="3"/>
      <c r="K11" s="3"/>
    </row>
    <row r="12" spans="1:11" ht="15">
      <c r="B12" s="3" t="s">
        <v>1055</v>
      </c>
      <c r="C12" s="3" t="s">
        <v>18009</v>
      </c>
      <c r="D12" s="3" t="s">
        <v>1038</v>
      </c>
      <c r="E12" s="7"/>
      <c r="F12" s="3" t="s">
        <v>18010</v>
      </c>
      <c r="G12" s="3" t="s">
        <v>18011</v>
      </c>
      <c r="H12" s="3" t="s">
        <v>18011</v>
      </c>
      <c r="I12" s="7" t="s">
        <v>1042</v>
      </c>
      <c r="J12" s="3"/>
      <c r="K12" s="3"/>
    </row>
    <row r="13" spans="1:11" ht="15">
      <c r="B13" s="3" t="s">
        <v>1872</v>
      </c>
      <c r="C13" s="3" t="s">
        <v>18012</v>
      </c>
      <c r="D13" s="3" t="s">
        <v>1038</v>
      </c>
      <c r="E13" s="7"/>
      <c r="F13" s="3" t="s">
        <v>18013</v>
      </c>
      <c r="G13" s="3" t="s">
        <v>18011</v>
      </c>
      <c r="H13" s="3" t="s">
        <v>18011</v>
      </c>
      <c r="I13" s="7" t="s">
        <v>16703</v>
      </c>
      <c r="J13" s="3"/>
      <c r="K13" s="3"/>
    </row>
    <row r="14" spans="1:11" ht="15">
      <c r="B14" s="3" t="s">
        <v>1165</v>
      </c>
      <c r="C14" s="3" t="s">
        <v>18014</v>
      </c>
      <c r="D14" s="3" t="s">
        <v>1573</v>
      </c>
      <c r="E14" s="7"/>
      <c r="F14" s="3" t="s">
        <v>18015</v>
      </c>
      <c r="G14" s="3" t="s">
        <v>2927</v>
      </c>
      <c r="H14" s="3" t="s">
        <v>2927</v>
      </c>
      <c r="I14" s="7" t="s">
        <v>1618</v>
      </c>
      <c r="J14" s="3"/>
      <c r="K14" s="3"/>
    </row>
    <row r="15" spans="1:11" ht="15">
      <c r="B15" s="3" t="s">
        <v>1877</v>
      </c>
      <c r="C15" s="3" t="s">
        <v>18016</v>
      </c>
      <c r="D15" s="3" t="s">
        <v>1038</v>
      </c>
      <c r="E15" s="7"/>
      <c r="F15" s="3" t="s">
        <v>18017</v>
      </c>
      <c r="G15" s="3" t="s">
        <v>18018</v>
      </c>
      <c r="H15" s="3" t="s">
        <v>18018</v>
      </c>
      <c r="I15" s="7" t="s">
        <v>1076</v>
      </c>
      <c r="J15" s="3"/>
      <c r="K15" s="3"/>
    </row>
    <row r="16" spans="1:11" ht="15">
      <c r="B16" s="3" t="s">
        <v>1161</v>
      </c>
      <c r="C16" s="3" t="s">
        <v>18019</v>
      </c>
      <c r="D16" s="3" t="s">
        <v>1038</v>
      </c>
      <c r="E16" s="7"/>
      <c r="F16" s="3" t="s">
        <v>18020</v>
      </c>
      <c r="G16" s="3" t="s">
        <v>18021</v>
      </c>
      <c r="H16" s="3" t="s">
        <v>18021</v>
      </c>
      <c r="I16" s="7" t="s">
        <v>1076</v>
      </c>
      <c r="J16" s="3"/>
      <c r="K16" s="3"/>
    </row>
    <row r="17" spans="2:11" ht="15">
      <c r="B17" s="3" t="s">
        <v>1882</v>
      </c>
      <c r="C17" s="3" t="s">
        <v>18022</v>
      </c>
      <c r="D17" s="3" t="s">
        <v>1038</v>
      </c>
      <c r="E17" s="7"/>
      <c r="F17" s="3" t="s">
        <v>18023</v>
      </c>
      <c r="G17" s="3" t="s">
        <v>18024</v>
      </c>
      <c r="H17" s="3" t="s">
        <v>18024</v>
      </c>
      <c r="I17" s="7" t="s">
        <v>6527</v>
      </c>
      <c r="J17" s="3"/>
      <c r="K17" s="3"/>
    </row>
    <row r="18" spans="2:11" ht="15">
      <c r="B18" s="3" t="s">
        <v>1582</v>
      </c>
      <c r="C18" s="3" t="s">
        <v>18025</v>
      </c>
      <c r="D18" s="3" t="s">
        <v>1038</v>
      </c>
      <c r="E18" s="7"/>
      <c r="F18" s="3" t="s">
        <v>15804</v>
      </c>
      <c r="G18" s="3" t="s">
        <v>18026</v>
      </c>
      <c r="H18" s="3" t="s">
        <v>18026</v>
      </c>
      <c r="I18" s="7" t="s">
        <v>16703</v>
      </c>
      <c r="J18" s="3"/>
      <c r="K18" s="3"/>
    </row>
    <row r="19" spans="2:11" ht="15">
      <c r="B19" s="3" t="s">
        <v>1886</v>
      </c>
      <c r="C19" s="3" t="s">
        <v>18027</v>
      </c>
      <c r="D19" s="3" t="s">
        <v>1038</v>
      </c>
      <c r="E19" s="7"/>
      <c r="F19" s="3" t="s">
        <v>15807</v>
      </c>
      <c r="G19" s="3" t="s">
        <v>18026</v>
      </c>
      <c r="H19" s="3" t="s">
        <v>18026</v>
      </c>
      <c r="I19" s="7" t="s">
        <v>16703</v>
      </c>
      <c r="J19" s="3"/>
      <c r="K19" s="3"/>
    </row>
    <row r="20" spans="2:11" ht="15">
      <c r="B20" s="3" t="s">
        <v>1890</v>
      </c>
      <c r="C20" s="3" t="s">
        <v>18028</v>
      </c>
      <c r="D20" s="3" t="s">
        <v>1038</v>
      </c>
      <c r="E20" s="7"/>
      <c r="F20" s="3" t="s">
        <v>14102</v>
      </c>
      <c r="G20" s="3" t="s">
        <v>1032</v>
      </c>
      <c r="H20" s="3" t="s">
        <v>1032</v>
      </c>
      <c r="I20" s="7" t="s">
        <v>1076</v>
      </c>
      <c r="J20" s="3"/>
      <c r="K20" s="3"/>
    </row>
    <row r="21" spans="2:11" ht="15">
      <c r="B21" s="3" t="s">
        <v>1619</v>
      </c>
      <c r="C21" s="3" t="s">
        <v>18029</v>
      </c>
      <c r="D21" s="3" t="s">
        <v>1038</v>
      </c>
      <c r="E21" s="7"/>
      <c r="F21" s="3" t="s">
        <v>17779</v>
      </c>
      <c r="G21" s="3" t="s">
        <v>18030</v>
      </c>
      <c r="H21" s="3" t="s">
        <v>18030</v>
      </c>
      <c r="I21" s="7" t="s">
        <v>1042</v>
      </c>
      <c r="J21" s="3"/>
      <c r="K21" s="3"/>
    </row>
    <row r="22" spans="2:11" ht="15">
      <c r="B22" s="3" t="s">
        <v>1895</v>
      </c>
      <c r="C22" s="3" t="s">
        <v>18031</v>
      </c>
      <c r="D22" s="3" t="s">
        <v>1038</v>
      </c>
      <c r="E22" s="7"/>
      <c r="F22" s="3" t="s">
        <v>1277</v>
      </c>
      <c r="G22" s="3" t="s">
        <v>17936</v>
      </c>
      <c r="H22" s="3" t="s">
        <v>17936</v>
      </c>
      <c r="I22" s="7" t="s">
        <v>1054</v>
      </c>
      <c r="J22" s="3"/>
      <c r="K22" s="3"/>
    </row>
    <row r="23" spans="2:11" ht="15">
      <c r="B23" s="3" t="s">
        <v>1588</v>
      </c>
      <c r="C23" s="3" t="s">
        <v>18032</v>
      </c>
      <c r="D23" s="3" t="s">
        <v>1038</v>
      </c>
      <c r="E23" s="7"/>
      <c r="F23" s="3" t="s">
        <v>3474</v>
      </c>
      <c r="G23" s="3" t="s">
        <v>17543</v>
      </c>
      <c r="H23" s="3" t="s">
        <v>17543</v>
      </c>
      <c r="I23" s="7" t="s">
        <v>1042</v>
      </c>
      <c r="J23" s="3"/>
      <c r="K23" s="3"/>
    </row>
    <row r="24" spans="2:11" ht="15">
      <c r="B24" s="3" t="s">
        <v>1899</v>
      </c>
      <c r="C24" s="3" t="s">
        <v>18033</v>
      </c>
      <c r="D24" s="3" t="s">
        <v>1038</v>
      </c>
      <c r="E24" s="7"/>
      <c r="F24" s="3" t="s">
        <v>17934</v>
      </c>
      <c r="G24" s="3" t="s">
        <v>1032</v>
      </c>
      <c r="H24" s="3" t="s">
        <v>1032</v>
      </c>
      <c r="I24" s="7" t="s">
        <v>1076</v>
      </c>
      <c r="J24" s="3"/>
      <c r="K24" s="3"/>
    </row>
    <row r="25" spans="2:11" ht="15">
      <c r="B25" s="3" t="s">
        <v>1902</v>
      </c>
      <c r="C25" s="3" t="s">
        <v>18034</v>
      </c>
      <c r="D25" s="3" t="s">
        <v>1038</v>
      </c>
      <c r="E25" s="7"/>
      <c r="F25" s="3" t="s">
        <v>1646</v>
      </c>
      <c r="G25" s="3" t="s">
        <v>1647</v>
      </c>
      <c r="H25" s="3" t="s">
        <v>1648</v>
      </c>
      <c r="I25" s="7" t="s">
        <v>1049</v>
      </c>
      <c r="J25" s="3"/>
      <c r="K25" s="3"/>
    </row>
    <row r="26" spans="2:11" ht="15">
      <c r="B26" s="3" t="s">
        <v>1146</v>
      </c>
      <c r="C26" s="3" t="s">
        <v>18035</v>
      </c>
      <c r="D26" s="3" t="s">
        <v>1573</v>
      </c>
      <c r="E26" s="7"/>
      <c r="F26" s="3" t="s">
        <v>1615</v>
      </c>
      <c r="G26" s="3" t="s">
        <v>13412</v>
      </c>
      <c r="H26" s="3" t="s">
        <v>1098</v>
      </c>
      <c r="I26" s="7" t="s">
        <v>1618</v>
      </c>
      <c r="J26" s="3" t="s">
        <v>1043</v>
      </c>
      <c r="K26" s="3" t="s">
        <v>1043</v>
      </c>
    </row>
    <row r="27" spans="2:11" ht="15">
      <c r="B27" s="3" t="s">
        <v>1906</v>
      </c>
      <c r="C27" s="3" t="s">
        <v>18036</v>
      </c>
      <c r="D27" s="3" t="s">
        <v>1038</v>
      </c>
      <c r="E27" s="7"/>
      <c r="F27" s="3" t="s">
        <v>1673</v>
      </c>
      <c r="G27" s="3" t="s">
        <v>1674</v>
      </c>
      <c r="H27" s="3" t="s">
        <v>2359</v>
      </c>
      <c r="I27" s="7"/>
      <c r="J27" s="3"/>
      <c r="K2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2"/>
  <dimension ref="A1:K3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18037</v>
      </c>
      <c r="D4" s="4" t="s">
        <v>1019</v>
      </c>
      <c r="E4" s="3" t="s">
        <v>590</v>
      </c>
    </row>
    <row r="5" spans="1:11" ht="16">
      <c r="B5" s="4" t="s">
        <v>1020</v>
      </c>
      <c r="C5" s="13" t="s">
        <v>593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591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18038</v>
      </c>
      <c r="D9" s="3" t="s">
        <v>1038</v>
      </c>
      <c r="E9" s="7"/>
      <c r="F9" s="3" t="s">
        <v>18039</v>
      </c>
      <c r="G9" s="3" t="s">
        <v>18040</v>
      </c>
      <c r="H9" s="3" t="s">
        <v>18041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18042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18043</v>
      </c>
      <c r="D11" s="3" t="s">
        <v>1573</v>
      </c>
      <c r="E11" s="7"/>
      <c r="F11" s="3" t="s">
        <v>18044</v>
      </c>
      <c r="G11" s="3" t="s">
        <v>18045</v>
      </c>
      <c r="H11" s="3" t="s">
        <v>18046</v>
      </c>
      <c r="I11" s="7" t="s">
        <v>1618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18047</v>
      </c>
      <c r="D12" s="3" t="s">
        <v>1038</v>
      </c>
      <c r="E12" s="7"/>
      <c r="F12" s="3" t="s">
        <v>18048</v>
      </c>
      <c r="G12" s="3" t="s">
        <v>18049</v>
      </c>
      <c r="H12" s="3" t="s">
        <v>18050</v>
      </c>
      <c r="I12" s="7" t="s">
        <v>1054</v>
      </c>
      <c r="J12" s="3"/>
      <c r="K12" s="3"/>
    </row>
    <row r="13" spans="1:11" ht="15">
      <c r="B13" s="3" t="s">
        <v>1872</v>
      </c>
      <c r="C13" s="3" t="s">
        <v>18051</v>
      </c>
      <c r="D13" s="3" t="s">
        <v>1038</v>
      </c>
      <c r="E13" s="7"/>
      <c r="F13" s="3" t="s">
        <v>18052</v>
      </c>
      <c r="G13" s="3" t="s">
        <v>18049</v>
      </c>
      <c r="H13" s="3" t="s">
        <v>18053</v>
      </c>
      <c r="I13" s="7" t="s">
        <v>1054</v>
      </c>
      <c r="J13" s="3"/>
      <c r="K13" s="3"/>
    </row>
    <row r="14" spans="1:11" ht="15">
      <c r="B14" s="3" t="s">
        <v>1165</v>
      </c>
      <c r="C14" s="3" t="s">
        <v>18054</v>
      </c>
      <c r="D14" s="3" t="s">
        <v>1038</v>
      </c>
      <c r="E14" s="7"/>
      <c r="F14" s="3" t="s">
        <v>18055</v>
      </c>
      <c r="G14" s="3" t="s">
        <v>18056</v>
      </c>
      <c r="H14" s="3" t="s">
        <v>18057</v>
      </c>
      <c r="I14" s="7" t="s">
        <v>1054</v>
      </c>
      <c r="J14" s="3"/>
      <c r="K14" s="3"/>
    </row>
    <row r="15" spans="1:11" ht="15">
      <c r="B15" s="3" t="s">
        <v>1877</v>
      </c>
      <c r="C15" s="3" t="s">
        <v>18058</v>
      </c>
      <c r="D15" s="3" t="s">
        <v>1038</v>
      </c>
      <c r="E15" s="7"/>
      <c r="F15" s="3" t="s">
        <v>18059</v>
      </c>
      <c r="G15" s="3" t="s">
        <v>18056</v>
      </c>
      <c r="H15" s="3" t="s">
        <v>18060</v>
      </c>
      <c r="I15" s="7" t="s">
        <v>1054</v>
      </c>
      <c r="J15" s="3"/>
      <c r="K15" s="3"/>
    </row>
    <row r="16" spans="1:11" ht="15">
      <c r="B16" s="3" t="s">
        <v>1161</v>
      </c>
      <c r="C16" s="3" t="s">
        <v>18061</v>
      </c>
      <c r="D16" s="3" t="s">
        <v>1038</v>
      </c>
      <c r="E16" s="7"/>
      <c r="F16" s="3" t="s">
        <v>18062</v>
      </c>
      <c r="G16" s="3" t="s">
        <v>18063</v>
      </c>
      <c r="H16" s="3" t="s">
        <v>18064</v>
      </c>
      <c r="I16" s="7" t="s">
        <v>1042</v>
      </c>
      <c r="J16" s="3"/>
      <c r="K16" s="3"/>
    </row>
    <row r="17" spans="2:11" ht="15">
      <c r="B17" s="3" t="s">
        <v>1882</v>
      </c>
      <c r="C17" s="3" t="s">
        <v>18065</v>
      </c>
      <c r="D17" s="3" t="s">
        <v>1038</v>
      </c>
      <c r="E17" s="7"/>
      <c r="F17" s="3" t="s">
        <v>18066</v>
      </c>
      <c r="G17" s="3" t="s">
        <v>18063</v>
      </c>
      <c r="H17" s="3" t="s">
        <v>18067</v>
      </c>
      <c r="I17" s="7" t="s">
        <v>16703</v>
      </c>
      <c r="J17" s="3"/>
      <c r="K17" s="3"/>
    </row>
    <row r="18" spans="2:11" ht="15">
      <c r="B18" s="3" t="s">
        <v>1582</v>
      </c>
      <c r="C18" s="3" t="s">
        <v>18068</v>
      </c>
      <c r="D18" s="3" t="s">
        <v>1038</v>
      </c>
      <c r="E18" s="7"/>
      <c r="F18" s="3" t="s">
        <v>18069</v>
      </c>
      <c r="G18" s="3" t="s">
        <v>18070</v>
      </c>
      <c r="H18" s="3" t="s">
        <v>18071</v>
      </c>
      <c r="I18" s="7" t="s">
        <v>1042</v>
      </c>
      <c r="J18" s="3"/>
      <c r="K18" s="3"/>
    </row>
    <row r="19" spans="2:11" ht="15">
      <c r="B19" s="3" t="s">
        <v>1886</v>
      </c>
      <c r="C19" s="3" t="s">
        <v>18072</v>
      </c>
      <c r="D19" s="3" t="s">
        <v>1038</v>
      </c>
      <c r="E19" s="7"/>
      <c r="F19" s="3" t="s">
        <v>18073</v>
      </c>
      <c r="G19" s="3" t="s">
        <v>18070</v>
      </c>
      <c r="H19" s="3" t="s">
        <v>18074</v>
      </c>
      <c r="I19" s="7" t="s">
        <v>16703</v>
      </c>
      <c r="J19" s="3"/>
      <c r="K19" s="3"/>
    </row>
    <row r="20" spans="2:11" ht="15">
      <c r="B20" s="3" t="s">
        <v>1890</v>
      </c>
      <c r="C20" s="3" t="s">
        <v>18075</v>
      </c>
      <c r="D20" s="3" t="s">
        <v>1038</v>
      </c>
      <c r="E20" s="7"/>
      <c r="F20" s="3" t="s">
        <v>18076</v>
      </c>
      <c r="G20" s="3" t="s">
        <v>18077</v>
      </c>
      <c r="H20" s="3" t="s">
        <v>18077</v>
      </c>
      <c r="I20" s="7" t="s">
        <v>1042</v>
      </c>
      <c r="J20" s="3"/>
      <c r="K20" s="3"/>
    </row>
    <row r="21" spans="2:11" ht="15">
      <c r="B21" s="3" t="s">
        <v>1619</v>
      </c>
      <c r="C21" s="3" t="s">
        <v>18078</v>
      </c>
      <c r="D21" s="3" t="s">
        <v>1038</v>
      </c>
      <c r="E21" s="7"/>
      <c r="F21" s="3" t="s">
        <v>18079</v>
      </c>
      <c r="G21" s="3" t="s">
        <v>18080</v>
      </c>
      <c r="H21" s="3" t="s">
        <v>18080</v>
      </c>
      <c r="I21" s="7" t="s">
        <v>1042</v>
      </c>
      <c r="J21" s="3"/>
      <c r="K21" s="3"/>
    </row>
    <row r="22" spans="2:11" ht="15">
      <c r="B22" s="3" t="s">
        <v>1895</v>
      </c>
      <c r="C22" s="3" t="s">
        <v>18081</v>
      </c>
      <c r="D22" s="3" t="s">
        <v>1038</v>
      </c>
      <c r="E22" s="7"/>
      <c r="F22" s="3" t="s">
        <v>18082</v>
      </c>
      <c r="G22" s="3" t="s">
        <v>18083</v>
      </c>
      <c r="H22" s="3" t="s">
        <v>18084</v>
      </c>
      <c r="I22" s="7" t="s">
        <v>1042</v>
      </c>
      <c r="J22" s="3"/>
      <c r="K22" s="3"/>
    </row>
    <row r="23" spans="2:11" ht="15">
      <c r="B23" s="3" t="s">
        <v>1588</v>
      </c>
      <c r="C23" s="3" t="s">
        <v>18085</v>
      </c>
      <c r="D23" s="3" t="s">
        <v>1038</v>
      </c>
      <c r="E23" s="7"/>
      <c r="F23" s="3" t="s">
        <v>18086</v>
      </c>
      <c r="G23" s="3" t="s">
        <v>18083</v>
      </c>
      <c r="H23" s="3" t="s">
        <v>18087</v>
      </c>
      <c r="I23" s="7" t="s">
        <v>1054</v>
      </c>
      <c r="J23" s="3"/>
      <c r="K23" s="3"/>
    </row>
    <row r="24" spans="2:11" ht="15">
      <c r="B24" s="3" t="s">
        <v>1899</v>
      </c>
      <c r="C24" s="3" t="s">
        <v>18088</v>
      </c>
      <c r="D24" s="3" t="s">
        <v>1038</v>
      </c>
      <c r="E24" s="7"/>
      <c r="F24" s="3" t="s">
        <v>18089</v>
      </c>
      <c r="G24" s="3" t="s">
        <v>18090</v>
      </c>
      <c r="H24" s="3" t="s">
        <v>18090</v>
      </c>
      <c r="I24" s="7" t="s">
        <v>1042</v>
      </c>
      <c r="J24" s="3"/>
      <c r="K24" s="3"/>
    </row>
    <row r="25" spans="2:11" ht="15">
      <c r="B25" s="3" t="s">
        <v>1902</v>
      </c>
      <c r="C25" s="3" t="s">
        <v>18091</v>
      </c>
      <c r="D25" s="3" t="s">
        <v>1066</v>
      </c>
      <c r="E25" s="7" t="s">
        <v>1095</v>
      </c>
      <c r="F25" s="3" t="s">
        <v>18092</v>
      </c>
      <c r="G25" s="3" t="s">
        <v>18093</v>
      </c>
      <c r="H25" s="3" t="s">
        <v>18094</v>
      </c>
      <c r="I25" s="7" t="s">
        <v>1145</v>
      </c>
      <c r="J25" s="3"/>
      <c r="K25" s="3"/>
    </row>
    <row r="26" spans="2:11" ht="15">
      <c r="B26" s="3" t="s">
        <v>1146</v>
      </c>
      <c r="C26" s="3" t="s">
        <v>18095</v>
      </c>
      <c r="D26" s="3" t="s">
        <v>1038</v>
      </c>
      <c r="E26" s="7"/>
      <c r="F26" s="3" t="s">
        <v>13831</v>
      </c>
      <c r="G26" s="3" t="s">
        <v>12658</v>
      </c>
      <c r="H26" s="3" t="s">
        <v>12711</v>
      </c>
      <c r="I26" s="7" t="s">
        <v>1042</v>
      </c>
      <c r="J26" s="3"/>
      <c r="K26" s="3"/>
    </row>
    <row r="27" spans="2:11" ht="15">
      <c r="B27" s="3" t="s">
        <v>1906</v>
      </c>
      <c r="C27" s="3" t="s">
        <v>18096</v>
      </c>
      <c r="D27" s="3" t="s">
        <v>1038</v>
      </c>
      <c r="E27" s="7"/>
      <c r="F27" s="3" t="s">
        <v>13834</v>
      </c>
      <c r="G27" s="3" t="s">
        <v>12658</v>
      </c>
      <c r="H27" s="3" t="s">
        <v>18097</v>
      </c>
      <c r="I27" s="7" t="s">
        <v>1054</v>
      </c>
      <c r="J27" s="3"/>
      <c r="K27" s="3"/>
    </row>
    <row r="28" spans="2:11" ht="15">
      <c r="B28" s="3" t="s">
        <v>1909</v>
      </c>
      <c r="C28" s="3" t="s">
        <v>18098</v>
      </c>
      <c r="D28" s="3" t="s">
        <v>1038</v>
      </c>
      <c r="E28" s="7"/>
      <c r="F28" s="3" t="s">
        <v>15804</v>
      </c>
      <c r="G28" s="3" t="s">
        <v>18099</v>
      </c>
      <c r="H28" s="3" t="s">
        <v>18100</v>
      </c>
      <c r="I28" s="7" t="s">
        <v>1042</v>
      </c>
      <c r="J28" s="3"/>
      <c r="K28" s="3"/>
    </row>
    <row r="29" spans="2:11" ht="15">
      <c r="B29" s="3" t="s">
        <v>1301</v>
      </c>
      <c r="C29" s="3" t="s">
        <v>18101</v>
      </c>
      <c r="D29" s="3" t="s">
        <v>1038</v>
      </c>
      <c r="E29" s="7"/>
      <c r="F29" s="3" t="s">
        <v>15807</v>
      </c>
      <c r="G29" s="3" t="s">
        <v>18099</v>
      </c>
      <c r="H29" s="3" t="s">
        <v>18102</v>
      </c>
      <c r="I29" s="7" t="s">
        <v>16703</v>
      </c>
      <c r="J29" s="3"/>
      <c r="K29" s="3"/>
    </row>
    <row r="30" spans="2:11" ht="15">
      <c r="B30" s="3" t="s">
        <v>1912</v>
      </c>
      <c r="C30" s="3" t="s">
        <v>18103</v>
      </c>
      <c r="D30" s="3" t="s">
        <v>1573</v>
      </c>
      <c r="E30" s="7"/>
      <c r="F30" s="3" t="s">
        <v>15810</v>
      </c>
      <c r="G30" s="3" t="s">
        <v>2511</v>
      </c>
      <c r="H30" s="3" t="s">
        <v>2511</v>
      </c>
      <c r="I30" s="7" t="s">
        <v>1618</v>
      </c>
      <c r="J30" s="3"/>
      <c r="K30" s="3"/>
    </row>
    <row r="31" spans="2:11" ht="15">
      <c r="B31" s="3" t="s">
        <v>1140</v>
      </c>
      <c r="C31" s="3" t="s">
        <v>18104</v>
      </c>
      <c r="D31" s="3" t="s">
        <v>1038</v>
      </c>
      <c r="E31" s="7"/>
      <c r="F31" s="3" t="s">
        <v>18105</v>
      </c>
      <c r="G31" s="3" t="s">
        <v>18106</v>
      </c>
      <c r="H31" s="3" t="s">
        <v>18106</v>
      </c>
      <c r="I31" s="7" t="s">
        <v>1042</v>
      </c>
      <c r="J31" s="3"/>
      <c r="K31" s="3"/>
    </row>
    <row r="32" spans="2:11" ht="15">
      <c r="B32" s="3" t="s">
        <v>1169</v>
      </c>
      <c r="C32" s="3" t="s">
        <v>18107</v>
      </c>
      <c r="D32" s="3" t="s">
        <v>1038</v>
      </c>
      <c r="E32" s="7"/>
      <c r="F32" s="3" t="s">
        <v>14102</v>
      </c>
      <c r="G32" s="3" t="s">
        <v>18108</v>
      </c>
      <c r="H32" s="3" t="s">
        <v>18108</v>
      </c>
      <c r="I32" s="7" t="s">
        <v>1049</v>
      </c>
      <c r="J32" s="3"/>
      <c r="K32" s="3"/>
    </row>
    <row r="33" spans="2:11" ht="15">
      <c r="B33" s="3" t="s">
        <v>1319</v>
      </c>
      <c r="C33" s="3" t="s">
        <v>18109</v>
      </c>
      <c r="D33" s="3" t="s">
        <v>1038</v>
      </c>
      <c r="E33" s="7"/>
      <c r="F33" s="3" t="s">
        <v>1646</v>
      </c>
      <c r="G33" s="3" t="s">
        <v>1647</v>
      </c>
      <c r="H33" s="3" t="s">
        <v>1648</v>
      </c>
      <c r="I33" s="7" t="s">
        <v>1049</v>
      </c>
      <c r="J33" s="3"/>
      <c r="K33" s="3"/>
    </row>
    <row r="34" spans="2:11" ht="15">
      <c r="B34" s="3" t="s">
        <v>1472</v>
      </c>
      <c r="C34" s="3" t="s">
        <v>18110</v>
      </c>
      <c r="D34" s="3" t="s">
        <v>1573</v>
      </c>
      <c r="E34" s="7"/>
      <c r="F34" s="3" t="s">
        <v>1615</v>
      </c>
      <c r="G34" s="3" t="s">
        <v>13412</v>
      </c>
      <c r="H34" s="3" t="s">
        <v>1098</v>
      </c>
      <c r="I34" s="7" t="s">
        <v>1618</v>
      </c>
      <c r="J34" s="3" t="s">
        <v>1043</v>
      </c>
      <c r="K34" s="3" t="s">
        <v>1043</v>
      </c>
    </row>
    <row r="35" spans="2:11" ht="15">
      <c r="B35" s="3" t="s">
        <v>1567</v>
      </c>
      <c r="C35" s="3" t="s">
        <v>18111</v>
      </c>
      <c r="D35" s="3" t="s">
        <v>1038</v>
      </c>
      <c r="E35" s="7"/>
      <c r="F35" s="3" t="s">
        <v>1673</v>
      </c>
      <c r="G35" s="3" t="s">
        <v>1674</v>
      </c>
      <c r="H35" s="3" t="s">
        <v>2359</v>
      </c>
      <c r="I35" s="7"/>
      <c r="J35" s="3"/>
      <c r="K3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3"/>
  <dimension ref="A1:K2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18112</v>
      </c>
      <c r="D4" s="4" t="s">
        <v>1019</v>
      </c>
      <c r="E4" s="3" t="s">
        <v>594</v>
      </c>
    </row>
    <row r="5" spans="1:11" ht="16">
      <c r="B5" s="4" t="s">
        <v>1020</v>
      </c>
      <c r="C5" s="13" t="s">
        <v>597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595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18113</v>
      </c>
      <c r="D9" s="3" t="s">
        <v>1038</v>
      </c>
      <c r="E9" s="7"/>
      <c r="F9" s="3" t="s">
        <v>18114</v>
      </c>
      <c r="G9" s="3" t="s">
        <v>18115</v>
      </c>
      <c r="H9" s="3" t="s">
        <v>18116</v>
      </c>
      <c r="I9" s="7" t="s">
        <v>1042</v>
      </c>
      <c r="J9" s="3" t="s">
        <v>1043</v>
      </c>
      <c r="K9" s="3"/>
    </row>
    <row r="10" spans="1:11" ht="15">
      <c r="B10" s="3" t="s">
        <v>1044</v>
      </c>
      <c r="C10" s="3" t="s">
        <v>18117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/>
      <c r="K10" s="3"/>
    </row>
    <row r="11" spans="1:11" ht="15">
      <c r="B11" s="3" t="s">
        <v>1050</v>
      </c>
      <c r="C11" s="3" t="s">
        <v>18118</v>
      </c>
      <c r="D11" s="3" t="s">
        <v>1038</v>
      </c>
      <c r="E11" s="7"/>
      <c r="F11" s="3" t="s">
        <v>18119</v>
      </c>
      <c r="G11" s="3" t="s">
        <v>18120</v>
      </c>
      <c r="H11" s="3" t="s">
        <v>18120</v>
      </c>
      <c r="I11" s="7" t="s">
        <v>1049</v>
      </c>
      <c r="J11" s="3"/>
      <c r="K11" s="3"/>
    </row>
    <row r="12" spans="1:11" ht="15">
      <c r="B12" s="3" t="s">
        <v>1055</v>
      </c>
      <c r="C12" s="3" t="s">
        <v>18121</v>
      </c>
      <c r="D12" s="3" t="s">
        <v>1038</v>
      </c>
      <c r="E12" s="7"/>
      <c r="F12" s="3" t="s">
        <v>18122</v>
      </c>
      <c r="G12" s="3" t="s">
        <v>18123</v>
      </c>
      <c r="H12" s="3" t="s">
        <v>18124</v>
      </c>
      <c r="I12" s="7" t="s">
        <v>1049</v>
      </c>
      <c r="J12" s="3"/>
      <c r="K12" s="3"/>
    </row>
    <row r="13" spans="1:11" ht="15">
      <c r="B13" s="3" t="s">
        <v>1872</v>
      </c>
      <c r="C13" s="3" t="s">
        <v>18125</v>
      </c>
      <c r="D13" s="3" t="s">
        <v>1038</v>
      </c>
      <c r="E13" s="7"/>
      <c r="F13" s="3" t="s">
        <v>18126</v>
      </c>
      <c r="G13" s="3" t="s">
        <v>18127</v>
      </c>
      <c r="H13" s="3" t="s">
        <v>18128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18129</v>
      </c>
      <c r="D14" s="3" t="s">
        <v>1038</v>
      </c>
      <c r="E14" s="7"/>
      <c r="F14" s="3" t="s">
        <v>18130</v>
      </c>
      <c r="G14" s="3" t="s">
        <v>18131</v>
      </c>
      <c r="H14" s="3" t="s">
        <v>18132</v>
      </c>
      <c r="I14" s="7" t="s">
        <v>1049</v>
      </c>
      <c r="J14" s="3"/>
      <c r="K14" s="3"/>
    </row>
    <row r="15" spans="1:11" ht="15">
      <c r="B15" s="3" t="s">
        <v>1877</v>
      </c>
      <c r="C15" s="3" t="s">
        <v>18133</v>
      </c>
      <c r="D15" s="3" t="s">
        <v>1066</v>
      </c>
      <c r="E15" s="7"/>
      <c r="F15" s="3" t="s">
        <v>18134</v>
      </c>
      <c r="G15" s="3" t="s">
        <v>18135</v>
      </c>
      <c r="H15" s="3" t="s">
        <v>18136</v>
      </c>
      <c r="I15" s="7"/>
      <c r="J15" s="3"/>
      <c r="K15" s="3"/>
    </row>
    <row r="16" spans="1:11" ht="15">
      <c r="B16" s="3" t="s">
        <v>1161</v>
      </c>
      <c r="C16" s="3" t="s">
        <v>18137</v>
      </c>
      <c r="D16" s="3" t="s">
        <v>1038</v>
      </c>
      <c r="E16" s="7"/>
      <c r="F16" s="3" t="s">
        <v>18138</v>
      </c>
      <c r="G16" s="3" t="s">
        <v>18139</v>
      </c>
      <c r="H16" s="3" t="s">
        <v>18140</v>
      </c>
      <c r="I16" s="7" t="s">
        <v>1049</v>
      </c>
      <c r="J16" s="3"/>
      <c r="K16" s="3"/>
    </row>
    <row r="17" spans="2:11" ht="15">
      <c r="B17" s="3" t="s">
        <v>1882</v>
      </c>
      <c r="C17" s="3" t="s">
        <v>18141</v>
      </c>
      <c r="D17" s="3" t="s">
        <v>1038</v>
      </c>
      <c r="E17" s="7"/>
      <c r="F17" s="3" t="s">
        <v>18142</v>
      </c>
      <c r="G17" s="3" t="s">
        <v>18143</v>
      </c>
      <c r="H17" s="3" t="s">
        <v>18144</v>
      </c>
      <c r="I17" s="7" t="s">
        <v>1049</v>
      </c>
      <c r="J17" s="3"/>
      <c r="K17" s="3"/>
    </row>
    <row r="18" spans="2:11" ht="15">
      <c r="B18" s="3" t="s">
        <v>1582</v>
      </c>
      <c r="C18" s="3" t="s">
        <v>18145</v>
      </c>
      <c r="D18" s="3" t="s">
        <v>2192</v>
      </c>
      <c r="E18" s="7"/>
      <c r="F18" s="3" t="s">
        <v>18146</v>
      </c>
      <c r="G18" s="3" t="s">
        <v>18147</v>
      </c>
      <c r="H18" s="3" t="s">
        <v>18148</v>
      </c>
      <c r="I18" s="7"/>
      <c r="J18" s="3"/>
      <c r="K18" s="3"/>
    </row>
    <row r="19" spans="2:11" ht="15">
      <c r="B19" s="3" t="s">
        <v>1886</v>
      </c>
      <c r="C19" s="3" t="s">
        <v>18149</v>
      </c>
      <c r="D19" s="3" t="s">
        <v>2192</v>
      </c>
      <c r="E19" s="7"/>
      <c r="F19" s="3" t="s">
        <v>18150</v>
      </c>
      <c r="G19" s="3" t="s">
        <v>18151</v>
      </c>
      <c r="H19" s="3" t="s">
        <v>18152</v>
      </c>
      <c r="I19" s="7"/>
      <c r="J19" s="3"/>
      <c r="K19" s="3"/>
    </row>
    <row r="20" spans="2:11" ht="15">
      <c r="B20" s="3" t="s">
        <v>1890</v>
      </c>
      <c r="C20" s="3" t="s">
        <v>18153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1076</v>
      </c>
      <c r="J20" s="3"/>
      <c r="K20" s="3"/>
    </row>
    <row r="21" spans="2:11" ht="15">
      <c r="B21" s="3" t="s">
        <v>1619</v>
      </c>
      <c r="C21" s="3" t="s">
        <v>18154</v>
      </c>
      <c r="D21" s="3" t="s">
        <v>1573</v>
      </c>
      <c r="E21" s="7"/>
      <c r="F21" s="3" t="s">
        <v>1615</v>
      </c>
      <c r="G21" s="3" t="s">
        <v>1616</v>
      </c>
      <c r="H21" s="3" t="s">
        <v>1617</v>
      </c>
      <c r="I21" s="7"/>
      <c r="J21" s="3"/>
      <c r="K21" s="3"/>
    </row>
    <row r="22" spans="2:11" ht="15">
      <c r="B22" s="3" t="s">
        <v>1895</v>
      </c>
      <c r="C22" s="3" t="s">
        <v>18155</v>
      </c>
      <c r="D22" s="3" t="s">
        <v>1038</v>
      </c>
      <c r="E22" s="7"/>
      <c r="F22" s="3" t="s">
        <v>1673</v>
      </c>
      <c r="G22" s="3" t="s">
        <v>1674</v>
      </c>
      <c r="H22" s="3" t="s">
        <v>2359</v>
      </c>
      <c r="I22" s="7"/>
      <c r="J22" s="3"/>
      <c r="K2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4"/>
  <dimension ref="A1:K2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18156</v>
      </c>
      <c r="D4" s="4" t="s">
        <v>1019</v>
      </c>
      <c r="E4" s="3" t="s">
        <v>598</v>
      </c>
    </row>
    <row r="5" spans="1:11" ht="16">
      <c r="B5" s="4" t="s">
        <v>1020</v>
      </c>
      <c r="C5" s="13" t="s">
        <v>597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599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18157</v>
      </c>
      <c r="D9" s="3" t="s">
        <v>1038</v>
      </c>
      <c r="E9" s="7"/>
      <c r="F9" s="3" t="s">
        <v>18158</v>
      </c>
      <c r="G9" s="3" t="s">
        <v>18159</v>
      </c>
      <c r="H9" s="3" t="s">
        <v>18160</v>
      </c>
      <c r="I9" s="7" t="s">
        <v>1042</v>
      </c>
      <c r="J9" s="3" t="s">
        <v>1043</v>
      </c>
      <c r="K9" s="3"/>
    </row>
    <row r="10" spans="1:11" ht="15">
      <c r="B10" s="3" t="s">
        <v>1044</v>
      </c>
      <c r="C10" s="3" t="s">
        <v>18161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/>
      <c r="K10" s="3"/>
    </row>
    <row r="11" spans="1:11" ht="15">
      <c r="B11" s="3" t="s">
        <v>1050</v>
      </c>
      <c r="C11" s="3" t="s">
        <v>18162</v>
      </c>
      <c r="D11" s="3" t="s">
        <v>1038</v>
      </c>
      <c r="E11" s="7"/>
      <c r="F11" s="3" t="s">
        <v>18114</v>
      </c>
      <c r="G11" s="3" t="s">
        <v>18115</v>
      </c>
      <c r="H11" s="3" t="s">
        <v>18115</v>
      </c>
      <c r="I11" s="7" t="s">
        <v>1042</v>
      </c>
      <c r="J11" s="3" t="s">
        <v>1043</v>
      </c>
      <c r="K11" s="3"/>
    </row>
    <row r="12" spans="1:11" ht="15">
      <c r="B12" s="3" t="s">
        <v>1055</v>
      </c>
      <c r="C12" s="3" t="s">
        <v>18163</v>
      </c>
      <c r="D12" s="3" t="s">
        <v>1038</v>
      </c>
      <c r="E12" s="7"/>
      <c r="F12" s="3" t="s">
        <v>18119</v>
      </c>
      <c r="G12" s="3" t="s">
        <v>18120</v>
      </c>
      <c r="H12" s="3" t="s">
        <v>18120</v>
      </c>
      <c r="I12" s="7" t="s">
        <v>1049</v>
      </c>
      <c r="J12" s="3"/>
      <c r="K12" s="3"/>
    </row>
    <row r="13" spans="1:11" ht="15">
      <c r="B13" s="3" t="s">
        <v>1872</v>
      </c>
      <c r="C13" s="3" t="s">
        <v>18164</v>
      </c>
      <c r="D13" s="3" t="s">
        <v>1038</v>
      </c>
      <c r="E13" s="7"/>
      <c r="F13" s="3" t="s">
        <v>18122</v>
      </c>
      <c r="G13" s="3" t="s">
        <v>18123</v>
      </c>
      <c r="H13" s="3" t="s">
        <v>18124</v>
      </c>
      <c r="I13" s="7" t="s">
        <v>1049</v>
      </c>
      <c r="J13" s="3"/>
      <c r="K13" s="3"/>
    </row>
    <row r="14" spans="1:11" ht="15">
      <c r="B14" s="3" t="s">
        <v>1165</v>
      </c>
      <c r="C14" s="3" t="s">
        <v>18165</v>
      </c>
      <c r="D14" s="3" t="s">
        <v>1038</v>
      </c>
      <c r="E14" s="7"/>
      <c r="F14" s="3" t="s">
        <v>18126</v>
      </c>
      <c r="G14" s="3" t="s">
        <v>18127</v>
      </c>
      <c r="H14" s="3" t="s">
        <v>18128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18166</v>
      </c>
      <c r="D15" s="3" t="s">
        <v>1038</v>
      </c>
      <c r="E15" s="7"/>
      <c r="F15" s="3" t="s">
        <v>18130</v>
      </c>
      <c r="G15" s="3" t="s">
        <v>18131</v>
      </c>
      <c r="H15" s="3" t="s">
        <v>18132</v>
      </c>
      <c r="I15" s="7" t="s">
        <v>1049</v>
      </c>
      <c r="J15" s="3"/>
      <c r="K15" s="3"/>
    </row>
    <row r="16" spans="1:11" ht="15">
      <c r="B16" s="3" t="s">
        <v>1161</v>
      </c>
      <c r="C16" s="3" t="s">
        <v>18167</v>
      </c>
      <c r="D16" s="3" t="s">
        <v>1066</v>
      </c>
      <c r="E16" s="7"/>
      <c r="F16" s="3" t="s">
        <v>18168</v>
      </c>
      <c r="G16" s="3" t="s">
        <v>18169</v>
      </c>
      <c r="H16" s="3" t="s">
        <v>18169</v>
      </c>
      <c r="I16" s="7"/>
      <c r="J16" s="3"/>
      <c r="K16" s="3"/>
    </row>
    <row r="17" spans="2:11" ht="15">
      <c r="B17" s="3" t="s">
        <v>1882</v>
      </c>
      <c r="C17" s="3" t="s">
        <v>18170</v>
      </c>
      <c r="D17" s="3" t="s">
        <v>1038</v>
      </c>
      <c r="E17" s="7"/>
      <c r="F17" s="3" t="s">
        <v>18171</v>
      </c>
      <c r="G17" s="3" t="s">
        <v>18172</v>
      </c>
      <c r="H17" s="3" t="s">
        <v>18173</v>
      </c>
      <c r="I17" s="7" t="s">
        <v>1049</v>
      </c>
      <c r="J17" s="3"/>
      <c r="K17" s="3"/>
    </row>
    <row r="18" spans="2:11" ht="15">
      <c r="B18" s="3" t="s">
        <v>1582</v>
      </c>
      <c r="C18" s="3" t="s">
        <v>18174</v>
      </c>
      <c r="D18" s="3" t="s">
        <v>1038</v>
      </c>
      <c r="E18" s="7"/>
      <c r="F18" s="3" t="s">
        <v>18175</v>
      </c>
      <c r="G18" s="3" t="s">
        <v>18176</v>
      </c>
      <c r="H18" s="3" t="s">
        <v>18177</v>
      </c>
      <c r="I18" s="7" t="s">
        <v>1049</v>
      </c>
      <c r="J18" s="3"/>
      <c r="K18" s="3"/>
    </row>
    <row r="19" spans="2:11" ht="15">
      <c r="B19" s="3" t="s">
        <v>1886</v>
      </c>
      <c r="C19" s="3" t="s">
        <v>18178</v>
      </c>
      <c r="D19" s="3" t="s">
        <v>2192</v>
      </c>
      <c r="E19" s="7"/>
      <c r="F19" s="3" t="s">
        <v>8932</v>
      </c>
      <c r="G19" s="3" t="s">
        <v>18179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18180</v>
      </c>
      <c r="D20" s="3" t="s">
        <v>2192</v>
      </c>
      <c r="E20" s="7"/>
      <c r="F20" s="3" t="s">
        <v>18146</v>
      </c>
      <c r="G20" s="3" t="s">
        <v>18147</v>
      </c>
      <c r="H20" s="3" t="s">
        <v>18148</v>
      </c>
      <c r="I20" s="7"/>
      <c r="J20" s="3"/>
      <c r="K20" s="3"/>
    </row>
    <row r="21" spans="2:11" ht="15">
      <c r="B21" s="3" t="s">
        <v>1619</v>
      </c>
      <c r="C21" s="3" t="s">
        <v>18181</v>
      </c>
      <c r="D21" s="3" t="s">
        <v>2192</v>
      </c>
      <c r="E21" s="7"/>
      <c r="F21" s="3" t="s">
        <v>18150</v>
      </c>
      <c r="G21" s="3" t="s">
        <v>18151</v>
      </c>
      <c r="H21" s="3" t="s">
        <v>18152</v>
      </c>
      <c r="I21" s="7"/>
      <c r="J21" s="3"/>
      <c r="K21" s="3"/>
    </row>
    <row r="22" spans="2:11" ht="15">
      <c r="B22" s="3" t="s">
        <v>1895</v>
      </c>
      <c r="C22" s="3" t="s">
        <v>18182</v>
      </c>
      <c r="D22" s="3" t="s">
        <v>1038</v>
      </c>
      <c r="E22" s="7"/>
      <c r="F22" s="3" t="s">
        <v>1646</v>
      </c>
      <c r="G22" s="3" t="s">
        <v>1647</v>
      </c>
      <c r="H22" s="3" t="s">
        <v>1648</v>
      </c>
      <c r="I22" s="7" t="s">
        <v>1076</v>
      </c>
      <c r="J22" s="3"/>
      <c r="K22" s="3"/>
    </row>
    <row r="23" spans="2:11" ht="15">
      <c r="B23" s="3" t="s">
        <v>1588</v>
      </c>
      <c r="C23" s="3" t="s">
        <v>18183</v>
      </c>
      <c r="D23" s="3" t="s">
        <v>1573</v>
      </c>
      <c r="E23" s="7"/>
      <c r="F23" s="3" t="s">
        <v>1615</v>
      </c>
      <c r="G23" s="3" t="s">
        <v>1616</v>
      </c>
      <c r="H23" s="3" t="s">
        <v>1617</v>
      </c>
      <c r="I23" s="7"/>
      <c r="J23" s="3"/>
      <c r="K23" s="3"/>
    </row>
    <row r="24" spans="2:11" ht="15">
      <c r="B24" s="3" t="s">
        <v>1899</v>
      </c>
      <c r="C24" s="3" t="s">
        <v>18184</v>
      </c>
      <c r="D24" s="3" t="s">
        <v>1038</v>
      </c>
      <c r="E24" s="7"/>
      <c r="F24" s="3" t="s">
        <v>1673</v>
      </c>
      <c r="G24" s="3" t="s">
        <v>1674</v>
      </c>
      <c r="H24" s="3" t="s">
        <v>2359</v>
      </c>
      <c r="I24" s="7"/>
      <c r="J24" s="3"/>
      <c r="K2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5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18185</v>
      </c>
      <c r="D4" s="4" t="s">
        <v>1019</v>
      </c>
      <c r="E4" s="3" t="s">
        <v>601</v>
      </c>
    </row>
    <row r="5" spans="1:11" ht="16">
      <c r="B5" s="4" t="s">
        <v>1020</v>
      </c>
      <c r="C5" s="13" t="s">
        <v>604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602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18186</v>
      </c>
      <c r="D9" s="3" t="s">
        <v>1038</v>
      </c>
      <c r="E9" s="7"/>
      <c r="F9" s="3" t="s">
        <v>18187</v>
      </c>
      <c r="G9" s="3" t="s">
        <v>18188</v>
      </c>
      <c r="H9" s="3" t="s">
        <v>18189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18190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18191</v>
      </c>
      <c r="D11" s="3" t="s">
        <v>1573</v>
      </c>
      <c r="E11" s="7"/>
      <c r="F11" s="3" t="s">
        <v>1277</v>
      </c>
      <c r="G11" s="3" t="s">
        <v>13808</v>
      </c>
      <c r="H11" s="3" t="s">
        <v>13808</v>
      </c>
      <c r="I11" s="7" t="s">
        <v>1618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18192</v>
      </c>
      <c r="D12" s="3" t="s">
        <v>1038</v>
      </c>
      <c r="E12" s="7"/>
      <c r="F12" s="3" t="s">
        <v>18193</v>
      </c>
      <c r="G12" s="3" t="s">
        <v>18194</v>
      </c>
      <c r="H12" s="3" t="s">
        <v>18194</v>
      </c>
      <c r="I12" s="7" t="s">
        <v>1054</v>
      </c>
      <c r="J12" s="3"/>
      <c r="K12" s="3"/>
    </row>
    <row r="13" spans="1:11" ht="15">
      <c r="B13" s="3" t="s">
        <v>1872</v>
      </c>
      <c r="C13" s="3" t="s">
        <v>18195</v>
      </c>
      <c r="D13" s="3" t="s">
        <v>1038</v>
      </c>
      <c r="E13" s="7"/>
      <c r="F13" s="3" t="s">
        <v>1953</v>
      </c>
      <c r="G13" s="3" t="s">
        <v>16547</v>
      </c>
      <c r="H13" s="3" t="s">
        <v>18196</v>
      </c>
      <c r="I13" s="7" t="s">
        <v>1054</v>
      </c>
      <c r="J13" s="3"/>
      <c r="K13" s="3"/>
    </row>
    <row r="14" spans="1:11" ht="15">
      <c r="B14" s="3" t="s">
        <v>1165</v>
      </c>
      <c r="C14" s="3" t="s">
        <v>18197</v>
      </c>
      <c r="D14" s="3" t="s">
        <v>1038</v>
      </c>
      <c r="E14" s="7"/>
      <c r="F14" s="3" t="s">
        <v>2012</v>
      </c>
      <c r="G14" s="3" t="s">
        <v>18198</v>
      </c>
      <c r="H14" s="3" t="s">
        <v>18198</v>
      </c>
      <c r="I14" s="7" t="s">
        <v>1054</v>
      </c>
      <c r="J14" s="3"/>
      <c r="K14" s="3"/>
    </row>
    <row r="15" spans="1:11" ht="15">
      <c r="B15" s="3" t="s">
        <v>1877</v>
      </c>
      <c r="C15" s="3" t="s">
        <v>18199</v>
      </c>
      <c r="D15" s="3" t="s">
        <v>1038</v>
      </c>
      <c r="E15" s="7"/>
      <c r="F15" s="3" t="s">
        <v>2015</v>
      </c>
      <c r="G15" s="3" t="s">
        <v>18198</v>
      </c>
      <c r="H15" s="3" t="s">
        <v>18198</v>
      </c>
      <c r="I15" s="7" t="s">
        <v>1054</v>
      </c>
      <c r="J15" s="3"/>
      <c r="K15" s="3"/>
    </row>
    <row r="16" spans="1:11" ht="15">
      <c r="B16" s="3" t="s">
        <v>1161</v>
      </c>
      <c r="C16" s="3" t="s">
        <v>18200</v>
      </c>
      <c r="D16" s="3" t="s">
        <v>1038</v>
      </c>
      <c r="E16" s="7"/>
      <c r="F16" s="3" t="s">
        <v>18201</v>
      </c>
      <c r="G16" s="3" t="s">
        <v>18202</v>
      </c>
      <c r="H16" s="3" t="s">
        <v>18202</v>
      </c>
      <c r="I16" s="7" t="s">
        <v>1042</v>
      </c>
      <c r="J16" s="3"/>
      <c r="K16" s="3"/>
    </row>
    <row r="17" spans="2:11" ht="15">
      <c r="B17" s="3" t="s">
        <v>1882</v>
      </c>
      <c r="C17" s="3" t="s">
        <v>18203</v>
      </c>
      <c r="D17" s="3" t="s">
        <v>1038</v>
      </c>
      <c r="E17" s="7"/>
      <c r="F17" s="3" t="s">
        <v>18204</v>
      </c>
      <c r="G17" s="3" t="s">
        <v>18205</v>
      </c>
      <c r="H17" s="3" t="s">
        <v>18206</v>
      </c>
      <c r="I17" s="7" t="s">
        <v>16703</v>
      </c>
      <c r="J17" s="3"/>
      <c r="K17" s="3"/>
    </row>
    <row r="18" spans="2:11" ht="15">
      <c r="B18" s="3" t="s">
        <v>1582</v>
      </c>
      <c r="C18" s="3" t="s">
        <v>18207</v>
      </c>
      <c r="D18" s="3" t="s">
        <v>1573</v>
      </c>
      <c r="E18" s="7"/>
      <c r="F18" s="3" t="s">
        <v>18208</v>
      </c>
      <c r="G18" s="3" t="s">
        <v>18209</v>
      </c>
      <c r="H18" s="3" t="s">
        <v>18210</v>
      </c>
      <c r="I18" s="7" t="s">
        <v>1042</v>
      </c>
      <c r="J18" s="3"/>
      <c r="K18" s="3"/>
    </row>
    <row r="19" spans="2:11" ht="15">
      <c r="B19" s="3" t="s">
        <v>1886</v>
      </c>
      <c r="C19" s="3" t="s">
        <v>18211</v>
      </c>
      <c r="D19" s="3" t="s">
        <v>1573</v>
      </c>
      <c r="E19" s="7"/>
      <c r="F19" s="3" t="s">
        <v>18212</v>
      </c>
      <c r="G19" s="3" t="s">
        <v>18213</v>
      </c>
      <c r="H19" s="3" t="s">
        <v>18214</v>
      </c>
      <c r="I19" s="7" t="s">
        <v>16703</v>
      </c>
      <c r="J19" s="3"/>
      <c r="K19" s="3"/>
    </row>
    <row r="20" spans="2:11" ht="15">
      <c r="B20" s="3" t="s">
        <v>1890</v>
      </c>
      <c r="C20" s="3" t="s">
        <v>18215</v>
      </c>
      <c r="D20" s="3" t="s">
        <v>1038</v>
      </c>
      <c r="E20" s="7"/>
      <c r="F20" s="3" t="s">
        <v>15804</v>
      </c>
      <c r="G20" s="3" t="s">
        <v>12795</v>
      </c>
      <c r="H20" s="3" t="s">
        <v>12795</v>
      </c>
      <c r="I20" s="7" t="s">
        <v>1042</v>
      </c>
      <c r="J20" s="3"/>
      <c r="K20" s="3"/>
    </row>
    <row r="21" spans="2:11" ht="15">
      <c r="B21" s="3" t="s">
        <v>1619</v>
      </c>
      <c r="C21" s="3" t="s">
        <v>18216</v>
      </c>
      <c r="D21" s="3" t="s">
        <v>1038</v>
      </c>
      <c r="E21" s="7"/>
      <c r="F21" s="3" t="s">
        <v>15807</v>
      </c>
      <c r="G21" s="3" t="s">
        <v>12795</v>
      </c>
      <c r="H21" s="3" t="s">
        <v>12795</v>
      </c>
      <c r="I21" s="7" t="s">
        <v>1042</v>
      </c>
      <c r="J21" s="3"/>
      <c r="K21" s="3"/>
    </row>
    <row r="22" spans="2:11" ht="15">
      <c r="B22" s="3" t="s">
        <v>1895</v>
      </c>
      <c r="C22" s="3" t="s">
        <v>18217</v>
      </c>
      <c r="D22" s="3" t="s">
        <v>1038</v>
      </c>
      <c r="E22" s="7"/>
      <c r="F22" s="3" t="s">
        <v>18218</v>
      </c>
      <c r="G22" s="3" t="s">
        <v>1032</v>
      </c>
      <c r="H22" s="3" t="s">
        <v>1032</v>
      </c>
      <c r="I22" s="7" t="s">
        <v>1042</v>
      </c>
      <c r="J22" s="3"/>
      <c r="K22" s="3"/>
    </row>
    <row r="23" spans="2:11" ht="15">
      <c r="B23" s="3" t="s">
        <v>1588</v>
      </c>
      <c r="C23" s="3" t="s">
        <v>18219</v>
      </c>
      <c r="D23" s="3" t="s">
        <v>1038</v>
      </c>
      <c r="E23" s="7"/>
      <c r="F23" s="3" t="s">
        <v>18220</v>
      </c>
      <c r="G23" s="3" t="s">
        <v>18221</v>
      </c>
      <c r="H23" s="3" t="s">
        <v>18222</v>
      </c>
      <c r="I23" s="7"/>
      <c r="J23" s="3"/>
      <c r="K23" s="3"/>
    </row>
    <row r="24" spans="2:11" ht="15">
      <c r="B24" s="3" t="s">
        <v>1899</v>
      </c>
      <c r="C24" s="3" t="s">
        <v>18223</v>
      </c>
      <c r="D24" s="3" t="s">
        <v>1038</v>
      </c>
      <c r="E24" s="7"/>
      <c r="F24" s="3" t="s">
        <v>18224</v>
      </c>
      <c r="G24" s="3" t="s">
        <v>18225</v>
      </c>
      <c r="H24" s="3" t="s">
        <v>18226</v>
      </c>
      <c r="I24" s="7"/>
      <c r="J24" s="3"/>
      <c r="K24" s="3"/>
    </row>
    <row r="25" spans="2:11" ht="15">
      <c r="B25" s="3" t="s">
        <v>1902</v>
      </c>
      <c r="C25" s="3" t="s">
        <v>18227</v>
      </c>
      <c r="D25" s="3" t="s">
        <v>1038</v>
      </c>
      <c r="E25" s="7"/>
      <c r="F25" s="3" t="s">
        <v>18228</v>
      </c>
      <c r="G25" s="3" t="s">
        <v>18229</v>
      </c>
      <c r="H25" s="3" t="s">
        <v>18230</v>
      </c>
      <c r="I25" s="7"/>
      <c r="J25" s="3"/>
      <c r="K25" s="3"/>
    </row>
    <row r="26" spans="2:11" ht="15">
      <c r="B26" s="3" t="s">
        <v>1146</v>
      </c>
      <c r="C26" s="3" t="s">
        <v>18231</v>
      </c>
      <c r="D26" s="3" t="s">
        <v>1038</v>
      </c>
      <c r="E26" s="7"/>
      <c r="F26" s="3" t="s">
        <v>18232</v>
      </c>
      <c r="G26" s="3" t="s">
        <v>18233</v>
      </c>
      <c r="H26" s="3" t="s">
        <v>18234</v>
      </c>
      <c r="I26" s="7"/>
      <c r="J26" s="3"/>
      <c r="K26" s="3"/>
    </row>
    <row r="27" spans="2:11" ht="15">
      <c r="B27" s="3" t="s">
        <v>1906</v>
      </c>
      <c r="C27" s="3" t="s">
        <v>18235</v>
      </c>
      <c r="D27" s="3" t="s">
        <v>1038</v>
      </c>
      <c r="E27" s="7"/>
      <c r="F27" s="3" t="s">
        <v>18236</v>
      </c>
      <c r="G27" s="3" t="s">
        <v>18237</v>
      </c>
      <c r="H27" s="3" t="s">
        <v>18238</v>
      </c>
      <c r="I27" s="7"/>
      <c r="J27" s="3"/>
      <c r="K27" s="3"/>
    </row>
    <row r="28" spans="2:11" ht="15">
      <c r="B28" s="3" t="s">
        <v>1909</v>
      </c>
      <c r="C28" s="3" t="s">
        <v>18239</v>
      </c>
      <c r="D28" s="3" t="s">
        <v>1038</v>
      </c>
      <c r="E28" s="7"/>
      <c r="F28" s="3" t="s">
        <v>18240</v>
      </c>
      <c r="G28" s="3" t="s">
        <v>18241</v>
      </c>
      <c r="H28" s="3" t="s">
        <v>18242</v>
      </c>
      <c r="I28" s="7"/>
      <c r="J28" s="3"/>
      <c r="K28" s="3"/>
    </row>
    <row r="29" spans="2:11" ht="15">
      <c r="B29" s="3" t="s">
        <v>1301</v>
      </c>
      <c r="C29" s="3" t="s">
        <v>18243</v>
      </c>
      <c r="D29" s="3" t="s">
        <v>1038</v>
      </c>
      <c r="E29" s="7"/>
      <c r="F29" s="3" t="s">
        <v>1646</v>
      </c>
      <c r="G29" s="3" t="s">
        <v>1647</v>
      </c>
      <c r="H29" s="3" t="s">
        <v>1648</v>
      </c>
      <c r="I29" s="7" t="s">
        <v>1049</v>
      </c>
      <c r="J29" s="3"/>
      <c r="K29" s="3"/>
    </row>
    <row r="30" spans="2:11" ht="15">
      <c r="B30" s="3" t="s">
        <v>1912</v>
      </c>
      <c r="C30" s="3" t="s">
        <v>18244</v>
      </c>
      <c r="D30" s="3" t="s">
        <v>1573</v>
      </c>
      <c r="E30" s="7"/>
      <c r="F30" s="3" t="s">
        <v>1615</v>
      </c>
      <c r="G30" s="3" t="s">
        <v>13412</v>
      </c>
      <c r="H30" s="3" t="s">
        <v>1098</v>
      </c>
      <c r="I30" s="7" t="s">
        <v>1618</v>
      </c>
      <c r="J30" s="3" t="s">
        <v>1043</v>
      </c>
      <c r="K30" s="3" t="s">
        <v>1043</v>
      </c>
    </row>
    <row r="31" spans="2:11" ht="15">
      <c r="B31" s="3" t="s">
        <v>1140</v>
      </c>
      <c r="C31" s="3" t="s">
        <v>18245</v>
      </c>
      <c r="D31" s="3" t="s">
        <v>1038</v>
      </c>
      <c r="E31" s="7"/>
      <c r="F31" s="3" t="s">
        <v>1673</v>
      </c>
      <c r="G31" s="3" t="s">
        <v>1674</v>
      </c>
      <c r="H31" s="3" t="s">
        <v>2359</v>
      </c>
      <c r="I31" s="7"/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6"/>
  <dimension ref="A1:K2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18246</v>
      </c>
      <c r="D4" s="4" t="s">
        <v>1019</v>
      </c>
      <c r="E4" s="3" t="s">
        <v>605</v>
      </c>
    </row>
    <row r="5" spans="1:11" ht="16">
      <c r="B5" s="4" t="s">
        <v>1020</v>
      </c>
      <c r="C5" s="13" t="s">
        <v>608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606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18247</v>
      </c>
      <c r="D9" s="3" t="s">
        <v>1038</v>
      </c>
      <c r="E9" s="7"/>
      <c r="F9" s="3" t="s">
        <v>18248</v>
      </c>
      <c r="G9" s="3" t="s">
        <v>18249</v>
      </c>
      <c r="H9" s="3" t="s">
        <v>18250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18251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18252</v>
      </c>
      <c r="D11" s="3" t="s">
        <v>1038</v>
      </c>
      <c r="E11" s="7"/>
      <c r="F11" s="3" t="s">
        <v>8532</v>
      </c>
      <c r="G11" s="3" t="s">
        <v>8533</v>
      </c>
      <c r="H11" s="3" t="s">
        <v>8834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18253</v>
      </c>
      <c r="D12" s="3" t="s">
        <v>1038</v>
      </c>
      <c r="E12" s="7"/>
      <c r="F12" s="3" t="s">
        <v>8538</v>
      </c>
      <c r="G12" s="3" t="s">
        <v>8539</v>
      </c>
      <c r="H12" s="3" t="s">
        <v>8540</v>
      </c>
      <c r="I12" s="7" t="s">
        <v>1207</v>
      </c>
      <c r="J12" s="3"/>
      <c r="K12" s="3"/>
    </row>
    <row r="13" spans="1:11" ht="15">
      <c r="B13" s="3" t="s">
        <v>1872</v>
      </c>
      <c r="C13" s="3" t="s">
        <v>18254</v>
      </c>
      <c r="D13" s="3" t="s">
        <v>1038</v>
      </c>
      <c r="E13" s="7"/>
      <c r="F13" s="3" t="s">
        <v>8542</v>
      </c>
      <c r="G13" s="3" t="s">
        <v>1844</v>
      </c>
      <c r="H13" s="3" t="s">
        <v>8543</v>
      </c>
      <c r="I13" s="7" t="s">
        <v>1576</v>
      </c>
      <c r="J13" s="3"/>
      <c r="K13" s="3"/>
    </row>
    <row r="14" spans="1:11" ht="15">
      <c r="B14" s="3" t="s">
        <v>1165</v>
      </c>
      <c r="C14" s="3" t="s">
        <v>18255</v>
      </c>
      <c r="D14" s="3" t="s">
        <v>1573</v>
      </c>
      <c r="E14" s="7"/>
      <c r="F14" s="3" t="s">
        <v>18256</v>
      </c>
      <c r="G14" s="3" t="s">
        <v>18257</v>
      </c>
      <c r="H14" s="3" t="s">
        <v>18257</v>
      </c>
      <c r="I14" s="7" t="s">
        <v>1049</v>
      </c>
      <c r="J14" s="3"/>
      <c r="K14" s="3"/>
    </row>
    <row r="15" spans="1:11" ht="15">
      <c r="B15" s="3" t="s">
        <v>1877</v>
      </c>
      <c r="C15" s="3" t="s">
        <v>18258</v>
      </c>
      <c r="D15" s="3" t="s">
        <v>1038</v>
      </c>
      <c r="E15" s="7"/>
      <c r="F15" s="3" t="s">
        <v>2065</v>
      </c>
      <c r="G15" s="3" t="s">
        <v>18050</v>
      </c>
      <c r="H15" s="3" t="s">
        <v>18259</v>
      </c>
      <c r="I15" s="7" t="s">
        <v>1049</v>
      </c>
      <c r="J15" s="3"/>
      <c r="K15" s="3"/>
    </row>
    <row r="16" spans="1:11" ht="15">
      <c r="B16" s="3" t="s">
        <v>1161</v>
      </c>
      <c r="C16" s="3" t="s">
        <v>18260</v>
      </c>
      <c r="D16" s="3" t="s">
        <v>1038</v>
      </c>
      <c r="E16" s="7"/>
      <c r="F16" s="3" t="s">
        <v>2068</v>
      </c>
      <c r="G16" s="3" t="s">
        <v>18053</v>
      </c>
      <c r="H16" s="3" t="s">
        <v>18261</v>
      </c>
      <c r="I16" s="7" t="s">
        <v>1049</v>
      </c>
      <c r="J16" s="3"/>
      <c r="K16" s="3"/>
    </row>
    <row r="17" spans="2:11" ht="15">
      <c r="B17" s="3" t="s">
        <v>1882</v>
      </c>
      <c r="C17" s="3" t="s">
        <v>18262</v>
      </c>
      <c r="D17" s="3" t="s">
        <v>1066</v>
      </c>
      <c r="E17" s="7" t="s">
        <v>2107</v>
      </c>
      <c r="F17" s="3" t="s">
        <v>2112</v>
      </c>
      <c r="G17" s="3" t="s">
        <v>2109</v>
      </c>
      <c r="H17" s="3" t="s">
        <v>18263</v>
      </c>
      <c r="I17" s="7" t="s">
        <v>1049</v>
      </c>
      <c r="J17" s="3"/>
      <c r="K17" s="3"/>
    </row>
    <row r="18" spans="2:11" ht="15">
      <c r="B18" s="3" t="s">
        <v>1582</v>
      </c>
      <c r="C18" s="3" t="s">
        <v>18264</v>
      </c>
      <c r="D18" s="3" t="s">
        <v>1038</v>
      </c>
      <c r="E18" s="7"/>
      <c r="F18" s="3" t="s">
        <v>2115</v>
      </c>
      <c r="G18" s="3" t="s">
        <v>2116</v>
      </c>
      <c r="H18" s="3" t="s">
        <v>18265</v>
      </c>
      <c r="I18" s="7" t="s">
        <v>1049</v>
      </c>
      <c r="J18" s="3"/>
      <c r="K18" s="3"/>
    </row>
    <row r="19" spans="2:11" ht="15">
      <c r="B19" s="3" t="s">
        <v>1886</v>
      </c>
      <c r="C19" s="3" t="s">
        <v>18266</v>
      </c>
      <c r="D19" s="3" t="s">
        <v>1038</v>
      </c>
      <c r="E19" s="7"/>
      <c r="F19" s="3" t="s">
        <v>2119</v>
      </c>
      <c r="G19" s="3" t="s">
        <v>2120</v>
      </c>
      <c r="H19" s="3" t="s">
        <v>18267</v>
      </c>
      <c r="I19" s="7" t="s">
        <v>1049</v>
      </c>
      <c r="J19" s="3"/>
      <c r="K19" s="3"/>
    </row>
    <row r="20" spans="2:11" ht="15">
      <c r="B20" s="3" t="s">
        <v>1890</v>
      </c>
      <c r="C20" s="3" t="s">
        <v>18268</v>
      </c>
      <c r="D20" s="3" t="s">
        <v>1066</v>
      </c>
      <c r="E20" s="7" t="s">
        <v>1095</v>
      </c>
      <c r="F20" s="3" t="s">
        <v>18269</v>
      </c>
      <c r="G20" s="3" t="s">
        <v>18270</v>
      </c>
      <c r="H20" s="3" t="s">
        <v>18270</v>
      </c>
      <c r="I20" s="7" t="s">
        <v>1049</v>
      </c>
      <c r="J20" s="3"/>
      <c r="K20" s="3"/>
    </row>
    <row r="21" spans="2:11" ht="15">
      <c r="B21" s="3" t="s">
        <v>1619</v>
      </c>
      <c r="C21" s="3" t="s">
        <v>18271</v>
      </c>
      <c r="D21" s="3" t="s">
        <v>1066</v>
      </c>
      <c r="E21" s="7" t="s">
        <v>1095</v>
      </c>
      <c r="F21" s="3" t="s">
        <v>18272</v>
      </c>
      <c r="G21" s="3" t="s">
        <v>18273</v>
      </c>
      <c r="H21" s="3" t="s">
        <v>18273</v>
      </c>
      <c r="I21" s="7" t="s">
        <v>1049</v>
      </c>
      <c r="J21" s="3"/>
      <c r="K21" s="3"/>
    </row>
    <row r="22" spans="2:11" ht="15">
      <c r="B22" s="3" t="s">
        <v>1895</v>
      </c>
      <c r="C22" s="3" t="s">
        <v>18274</v>
      </c>
      <c r="D22" s="3" t="s">
        <v>1066</v>
      </c>
      <c r="E22" s="7" t="s">
        <v>1095</v>
      </c>
      <c r="F22" s="3" t="s">
        <v>18275</v>
      </c>
      <c r="G22" s="3" t="s">
        <v>18276</v>
      </c>
      <c r="H22" s="3" t="s">
        <v>18276</v>
      </c>
      <c r="I22" s="7" t="s">
        <v>1049</v>
      </c>
      <c r="J22" s="3"/>
      <c r="K22" s="3"/>
    </row>
    <row r="23" spans="2:11" ht="15">
      <c r="B23" s="3" t="s">
        <v>1588</v>
      </c>
      <c r="C23" s="3" t="s">
        <v>18277</v>
      </c>
      <c r="D23" s="3" t="s">
        <v>1066</v>
      </c>
      <c r="E23" s="7" t="s">
        <v>1095</v>
      </c>
      <c r="F23" s="3" t="s">
        <v>18278</v>
      </c>
      <c r="G23" s="3" t="s">
        <v>18279</v>
      </c>
      <c r="H23" s="3" t="s">
        <v>18279</v>
      </c>
      <c r="I23" s="7" t="s">
        <v>1049</v>
      </c>
      <c r="J23" s="3"/>
      <c r="K23" s="3"/>
    </row>
    <row r="24" spans="2:11" ht="15">
      <c r="B24" s="3" t="s">
        <v>1899</v>
      </c>
      <c r="C24" s="3" t="s">
        <v>18280</v>
      </c>
      <c r="D24" s="3" t="s">
        <v>1066</v>
      </c>
      <c r="E24" s="7" t="s">
        <v>1095</v>
      </c>
      <c r="F24" s="3" t="s">
        <v>18281</v>
      </c>
      <c r="G24" s="3" t="s">
        <v>18282</v>
      </c>
      <c r="H24" s="3" t="s">
        <v>18282</v>
      </c>
      <c r="I24" s="7" t="s">
        <v>1049</v>
      </c>
      <c r="J24" s="3"/>
      <c r="K24" s="3"/>
    </row>
    <row r="25" spans="2:11" ht="15">
      <c r="B25" s="3" t="s">
        <v>1902</v>
      </c>
      <c r="C25" s="3" t="s">
        <v>18283</v>
      </c>
      <c r="D25" s="3" t="s">
        <v>1066</v>
      </c>
      <c r="E25" s="7" t="s">
        <v>1095</v>
      </c>
      <c r="F25" s="3" t="s">
        <v>18284</v>
      </c>
      <c r="G25" s="3" t="s">
        <v>3065</v>
      </c>
      <c r="H25" s="3" t="s">
        <v>3065</v>
      </c>
      <c r="I25" s="7" t="s">
        <v>1049</v>
      </c>
      <c r="J25" s="3"/>
      <c r="K25" s="3"/>
    </row>
    <row r="26" spans="2:11" ht="15">
      <c r="B26" s="3" t="s">
        <v>1146</v>
      </c>
      <c r="C26" s="3" t="s">
        <v>18285</v>
      </c>
      <c r="D26" s="3" t="s">
        <v>1038</v>
      </c>
      <c r="E26" s="7"/>
      <c r="F26" s="3" t="s">
        <v>1646</v>
      </c>
      <c r="G26" s="3" t="s">
        <v>1647</v>
      </c>
      <c r="H26" s="3"/>
      <c r="I26" s="7" t="s">
        <v>1049</v>
      </c>
      <c r="J26" s="3"/>
      <c r="K26" s="3"/>
    </row>
    <row r="27" spans="2:11" ht="15">
      <c r="B27" s="3" t="s">
        <v>1906</v>
      </c>
      <c r="C27" s="3" t="s">
        <v>18286</v>
      </c>
      <c r="D27" s="3" t="s">
        <v>1573</v>
      </c>
      <c r="E27" s="7"/>
      <c r="F27" s="3" t="s">
        <v>1615</v>
      </c>
      <c r="G27" s="3" t="s">
        <v>1616</v>
      </c>
      <c r="H27" s="3"/>
      <c r="I27" s="7"/>
      <c r="J27" s="3"/>
      <c r="K27" s="3"/>
    </row>
    <row r="28" spans="2:11" ht="15">
      <c r="B28" s="3" t="s">
        <v>1909</v>
      </c>
      <c r="C28" s="3" t="s">
        <v>18287</v>
      </c>
      <c r="D28" s="3" t="s">
        <v>1038</v>
      </c>
      <c r="E28" s="7"/>
      <c r="F28" s="3" t="s">
        <v>1673</v>
      </c>
      <c r="G28" s="3" t="s">
        <v>1674</v>
      </c>
      <c r="H28" s="3" t="s">
        <v>2359</v>
      </c>
      <c r="I28" s="7"/>
      <c r="J28" s="3"/>
      <c r="K2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7"/>
  <dimension ref="A1:K1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18288</v>
      </c>
      <c r="D4" s="4" t="s">
        <v>1019</v>
      </c>
      <c r="E4" s="3" t="s">
        <v>609</v>
      </c>
    </row>
    <row r="5" spans="1:11" ht="16">
      <c r="B5" s="4" t="s">
        <v>1020</v>
      </c>
      <c r="C5" s="13" t="s">
        <v>613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611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18289</v>
      </c>
      <c r="D9" s="3" t="s">
        <v>1038</v>
      </c>
      <c r="E9" s="7"/>
      <c r="F9" s="3" t="s">
        <v>18290</v>
      </c>
      <c r="G9" s="3" t="s">
        <v>18291</v>
      </c>
      <c r="H9" s="3" t="s">
        <v>18292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18293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18294</v>
      </c>
      <c r="D11" s="3" t="s">
        <v>1038</v>
      </c>
      <c r="E11" s="7"/>
      <c r="F11" s="3" t="s">
        <v>1673</v>
      </c>
      <c r="G11" s="3" t="s">
        <v>1674</v>
      </c>
      <c r="H11" s="3" t="s">
        <v>3458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18295</v>
      </c>
      <c r="D12" s="3" t="s">
        <v>1142</v>
      </c>
      <c r="E12" s="7"/>
      <c r="F12" s="3" t="s">
        <v>18296</v>
      </c>
      <c r="G12" s="3" t="s">
        <v>18297</v>
      </c>
      <c r="H12" s="3" t="s">
        <v>18298</v>
      </c>
      <c r="I12" s="7" t="s">
        <v>1439</v>
      </c>
      <c r="J12" s="3"/>
      <c r="K12" s="3"/>
    </row>
    <row r="13" spans="1:11" ht="15">
      <c r="B13" s="3" t="s">
        <v>1872</v>
      </c>
      <c r="C13" s="3" t="s">
        <v>18299</v>
      </c>
      <c r="D13" s="3" t="s">
        <v>1066</v>
      </c>
      <c r="E13" s="7" t="s">
        <v>1095</v>
      </c>
      <c r="F13" s="3" t="s">
        <v>18300</v>
      </c>
      <c r="G13" s="3" t="s">
        <v>18301</v>
      </c>
      <c r="H13" s="3" t="s">
        <v>18301</v>
      </c>
      <c r="I13" s="7" t="s">
        <v>1204</v>
      </c>
      <c r="J13" s="3"/>
      <c r="K13" s="3"/>
    </row>
    <row r="14" spans="1:11" ht="15">
      <c r="B14" s="3" t="s">
        <v>1165</v>
      </c>
      <c r="C14" s="3" t="s">
        <v>18302</v>
      </c>
      <c r="D14" s="3" t="s">
        <v>1066</v>
      </c>
      <c r="E14" s="7" t="s">
        <v>1095</v>
      </c>
      <c r="F14" s="3" t="s">
        <v>18303</v>
      </c>
      <c r="G14" s="3" t="s">
        <v>18304</v>
      </c>
      <c r="H14" s="3" t="s">
        <v>18304</v>
      </c>
      <c r="I14" s="7" t="s">
        <v>1204</v>
      </c>
      <c r="J14" s="3"/>
      <c r="K14" s="3"/>
    </row>
    <row r="15" spans="1:11" ht="15">
      <c r="B15" s="3" t="s">
        <v>1877</v>
      </c>
      <c r="C15" s="3" t="s">
        <v>18305</v>
      </c>
      <c r="D15" s="3" t="s">
        <v>1066</v>
      </c>
      <c r="E15" s="7" t="s">
        <v>1095</v>
      </c>
      <c r="F15" s="3" t="s">
        <v>18306</v>
      </c>
      <c r="G15" s="3" t="s">
        <v>18307</v>
      </c>
      <c r="H15" s="3" t="s">
        <v>18307</v>
      </c>
      <c r="I15" s="7" t="s">
        <v>1204</v>
      </c>
      <c r="J15" s="3"/>
      <c r="K15" s="3"/>
    </row>
    <row r="16" spans="1:11" ht="15">
      <c r="B16" s="3" t="s">
        <v>1161</v>
      </c>
      <c r="C16" s="3" t="s">
        <v>18308</v>
      </c>
      <c r="D16" s="3" t="s">
        <v>1066</v>
      </c>
      <c r="E16" s="7" t="s">
        <v>1095</v>
      </c>
      <c r="F16" s="3" t="s">
        <v>18309</v>
      </c>
      <c r="G16" s="3" t="s">
        <v>18310</v>
      </c>
      <c r="H16" s="3" t="s">
        <v>18310</v>
      </c>
      <c r="I16" s="7" t="s">
        <v>1204</v>
      </c>
      <c r="J16" s="3"/>
      <c r="K16" s="3"/>
    </row>
    <row r="17" spans="2:11" ht="15">
      <c r="B17" s="3" t="s">
        <v>1882</v>
      </c>
      <c r="C17" s="3" t="s">
        <v>18311</v>
      </c>
      <c r="D17" s="3" t="s">
        <v>1038</v>
      </c>
      <c r="E17" s="7"/>
      <c r="F17" s="3" t="s">
        <v>1646</v>
      </c>
      <c r="G17" s="3" t="s">
        <v>1647</v>
      </c>
      <c r="H17" s="3"/>
      <c r="I17" s="7" t="s">
        <v>1049</v>
      </c>
      <c r="J17" s="3"/>
      <c r="K17" s="3"/>
    </row>
    <row r="18" spans="2:11" ht="15">
      <c r="B18" s="3" t="s">
        <v>1582</v>
      </c>
      <c r="C18" s="3" t="s">
        <v>18312</v>
      </c>
      <c r="D18" s="3" t="s">
        <v>1573</v>
      </c>
      <c r="E18" s="7"/>
      <c r="F18" s="3" t="s">
        <v>1615</v>
      </c>
      <c r="G18" s="3" t="s">
        <v>1616</v>
      </c>
      <c r="H18" s="3"/>
      <c r="I18" s="7"/>
      <c r="J18" s="3"/>
      <c r="K1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8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18313</v>
      </c>
      <c r="D4" s="4" t="s">
        <v>1019</v>
      </c>
      <c r="E4" s="3" t="s">
        <v>614</v>
      </c>
    </row>
    <row r="5" spans="1:11" ht="16">
      <c r="B5" s="4" t="s">
        <v>1020</v>
      </c>
      <c r="C5" s="13" t="s">
        <v>617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615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18314</v>
      </c>
      <c r="D9" s="3" t="s">
        <v>1038</v>
      </c>
      <c r="E9" s="7"/>
      <c r="F9" s="3" t="s">
        <v>18315</v>
      </c>
      <c r="G9" s="3" t="s">
        <v>18316</v>
      </c>
      <c r="H9" s="3" t="s">
        <v>18317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18318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18319</v>
      </c>
      <c r="D11" s="3" t="s">
        <v>1038</v>
      </c>
      <c r="E11" s="7"/>
      <c r="F11" s="3" t="s">
        <v>1673</v>
      </c>
      <c r="G11" s="3" t="s">
        <v>1674</v>
      </c>
      <c r="H11" s="3" t="s">
        <v>3458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18320</v>
      </c>
      <c r="D12" s="3" t="s">
        <v>1142</v>
      </c>
      <c r="E12" s="7"/>
      <c r="F12" s="3" t="s">
        <v>18296</v>
      </c>
      <c r="G12" s="3" t="s">
        <v>18297</v>
      </c>
      <c r="H12" s="3" t="s">
        <v>18321</v>
      </c>
      <c r="I12" s="7" t="s">
        <v>1099</v>
      </c>
      <c r="J12" s="3"/>
      <c r="K12" s="3"/>
    </row>
    <row r="13" spans="1:11" ht="15">
      <c r="B13" s="3" t="s">
        <v>1872</v>
      </c>
      <c r="C13" s="3" t="s">
        <v>18322</v>
      </c>
      <c r="D13" s="3" t="s">
        <v>2192</v>
      </c>
      <c r="E13" s="7"/>
      <c r="F13" s="3" t="s">
        <v>18323</v>
      </c>
      <c r="G13" s="3" t="s">
        <v>18324</v>
      </c>
      <c r="H13" s="3" t="s">
        <v>18324</v>
      </c>
      <c r="I13" s="7" t="s">
        <v>1042</v>
      </c>
      <c r="J13" s="3"/>
      <c r="K13" s="3"/>
    </row>
    <row r="14" spans="1:11" ht="15">
      <c r="B14" s="3" t="s">
        <v>1165</v>
      </c>
      <c r="C14" s="3" t="s">
        <v>18325</v>
      </c>
      <c r="D14" s="3" t="s">
        <v>2192</v>
      </c>
      <c r="E14" s="7"/>
      <c r="F14" s="3" t="s">
        <v>18326</v>
      </c>
      <c r="G14" s="3" t="s">
        <v>18327</v>
      </c>
      <c r="H14" s="3" t="s">
        <v>18327</v>
      </c>
      <c r="I14" s="7" t="s">
        <v>1042</v>
      </c>
      <c r="J14" s="3"/>
      <c r="K14" s="3"/>
    </row>
    <row r="15" spans="1:11" ht="15">
      <c r="B15" s="3" t="s">
        <v>1877</v>
      </c>
      <c r="C15" s="3" t="s">
        <v>18328</v>
      </c>
      <c r="D15" s="3" t="s">
        <v>2192</v>
      </c>
      <c r="E15" s="7"/>
      <c r="F15" s="3" t="s">
        <v>18329</v>
      </c>
      <c r="G15" s="3" t="s">
        <v>18330</v>
      </c>
      <c r="H15" s="3" t="s">
        <v>18330</v>
      </c>
      <c r="I15" s="7" t="s">
        <v>1042</v>
      </c>
      <c r="J15" s="3"/>
      <c r="K15" s="3"/>
    </row>
    <row r="16" spans="1:11" ht="15">
      <c r="B16" s="3" t="s">
        <v>1161</v>
      </c>
      <c r="C16" s="3" t="s">
        <v>18331</v>
      </c>
      <c r="D16" s="3" t="s">
        <v>1842</v>
      </c>
      <c r="E16" s="7"/>
      <c r="F16" s="3" t="s">
        <v>18332</v>
      </c>
      <c r="G16" s="3" t="s">
        <v>18333</v>
      </c>
      <c r="H16" s="3" t="s">
        <v>18333</v>
      </c>
      <c r="I16" s="7" t="s">
        <v>1042</v>
      </c>
      <c r="J16" s="3"/>
      <c r="K16" s="3"/>
    </row>
    <row r="17" spans="2:11" ht="15">
      <c r="B17" s="3" t="s">
        <v>1882</v>
      </c>
      <c r="C17" s="3" t="s">
        <v>18334</v>
      </c>
      <c r="D17" s="3" t="s">
        <v>1842</v>
      </c>
      <c r="E17" s="7"/>
      <c r="F17" s="3" t="s">
        <v>18335</v>
      </c>
      <c r="G17" s="3" t="s">
        <v>18336</v>
      </c>
      <c r="H17" s="3" t="s">
        <v>18337</v>
      </c>
      <c r="I17" s="7" t="s">
        <v>1042</v>
      </c>
      <c r="J17" s="3"/>
      <c r="K17" s="3"/>
    </row>
    <row r="18" spans="2:11" ht="15">
      <c r="B18" s="3" t="s">
        <v>1582</v>
      </c>
      <c r="C18" s="3" t="s">
        <v>18338</v>
      </c>
      <c r="D18" s="3" t="s">
        <v>1842</v>
      </c>
      <c r="E18" s="7"/>
      <c r="F18" s="3" t="s">
        <v>18339</v>
      </c>
      <c r="G18" s="3" t="s">
        <v>18340</v>
      </c>
      <c r="H18" s="3" t="s">
        <v>18340</v>
      </c>
      <c r="I18" s="7" t="s">
        <v>1042</v>
      </c>
      <c r="J18" s="3"/>
      <c r="K18" s="3"/>
    </row>
    <row r="19" spans="2:11" ht="15">
      <c r="B19" s="3" t="s">
        <v>1886</v>
      </c>
      <c r="C19" s="3" t="s">
        <v>18341</v>
      </c>
      <c r="D19" s="3" t="s">
        <v>1842</v>
      </c>
      <c r="E19" s="7"/>
      <c r="F19" s="3" t="s">
        <v>18342</v>
      </c>
      <c r="G19" s="3" t="s">
        <v>18343</v>
      </c>
      <c r="H19" s="3" t="s">
        <v>18344</v>
      </c>
      <c r="I19" s="7" t="s">
        <v>1042</v>
      </c>
      <c r="J19" s="3"/>
      <c r="K19" s="3"/>
    </row>
    <row r="20" spans="2:11" ht="15">
      <c r="B20" s="3" t="s">
        <v>1890</v>
      </c>
      <c r="C20" s="3" t="s">
        <v>18345</v>
      </c>
      <c r="D20" s="3" t="s">
        <v>1842</v>
      </c>
      <c r="E20" s="7"/>
      <c r="F20" s="3" t="s">
        <v>18346</v>
      </c>
      <c r="G20" s="3" t="s">
        <v>18347</v>
      </c>
      <c r="H20" s="3" t="s">
        <v>18347</v>
      </c>
      <c r="I20" s="7" t="s">
        <v>1042</v>
      </c>
      <c r="J20" s="3"/>
      <c r="K20" s="3"/>
    </row>
    <row r="21" spans="2:11" ht="15">
      <c r="B21" s="3" t="s">
        <v>1619</v>
      </c>
      <c r="C21" s="3" t="s">
        <v>18348</v>
      </c>
      <c r="D21" s="3" t="s">
        <v>1842</v>
      </c>
      <c r="E21" s="7"/>
      <c r="F21" s="3" t="s">
        <v>18349</v>
      </c>
      <c r="G21" s="3" t="s">
        <v>18350</v>
      </c>
      <c r="H21" s="3" t="s">
        <v>18351</v>
      </c>
      <c r="I21" s="7" t="s">
        <v>1042</v>
      </c>
      <c r="J21" s="3"/>
      <c r="K21" s="3"/>
    </row>
    <row r="22" spans="2:11" ht="15">
      <c r="B22" s="3" t="s">
        <v>1895</v>
      </c>
      <c r="C22" s="3" t="s">
        <v>18352</v>
      </c>
      <c r="D22" s="3" t="s">
        <v>1842</v>
      </c>
      <c r="E22" s="7"/>
      <c r="F22" s="3" t="s">
        <v>18353</v>
      </c>
      <c r="G22" s="3" t="s">
        <v>18354</v>
      </c>
      <c r="H22" s="3" t="s">
        <v>18354</v>
      </c>
      <c r="I22" s="7" t="s">
        <v>1042</v>
      </c>
      <c r="J22" s="3"/>
      <c r="K22" s="3"/>
    </row>
    <row r="23" spans="2:11" ht="15">
      <c r="B23" s="3" t="s">
        <v>1588</v>
      </c>
      <c r="C23" s="3" t="s">
        <v>18355</v>
      </c>
      <c r="D23" s="3" t="s">
        <v>1842</v>
      </c>
      <c r="E23" s="7"/>
      <c r="F23" s="3" t="s">
        <v>18356</v>
      </c>
      <c r="G23" s="3" t="s">
        <v>18357</v>
      </c>
      <c r="H23" s="3" t="s">
        <v>18358</v>
      </c>
      <c r="I23" s="7" t="s">
        <v>1042</v>
      </c>
      <c r="J23" s="3"/>
      <c r="K23" s="3"/>
    </row>
    <row r="24" spans="2:11" ht="15">
      <c r="B24" s="3" t="s">
        <v>1899</v>
      </c>
      <c r="C24" s="3" t="s">
        <v>18359</v>
      </c>
      <c r="D24" s="3" t="s">
        <v>1842</v>
      </c>
      <c r="E24" s="7"/>
      <c r="F24" s="3" t="s">
        <v>18360</v>
      </c>
      <c r="G24" s="3" t="s">
        <v>18361</v>
      </c>
      <c r="H24" s="3" t="s">
        <v>18361</v>
      </c>
      <c r="I24" s="7" t="s">
        <v>1042</v>
      </c>
      <c r="J24" s="3"/>
      <c r="K24" s="3"/>
    </row>
    <row r="25" spans="2:11" ht="15">
      <c r="B25" s="3" t="s">
        <v>1902</v>
      </c>
      <c r="C25" s="3" t="s">
        <v>18362</v>
      </c>
      <c r="D25" s="3" t="s">
        <v>1842</v>
      </c>
      <c r="E25" s="7"/>
      <c r="F25" s="3" t="s">
        <v>18363</v>
      </c>
      <c r="G25" s="3" t="s">
        <v>18364</v>
      </c>
      <c r="H25" s="3" t="s">
        <v>18364</v>
      </c>
      <c r="I25" s="7" t="s">
        <v>1042</v>
      </c>
      <c r="J25" s="3"/>
      <c r="K25" s="3"/>
    </row>
    <row r="26" spans="2:11" ht="15">
      <c r="B26" s="3" t="s">
        <v>1146</v>
      </c>
      <c r="C26" s="3" t="s">
        <v>18365</v>
      </c>
      <c r="D26" s="3" t="s">
        <v>1842</v>
      </c>
      <c r="E26" s="7"/>
      <c r="F26" s="3" t="s">
        <v>18366</v>
      </c>
      <c r="G26" s="3" t="s">
        <v>18367</v>
      </c>
      <c r="H26" s="3" t="s">
        <v>18367</v>
      </c>
      <c r="I26" s="7" t="s">
        <v>1042</v>
      </c>
      <c r="J26" s="3"/>
      <c r="K26" s="3"/>
    </row>
    <row r="27" spans="2:11" ht="15">
      <c r="B27" s="3" t="s">
        <v>1906</v>
      </c>
      <c r="C27" s="3" t="s">
        <v>18368</v>
      </c>
      <c r="D27" s="3" t="s">
        <v>1842</v>
      </c>
      <c r="E27" s="7"/>
      <c r="F27" s="3" t="s">
        <v>18369</v>
      </c>
      <c r="G27" s="3" t="s">
        <v>18370</v>
      </c>
      <c r="H27" s="3" t="s">
        <v>18370</v>
      </c>
      <c r="I27" s="7" t="s">
        <v>1042</v>
      </c>
      <c r="J27" s="3"/>
      <c r="K27" s="3"/>
    </row>
    <row r="28" spans="2:11" ht="15">
      <c r="B28" s="3" t="s">
        <v>1909</v>
      </c>
      <c r="C28" s="3" t="s">
        <v>18371</v>
      </c>
      <c r="D28" s="3" t="s">
        <v>2192</v>
      </c>
      <c r="E28" s="7"/>
      <c r="F28" s="3" t="s">
        <v>18372</v>
      </c>
      <c r="G28" s="3" t="s">
        <v>18373</v>
      </c>
      <c r="H28" s="3" t="s">
        <v>18373</v>
      </c>
      <c r="I28" s="7" t="s">
        <v>1042</v>
      </c>
      <c r="J28" s="3"/>
      <c r="K28" s="3"/>
    </row>
    <row r="29" spans="2:11" ht="15">
      <c r="B29" s="3" t="s">
        <v>1301</v>
      </c>
      <c r="C29" s="3" t="s">
        <v>18374</v>
      </c>
      <c r="D29" s="3" t="s">
        <v>1038</v>
      </c>
      <c r="E29" s="7"/>
      <c r="F29" s="3" t="s">
        <v>1646</v>
      </c>
      <c r="G29" s="3" t="s">
        <v>1647</v>
      </c>
      <c r="H29" s="3"/>
      <c r="I29" s="7" t="s">
        <v>1049</v>
      </c>
      <c r="J29" s="3"/>
      <c r="K29" s="3"/>
    </row>
    <row r="30" spans="2:11" ht="15">
      <c r="B30" s="3" t="s">
        <v>1912</v>
      </c>
      <c r="C30" s="3" t="s">
        <v>18375</v>
      </c>
      <c r="D30" s="3" t="s">
        <v>1573</v>
      </c>
      <c r="E30" s="7"/>
      <c r="F30" s="3" t="s">
        <v>1615</v>
      </c>
      <c r="G30" s="3" t="s">
        <v>1616</v>
      </c>
      <c r="H30" s="3"/>
      <c r="I30" s="7"/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49"/>
  <dimension ref="A1:K34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18376</v>
      </c>
      <c r="D4" s="4" t="s">
        <v>1019</v>
      </c>
      <c r="E4" s="3" t="s">
        <v>618</v>
      </c>
    </row>
    <row r="5" spans="1:11" ht="16">
      <c r="B5" s="4" t="s">
        <v>1020</v>
      </c>
      <c r="C5" s="13" t="s">
        <v>621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619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18377</v>
      </c>
      <c r="D9" s="3" t="s">
        <v>1038</v>
      </c>
      <c r="E9" s="7"/>
      <c r="F9" s="3" t="s">
        <v>18378</v>
      </c>
      <c r="G9" s="3" t="s">
        <v>1949</v>
      </c>
      <c r="H9" s="3" t="s">
        <v>18379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18380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18381</v>
      </c>
      <c r="D11" s="3" t="s">
        <v>1038</v>
      </c>
      <c r="E11" s="7"/>
      <c r="F11" s="3" t="s">
        <v>1948</v>
      </c>
      <c r="G11" s="3" t="s">
        <v>1949</v>
      </c>
      <c r="H11" s="3" t="s">
        <v>18382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18383</v>
      </c>
      <c r="D12" s="3" t="s">
        <v>1038</v>
      </c>
      <c r="E12" s="7"/>
      <c r="F12" s="3" t="s">
        <v>18384</v>
      </c>
      <c r="G12" s="3" t="s">
        <v>18385</v>
      </c>
      <c r="H12" s="3" t="s">
        <v>18385</v>
      </c>
      <c r="I12" s="7" t="s">
        <v>1049</v>
      </c>
      <c r="J12" s="3"/>
      <c r="K12" s="3"/>
    </row>
    <row r="13" spans="1:11" ht="15">
      <c r="B13" s="3" t="s">
        <v>1872</v>
      </c>
      <c r="C13" s="3" t="s">
        <v>18386</v>
      </c>
      <c r="D13" s="3" t="s">
        <v>1038</v>
      </c>
      <c r="E13" s="7"/>
      <c r="F13" s="3" t="s">
        <v>18387</v>
      </c>
      <c r="G13" s="3" t="s">
        <v>18388</v>
      </c>
      <c r="H13" s="3" t="s">
        <v>18388</v>
      </c>
      <c r="I13" s="7" t="s">
        <v>1049</v>
      </c>
      <c r="J13" s="3"/>
      <c r="K13" s="3"/>
    </row>
    <row r="14" spans="1:11" ht="15">
      <c r="B14" s="3" t="s">
        <v>1165</v>
      </c>
      <c r="C14" s="3" t="s">
        <v>18389</v>
      </c>
      <c r="D14" s="3" t="s">
        <v>1066</v>
      </c>
      <c r="E14" s="7" t="s">
        <v>1095</v>
      </c>
      <c r="F14" s="3" t="s">
        <v>18390</v>
      </c>
      <c r="G14" s="3" t="s">
        <v>18391</v>
      </c>
      <c r="H14" s="3" t="s">
        <v>18391</v>
      </c>
      <c r="I14" s="7"/>
      <c r="J14" s="3"/>
      <c r="K14" s="3"/>
    </row>
    <row r="15" spans="1:11" ht="15">
      <c r="B15" s="3" t="s">
        <v>1877</v>
      </c>
      <c r="C15" s="3" t="s">
        <v>18392</v>
      </c>
      <c r="D15" s="3" t="s">
        <v>1066</v>
      </c>
      <c r="E15" s="7" t="s">
        <v>1095</v>
      </c>
      <c r="F15" s="3" t="s">
        <v>18393</v>
      </c>
      <c r="G15" s="3" t="s">
        <v>18394</v>
      </c>
      <c r="H15" s="3" t="s">
        <v>18394</v>
      </c>
      <c r="I15" s="7"/>
      <c r="J15" s="3"/>
      <c r="K15" s="3"/>
    </row>
    <row r="16" spans="1:11" ht="15">
      <c r="B16" s="3" t="s">
        <v>1161</v>
      </c>
      <c r="C16" s="3" t="s">
        <v>18395</v>
      </c>
      <c r="D16" s="3" t="s">
        <v>1066</v>
      </c>
      <c r="E16" s="7" t="s">
        <v>1095</v>
      </c>
      <c r="F16" s="3" t="s">
        <v>18396</v>
      </c>
      <c r="G16" s="3" t="s">
        <v>18397</v>
      </c>
      <c r="H16" s="3" t="s">
        <v>18397</v>
      </c>
      <c r="I16" s="7"/>
      <c r="J16" s="3"/>
      <c r="K16" s="3"/>
    </row>
    <row r="17" spans="2:11" ht="15">
      <c r="B17" s="3" t="s">
        <v>1882</v>
      </c>
      <c r="C17" s="3" t="s">
        <v>18398</v>
      </c>
      <c r="D17" s="3" t="s">
        <v>1066</v>
      </c>
      <c r="E17" s="7" t="s">
        <v>1095</v>
      </c>
      <c r="F17" s="3" t="s">
        <v>18399</v>
      </c>
      <c r="G17" s="3" t="s">
        <v>18400</v>
      </c>
      <c r="H17" s="3" t="s">
        <v>18400</v>
      </c>
      <c r="I17" s="7"/>
      <c r="J17" s="3"/>
      <c r="K17" s="3"/>
    </row>
    <row r="18" spans="2:11" ht="15">
      <c r="B18" s="3" t="s">
        <v>1582</v>
      </c>
      <c r="C18" s="3" t="s">
        <v>18401</v>
      </c>
      <c r="D18" s="3" t="s">
        <v>1066</v>
      </c>
      <c r="E18" s="7" t="s">
        <v>1095</v>
      </c>
      <c r="F18" s="3" t="s">
        <v>18402</v>
      </c>
      <c r="G18" s="3" t="s">
        <v>18403</v>
      </c>
      <c r="H18" s="3" t="s">
        <v>18403</v>
      </c>
      <c r="I18" s="7"/>
      <c r="J18" s="3"/>
      <c r="K18" s="3"/>
    </row>
    <row r="19" spans="2:11" ht="15">
      <c r="B19" s="3" t="s">
        <v>1886</v>
      </c>
      <c r="C19" s="3" t="s">
        <v>18404</v>
      </c>
      <c r="D19" s="3" t="s">
        <v>1066</v>
      </c>
      <c r="E19" s="7" t="s">
        <v>1095</v>
      </c>
      <c r="F19" s="3" t="s">
        <v>18405</v>
      </c>
      <c r="G19" s="3" t="s">
        <v>18406</v>
      </c>
      <c r="H19" s="3" t="s">
        <v>18406</v>
      </c>
      <c r="I19" s="7"/>
      <c r="J19" s="3"/>
      <c r="K19" s="3"/>
    </row>
    <row r="20" spans="2:11" ht="15">
      <c r="B20" s="3" t="s">
        <v>1890</v>
      </c>
      <c r="C20" s="3" t="s">
        <v>18407</v>
      </c>
      <c r="D20" s="3" t="s">
        <v>1066</v>
      </c>
      <c r="E20" s="7" t="s">
        <v>1095</v>
      </c>
      <c r="F20" s="3" t="s">
        <v>18408</v>
      </c>
      <c r="G20" s="3" t="s">
        <v>18409</v>
      </c>
      <c r="H20" s="3" t="s">
        <v>18409</v>
      </c>
      <c r="I20" s="7"/>
      <c r="J20" s="3"/>
      <c r="K20" s="3"/>
    </row>
    <row r="21" spans="2:11" ht="15">
      <c r="B21" s="3" t="s">
        <v>1619</v>
      </c>
      <c r="C21" s="3" t="s">
        <v>18410</v>
      </c>
      <c r="D21" s="3" t="s">
        <v>1066</v>
      </c>
      <c r="E21" s="7" t="s">
        <v>1095</v>
      </c>
      <c r="F21" s="3" t="s">
        <v>18411</v>
      </c>
      <c r="G21" s="3" t="s">
        <v>18412</v>
      </c>
      <c r="H21" s="3" t="s">
        <v>18412</v>
      </c>
      <c r="I21" s="7"/>
      <c r="J21" s="3"/>
      <c r="K21" s="3"/>
    </row>
    <row r="22" spans="2:11" ht="15">
      <c r="B22" s="3" t="s">
        <v>1895</v>
      </c>
      <c r="C22" s="3" t="s">
        <v>18413</v>
      </c>
      <c r="D22" s="3" t="s">
        <v>1066</v>
      </c>
      <c r="E22" s="7" t="s">
        <v>1095</v>
      </c>
      <c r="F22" s="3" t="s">
        <v>18414</v>
      </c>
      <c r="G22" s="3" t="s">
        <v>18415</v>
      </c>
      <c r="H22" s="3" t="s">
        <v>18415</v>
      </c>
      <c r="I22" s="7"/>
      <c r="J22" s="3"/>
      <c r="K22" s="3"/>
    </row>
    <row r="23" spans="2:11" ht="15">
      <c r="B23" s="3" t="s">
        <v>1588</v>
      </c>
      <c r="C23" s="3" t="s">
        <v>18416</v>
      </c>
      <c r="D23" s="3" t="s">
        <v>1066</v>
      </c>
      <c r="E23" s="7" t="s">
        <v>1095</v>
      </c>
      <c r="F23" s="3" t="s">
        <v>18417</v>
      </c>
      <c r="G23" s="3" t="s">
        <v>18418</v>
      </c>
      <c r="H23" s="3" t="s">
        <v>18418</v>
      </c>
      <c r="I23" s="7"/>
      <c r="J23" s="3"/>
      <c r="K23" s="3"/>
    </row>
    <row r="24" spans="2:11" ht="15">
      <c r="B24" s="3" t="s">
        <v>1899</v>
      </c>
      <c r="C24" s="3" t="s">
        <v>18419</v>
      </c>
      <c r="D24" s="3" t="s">
        <v>1066</v>
      </c>
      <c r="E24" s="7" t="s">
        <v>1095</v>
      </c>
      <c r="F24" s="3" t="s">
        <v>18420</v>
      </c>
      <c r="G24" s="3" t="s">
        <v>18421</v>
      </c>
      <c r="H24" s="3" t="s">
        <v>18421</v>
      </c>
      <c r="I24" s="7"/>
      <c r="J24" s="3"/>
      <c r="K24" s="3"/>
    </row>
    <row r="25" spans="2:11" ht="15">
      <c r="B25" s="3" t="s">
        <v>1902</v>
      </c>
      <c r="C25" s="3" t="s">
        <v>18422</v>
      </c>
      <c r="D25" s="3" t="s">
        <v>1066</v>
      </c>
      <c r="E25" s="7" t="s">
        <v>1095</v>
      </c>
      <c r="F25" s="3" t="s">
        <v>18423</v>
      </c>
      <c r="G25" s="3" t="s">
        <v>18424</v>
      </c>
      <c r="H25" s="3" t="s">
        <v>18424</v>
      </c>
      <c r="I25" s="7"/>
      <c r="J25" s="3"/>
      <c r="K25" s="3"/>
    </row>
    <row r="26" spans="2:11" ht="15">
      <c r="B26" s="3" t="s">
        <v>1146</v>
      </c>
      <c r="C26" s="3" t="s">
        <v>18425</v>
      </c>
      <c r="D26" s="3" t="s">
        <v>1066</v>
      </c>
      <c r="E26" s="7" t="s">
        <v>1095</v>
      </c>
      <c r="F26" s="3" t="s">
        <v>18426</v>
      </c>
      <c r="G26" s="3" t="s">
        <v>18427</v>
      </c>
      <c r="H26" s="3" t="s">
        <v>18427</v>
      </c>
      <c r="I26" s="7"/>
      <c r="J26" s="3"/>
      <c r="K26" s="3"/>
    </row>
    <row r="27" spans="2:11" ht="15">
      <c r="B27" s="3" t="s">
        <v>1906</v>
      </c>
      <c r="C27" s="3" t="s">
        <v>18428</v>
      </c>
      <c r="D27" s="3" t="s">
        <v>1066</v>
      </c>
      <c r="E27" s="7" t="s">
        <v>1095</v>
      </c>
      <c r="F27" s="3" t="s">
        <v>18429</v>
      </c>
      <c r="G27" s="3" t="s">
        <v>18430</v>
      </c>
      <c r="H27" s="3" t="s">
        <v>18430</v>
      </c>
      <c r="I27" s="7"/>
      <c r="J27" s="3"/>
      <c r="K27" s="3"/>
    </row>
    <row r="28" spans="2:11" ht="15">
      <c r="B28" s="3" t="s">
        <v>1909</v>
      </c>
      <c r="C28" s="3" t="s">
        <v>18431</v>
      </c>
      <c r="D28" s="3" t="s">
        <v>1066</v>
      </c>
      <c r="E28" s="7" t="s">
        <v>1095</v>
      </c>
      <c r="F28" s="3" t="s">
        <v>18432</v>
      </c>
      <c r="G28" s="3" t="s">
        <v>18433</v>
      </c>
      <c r="H28" s="3" t="s">
        <v>18433</v>
      </c>
      <c r="I28" s="7"/>
      <c r="J28" s="3"/>
      <c r="K28" s="3"/>
    </row>
    <row r="29" spans="2:11" ht="15">
      <c r="B29" s="3" t="s">
        <v>1301</v>
      </c>
      <c r="C29" s="3" t="s">
        <v>18434</v>
      </c>
      <c r="D29" s="3" t="s">
        <v>1066</v>
      </c>
      <c r="E29" s="7" t="s">
        <v>1095</v>
      </c>
      <c r="F29" s="3" t="s">
        <v>18435</v>
      </c>
      <c r="G29" s="3" t="s">
        <v>18436</v>
      </c>
      <c r="H29" s="3" t="s">
        <v>18436</v>
      </c>
      <c r="I29" s="7"/>
      <c r="J29" s="3"/>
      <c r="K29" s="3"/>
    </row>
    <row r="30" spans="2:11" ht="15">
      <c r="B30" s="3" t="s">
        <v>1912</v>
      </c>
      <c r="C30" s="3" t="s">
        <v>18437</v>
      </c>
      <c r="D30" s="3" t="s">
        <v>1066</v>
      </c>
      <c r="E30" s="7" t="s">
        <v>1095</v>
      </c>
      <c r="F30" s="3" t="s">
        <v>18438</v>
      </c>
      <c r="G30" s="3" t="s">
        <v>18439</v>
      </c>
      <c r="H30" s="3" t="s">
        <v>18439</v>
      </c>
      <c r="I30" s="7"/>
      <c r="J30" s="3"/>
      <c r="K30" s="3"/>
    </row>
    <row r="31" spans="2:11" ht="15">
      <c r="B31" s="3" t="s">
        <v>1140</v>
      </c>
      <c r="C31" s="3" t="s">
        <v>18440</v>
      </c>
      <c r="D31" s="3" t="s">
        <v>1066</v>
      </c>
      <c r="E31" s="7" t="s">
        <v>1095</v>
      </c>
      <c r="F31" s="3" t="s">
        <v>18441</v>
      </c>
      <c r="G31" s="3" t="s">
        <v>18442</v>
      </c>
      <c r="H31" s="3" t="s">
        <v>18442</v>
      </c>
      <c r="I31" s="7"/>
      <c r="J31" s="3"/>
      <c r="K31" s="3"/>
    </row>
    <row r="32" spans="2:11" ht="15">
      <c r="B32" s="3" t="s">
        <v>1169</v>
      </c>
      <c r="C32" s="3" t="s">
        <v>18443</v>
      </c>
      <c r="D32" s="3" t="s">
        <v>1066</v>
      </c>
      <c r="E32" s="7" t="s">
        <v>1095</v>
      </c>
      <c r="F32" s="3" t="s">
        <v>18444</v>
      </c>
      <c r="G32" s="3" t="s">
        <v>18445</v>
      </c>
      <c r="H32" s="3" t="s">
        <v>18445</v>
      </c>
      <c r="I32" s="7"/>
      <c r="J32" s="3"/>
      <c r="K32" s="3"/>
    </row>
    <row r="33" spans="2:11" ht="15">
      <c r="B33" s="3" t="s">
        <v>1319</v>
      </c>
      <c r="C33" s="3" t="s">
        <v>18446</v>
      </c>
      <c r="D33" s="3" t="s">
        <v>1066</v>
      </c>
      <c r="E33" s="7" t="s">
        <v>1095</v>
      </c>
      <c r="F33" s="3" t="s">
        <v>18447</v>
      </c>
      <c r="G33" s="3" t="s">
        <v>18448</v>
      </c>
      <c r="H33" s="3" t="s">
        <v>18448</v>
      </c>
      <c r="I33" s="7"/>
      <c r="J33" s="3"/>
      <c r="K33" s="3"/>
    </row>
    <row r="34" spans="2:11" ht="15">
      <c r="B34" s="3" t="s">
        <v>1472</v>
      </c>
      <c r="C34" s="3" t="s">
        <v>18449</v>
      </c>
      <c r="D34" s="3" t="s">
        <v>1066</v>
      </c>
      <c r="E34" s="7" t="s">
        <v>1095</v>
      </c>
      <c r="F34" s="3" t="s">
        <v>18450</v>
      </c>
      <c r="G34" s="3" t="s">
        <v>18451</v>
      </c>
      <c r="H34" s="3" t="s">
        <v>18451</v>
      </c>
      <c r="I34" s="7"/>
      <c r="J34" s="3"/>
      <c r="K34" s="3"/>
    </row>
    <row r="35" spans="2:11" ht="15">
      <c r="B35" s="3" t="s">
        <v>1567</v>
      </c>
      <c r="C35" s="3" t="s">
        <v>18452</v>
      </c>
      <c r="D35" s="3" t="s">
        <v>1066</v>
      </c>
      <c r="E35" s="7" t="s">
        <v>1095</v>
      </c>
      <c r="F35" s="3" t="s">
        <v>18453</v>
      </c>
      <c r="G35" s="3" t="s">
        <v>18454</v>
      </c>
      <c r="H35" s="3" t="s">
        <v>18454</v>
      </c>
      <c r="I35" s="7"/>
      <c r="J35" s="3"/>
      <c r="K35" s="3"/>
    </row>
    <row r="36" spans="2:11" ht="15">
      <c r="B36" s="3" t="s">
        <v>1681</v>
      </c>
      <c r="C36" s="3" t="s">
        <v>18455</v>
      </c>
      <c r="D36" s="3" t="s">
        <v>1066</v>
      </c>
      <c r="E36" s="7" t="s">
        <v>1095</v>
      </c>
      <c r="F36" s="3" t="s">
        <v>18456</v>
      </c>
      <c r="G36" s="3" t="s">
        <v>18457</v>
      </c>
      <c r="H36" s="3" t="s">
        <v>18457</v>
      </c>
      <c r="I36" s="7"/>
      <c r="J36" s="3"/>
      <c r="K36" s="3"/>
    </row>
    <row r="37" spans="2:11" ht="15">
      <c r="B37" s="3" t="s">
        <v>1392</v>
      </c>
      <c r="C37" s="3" t="s">
        <v>18458</v>
      </c>
      <c r="D37" s="3" t="s">
        <v>1066</v>
      </c>
      <c r="E37" s="7" t="s">
        <v>1095</v>
      </c>
      <c r="F37" s="3" t="s">
        <v>18459</v>
      </c>
      <c r="G37" s="3" t="s">
        <v>18460</v>
      </c>
      <c r="H37" s="3" t="s">
        <v>18461</v>
      </c>
      <c r="I37" s="7"/>
      <c r="J37" s="3"/>
      <c r="K37" s="3"/>
    </row>
    <row r="38" spans="2:11" ht="15">
      <c r="B38" s="3" t="s">
        <v>1380</v>
      </c>
      <c r="C38" s="3" t="s">
        <v>18462</v>
      </c>
      <c r="D38" s="3" t="s">
        <v>1066</v>
      </c>
      <c r="E38" s="7" t="s">
        <v>1095</v>
      </c>
      <c r="F38" s="3" t="s">
        <v>18463</v>
      </c>
      <c r="G38" s="3" t="s">
        <v>18464</v>
      </c>
      <c r="H38" s="3" t="s">
        <v>18465</v>
      </c>
      <c r="I38" s="7"/>
      <c r="J38" s="3"/>
      <c r="K38" s="3"/>
    </row>
    <row r="39" spans="2:11" ht="15">
      <c r="B39" s="3" t="s">
        <v>1388</v>
      </c>
      <c r="C39" s="3" t="s">
        <v>18466</v>
      </c>
      <c r="D39" s="3" t="s">
        <v>1066</v>
      </c>
      <c r="E39" s="7" t="s">
        <v>1095</v>
      </c>
      <c r="F39" s="3" t="s">
        <v>18467</v>
      </c>
      <c r="G39" s="3" t="s">
        <v>18468</v>
      </c>
      <c r="H39" s="3" t="s">
        <v>18468</v>
      </c>
      <c r="I39" s="7"/>
      <c r="J39" s="3"/>
      <c r="K39" s="3"/>
    </row>
    <row r="40" spans="2:11" ht="15">
      <c r="B40" s="3" t="s">
        <v>1384</v>
      </c>
      <c r="C40" s="3" t="s">
        <v>18469</v>
      </c>
      <c r="D40" s="3" t="s">
        <v>1066</v>
      </c>
      <c r="E40" s="7" t="s">
        <v>1095</v>
      </c>
      <c r="F40" s="3" t="s">
        <v>18470</v>
      </c>
      <c r="G40" s="3" t="s">
        <v>18471</v>
      </c>
      <c r="H40" s="3" t="s">
        <v>18471</v>
      </c>
      <c r="I40" s="7"/>
      <c r="J40" s="3"/>
      <c r="K40" s="3"/>
    </row>
    <row r="41" spans="2:11" ht="15">
      <c r="B41" s="3" t="s">
        <v>1448</v>
      </c>
      <c r="C41" s="3" t="s">
        <v>18472</v>
      </c>
      <c r="D41" s="3" t="s">
        <v>1066</v>
      </c>
      <c r="E41" s="7" t="s">
        <v>1095</v>
      </c>
      <c r="F41" s="3" t="s">
        <v>18473</v>
      </c>
      <c r="G41" s="3" t="s">
        <v>18474</v>
      </c>
      <c r="H41" s="3" t="s">
        <v>18474</v>
      </c>
      <c r="I41" s="7"/>
      <c r="J41" s="3"/>
      <c r="K41" s="3"/>
    </row>
    <row r="42" spans="2:11" ht="15">
      <c r="B42" s="3" t="s">
        <v>1223</v>
      </c>
      <c r="C42" s="3" t="s">
        <v>18475</v>
      </c>
      <c r="D42" s="3" t="s">
        <v>1066</v>
      </c>
      <c r="E42" s="7" t="s">
        <v>1095</v>
      </c>
      <c r="F42" s="3" t="s">
        <v>18476</v>
      </c>
      <c r="G42" s="3" t="s">
        <v>18477</v>
      </c>
      <c r="H42" s="3" t="s">
        <v>18477</v>
      </c>
      <c r="I42" s="7"/>
      <c r="J42" s="3"/>
      <c r="K42" s="3"/>
    </row>
    <row r="43" spans="2:11" ht="15">
      <c r="B43" s="3" t="s">
        <v>1215</v>
      </c>
      <c r="C43" s="3" t="s">
        <v>18478</v>
      </c>
      <c r="D43" s="3" t="s">
        <v>1066</v>
      </c>
      <c r="E43" s="7" t="s">
        <v>1095</v>
      </c>
      <c r="F43" s="3" t="s">
        <v>18479</v>
      </c>
      <c r="G43" s="3" t="s">
        <v>3065</v>
      </c>
      <c r="H43" s="3" t="s">
        <v>18480</v>
      </c>
      <c r="I43" s="7"/>
      <c r="J43" s="3"/>
      <c r="K43" s="3"/>
    </row>
    <row r="44" spans="2:11" ht="15">
      <c r="B44" s="3" t="s">
        <v>1219</v>
      </c>
      <c r="C44" s="3" t="s">
        <v>18481</v>
      </c>
      <c r="D44" s="3" t="s">
        <v>2192</v>
      </c>
      <c r="E44" s="7"/>
      <c r="F44" s="3" t="s">
        <v>18482</v>
      </c>
      <c r="G44" s="3" t="s">
        <v>18483</v>
      </c>
      <c r="H44" s="3" t="s">
        <v>18483</v>
      </c>
      <c r="I44" s="7"/>
      <c r="J44" s="3"/>
      <c r="K44" s="3"/>
    </row>
    <row r="45" spans="2:11" ht="15">
      <c r="B45" s="3" t="s">
        <v>1227</v>
      </c>
      <c r="C45" s="3" t="s">
        <v>18484</v>
      </c>
      <c r="D45" s="3" t="s">
        <v>1066</v>
      </c>
      <c r="E45" s="7" t="s">
        <v>1095</v>
      </c>
      <c r="F45" s="3" t="s">
        <v>18485</v>
      </c>
      <c r="G45" s="3" t="s">
        <v>18486</v>
      </c>
      <c r="H45" s="3" t="s">
        <v>18486</v>
      </c>
      <c r="I45" s="7"/>
      <c r="J45" s="3"/>
      <c r="K45" s="3"/>
    </row>
    <row r="46" spans="2:11" ht="15">
      <c r="B46" s="3" t="s">
        <v>1191</v>
      </c>
      <c r="C46" s="3" t="s">
        <v>18487</v>
      </c>
      <c r="D46" s="3" t="s">
        <v>1066</v>
      </c>
      <c r="E46" s="7" t="s">
        <v>1095</v>
      </c>
      <c r="F46" s="3" t="s">
        <v>18488</v>
      </c>
      <c r="G46" s="3" t="s">
        <v>18489</v>
      </c>
      <c r="H46" s="3" t="s">
        <v>18489</v>
      </c>
      <c r="I46" s="7"/>
      <c r="J46" s="3"/>
      <c r="K46" s="3"/>
    </row>
    <row r="47" spans="2:11" ht="15">
      <c r="B47" s="3" t="s">
        <v>1195</v>
      </c>
      <c r="C47" s="3" t="s">
        <v>18490</v>
      </c>
      <c r="D47" s="3" t="s">
        <v>1066</v>
      </c>
      <c r="E47" s="7" t="s">
        <v>1095</v>
      </c>
      <c r="F47" s="3" t="s">
        <v>18491</v>
      </c>
      <c r="G47" s="3" t="s">
        <v>18492</v>
      </c>
      <c r="H47" s="3" t="s">
        <v>18492</v>
      </c>
      <c r="I47" s="7"/>
      <c r="J47" s="3"/>
      <c r="K47" s="3"/>
    </row>
    <row r="48" spans="2:11" ht="15">
      <c r="B48" s="3" t="s">
        <v>1187</v>
      </c>
      <c r="C48" s="3" t="s">
        <v>18493</v>
      </c>
      <c r="D48" s="3" t="s">
        <v>1066</v>
      </c>
      <c r="E48" s="7" t="s">
        <v>1095</v>
      </c>
      <c r="F48" s="3" t="s">
        <v>18494</v>
      </c>
      <c r="G48" s="3" t="s">
        <v>18495</v>
      </c>
      <c r="H48" s="3" t="s">
        <v>18495</v>
      </c>
      <c r="I48" s="7"/>
      <c r="J48" s="3"/>
      <c r="K48" s="3"/>
    </row>
    <row r="49" spans="2:11" ht="15">
      <c r="B49" s="3" t="s">
        <v>1416</v>
      </c>
      <c r="C49" s="3" t="s">
        <v>18496</v>
      </c>
      <c r="D49" s="3" t="s">
        <v>1066</v>
      </c>
      <c r="E49" s="7" t="s">
        <v>1095</v>
      </c>
      <c r="F49" s="3" t="s">
        <v>18497</v>
      </c>
      <c r="G49" s="3" t="s">
        <v>18498</v>
      </c>
      <c r="H49" s="3" t="s">
        <v>18498</v>
      </c>
      <c r="I49" s="7"/>
      <c r="J49" s="3"/>
      <c r="K49" s="3"/>
    </row>
    <row r="50" spans="2:11" ht="15">
      <c r="B50" s="3" t="s">
        <v>1916</v>
      </c>
      <c r="C50" s="3" t="s">
        <v>18499</v>
      </c>
      <c r="D50" s="3" t="s">
        <v>1066</v>
      </c>
      <c r="E50" s="7" t="s">
        <v>1095</v>
      </c>
      <c r="F50" s="3" t="s">
        <v>18500</v>
      </c>
      <c r="G50" s="3" t="s">
        <v>18501</v>
      </c>
      <c r="H50" s="3" t="s">
        <v>18501</v>
      </c>
      <c r="I50" s="7"/>
      <c r="J50" s="3"/>
      <c r="K50" s="3"/>
    </row>
    <row r="51" spans="2:11" ht="15">
      <c r="B51" s="3" t="s">
        <v>1424</v>
      </c>
      <c r="C51" s="3" t="s">
        <v>18502</v>
      </c>
      <c r="D51" s="3" t="s">
        <v>1066</v>
      </c>
      <c r="E51" s="7" t="s">
        <v>1095</v>
      </c>
      <c r="F51" s="3" t="s">
        <v>18503</v>
      </c>
      <c r="G51" s="3" t="s">
        <v>18504</v>
      </c>
      <c r="H51" s="3" t="s">
        <v>18504</v>
      </c>
      <c r="I51" s="7"/>
      <c r="J51" s="3"/>
      <c r="K51" s="3"/>
    </row>
    <row r="52" spans="2:11" ht="15">
      <c r="B52" s="3" t="s">
        <v>1428</v>
      </c>
      <c r="C52" s="3" t="s">
        <v>18505</v>
      </c>
      <c r="D52" s="3" t="s">
        <v>1066</v>
      </c>
      <c r="E52" s="7" t="s">
        <v>1095</v>
      </c>
      <c r="F52" s="3" t="s">
        <v>18506</v>
      </c>
      <c r="G52" s="3" t="s">
        <v>18507</v>
      </c>
      <c r="H52" s="3" t="s">
        <v>18507</v>
      </c>
      <c r="I52" s="7"/>
      <c r="J52" s="3"/>
      <c r="K52" s="3"/>
    </row>
    <row r="53" spans="2:11" ht="15">
      <c r="B53" s="3" t="s">
        <v>1420</v>
      </c>
      <c r="C53" s="3" t="s">
        <v>18508</v>
      </c>
      <c r="D53" s="3" t="s">
        <v>1066</v>
      </c>
      <c r="E53" s="7" t="s">
        <v>1095</v>
      </c>
      <c r="F53" s="3" t="s">
        <v>18509</v>
      </c>
      <c r="G53" s="3" t="s">
        <v>18510</v>
      </c>
      <c r="H53" s="3" t="s">
        <v>18510</v>
      </c>
      <c r="I53" s="7"/>
      <c r="J53" s="3"/>
      <c r="K53" s="3"/>
    </row>
    <row r="54" spans="2:11" ht="15">
      <c r="B54" s="3" t="s">
        <v>1571</v>
      </c>
      <c r="C54" s="3" t="s">
        <v>18511</v>
      </c>
      <c r="D54" s="3" t="s">
        <v>1066</v>
      </c>
      <c r="E54" s="7" t="s">
        <v>1095</v>
      </c>
      <c r="F54" s="3" t="s">
        <v>18512</v>
      </c>
      <c r="G54" s="3" t="s">
        <v>18513</v>
      </c>
      <c r="H54" s="3" t="s">
        <v>18513</v>
      </c>
      <c r="I54" s="7"/>
      <c r="J54" s="3"/>
      <c r="K54" s="3"/>
    </row>
    <row r="55" spans="2:11" ht="15">
      <c r="B55" s="3" t="s">
        <v>1765</v>
      </c>
      <c r="C55" s="3" t="s">
        <v>18514</v>
      </c>
      <c r="D55" s="3" t="s">
        <v>1066</v>
      </c>
      <c r="E55" s="7" t="s">
        <v>1095</v>
      </c>
      <c r="F55" s="3" t="s">
        <v>18515</v>
      </c>
      <c r="G55" s="3" t="s">
        <v>18516</v>
      </c>
      <c r="H55" s="3" t="s">
        <v>18516</v>
      </c>
      <c r="I55" s="7"/>
      <c r="J55" s="3"/>
      <c r="K55" s="3"/>
    </row>
    <row r="56" spans="2:11" ht="15">
      <c r="B56" s="3" t="s">
        <v>1920</v>
      </c>
      <c r="C56" s="3" t="s">
        <v>18517</v>
      </c>
      <c r="D56" s="3" t="s">
        <v>1066</v>
      </c>
      <c r="E56" s="7" t="s">
        <v>1095</v>
      </c>
      <c r="F56" s="3" t="s">
        <v>18518</v>
      </c>
      <c r="G56" s="3" t="s">
        <v>18519</v>
      </c>
      <c r="H56" s="3" t="s">
        <v>18519</v>
      </c>
      <c r="I56" s="7"/>
      <c r="J56" s="3"/>
      <c r="K56" s="3"/>
    </row>
    <row r="57" spans="2:11" ht="15">
      <c r="B57" s="3" t="s">
        <v>1924</v>
      </c>
      <c r="C57" s="3" t="s">
        <v>18520</v>
      </c>
      <c r="D57" s="3" t="s">
        <v>1066</v>
      </c>
      <c r="E57" s="7" t="s">
        <v>1095</v>
      </c>
      <c r="F57" s="3" t="s">
        <v>18521</v>
      </c>
      <c r="G57" s="3" t="s">
        <v>18522</v>
      </c>
      <c r="H57" s="3" t="s">
        <v>18522</v>
      </c>
      <c r="I57" s="7"/>
      <c r="J57" s="3"/>
      <c r="K57" s="3"/>
    </row>
    <row r="58" spans="2:11" ht="15">
      <c r="B58" s="3" t="s">
        <v>1928</v>
      </c>
      <c r="C58" s="3" t="s">
        <v>18523</v>
      </c>
      <c r="D58" s="3" t="s">
        <v>1066</v>
      </c>
      <c r="E58" s="7" t="s">
        <v>1095</v>
      </c>
      <c r="F58" s="3" t="s">
        <v>18524</v>
      </c>
      <c r="G58" s="3" t="s">
        <v>18525</v>
      </c>
      <c r="H58" s="3" t="s">
        <v>18525</v>
      </c>
      <c r="I58" s="7"/>
      <c r="J58" s="3"/>
      <c r="K58" s="3"/>
    </row>
    <row r="59" spans="2:11" ht="15">
      <c r="B59" s="3" t="s">
        <v>1931</v>
      </c>
      <c r="C59" s="3" t="s">
        <v>18526</v>
      </c>
      <c r="D59" s="3" t="s">
        <v>1066</v>
      </c>
      <c r="E59" s="7" t="s">
        <v>1095</v>
      </c>
      <c r="F59" s="3" t="s">
        <v>18527</v>
      </c>
      <c r="G59" s="3" t="s">
        <v>18528</v>
      </c>
      <c r="H59" s="3" t="s">
        <v>18528</v>
      </c>
      <c r="I59" s="7"/>
      <c r="J59" s="3"/>
      <c r="K59" s="3"/>
    </row>
    <row r="60" spans="2:11" ht="15">
      <c r="B60" s="3" t="s">
        <v>1934</v>
      </c>
      <c r="C60" s="3" t="s">
        <v>18529</v>
      </c>
      <c r="D60" s="3" t="s">
        <v>1066</v>
      </c>
      <c r="E60" s="7" t="s">
        <v>1095</v>
      </c>
      <c r="F60" s="3" t="s">
        <v>18530</v>
      </c>
      <c r="G60" s="3" t="s">
        <v>18531</v>
      </c>
      <c r="H60" s="3" t="s">
        <v>18531</v>
      </c>
      <c r="I60" s="7"/>
      <c r="J60" s="3"/>
      <c r="K60" s="3"/>
    </row>
    <row r="61" spans="2:11" ht="15">
      <c r="B61" s="3" t="s">
        <v>1938</v>
      </c>
      <c r="C61" s="3" t="s">
        <v>18532</v>
      </c>
      <c r="D61" s="3" t="s">
        <v>1066</v>
      </c>
      <c r="E61" s="7" t="s">
        <v>1095</v>
      </c>
      <c r="F61" s="3" t="s">
        <v>18533</v>
      </c>
      <c r="G61" s="3" t="s">
        <v>18534</v>
      </c>
      <c r="H61" s="3" t="s">
        <v>18534</v>
      </c>
      <c r="I61" s="7"/>
      <c r="J61" s="3"/>
      <c r="K61" s="3"/>
    </row>
    <row r="62" spans="2:11" ht="15">
      <c r="B62" s="3" t="s">
        <v>1942</v>
      </c>
      <c r="C62" s="3" t="s">
        <v>18535</v>
      </c>
      <c r="D62" s="3" t="s">
        <v>1066</v>
      </c>
      <c r="E62" s="7" t="s">
        <v>1095</v>
      </c>
      <c r="F62" s="3" t="s">
        <v>18536</v>
      </c>
      <c r="G62" s="3" t="s">
        <v>18537</v>
      </c>
      <c r="H62" s="3" t="s">
        <v>18537</v>
      </c>
      <c r="I62" s="7"/>
      <c r="J62" s="3"/>
      <c r="K62" s="3"/>
    </row>
    <row r="63" spans="2:11" ht="15">
      <c r="B63" s="3" t="s">
        <v>1495</v>
      </c>
      <c r="C63" s="3" t="s">
        <v>18538</v>
      </c>
      <c r="D63" s="3" t="s">
        <v>1066</v>
      </c>
      <c r="E63" s="7" t="s">
        <v>1095</v>
      </c>
      <c r="F63" s="3" t="s">
        <v>18539</v>
      </c>
      <c r="G63" s="3" t="s">
        <v>18540</v>
      </c>
      <c r="H63" s="3" t="s">
        <v>18540</v>
      </c>
      <c r="I63" s="7"/>
      <c r="J63" s="3"/>
      <c r="K63" s="3"/>
    </row>
    <row r="64" spans="2:11" ht="15">
      <c r="B64" s="3" t="s">
        <v>1481</v>
      </c>
      <c r="C64" s="3" t="s">
        <v>18541</v>
      </c>
      <c r="D64" s="3" t="s">
        <v>1066</v>
      </c>
      <c r="E64" s="7" t="s">
        <v>1095</v>
      </c>
      <c r="F64" s="3" t="s">
        <v>18542</v>
      </c>
      <c r="G64" s="3" t="s">
        <v>18543</v>
      </c>
      <c r="H64" s="3" t="s">
        <v>18543</v>
      </c>
      <c r="I64" s="7"/>
      <c r="J64" s="3"/>
      <c r="K64" s="3"/>
    </row>
    <row r="65" spans="2:11" ht="15">
      <c r="B65" s="3" t="s">
        <v>1347</v>
      </c>
      <c r="C65" s="3" t="s">
        <v>18544</v>
      </c>
      <c r="D65" s="3" t="s">
        <v>1066</v>
      </c>
      <c r="E65" s="7" t="s">
        <v>1095</v>
      </c>
      <c r="F65" s="3" t="s">
        <v>18545</v>
      </c>
      <c r="G65" s="3" t="s">
        <v>18546</v>
      </c>
      <c r="H65" s="3" t="s">
        <v>18546</v>
      </c>
      <c r="I65" s="7"/>
      <c r="J65" s="3"/>
      <c r="K65" s="3"/>
    </row>
    <row r="66" spans="2:11" ht="15">
      <c r="B66" s="3" t="s">
        <v>1375</v>
      </c>
      <c r="C66" s="3" t="s">
        <v>18547</v>
      </c>
      <c r="D66" s="3" t="s">
        <v>1066</v>
      </c>
      <c r="E66" s="7" t="s">
        <v>1095</v>
      </c>
      <c r="F66" s="3" t="s">
        <v>18548</v>
      </c>
      <c r="G66" s="3" t="s">
        <v>18549</v>
      </c>
      <c r="H66" s="3" t="s">
        <v>18549</v>
      </c>
      <c r="I66" s="7"/>
      <c r="J66" s="3"/>
      <c r="K66" s="3"/>
    </row>
    <row r="67" spans="2:11" ht="15">
      <c r="B67" s="3" t="s">
        <v>1252</v>
      </c>
      <c r="C67" s="3" t="s">
        <v>18550</v>
      </c>
      <c r="D67" s="3" t="s">
        <v>1066</v>
      </c>
      <c r="E67" s="7" t="s">
        <v>1095</v>
      </c>
      <c r="F67" s="3" t="s">
        <v>18551</v>
      </c>
      <c r="G67" s="3" t="s">
        <v>18552</v>
      </c>
      <c r="H67" s="3" t="s">
        <v>18552</v>
      </c>
      <c r="I67" s="7"/>
      <c r="J67" s="3"/>
      <c r="K67" s="3"/>
    </row>
    <row r="68" spans="2:11" ht="15">
      <c r="B68" s="3" t="s">
        <v>1182</v>
      </c>
      <c r="C68" s="3" t="s">
        <v>18553</v>
      </c>
      <c r="D68" s="3" t="s">
        <v>1066</v>
      </c>
      <c r="E68" s="7" t="s">
        <v>1095</v>
      </c>
      <c r="F68" s="3" t="s">
        <v>18554</v>
      </c>
      <c r="G68" s="3" t="s">
        <v>18555</v>
      </c>
      <c r="H68" s="3" t="s">
        <v>18555</v>
      </c>
      <c r="I68" s="7"/>
      <c r="J68" s="3"/>
      <c r="K68" s="3"/>
    </row>
    <row r="69" spans="2:11" ht="15">
      <c r="B69" s="3" t="s">
        <v>1592</v>
      </c>
      <c r="C69" s="3" t="s">
        <v>18556</v>
      </c>
      <c r="D69" s="3" t="s">
        <v>1066</v>
      </c>
      <c r="E69" s="7" t="s">
        <v>1095</v>
      </c>
      <c r="F69" s="3" t="s">
        <v>18557</v>
      </c>
      <c r="G69" s="3" t="s">
        <v>18558</v>
      </c>
      <c r="H69" s="3" t="s">
        <v>18558</v>
      </c>
      <c r="I69" s="7"/>
      <c r="J69" s="3"/>
      <c r="K69" s="3"/>
    </row>
    <row r="70" spans="2:11" ht="15">
      <c r="B70" s="3" t="s">
        <v>1476</v>
      </c>
      <c r="C70" s="3" t="s">
        <v>18559</v>
      </c>
      <c r="D70" s="3" t="s">
        <v>1066</v>
      </c>
      <c r="E70" s="7" t="s">
        <v>1095</v>
      </c>
      <c r="F70" s="3" t="s">
        <v>18560</v>
      </c>
      <c r="G70" s="3" t="s">
        <v>18561</v>
      </c>
      <c r="H70" s="3" t="s">
        <v>18561</v>
      </c>
      <c r="I70" s="7"/>
      <c r="J70" s="3"/>
      <c r="K70" s="3"/>
    </row>
    <row r="71" spans="2:11" ht="15">
      <c r="B71" s="3" t="s">
        <v>1676</v>
      </c>
      <c r="C71" s="3" t="s">
        <v>18562</v>
      </c>
      <c r="D71" s="3" t="s">
        <v>1066</v>
      </c>
      <c r="E71" s="7" t="s">
        <v>1095</v>
      </c>
      <c r="F71" s="3" t="s">
        <v>18563</v>
      </c>
      <c r="G71" s="3" t="s">
        <v>18564</v>
      </c>
      <c r="H71" s="3" t="s">
        <v>18564</v>
      </c>
      <c r="I71" s="7"/>
      <c r="J71" s="3"/>
      <c r="K71" s="3"/>
    </row>
    <row r="72" spans="2:11" ht="15">
      <c r="B72" s="3" t="s">
        <v>1362</v>
      </c>
      <c r="C72" s="3" t="s">
        <v>18565</v>
      </c>
      <c r="D72" s="3" t="s">
        <v>1066</v>
      </c>
      <c r="E72" s="7" t="s">
        <v>1095</v>
      </c>
      <c r="F72" s="3" t="s">
        <v>18566</v>
      </c>
      <c r="G72" s="3" t="s">
        <v>18567</v>
      </c>
      <c r="H72" s="3" t="s">
        <v>18567</v>
      </c>
      <c r="I72" s="7"/>
      <c r="J72" s="3"/>
      <c r="K72" s="3"/>
    </row>
    <row r="73" spans="2:11" ht="15">
      <c r="B73" s="3" t="s">
        <v>1126</v>
      </c>
      <c r="C73" s="3" t="s">
        <v>18568</v>
      </c>
      <c r="D73" s="3" t="s">
        <v>1066</v>
      </c>
      <c r="E73" s="7" t="s">
        <v>1095</v>
      </c>
      <c r="F73" s="3" t="s">
        <v>18569</v>
      </c>
      <c r="G73" s="3" t="s">
        <v>18570</v>
      </c>
      <c r="H73" s="3" t="s">
        <v>18570</v>
      </c>
      <c r="I73" s="7"/>
      <c r="J73" s="3"/>
      <c r="K73" s="3"/>
    </row>
    <row r="74" spans="2:11" ht="15">
      <c r="B74" s="3" t="s">
        <v>1725</v>
      </c>
      <c r="C74" s="3" t="s">
        <v>18571</v>
      </c>
      <c r="D74" s="3" t="s">
        <v>1066</v>
      </c>
      <c r="E74" s="7" t="s">
        <v>1095</v>
      </c>
      <c r="F74" s="3" t="s">
        <v>18572</v>
      </c>
      <c r="G74" s="3" t="s">
        <v>18573</v>
      </c>
      <c r="H74" s="3" t="s">
        <v>18573</v>
      </c>
      <c r="I74" s="7"/>
      <c r="J74" s="3"/>
      <c r="K74" s="3"/>
    </row>
    <row r="75" spans="2:11" ht="15">
      <c r="B75" s="3" t="s">
        <v>1173</v>
      </c>
      <c r="C75" s="3" t="s">
        <v>18574</v>
      </c>
      <c r="D75" s="3" t="s">
        <v>1066</v>
      </c>
      <c r="E75" s="7" t="s">
        <v>1095</v>
      </c>
      <c r="F75" s="3" t="s">
        <v>18575</v>
      </c>
      <c r="G75" s="3" t="s">
        <v>18576</v>
      </c>
      <c r="H75" s="3" t="s">
        <v>18576</v>
      </c>
      <c r="I75" s="7"/>
      <c r="J75" s="3"/>
      <c r="K75" s="3"/>
    </row>
    <row r="76" spans="2:11" ht="15">
      <c r="B76" s="3" t="s">
        <v>1452</v>
      </c>
      <c r="C76" s="3" t="s">
        <v>18577</v>
      </c>
      <c r="D76" s="3" t="s">
        <v>1066</v>
      </c>
      <c r="E76" s="7" t="s">
        <v>1095</v>
      </c>
      <c r="F76" s="3" t="s">
        <v>18578</v>
      </c>
      <c r="G76" s="3" t="s">
        <v>18579</v>
      </c>
      <c r="H76" s="3" t="s">
        <v>18579</v>
      </c>
      <c r="I76" s="7"/>
      <c r="J76" s="3"/>
      <c r="K76" s="3"/>
    </row>
    <row r="77" spans="2:11" ht="15">
      <c r="B77" s="3" t="s">
        <v>1131</v>
      </c>
      <c r="C77" s="3" t="s">
        <v>18580</v>
      </c>
      <c r="D77" s="3" t="s">
        <v>1066</v>
      </c>
      <c r="E77" s="7" t="s">
        <v>1095</v>
      </c>
      <c r="F77" s="3" t="s">
        <v>18581</v>
      </c>
      <c r="G77" s="3" t="s">
        <v>18582</v>
      </c>
      <c r="H77" s="3" t="s">
        <v>18582</v>
      </c>
      <c r="I77" s="7"/>
      <c r="J77" s="3"/>
      <c r="K77" s="3"/>
    </row>
    <row r="78" spans="2:11" ht="15">
      <c r="B78" s="3" t="s">
        <v>1671</v>
      </c>
      <c r="C78" s="3" t="s">
        <v>18583</v>
      </c>
      <c r="D78" s="3" t="s">
        <v>1066</v>
      </c>
      <c r="E78" s="7" t="s">
        <v>1095</v>
      </c>
      <c r="F78" s="3" t="s">
        <v>18584</v>
      </c>
      <c r="G78" s="3" t="s">
        <v>18585</v>
      </c>
      <c r="H78" s="3" t="s">
        <v>18585</v>
      </c>
      <c r="I78" s="7"/>
      <c r="J78" s="3"/>
      <c r="K78" s="3"/>
    </row>
    <row r="79" spans="2:11" ht="15">
      <c r="B79" s="3" t="s">
        <v>1275</v>
      </c>
      <c r="C79" s="3" t="s">
        <v>18586</v>
      </c>
      <c r="D79" s="3" t="s">
        <v>1066</v>
      </c>
      <c r="E79" s="7" t="s">
        <v>1095</v>
      </c>
      <c r="F79" s="3" t="s">
        <v>18587</v>
      </c>
      <c r="G79" s="3" t="s">
        <v>18588</v>
      </c>
      <c r="H79" s="3" t="s">
        <v>18588</v>
      </c>
      <c r="I79" s="7"/>
      <c r="J79" s="3"/>
      <c r="K79" s="3"/>
    </row>
    <row r="80" spans="2:11" ht="15">
      <c r="B80" s="3" t="s">
        <v>1644</v>
      </c>
      <c r="C80" s="3" t="s">
        <v>18589</v>
      </c>
      <c r="D80" s="3" t="s">
        <v>1066</v>
      </c>
      <c r="E80" s="7" t="s">
        <v>1095</v>
      </c>
      <c r="F80" s="3" t="s">
        <v>18590</v>
      </c>
      <c r="G80" s="3" t="s">
        <v>18591</v>
      </c>
      <c r="H80" s="3" t="s">
        <v>18591</v>
      </c>
      <c r="I80" s="7"/>
      <c r="J80" s="3"/>
      <c r="K80" s="3"/>
    </row>
    <row r="81" spans="2:11" ht="15">
      <c r="B81" s="3" t="s">
        <v>1613</v>
      </c>
      <c r="C81" s="3" t="s">
        <v>18592</v>
      </c>
      <c r="D81" s="3" t="s">
        <v>1066</v>
      </c>
      <c r="E81" s="7" t="s">
        <v>1095</v>
      </c>
      <c r="F81" s="3" t="s">
        <v>18593</v>
      </c>
      <c r="G81" s="3" t="s">
        <v>18594</v>
      </c>
      <c r="H81" s="3" t="s">
        <v>18594</v>
      </c>
      <c r="I81" s="7"/>
      <c r="J81" s="3"/>
      <c r="K81" s="3"/>
    </row>
    <row r="82" spans="2:11" ht="15">
      <c r="B82" s="3" t="s">
        <v>1624</v>
      </c>
      <c r="C82" s="3" t="s">
        <v>18595</v>
      </c>
      <c r="D82" s="3" t="s">
        <v>1066</v>
      </c>
      <c r="E82" s="7" t="s">
        <v>1095</v>
      </c>
      <c r="F82" s="3" t="s">
        <v>18596</v>
      </c>
      <c r="G82" s="3" t="s">
        <v>18597</v>
      </c>
      <c r="H82" s="3" t="s">
        <v>18597</v>
      </c>
      <c r="I82" s="7"/>
      <c r="J82" s="3"/>
      <c r="K82" s="3"/>
    </row>
    <row r="83" spans="2:11" ht="15">
      <c r="B83" s="3" t="s">
        <v>1635</v>
      </c>
      <c r="C83" s="3" t="s">
        <v>18598</v>
      </c>
      <c r="D83" s="3" t="s">
        <v>1066</v>
      </c>
      <c r="E83" s="7" t="s">
        <v>1095</v>
      </c>
      <c r="F83" s="3" t="s">
        <v>18599</v>
      </c>
      <c r="G83" s="3" t="s">
        <v>18600</v>
      </c>
      <c r="H83" s="3" t="s">
        <v>18600</v>
      </c>
      <c r="I83" s="7"/>
      <c r="J83" s="3"/>
      <c r="K83" s="3"/>
    </row>
    <row r="84" spans="2:11" ht="15">
      <c r="B84" s="3" t="s">
        <v>1658</v>
      </c>
      <c r="C84" s="3" t="s">
        <v>18601</v>
      </c>
      <c r="D84" s="3" t="s">
        <v>1066</v>
      </c>
      <c r="E84" s="7" t="s">
        <v>1095</v>
      </c>
      <c r="F84" s="3" t="s">
        <v>18602</v>
      </c>
      <c r="G84" s="3" t="s">
        <v>18603</v>
      </c>
      <c r="H84" s="3" t="s">
        <v>18603</v>
      </c>
      <c r="I84" s="7" t="s">
        <v>1054</v>
      </c>
      <c r="J84" s="3"/>
      <c r="K84" s="3"/>
    </row>
    <row r="85" spans="2:11" ht="15">
      <c r="B85" s="3" t="s">
        <v>1517</v>
      </c>
      <c r="C85" s="3" t="s">
        <v>18604</v>
      </c>
      <c r="D85" s="3" t="s">
        <v>1066</v>
      </c>
      <c r="E85" s="7" t="s">
        <v>1095</v>
      </c>
      <c r="F85" s="3" t="s">
        <v>18605</v>
      </c>
      <c r="G85" s="3" t="s">
        <v>18606</v>
      </c>
      <c r="H85" s="3" t="s">
        <v>18606</v>
      </c>
      <c r="I85" s="7" t="s">
        <v>1054</v>
      </c>
      <c r="J85" s="3"/>
      <c r="K85" s="3"/>
    </row>
    <row r="86" spans="2:11" ht="15">
      <c r="B86" s="3" t="s">
        <v>1552</v>
      </c>
      <c r="C86" s="3" t="s">
        <v>18607</v>
      </c>
      <c r="D86" s="3" t="s">
        <v>1066</v>
      </c>
      <c r="E86" s="7" t="s">
        <v>1095</v>
      </c>
      <c r="F86" s="3" t="s">
        <v>18608</v>
      </c>
      <c r="G86" s="3" t="s">
        <v>18609</v>
      </c>
      <c r="H86" s="3" t="s">
        <v>18609</v>
      </c>
      <c r="I86" s="7" t="s">
        <v>1054</v>
      </c>
      <c r="J86" s="3"/>
      <c r="K86" s="3"/>
    </row>
    <row r="87" spans="2:11" ht="15">
      <c r="B87" s="3" t="s">
        <v>1537</v>
      </c>
      <c r="C87" s="3" t="s">
        <v>18610</v>
      </c>
      <c r="D87" s="3" t="s">
        <v>1066</v>
      </c>
      <c r="E87" s="7" t="s">
        <v>1095</v>
      </c>
      <c r="F87" s="3" t="s">
        <v>18611</v>
      </c>
      <c r="G87" s="3" t="s">
        <v>18612</v>
      </c>
      <c r="H87" s="3" t="s">
        <v>18612</v>
      </c>
      <c r="I87" s="7" t="s">
        <v>1054</v>
      </c>
      <c r="J87" s="3"/>
      <c r="K87" s="3"/>
    </row>
    <row r="88" spans="2:11" ht="15">
      <c r="B88" s="3" t="s">
        <v>1522</v>
      </c>
      <c r="C88" s="3" t="s">
        <v>18613</v>
      </c>
      <c r="D88" s="3" t="s">
        <v>1066</v>
      </c>
      <c r="E88" s="7" t="s">
        <v>1095</v>
      </c>
      <c r="F88" s="3" t="s">
        <v>18614</v>
      </c>
      <c r="G88" s="3" t="s">
        <v>18615</v>
      </c>
      <c r="H88" s="3" t="s">
        <v>18615</v>
      </c>
      <c r="I88" s="7" t="s">
        <v>1054</v>
      </c>
      <c r="J88" s="3"/>
      <c r="K88" s="3"/>
    </row>
    <row r="89" spans="2:11" ht="15">
      <c r="B89" s="3" t="s">
        <v>1285</v>
      </c>
      <c r="C89" s="3" t="s">
        <v>18616</v>
      </c>
      <c r="D89" s="3" t="s">
        <v>1066</v>
      </c>
      <c r="E89" s="7" t="s">
        <v>1095</v>
      </c>
      <c r="F89" s="3" t="s">
        <v>18617</v>
      </c>
      <c r="G89" s="3" t="s">
        <v>18618</v>
      </c>
      <c r="H89" s="3" t="s">
        <v>18618</v>
      </c>
      <c r="I89" s="7" t="s">
        <v>1054</v>
      </c>
      <c r="J89" s="3"/>
      <c r="K89" s="3"/>
    </row>
    <row r="90" spans="2:11" ht="15">
      <c r="B90" s="3" t="s">
        <v>1508</v>
      </c>
      <c r="C90" s="3" t="s">
        <v>18619</v>
      </c>
      <c r="D90" s="3" t="s">
        <v>1066</v>
      </c>
      <c r="E90" s="7" t="s">
        <v>1095</v>
      </c>
      <c r="F90" s="3" t="s">
        <v>18620</v>
      </c>
      <c r="G90" s="3" t="s">
        <v>18621</v>
      </c>
      <c r="H90" s="3" t="s">
        <v>18621</v>
      </c>
      <c r="I90" s="7" t="s">
        <v>1054</v>
      </c>
      <c r="J90" s="3"/>
      <c r="K90" s="3"/>
    </row>
    <row r="91" spans="2:11" ht="15">
      <c r="B91" s="3" t="s">
        <v>1210</v>
      </c>
      <c r="C91" s="3" t="s">
        <v>18622</v>
      </c>
      <c r="D91" s="3" t="s">
        <v>1066</v>
      </c>
      <c r="E91" s="7" t="s">
        <v>1095</v>
      </c>
      <c r="F91" s="3" t="s">
        <v>18623</v>
      </c>
      <c r="G91" s="3" t="s">
        <v>18624</v>
      </c>
      <c r="H91" s="3" t="s">
        <v>18624</v>
      </c>
      <c r="I91" s="7" t="s">
        <v>1054</v>
      </c>
      <c r="J91" s="3"/>
      <c r="K91" s="3"/>
    </row>
    <row r="92" spans="2:11" ht="15">
      <c r="B92" s="3" t="s">
        <v>1467</v>
      </c>
      <c r="C92" s="3" t="s">
        <v>18625</v>
      </c>
      <c r="D92" s="3" t="s">
        <v>1066</v>
      </c>
      <c r="E92" s="7" t="s">
        <v>1095</v>
      </c>
      <c r="F92" s="3" t="s">
        <v>18626</v>
      </c>
      <c r="G92" s="3" t="s">
        <v>18627</v>
      </c>
      <c r="H92" s="3" t="s">
        <v>18627</v>
      </c>
      <c r="I92" s="7" t="s">
        <v>1054</v>
      </c>
      <c r="J92" s="3"/>
      <c r="K92" s="3"/>
    </row>
    <row r="93" spans="2:11" ht="15">
      <c r="B93" s="3" t="s">
        <v>1352</v>
      </c>
      <c r="C93" s="3" t="s">
        <v>18628</v>
      </c>
      <c r="D93" s="3" t="s">
        <v>1066</v>
      </c>
      <c r="E93" s="7" t="s">
        <v>1095</v>
      </c>
      <c r="F93" s="3" t="s">
        <v>18629</v>
      </c>
      <c r="G93" s="3" t="s">
        <v>18630</v>
      </c>
      <c r="H93" s="3" t="s">
        <v>18630</v>
      </c>
      <c r="I93" s="7" t="s">
        <v>1054</v>
      </c>
      <c r="J93" s="3"/>
      <c r="K93" s="3"/>
    </row>
    <row r="94" spans="2:11" ht="15">
      <c r="B94" s="3" t="s">
        <v>1437</v>
      </c>
      <c r="C94" s="3" t="s">
        <v>18631</v>
      </c>
      <c r="D94" s="3" t="s">
        <v>1066</v>
      </c>
      <c r="E94" s="7" t="s">
        <v>1095</v>
      </c>
      <c r="F94" s="3" t="s">
        <v>18632</v>
      </c>
      <c r="G94" s="3" t="s">
        <v>18633</v>
      </c>
      <c r="H94" s="3" t="s">
        <v>18633</v>
      </c>
      <c r="I94" s="7" t="s">
        <v>1054</v>
      </c>
      <c r="J94" s="3"/>
      <c r="K94" s="3"/>
    </row>
    <row r="95" spans="2:11" ht="15">
      <c r="B95" s="3" t="s">
        <v>1443</v>
      </c>
      <c r="C95" s="3" t="s">
        <v>18634</v>
      </c>
      <c r="D95" s="3" t="s">
        <v>1066</v>
      </c>
      <c r="E95" s="7" t="s">
        <v>1095</v>
      </c>
      <c r="F95" s="3" t="s">
        <v>18635</v>
      </c>
      <c r="G95" s="3" t="s">
        <v>18636</v>
      </c>
      <c r="H95" s="3" t="s">
        <v>18636</v>
      </c>
      <c r="I95" s="7" t="s">
        <v>1054</v>
      </c>
      <c r="J95" s="3"/>
      <c r="K95" s="3"/>
    </row>
    <row r="96" spans="2:11" ht="15">
      <c r="B96" s="3" t="s">
        <v>1064</v>
      </c>
      <c r="C96" s="3" t="s">
        <v>18637</v>
      </c>
      <c r="D96" s="3" t="s">
        <v>1066</v>
      </c>
      <c r="E96" s="7" t="s">
        <v>1095</v>
      </c>
      <c r="F96" s="3" t="s">
        <v>18638</v>
      </c>
      <c r="G96" s="3" t="s">
        <v>18639</v>
      </c>
      <c r="H96" s="3" t="s">
        <v>18639</v>
      </c>
      <c r="I96" s="7" t="s">
        <v>1054</v>
      </c>
      <c r="J96" s="3"/>
      <c r="K96" s="3"/>
    </row>
    <row r="97" spans="2:11" ht="15">
      <c r="B97" s="3" t="s">
        <v>1071</v>
      </c>
      <c r="C97" s="3" t="s">
        <v>18640</v>
      </c>
      <c r="D97" s="3" t="s">
        <v>1066</v>
      </c>
      <c r="E97" s="7" t="s">
        <v>1095</v>
      </c>
      <c r="F97" s="3" t="s">
        <v>18641</v>
      </c>
      <c r="G97" s="3" t="s">
        <v>18642</v>
      </c>
      <c r="H97" s="3" t="s">
        <v>18642</v>
      </c>
      <c r="I97" s="7" t="s">
        <v>1054</v>
      </c>
      <c r="J97" s="3"/>
      <c r="K97" s="3"/>
    </row>
    <row r="98" spans="2:11" ht="15">
      <c r="B98" s="3" t="s">
        <v>1082</v>
      </c>
      <c r="C98" s="3" t="s">
        <v>18643</v>
      </c>
      <c r="D98" s="3" t="s">
        <v>1066</v>
      </c>
      <c r="E98" s="7" t="s">
        <v>1095</v>
      </c>
      <c r="F98" s="3" t="s">
        <v>18644</v>
      </c>
      <c r="G98" s="3" t="s">
        <v>18645</v>
      </c>
      <c r="H98" s="3" t="s">
        <v>18645</v>
      </c>
      <c r="I98" s="7" t="s">
        <v>1054</v>
      </c>
      <c r="J98" s="3"/>
      <c r="K98" s="3"/>
    </row>
    <row r="99" spans="2:11" ht="15">
      <c r="B99" s="3" t="s">
        <v>1088</v>
      </c>
      <c r="C99" s="3" t="s">
        <v>18646</v>
      </c>
      <c r="D99" s="3" t="s">
        <v>1066</v>
      </c>
      <c r="E99" s="7" t="s">
        <v>1095</v>
      </c>
      <c r="F99" s="3" t="s">
        <v>18647</v>
      </c>
      <c r="G99" s="3" t="s">
        <v>18648</v>
      </c>
      <c r="H99" s="3" t="s">
        <v>18648</v>
      </c>
      <c r="I99" s="7" t="s">
        <v>1054</v>
      </c>
      <c r="J99" s="3"/>
      <c r="K99" s="3"/>
    </row>
    <row r="100" spans="2:11" ht="15">
      <c r="B100" s="3" t="s">
        <v>1741</v>
      </c>
      <c r="C100" s="3" t="s">
        <v>18649</v>
      </c>
      <c r="D100" s="3" t="s">
        <v>1066</v>
      </c>
      <c r="E100" s="7" t="s">
        <v>1095</v>
      </c>
      <c r="F100" s="3" t="s">
        <v>18650</v>
      </c>
      <c r="G100" s="3" t="s">
        <v>18651</v>
      </c>
      <c r="H100" s="3" t="s">
        <v>18651</v>
      </c>
      <c r="I100" s="7" t="s">
        <v>1054</v>
      </c>
      <c r="J100" s="3"/>
      <c r="K100" s="3"/>
    </row>
    <row r="101" spans="2:11" ht="15">
      <c r="B101" s="3" t="s">
        <v>1755</v>
      </c>
      <c r="C101" s="3" t="s">
        <v>18652</v>
      </c>
      <c r="D101" s="3" t="s">
        <v>1066</v>
      </c>
      <c r="E101" s="7" t="s">
        <v>1095</v>
      </c>
      <c r="F101" s="3" t="s">
        <v>18653</v>
      </c>
      <c r="G101" s="3" t="s">
        <v>18654</v>
      </c>
      <c r="H101" s="3" t="s">
        <v>18654</v>
      </c>
      <c r="I101" s="7" t="s">
        <v>1054</v>
      </c>
      <c r="J101" s="3"/>
      <c r="K101" s="3"/>
    </row>
    <row r="102" spans="2:11" ht="15">
      <c r="B102" s="3" t="s">
        <v>1711</v>
      </c>
      <c r="C102" s="3" t="s">
        <v>18655</v>
      </c>
      <c r="D102" s="3" t="s">
        <v>1066</v>
      </c>
      <c r="E102" s="7" t="s">
        <v>1095</v>
      </c>
      <c r="F102" s="3" t="s">
        <v>18656</v>
      </c>
      <c r="G102" s="3" t="s">
        <v>18657</v>
      </c>
      <c r="H102" s="3" t="s">
        <v>18657</v>
      </c>
      <c r="I102" s="7" t="s">
        <v>1054</v>
      </c>
      <c r="J102" s="3"/>
      <c r="K102" s="3"/>
    </row>
    <row r="103" spans="2:11" ht="15">
      <c r="B103" s="3" t="s">
        <v>1110</v>
      </c>
      <c r="C103" s="3" t="s">
        <v>18658</v>
      </c>
      <c r="D103" s="3" t="s">
        <v>1066</v>
      </c>
      <c r="E103" s="7" t="s">
        <v>1095</v>
      </c>
      <c r="F103" s="3" t="s">
        <v>18659</v>
      </c>
      <c r="G103" s="3" t="s">
        <v>18660</v>
      </c>
      <c r="H103" s="3" t="s">
        <v>18660</v>
      </c>
      <c r="I103" s="7" t="s">
        <v>1054</v>
      </c>
      <c r="J103" s="3"/>
      <c r="K103" s="3"/>
    </row>
    <row r="104" spans="2:11" ht="15">
      <c r="B104" s="3" t="s">
        <v>1597</v>
      </c>
      <c r="C104" s="3" t="s">
        <v>18661</v>
      </c>
      <c r="D104" s="3" t="s">
        <v>1066</v>
      </c>
      <c r="E104" s="7" t="s">
        <v>1095</v>
      </c>
      <c r="F104" s="3" t="s">
        <v>18662</v>
      </c>
      <c r="G104" s="3" t="s">
        <v>18663</v>
      </c>
      <c r="H104" s="3" t="s">
        <v>18663</v>
      </c>
      <c r="I104" s="7" t="s">
        <v>1054</v>
      </c>
      <c r="J104" s="3"/>
      <c r="K104" s="3"/>
    </row>
    <row r="105" spans="2:11" ht="15">
      <c r="B105" s="3" t="s">
        <v>1335</v>
      </c>
      <c r="C105" s="3" t="s">
        <v>18664</v>
      </c>
      <c r="D105" s="3" t="s">
        <v>1066</v>
      </c>
      <c r="E105" s="7" t="s">
        <v>1095</v>
      </c>
      <c r="F105" s="3" t="s">
        <v>18665</v>
      </c>
      <c r="G105" s="3" t="s">
        <v>18666</v>
      </c>
      <c r="H105" s="3" t="s">
        <v>18666</v>
      </c>
      <c r="I105" s="7" t="s">
        <v>1054</v>
      </c>
      <c r="J105" s="3"/>
      <c r="K105" s="3"/>
    </row>
    <row r="106" spans="2:11" ht="15">
      <c r="B106" s="3" t="s">
        <v>1367</v>
      </c>
      <c r="C106" s="3" t="s">
        <v>18667</v>
      </c>
      <c r="D106" s="3" t="s">
        <v>1066</v>
      </c>
      <c r="E106" s="7" t="s">
        <v>1095</v>
      </c>
      <c r="F106" s="3" t="s">
        <v>18668</v>
      </c>
      <c r="G106" s="3" t="s">
        <v>18669</v>
      </c>
      <c r="H106" s="3" t="s">
        <v>18669</v>
      </c>
      <c r="I106" s="7" t="s">
        <v>1054</v>
      </c>
      <c r="J106" s="3"/>
      <c r="K106" s="3"/>
    </row>
    <row r="107" spans="2:11" ht="15">
      <c r="B107" s="3" t="s">
        <v>1630</v>
      </c>
      <c r="C107" s="3" t="s">
        <v>18670</v>
      </c>
      <c r="D107" s="3" t="s">
        <v>1066</v>
      </c>
      <c r="E107" s="7" t="s">
        <v>1095</v>
      </c>
      <c r="F107" s="3" t="s">
        <v>18671</v>
      </c>
      <c r="G107" s="3" t="s">
        <v>18672</v>
      </c>
      <c r="H107" s="3" t="s">
        <v>18672</v>
      </c>
      <c r="I107" s="7" t="s">
        <v>1054</v>
      </c>
      <c r="J107" s="3"/>
      <c r="K107" s="3"/>
    </row>
    <row r="108" spans="2:11" ht="15">
      <c r="B108" s="3" t="s">
        <v>1296</v>
      </c>
      <c r="C108" s="3" t="s">
        <v>18673</v>
      </c>
      <c r="D108" s="3" t="s">
        <v>1066</v>
      </c>
      <c r="E108" s="7" t="s">
        <v>1095</v>
      </c>
      <c r="F108" s="3" t="s">
        <v>18674</v>
      </c>
      <c r="G108" s="3" t="s">
        <v>18675</v>
      </c>
      <c r="H108" s="3" t="s">
        <v>18675</v>
      </c>
      <c r="I108" s="7" t="s">
        <v>1054</v>
      </c>
      <c r="J108" s="3"/>
      <c r="K108" s="3"/>
    </row>
    <row r="109" spans="2:11" ht="15">
      <c r="B109" s="3" t="s">
        <v>1291</v>
      </c>
      <c r="C109" s="3" t="s">
        <v>18676</v>
      </c>
      <c r="D109" s="3" t="s">
        <v>1066</v>
      </c>
      <c r="E109" s="7" t="s">
        <v>1095</v>
      </c>
      <c r="F109" s="3" t="s">
        <v>18677</v>
      </c>
      <c r="G109" s="3" t="s">
        <v>18678</v>
      </c>
      <c r="H109" s="3" t="s">
        <v>18678</v>
      </c>
      <c r="I109" s="7" t="s">
        <v>1054</v>
      </c>
      <c r="J109" s="3"/>
      <c r="K109" s="3"/>
    </row>
    <row r="110" spans="2:11" ht="15">
      <c r="B110" s="3" t="s">
        <v>1432</v>
      </c>
      <c r="C110" s="3" t="s">
        <v>18679</v>
      </c>
      <c r="D110" s="3" t="s">
        <v>1066</v>
      </c>
      <c r="E110" s="7" t="s">
        <v>1095</v>
      </c>
      <c r="F110" s="3" t="s">
        <v>18680</v>
      </c>
      <c r="G110" s="3" t="s">
        <v>18681</v>
      </c>
      <c r="H110" s="3" t="s">
        <v>18681</v>
      </c>
      <c r="I110" s="7" t="s">
        <v>1054</v>
      </c>
      <c r="J110" s="3"/>
      <c r="K110" s="3"/>
    </row>
    <row r="111" spans="2:11" ht="15">
      <c r="B111" s="3" t="s">
        <v>1059</v>
      </c>
      <c r="C111" s="3" t="s">
        <v>18682</v>
      </c>
      <c r="D111" s="3" t="s">
        <v>1066</v>
      </c>
      <c r="E111" s="7" t="s">
        <v>1095</v>
      </c>
      <c r="F111" s="3" t="s">
        <v>18683</v>
      </c>
      <c r="G111" s="3" t="s">
        <v>18684</v>
      </c>
      <c r="H111" s="3" t="s">
        <v>18684</v>
      </c>
      <c r="I111" s="7" t="s">
        <v>1054</v>
      </c>
      <c r="J111" s="3"/>
      <c r="K111" s="3"/>
    </row>
    <row r="112" spans="2:11" ht="15">
      <c r="B112" s="3" t="s">
        <v>1077</v>
      </c>
      <c r="C112" s="3" t="s">
        <v>18685</v>
      </c>
      <c r="D112" s="3" t="s">
        <v>1066</v>
      </c>
      <c r="E112" s="7" t="s">
        <v>1095</v>
      </c>
      <c r="F112" s="3" t="s">
        <v>18686</v>
      </c>
      <c r="G112" s="3" t="s">
        <v>18687</v>
      </c>
      <c r="H112" s="3" t="s">
        <v>18687</v>
      </c>
      <c r="I112" s="7" t="s">
        <v>1054</v>
      </c>
      <c r="J112" s="3"/>
      <c r="K112" s="3"/>
    </row>
    <row r="113" spans="2:11" ht="15">
      <c r="B113" s="3" t="s">
        <v>1116</v>
      </c>
      <c r="C113" s="3" t="s">
        <v>18688</v>
      </c>
      <c r="D113" s="3" t="s">
        <v>1066</v>
      </c>
      <c r="E113" s="7" t="s">
        <v>1095</v>
      </c>
      <c r="F113" s="3" t="s">
        <v>18689</v>
      </c>
      <c r="G113" s="3" t="s">
        <v>18690</v>
      </c>
      <c r="H113" s="3" t="s">
        <v>18690</v>
      </c>
      <c r="I113" s="7" t="s">
        <v>1054</v>
      </c>
      <c r="J113" s="3"/>
      <c r="K113" s="3"/>
    </row>
    <row r="114" spans="2:11" ht="15">
      <c r="B114" s="3" t="s">
        <v>1121</v>
      </c>
      <c r="C114" s="3" t="s">
        <v>18691</v>
      </c>
      <c r="D114" s="3" t="s">
        <v>1066</v>
      </c>
      <c r="E114" s="7" t="s">
        <v>1095</v>
      </c>
      <c r="F114" s="3" t="s">
        <v>18692</v>
      </c>
      <c r="G114" s="3" t="s">
        <v>18693</v>
      </c>
      <c r="H114" s="3" t="s">
        <v>18693</v>
      </c>
      <c r="I114" s="7" t="s">
        <v>1054</v>
      </c>
      <c r="J114" s="3"/>
      <c r="K114" s="3"/>
    </row>
    <row r="115" spans="2:11" ht="15">
      <c r="B115" s="3" t="s">
        <v>1603</v>
      </c>
      <c r="C115" s="3" t="s">
        <v>18694</v>
      </c>
      <c r="D115" s="3" t="s">
        <v>1066</v>
      </c>
      <c r="E115" s="7" t="s">
        <v>1095</v>
      </c>
      <c r="F115" s="3" t="s">
        <v>18695</v>
      </c>
      <c r="G115" s="3" t="s">
        <v>18696</v>
      </c>
      <c r="H115" s="3" t="s">
        <v>18696</v>
      </c>
      <c r="I115" s="7" t="s">
        <v>1054</v>
      </c>
      <c r="J115" s="3"/>
      <c r="K115" s="3"/>
    </row>
    <row r="116" spans="2:11" ht="15">
      <c r="B116" s="3" t="s">
        <v>1608</v>
      </c>
      <c r="C116" s="3" t="s">
        <v>18697</v>
      </c>
      <c r="D116" s="3" t="s">
        <v>1066</v>
      </c>
      <c r="E116" s="7" t="s">
        <v>1095</v>
      </c>
      <c r="F116" s="3" t="s">
        <v>18698</v>
      </c>
      <c r="G116" s="3" t="s">
        <v>18699</v>
      </c>
      <c r="H116" s="3" t="s">
        <v>18699</v>
      </c>
      <c r="I116" s="7" t="s">
        <v>1054</v>
      </c>
      <c r="J116" s="3"/>
      <c r="K116" s="3"/>
    </row>
    <row r="117" spans="2:11" ht="15">
      <c r="B117" s="3" t="s">
        <v>1703</v>
      </c>
      <c r="C117" s="3" t="s">
        <v>18700</v>
      </c>
      <c r="D117" s="3" t="s">
        <v>1066</v>
      </c>
      <c r="E117" s="7" t="s">
        <v>1095</v>
      </c>
      <c r="F117" s="3" t="s">
        <v>18701</v>
      </c>
      <c r="G117" s="3" t="s">
        <v>18702</v>
      </c>
      <c r="H117" s="3" t="s">
        <v>18702</v>
      </c>
      <c r="I117" s="7" t="s">
        <v>1054</v>
      </c>
      <c r="J117" s="3"/>
      <c r="K117" s="3"/>
    </row>
    <row r="118" spans="2:11" ht="15">
      <c r="B118" s="3" t="s">
        <v>1707</v>
      </c>
      <c r="C118" s="3" t="s">
        <v>18703</v>
      </c>
      <c r="D118" s="3" t="s">
        <v>1066</v>
      </c>
      <c r="E118" s="7" t="s">
        <v>1095</v>
      </c>
      <c r="F118" s="3" t="s">
        <v>18704</v>
      </c>
      <c r="G118" s="3" t="s">
        <v>18705</v>
      </c>
      <c r="H118" s="3" t="s">
        <v>18705</v>
      </c>
      <c r="I118" s="7" t="s">
        <v>1054</v>
      </c>
      <c r="J118" s="3"/>
      <c r="K118" s="3"/>
    </row>
    <row r="119" spans="2:11" ht="15">
      <c r="B119" s="3" t="s">
        <v>1093</v>
      </c>
      <c r="C119" s="3" t="s">
        <v>18706</v>
      </c>
      <c r="D119" s="3" t="s">
        <v>1066</v>
      </c>
      <c r="E119" s="7" t="s">
        <v>1095</v>
      </c>
      <c r="F119" s="3" t="s">
        <v>18707</v>
      </c>
      <c r="G119" s="3" t="s">
        <v>18708</v>
      </c>
      <c r="H119" s="3" t="s">
        <v>18708</v>
      </c>
      <c r="I119" s="7" t="s">
        <v>1054</v>
      </c>
      <c r="J119" s="3"/>
      <c r="K119" s="3"/>
    </row>
    <row r="120" spans="2:11" ht="15">
      <c r="B120" s="3" t="s">
        <v>1685</v>
      </c>
      <c r="C120" s="3" t="s">
        <v>18709</v>
      </c>
      <c r="D120" s="3" t="s">
        <v>1066</v>
      </c>
      <c r="E120" s="7" t="s">
        <v>1095</v>
      </c>
      <c r="F120" s="3" t="s">
        <v>18710</v>
      </c>
      <c r="G120" s="3" t="s">
        <v>18711</v>
      </c>
      <c r="H120" s="3" t="s">
        <v>18711</v>
      </c>
      <c r="I120" s="7" t="s">
        <v>1054</v>
      </c>
      <c r="J120" s="3"/>
      <c r="K120" s="3"/>
    </row>
    <row r="121" spans="2:11" ht="15">
      <c r="B121" s="3" t="s">
        <v>1136</v>
      </c>
      <c r="C121" s="3" t="s">
        <v>18712</v>
      </c>
      <c r="D121" s="3" t="s">
        <v>1066</v>
      </c>
      <c r="E121" s="7"/>
      <c r="F121" s="3" t="s">
        <v>18713</v>
      </c>
      <c r="G121" s="3" t="s">
        <v>18714</v>
      </c>
      <c r="H121" s="3" t="s">
        <v>1098</v>
      </c>
      <c r="I121" s="7" t="s">
        <v>3776</v>
      </c>
      <c r="J121" s="3"/>
      <c r="K121" s="3"/>
    </row>
    <row r="122" spans="2:11" ht="15">
      <c r="B122" s="3" t="s">
        <v>1694</v>
      </c>
      <c r="C122" s="3" t="s">
        <v>18715</v>
      </c>
      <c r="D122" s="3" t="s">
        <v>1066</v>
      </c>
      <c r="E122" s="7"/>
      <c r="F122" s="3" t="s">
        <v>18716</v>
      </c>
      <c r="G122" s="3" t="s">
        <v>18717</v>
      </c>
      <c r="H122" s="3" t="s">
        <v>1098</v>
      </c>
      <c r="I122" s="7" t="s">
        <v>3776</v>
      </c>
      <c r="J122" s="3"/>
      <c r="K122" s="3"/>
    </row>
    <row r="123" spans="2:11" ht="15">
      <c r="B123" s="3" t="s">
        <v>1463</v>
      </c>
      <c r="C123" s="3" t="s">
        <v>18718</v>
      </c>
      <c r="D123" s="3" t="s">
        <v>1066</v>
      </c>
      <c r="E123" s="7"/>
      <c r="F123" s="3" t="s">
        <v>18719</v>
      </c>
      <c r="G123" s="3" t="s">
        <v>18720</v>
      </c>
      <c r="H123" s="3" t="s">
        <v>1098</v>
      </c>
      <c r="I123" s="7" t="s">
        <v>3776</v>
      </c>
      <c r="J123" s="3"/>
      <c r="K123" s="3"/>
    </row>
    <row r="124" spans="2:11" ht="15">
      <c r="B124" s="3" t="s">
        <v>1205</v>
      </c>
      <c r="C124" s="3" t="s">
        <v>18721</v>
      </c>
      <c r="D124" s="3" t="s">
        <v>1066</v>
      </c>
      <c r="E124" s="7"/>
      <c r="F124" s="3" t="s">
        <v>18722</v>
      </c>
      <c r="G124" s="3" t="s">
        <v>18723</v>
      </c>
      <c r="H124" s="3" t="s">
        <v>1098</v>
      </c>
      <c r="I124" s="7" t="s">
        <v>3776</v>
      </c>
      <c r="J124" s="3"/>
      <c r="K124" s="3"/>
    </row>
    <row r="125" spans="2:11" ht="15">
      <c r="B125" s="3" t="s">
        <v>1150</v>
      </c>
      <c r="C125" s="3" t="s">
        <v>18724</v>
      </c>
      <c r="D125" s="3" t="s">
        <v>1066</v>
      </c>
      <c r="E125" s="7"/>
      <c r="F125" s="3" t="s">
        <v>18725</v>
      </c>
      <c r="G125" s="3" t="s">
        <v>18726</v>
      </c>
      <c r="H125" s="3" t="s">
        <v>1098</v>
      </c>
      <c r="I125" s="7" t="s">
        <v>3776</v>
      </c>
      <c r="J125" s="3"/>
      <c r="K125" s="3"/>
    </row>
    <row r="126" spans="2:11" ht="15">
      <c r="B126" s="3" t="s">
        <v>1153</v>
      </c>
      <c r="C126" s="3" t="s">
        <v>18727</v>
      </c>
      <c r="D126" s="3" t="s">
        <v>1066</v>
      </c>
      <c r="E126" s="7"/>
      <c r="F126" s="3" t="s">
        <v>18728</v>
      </c>
      <c r="G126" s="3" t="s">
        <v>18729</v>
      </c>
      <c r="H126" s="3" t="s">
        <v>1098</v>
      </c>
      <c r="I126" s="7" t="s">
        <v>3776</v>
      </c>
      <c r="J126" s="3"/>
      <c r="K126" s="3"/>
    </row>
    <row r="127" spans="2:11" ht="15">
      <c r="B127" s="3" t="s">
        <v>1270</v>
      </c>
      <c r="C127" s="3" t="s">
        <v>18730</v>
      </c>
      <c r="D127" s="3" t="s">
        <v>1066</v>
      </c>
      <c r="E127" s="7"/>
      <c r="F127" s="3" t="s">
        <v>18731</v>
      </c>
      <c r="G127" s="3" t="s">
        <v>18732</v>
      </c>
      <c r="H127" s="3" t="s">
        <v>1098</v>
      </c>
      <c r="I127" s="7" t="s">
        <v>3776</v>
      </c>
      <c r="J127" s="3"/>
      <c r="K127" s="3"/>
    </row>
    <row r="128" spans="2:11" ht="15">
      <c r="B128" s="3" t="s">
        <v>1640</v>
      </c>
      <c r="C128" s="3" t="s">
        <v>18733</v>
      </c>
      <c r="D128" s="3" t="s">
        <v>1066</v>
      </c>
      <c r="E128" s="7"/>
      <c r="F128" s="3" t="s">
        <v>18734</v>
      </c>
      <c r="G128" s="3" t="s">
        <v>18735</v>
      </c>
      <c r="H128" s="3" t="s">
        <v>1098</v>
      </c>
      <c r="I128" s="7" t="s">
        <v>3776</v>
      </c>
      <c r="J128" s="3"/>
      <c r="K128" s="3"/>
    </row>
    <row r="129" spans="2:11" ht="15">
      <c r="B129" s="3" t="s">
        <v>1737</v>
      </c>
      <c r="C129" s="3" t="s">
        <v>18736</v>
      </c>
      <c r="D129" s="3" t="s">
        <v>1066</v>
      </c>
      <c r="E129" s="7"/>
      <c r="F129" s="3" t="s">
        <v>18737</v>
      </c>
      <c r="G129" s="3" t="s">
        <v>18738</v>
      </c>
      <c r="H129" s="3" t="s">
        <v>1098</v>
      </c>
      <c r="I129" s="7" t="s">
        <v>3776</v>
      </c>
      <c r="J129" s="3"/>
      <c r="K129" s="3"/>
    </row>
    <row r="130" spans="2:11" ht="15">
      <c r="B130" s="3" t="s">
        <v>1339</v>
      </c>
      <c r="C130" s="3" t="s">
        <v>18739</v>
      </c>
      <c r="D130" s="3" t="s">
        <v>1066</v>
      </c>
      <c r="E130" s="7"/>
      <c r="F130" s="3" t="s">
        <v>18740</v>
      </c>
      <c r="G130" s="3" t="s">
        <v>18741</v>
      </c>
      <c r="H130" s="3" t="s">
        <v>1098</v>
      </c>
      <c r="I130" s="7" t="s">
        <v>3776</v>
      </c>
      <c r="J130" s="3"/>
      <c r="K130" s="3"/>
    </row>
    <row r="131" spans="2:11" ht="15">
      <c r="B131" s="3" t="s">
        <v>1343</v>
      </c>
      <c r="C131" s="3" t="s">
        <v>18742</v>
      </c>
      <c r="D131" s="3" t="s">
        <v>1066</v>
      </c>
      <c r="E131" s="7"/>
      <c r="F131" s="3" t="s">
        <v>18743</v>
      </c>
      <c r="G131" s="3" t="s">
        <v>18744</v>
      </c>
      <c r="H131" s="3" t="s">
        <v>1098</v>
      </c>
      <c r="I131" s="7" t="s">
        <v>3776</v>
      </c>
      <c r="J131" s="3"/>
      <c r="K131" s="3"/>
    </row>
    <row r="132" spans="2:11" ht="15">
      <c r="B132" s="3" t="s">
        <v>1500</v>
      </c>
      <c r="C132" s="3" t="s">
        <v>18745</v>
      </c>
      <c r="D132" s="3" t="s">
        <v>1066</v>
      </c>
      <c r="E132" s="7"/>
      <c r="F132" s="3" t="s">
        <v>18746</v>
      </c>
      <c r="G132" s="3" t="s">
        <v>18747</v>
      </c>
      <c r="H132" s="3" t="s">
        <v>1098</v>
      </c>
      <c r="I132" s="7" t="s">
        <v>3776</v>
      </c>
      <c r="J132" s="3"/>
      <c r="K132" s="3"/>
    </row>
    <row r="133" spans="2:11" ht="15">
      <c r="B133" s="3" t="s">
        <v>1504</v>
      </c>
      <c r="C133" s="3" t="s">
        <v>18748</v>
      </c>
      <c r="D133" s="3" t="s">
        <v>1066</v>
      </c>
      <c r="E133" s="7"/>
      <c r="F133" s="3" t="s">
        <v>18749</v>
      </c>
      <c r="G133" s="3" t="s">
        <v>18750</v>
      </c>
      <c r="H133" s="3" t="s">
        <v>1098</v>
      </c>
      <c r="I133" s="7" t="s">
        <v>3776</v>
      </c>
      <c r="J133" s="3"/>
      <c r="K133" s="3"/>
    </row>
    <row r="134" spans="2:11" ht="15">
      <c r="B134" s="3" t="s">
        <v>1663</v>
      </c>
      <c r="C134" s="3" t="s">
        <v>18751</v>
      </c>
      <c r="D134" s="3" t="s">
        <v>1066</v>
      </c>
      <c r="E134" s="7"/>
      <c r="F134" s="3" t="s">
        <v>18752</v>
      </c>
      <c r="G134" s="3" t="s">
        <v>18753</v>
      </c>
      <c r="H134" s="3" t="s">
        <v>1098</v>
      </c>
      <c r="I134" s="7" t="s">
        <v>3776</v>
      </c>
      <c r="J134" s="3"/>
      <c r="K134" s="3"/>
    </row>
    <row r="135" spans="2:11" ht="15">
      <c r="B135" s="3" t="s">
        <v>1667</v>
      </c>
      <c r="C135" s="3" t="s">
        <v>18754</v>
      </c>
      <c r="D135" s="3" t="s">
        <v>1066</v>
      </c>
      <c r="E135" s="7"/>
      <c r="F135" s="3" t="s">
        <v>18755</v>
      </c>
      <c r="G135" s="3" t="s">
        <v>18756</v>
      </c>
      <c r="H135" s="3" t="s">
        <v>1098</v>
      </c>
      <c r="I135" s="7" t="s">
        <v>3776</v>
      </c>
      <c r="J135" s="3"/>
      <c r="K135" s="3"/>
    </row>
    <row r="136" spans="2:11" ht="15">
      <c r="B136" s="3" t="s">
        <v>1323</v>
      </c>
      <c r="C136" s="3" t="s">
        <v>18757</v>
      </c>
      <c r="D136" s="3" t="s">
        <v>1066</v>
      </c>
      <c r="E136" s="7"/>
      <c r="F136" s="3" t="s">
        <v>18758</v>
      </c>
      <c r="G136" s="3" t="s">
        <v>18759</v>
      </c>
      <c r="H136" s="3" t="s">
        <v>1098</v>
      </c>
      <c r="I136" s="7" t="s">
        <v>3776</v>
      </c>
      <c r="J136" s="3"/>
      <c r="K136" s="3"/>
    </row>
    <row r="137" spans="2:11" ht="15">
      <c r="B137" s="3" t="s">
        <v>1721</v>
      </c>
      <c r="C137" s="3" t="s">
        <v>18760</v>
      </c>
      <c r="D137" s="3" t="s">
        <v>1066</v>
      </c>
      <c r="E137" s="7" t="s">
        <v>1095</v>
      </c>
      <c r="F137" s="3" t="s">
        <v>18761</v>
      </c>
      <c r="G137" s="3" t="s">
        <v>18762</v>
      </c>
      <c r="H137" s="3" t="s">
        <v>18762</v>
      </c>
      <c r="I137" s="7" t="s">
        <v>1054</v>
      </c>
      <c r="J137" s="3"/>
      <c r="K137" s="3"/>
    </row>
    <row r="138" spans="2:11" ht="15">
      <c r="B138" s="3" t="s">
        <v>1372</v>
      </c>
      <c r="C138" s="3" t="s">
        <v>18763</v>
      </c>
      <c r="D138" s="3" t="s">
        <v>1066</v>
      </c>
      <c r="E138" s="7" t="s">
        <v>1095</v>
      </c>
      <c r="F138" s="3" t="s">
        <v>18764</v>
      </c>
      <c r="G138" s="3" t="s">
        <v>18765</v>
      </c>
      <c r="H138" s="3" t="s">
        <v>18765</v>
      </c>
      <c r="I138" s="7" t="s">
        <v>1054</v>
      </c>
      <c r="J138" s="3"/>
      <c r="K138" s="3"/>
    </row>
    <row r="139" spans="2:11" ht="15">
      <c r="B139" s="3" t="s">
        <v>1311</v>
      </c>
      <c r="C139" s="3" t="s">
        <v>18766</v>
      </c>
      <c r="D139" s="3" t="s">
        <v>1066</v>
      </c>
      <c r="E139" s="7" t="s">
        <v>1095</v>
      </c>
      <c r="F139" s="3" t="s">
        <v>18767</v>
      </c>
      <c r="G139" s="3" t="s">
        <v>18768</v>
      </c>
      <c r="H139" s="3" t="s">
        <v>18768</v>
      </c>
      <c r="I139" s="7" t="s">
        <v>1054</v>
      </c>
      <c r="J139" s="3"/>
      <c r="K139" s="3"/>
    </row>
    <row r="140" spans="2:11" ht="15">
      <c r="B140" s="3" t="s">
        <v>1315</v>
      </c>
      <c r="C140" s="3" t="s">
        <v>18769</v>
      </c>
      <c r="D140" s="3" t="s">
        <v>1066</v>
      </c>
      <c r="E140" s="7" t="s">
        <v>1095</v>
      </c>
      <c r="F140" s="3" t="s">
        <v>18770</v>
      </c>
      <c r="G140" s="3" t="s">
        <v>18771</v>
      </c>
      <c r="H140" s="3" t="s">
        <v>18771</v>
      </c>
      <c r="I140" s="7" t="s">
        <v>1054</v>
      </c>
      <c r="J140" s="3"/>
      <c r="K140" s="3"/>
    </row>
    <row r="141" spans="2:11" ht="15">
      <c r="B141" s="3" t="s">
        <v>1327</v>
      </c>
      <c r="C141" s="3" t="s">
        <v>18772</v>
      </c>
      <c r="D141" s="3" t="s">
        <v>1066</v>
      </c>
      <c r="E141" s="7" t="s">
        <v>1095</v>
      </c>
      <c r="F141" s="3" t="s">
        <v>18773</v>
      </c>
      <c r="G141" s="3" t="s">
        <v>18774</v>
      </c>
      <c r="H141" s="3" t="s">
        <v>18774</v>
      </c>
      <c r="I141" s="7" t="s">
        <v>1054</v>
      </c>
      <c r="J141" s="3"/>
      <c r="K141" s="3"/>
    </row>
    <row r="142" spans="2:11" ht="15">
      <c r="B142" s="3" t="s">
        <v>1331</v>
      </c>
      <c r="C142" s="3" t="s">
        <v>18775</v>
      </c>
      <c r="D142" s="3" t="s">
        <v>1066</v>
      </c>
      <c r="E142" s="7" t="s">
        <v>1095</v>
      </c>
      <c r="F142" s="3" t="s">
        <v>18776</v>
      </c>
      <c r="G142" s="3" t="s">
        <v>18777</v>
      </c>
      <c r="H142" s="3" t="s">
        <v>18777</v>
      </c>
      <c r="I142" s="7" t="s">
        <v>1054</v>
      </c>
      <c r="J142" s="3"/>
      <c r="K142" s="3"/>
    </row>
    <row r="143" spans="2:11" ht="15">
      <c r="B143" s="3" t="s">
        <v>1157</v>
      </c>
      <c r="C143" s="3" t="s">
        <v>18778</v>
      </c>
      <c r="D143" s="3" t="s">
        <v>1066</v>
      </c>
      <c r="E143" s="7" t="s">
        <v>1095</v>
      </c>
      <c r="F143" s="3" t="s">
        <v>18779</v>
      </c>
      <c r="G143" s="3" t="s">
        <v>18780</v>
      </c>
      <c r="H143" s="3" t="s">
        <v>18780</v>
      </c>
      <c r="I143" s="7" t="s">
        <v>1054</v>
      </c>
      <c r="J143" s="3"/>
      <c r="K143" s="3"/>
    </row>
    <row r="144" spans="2:11" ht="15">
      <c r="B144" s="3" t="s">
        <v>1760</v>
      </c>
      <c r="C144" s="3" t="s">
        <v>18781</v>
      </c>
      <c r="D144" s="3" t="s">
        <v>1066</v>
      </c>
      <c r="E144" s="7" t="s">
        <v>1095</v>
      </c>
      <c r="F144" s="3" t="s">
        <v>18782</v>
      </c>
      <c r="G144" s="3" t="s">
        <v>18783</v>
      </c>
      <c r="H144" s="3" t="s">
        <v>18783</v>
      </c>
      <c r="I144" s="7" t="s">
        <v>1054</v>
      </c>
      <c r="J144" s="3"/>
      <c r="K144" s="3"/>
    </row>
    <row r="145" spans="2:11" ht="15">
      <c r="B145" s="3" t="s">
        <v>1750</v>
      </c>
      <c r="C145" s="3" t="s">
        <v>18784</v>
      </c>
      <c r="D145" s="3" t="s">
        <v>1066</v>
      </c>
      <c r="E145" s="7" t="s">
        <v>1095</v>
      </c>
      <c r="F145" s="3" t="s">
        <v>18785</v>
      </c>
      <c r="G145" s="3" t="s">
        <v>18786</v>
      </c>
      <c r="H145" s="3" t="s">
        <v>18786</v>
      </c>
      <c r="I145" s="7" t="s">
        <v>1054</v>
      </c>
      <c r="J145" s="3"/>
      <c r="K145" s="3"/>
    </row>
    <row r="146" spans="2:11" ht="15">
      <c r="B146" s="3" t="s">
        <v>1357</v>
      </c>
      <c r="C146" s="3" t="s">
        <v>18787</v>
      </c>
      <c r="D146" s="3" t="s">
        <v>1066</v>
      </c>
      <c r="E146" s="7" t="s">
        <v>1095</v>
      </c>
      <c r="F146" s="3" t="s">
        <v>18788</v>
      </c>
      <c r="G146" s="3" t="s">
        <v>18789</v>
      </c>
      <c r="H146" s="3" t="s">
        <v>18789</v>
      </c>
      <c r="I146" s="7" t="s">
        <v>1054</v>
      </c>
      <c r="J146" s="3"/>
      <c r="K146" s="3"/>
    </row>
    <row r="147" spans="2:11" ht="15">
      <c r="B147" s="3" t="s">
        <v>1746</v>
      </c>
      <c r="C147" s="3" t="s">
        <v>18790</v>
      </c>
      <c r="D147" s="3" t="s">
        <v>1066</v>
      </c>
      <c r="E147" s="7" t="s">
        <v>1095</v>
      </c>
      <c r="F147" s="3" t="s">
        <v>18791</v>
      </c>
      <c r="G147" s="3" t="s">
        <v>18792</v>
      </c>
      <c r="H147" s="3" t="s">
        <v>18792</v>
      </c>
      <c r="I147" s="7" t="s">
        <v>1054</v>
      </c>
      <c r="J147" s="3"/>
      <c r="K147" s="3"/>
    </row>
    <row r="148" spans="2:11" ht="15">
      <c r="B148" s="3" t="s">
        <v>1649</v>
      </c>
      <c r="C148" s="3" t="s">
        <v>18793</v>
      </c>
      <c r="D148" s="3" t="s">
        <v>1066</v>
      </c>
      <c r="E148" s="7" t="s">
        <v>1095</v>
      </c>
      <c r="F148" s="3" t="s">
        <v>18794</v>
      </c>
      <c r="G148" s="3" t="s">
        <v>18795</v>
      </c>
      <c r="H148" s="3" t="s">
        <v>18795</v>
      </c>
      <c r="I148" s="7" t="s">
        <v>1054</v>
      </c>
      <c r="J148" s="3"/>
      <c r="K148" s="3"/>
    </row>
    <row r="149" spans="2:11" ht="15">
      <c r="B149" s="3" t="s">
        <v>1199</v>
      </c>
      <c r="C149" s="3" t="s">
        <v>18796</v>
      </c>
      <c r="D149" s="3" t="s">
        <v>1066</v>
      </c>
      <c r="E149" s="7" t="s">
        <v>1095</v>
      </c>
      <c r="F149" s="3" t="s">
        <v>18797</v>
      </c>
      <c r="G149" s="3" t="s">
        <v>18798</v>
      </c>
      <c r="H149" s="3" t="s">
        <v>18798</v>
      </c>
      <c r="I149" s="7" t="s">
        <v>1054</v>
      </c>
      <c r="J149" s="3"/>
      <c r="K149" s="3"/>
    </row>
    <row r="150" spans="2:11" ht="15">
      <c r="B150" s="3" t="s">
        <v>1457</v>
      </c>
      <c r="C150" s="3" t="s">
        <v>18799</v>
      </c>
      <c r="D150" s="3" t="s">
        <v>1066</v>
      </c>
      <c r="E150" s="7" t="s">
        <v>1095</v>
      </c>
      <c r="F150" s="3" t="s">
        <v>18800</v>
      </c>
      <c r="G150" s="3" t="s">
        <v>18801</v>
      </c>
      <c r="H150" s="3" t="s">
        <v>18801</v>
      </c>
      <c r="I150" s="7" t="s">
        <v>1054</v>
      </c>
      <c r="J150" s="3"/>
      <c r="K150" s="3"/>
    </row>
    <row r="151" spans="2:11" ht="15">
      <c r="B151" s="3" t="s">
        <v>1716</v>
      </c>
      <c r="C151" s="3" t="s">
        <v>18802</v>
      </c>
      <c r="D151" s="3" t="s">
        <v>1066</v>
      </c>
      <c r="E151" s="7" t="s">
        <v>1095</v>
      </c>
      <c r="F151" s="3" t="s">
        <v>18803</v>
      </c>
      <c r="G151" s="3" t="s">
        <v>18804</v>
      </c>
      <c r="H151" s="3" t="s">
        <v>18804</v>
      </c>
      <c r="I151" s="7"/>
      <c r="J151" s="3"/>
      <c r="K151" s="3"/>
    </row>
    <row r="152" spans="2:11" ht="15">
      <c r="B152" s="3" t="s">
        <v>1698</v>
      </c>
      <c r="C152" s="3" t="s">
        <v>18805</v>
      </c>
      <c r="D152" s="3" t="s">
        <v>1066</v>
      </c>
      <c r="E152" s="7" t="s">
        <v>1095</v>
      </c>
      <c r="F152" s="3" t="s">
        <v>18806</v>
      </c>
      <c r="G152" s="3" t="s">
        <v>18807</v>
      </c>
      <c r="H152" s="3" t="s">
        <v>18807</v>
      </c>
      <c r="I152" s="7"/>
      <c r="J152" s="3"/>
      <c r="K152" s="3"/>
    </row>
    <row r="153" spans="2:11" ht="15">
      <c r="B153" s="3" t="s">
        <v>1577</v>
      </c>
      <c r="C153" s="3" t="s">
        <v>18808</v>
      </c>
      <c r="D153" s="3" t="s">
        <v>1066</v>
      </c>
      <c r="E153" s="7" t="s">
        <v>1095</v>
      </c>
      <c r="F153" s="3" t="s">
        <v>18809</v>
      </c>
      <c r="G153" s="3" t="s">
        <v>18810</v>
      </c>
      <c r="H153" s="3" t="s">
        <v>18810</v>
      </c>
      <c r="I153" s="7"/>
      <c r="J153" s="3"/>
      <c r="K153" s="3"/>
    </row>
    <row r="154" spans="2:11" ht="15">
      <c r="B154" s="3" t="s">
        <v>1513</v>
      </c>
      <c r="C154" s="3" t="s">
        <v>18811</v>
      </c>
      <c r="D154" s="3" t="s">
        <v>1066</v>
      </c>
      <c r="E154" s="7" t="s">
        <v>1095</v>
      </c>
      <c r="F154" s="3" t="s">
        <v>18812</v>
      </c>
      <c r="G154" s="3" t="s">
        <v>18813</v>
      </c>
      <c r="H154" s="3" t="s">
        <v>18813</v>
      </c>
      <c r="I154" s="7"/>
      <c r="J154" s="3"/>
      <c r="K154" s="3"/>
    </row>
    <row r="155" spans="2:11" ht="15">
      <c r="B155" s="3" t="s">
        <v>1690</v>
      </c>
      <c r="C155" s="3" t="s">
        <v>18814</v>
      </c>
      <c r="D155" s="3" t="s">
        <v>1066</v>
      </c>
      <c r="E155" s="7" t="s">
        <v>1095</v>
      </c>
      <c r="F155" s="3" t="s">
        <v>18815</v>
      </c>
      <c r="G155" s="3" t="s">
        <v>18816</v>
      </c>
      <c r="H155" s="3" t="s">
        <v>18816</v>
      </c>
      <c r="I155" s="7"/>
      <c r="J155" s="3"/>
      <c r="K155" s="3"/>
    </row>
    <row r="156" spans="2:11" ht="15">
      <c r="B156" s="3" t="s">
        <v>1100</v>
      </c>
      <c r="C156" s="3" t="s">
        <v>18817</v>
      </c>
      <c r="D156" s="3" t="s">
        <v>1066</v>
      </c>
      <c r="E156" s="7" t="s">
        <v>1095</v>
      </c>
      <c r="F156" s="3" t="s">
        <v>18818</v>
      </c>
      <c r="G156" s="3" t="s">
        <v>18819</v>
      </c>
      <c r="H156" s="3" t="s">
        <v>18819</v>
      </c>
      <c r="I156" s="7"/>
      <c r="J156" s="3"/>
      <c r="K156" s="3"/>
    </row>
    <row r="157" spans="2:11" ht="15">
      <c r="B157" s="3" t="s">
        <v>1557</v>
      </c>
      <c r="C157" s="3" t="s">
        <v>18820</v>
      </c>
      <c r="D157" s="3" t="s">
        <v>1066</v>
      </c>
      <c r="E157" s="7" t="s">
        <v>1095</v>
      </c>
      <c r="F157" s="3" t="s">
        <v>18821</v>
      </c>
      <c r="G157" s="3" t="s">
        <v>18822</v>
      </c>
      <c r="H157" s="3" t="s">
        <v>18822</v>
      </c>
      <c r="I157" s="7"/>
      <c r="J157" s="3"/>
      <c r="K157" s="3"/>
    </row>
    <row r="158" spans="2:11" ht="15">
      <c r="B158" s="3" t="s">
        <v>1542</v>
      </c>
      <c r="C158" s="3" t="s">
        <v>18823</v>
      </c>
      <c r="D158" s="3" t="s">
        <v>1066</v>
      </c>
      <c r="E158" s="7" t="s">
        <v>1095</v>
      </c>
      <c r="F158" s="3" t="s">
        <v>18824</v>
      </c>
      <c r="G158" s="3" t="s">
        <v>18825</v>
      </c>
      <c r="H158" s="3" t="s">
        <v>18825</v>
      </c>
      <c r="I158" s="7"/>
      <c r="J158" s="3"/>
      <c r="K158" s="3"/>
    </row>
    <row r="159" spans="2:11" ht="15">
      <c r="B159" s="3" t="s">
        <v>1527</v>
      </c>
      <c r="C159" s="3" t="s">
        <v>18826</v>
      </c>
      <c r="D159" s="3" t="s">
        <v>1066</v>
      </c>
      <c r="E159" s="7" t="s">
        <v>1095</v>
      </c>
      <c r="F159" s="3" t="s">
        <v>18827</v>
      </c>
      <c r="G159" s="3" t="s">
        <v>18828</v>
      </c>
      <c r="H159" s="3" t="s">
        <v>18828</v>
      </c>
      <c r="I159" s="7"/>
      <c r="J159" s="3"/>
      <c r="K159" s="3"/>
    </row>
    <row r="160" spans="2:11" ht="15">
      <c r="B160" s="3" t="s">
        <v>1105</v>
      </c>
      <c r="C160" s="3" t="s">
        <v>18829</v>
      </c>
      <c r="D160" s="3" t="s">
        <v>1066</v>
      </c>
      <c r="E160" s="7" t="s">
        <v>1095</v>
      </c>
      <c r="F160" s="3" t="s">
        <v>18830</v>
      </c>
      <c r="G160" s="3" t="s">
        <v>18831</v>
      </c>
      <c r="H160" s="3" t="s">
        <v>18831</v>
      </c>
      <c r="I160" s="7"/>
      <c r="J160" s="3"/>
      <c r="K160" s="3"/>
    </row>
    <row r="161" spans="2:11" ht="15">
      <c r="B161" s="3" t="s">
        <v>1562</v>
      </c>
      <c r="C161" s="3" t="s">
        <v>18832</v>
      </c>
      <c r="D161" s="3" t="s">
        <v>1066</v>
      </c>
      <c r="E161" s="7" t="s">
        <v>1095</v>
      </c>
      <c r="F161" s="3" t="s">
        <v>18833</v>
      </c>
      <c r="G161" s="3" t="s">
        <v>18834</v>
      </c>
      <c r="H161" s="3" t="s">
        <v>18834</v>
      </c>
      <c r="I161" s="7"/>
      <c r="J161" s="3"/>
      <c r="K161" s="3"/>
    </row>
    <row r="162" spans="2:11" ht="15">
      <c r="B162" s="3" t="s">
        <v>1547</v>
      </c>
      <c r="C162" s="3" t="s">
        <v>18835</v>
      </c>
      <c r="D162" s="3" t="s">
        <v>1066</v>
      </c>
      <c r="E162" s="7" t="s">
        <v>1095</v>
      </c>
      <c r="F162" s="3" t="s">
        <v>18836</v>
      </c>
      <c r="G162" s="3" t="s">
        <v>18837</v>
      </c>
      <c r="H162" s="3" t="s">
        <v>18837</v>
      </c>
      <c r="I162" s="7"/>
      <c r="J162" s="3"/>
      <c r="K162" s="3"/>
    </row>
    <row r="163" spans="2:11" ht="15">
      <c r="B163" s="3" t="s">
        <v>1532</v>
      </c>
      <c r="C163" s="3" t="s">
        <v>18838</v>
      </c>
      <c r="D163" s="3" t="s">
        <v>1066</v>
      </c>
      <c r="E163" s="7" t="s">
        <v>1095</v>
      </c>
      <c r="F163" s="3" t="s">
        <v>18839</v>
      </c>
      <c r="G163" s="3" t="s">
        <v>18840</v>
      </c>
      <c r="H163" s="3" t="s">
        <v>18840</v>
      </c>
      <c r="I163" s="7"/>
      <c r="J163" s="3"/>
      <c r="K163" s="3"/>
    </row>
    <row r="164" spans="2:11" ht="15">
      <c r="B164" s="3" t="s">
        <v>1730</v>
      </c>
      <c r="C164" s="3" t="s">
        <v>18841</v>
      </c>
      <c r="D164" s="3" t="s">
        <v>1066</v>
      </c>
      <c r="E164" s="7" t="s">
        <v>1095</v>
      </c>
      <c r="F164" s="3" t="s">
        <v>18842</v>
      </c>
      <c r="G164" s="3" t="s">
        <v>18843</v>
      </c>
      <c r="H164" s="3" t="s">
        <v>18843</v>
      </c>
      <c r="I164" s="7"/>
      <c r="J164" s="3"/>
      <c r="K164" s="3"/>
    </row>
    <row r="165" spans="2:11" ht="15">
      <c r="B165" s="3" t="s">
        <v>1734</v>
      </c>
      <c r="C165" s="3" t="s">
        <v>18844</v>
      </c>
      <c r="D165" s="3" t="s">
        <v>1066</v>
      </c>
      <c r="E165" s="7" t="s">
        <v>1095</v>
      </c>
      <c r="F165" s="3" t="s">
        <v>18845</v>
      </c>
      <c r="G165" s="3" t="s">
        <v>18846</v>
      </c>
      <c r="H165" s="3" t="s">
        <v>18846</v>
      </c>
      <c r="I165" s="7"/>
      <c r="J165" s="3"/>
      <c r="K165" s="3"/>
    </row>
    <row r="166" spans="2:11" ht="15">
      <c r="B166" s="3" t="s">
        <v>1305</v>
      </c>
      <c r="C166" s="3" t="s">
        <v>18847</v>
      </c>
      <c r="D166" s="3" t="s">
        <v>1066</v>
      </c>
      <c r="E166" s="7" t="s">
        <v>1095</v>
      </c>
      <c r="F166" s="3" t="s">
        <v>18848</v>
      </c>
      <c r="G166" s="3" t="s">
        <v>18849</v>
      </c>
      <c r="H166" s="3" t="s">
        <v>18849</v>
      </c>
      <c r="I166" s="7"/>
      <c r="J166" s="3"/>
      <c r="K166" s="3"/>
    </row>
    <row r="167" spans="2:11" ht="15">
      <c r="B167" s="3" t="s">
        <v>1308</v>
      </c>
      <c r="C167" s="3" t="s">
        <v>18850</v>
      </c>
      <c r="D167" s="3" t="s">
        <v>1066</v>
      </c>
      <c r="E167" s="7" t="s">
        <v>1095</v>
      </c>
      <c r="F167" s="3" t="s">
        <v>18851</v>
      </c>
      <c r="G167" s="3" t="s">
        <v>18852</v>
      </c>
      <c r="H167" s="3" t="s">
        <v>18852</v>
      </c>
      <c r="I167" s="7"/>
      <c r="J167" s="3"/>
      <c r="K167" s="3"/>
    </row>
    <row r="168" spans="2:11" ht="15">
      <c r="B168" s="3" t="s">
        <v>1396</v>
      </c>
      <c r="C168" s="3" t="s">
        <v>18853</v>
      </c>
      <c r="D168" s="3" t="s">
        <v>1066</v>
      </c>
      <c r="E168" s="7" t="s">
        <v>1095</v>
      </c>
      <c r="F168" s="3" t="s">
        <v>18854</v>
      </c>
      <c r="G168" s="3" t="s">
        <v>18855</v>
      </c>
      <c r="H168" s="3" t="s">
        <v>18855</v>
      </c>
      <c r="I168" s="7"/>
      <c r="J168" s="3"/>
      <c r="K168" s="3"/>
    </row>
    <row r="169" spans="2:11" ht="15">
      <c r="B169" s="3" t="s">
        <v>1399</v>
      </c>
      <c r="C169" s="3" t="s">
        <v>18856</v>
      </c>
      <c r="D169" s="3" t="s">
        <v>1066</v>
      </c>
      <c r="E169" s="7" t="s">
        <v>1095</v>
      </c>
      <c r="F169" s="3" t="s">
        <v>18857</v>
      </c>
      <c r="G169" s="3" t="s">
        <v>18858</v>
      </c>
      <c r="H169" s="3" t="s">
        <v>18858</v>
      </c>
      <c r="I169" s="7"/>
      <c r="J169" s="3"/>
      <c r="K169" s="3"/>
    </row>
    <row r="170" spans="2:11" ht="15">
      <c r="B170" s="3" t="s">
        <v>1402</v>
      </c>
      <c r="C170" s="3" t="s">
        <v>18859</v>
      </c>
      <c r="D170" s="3" t="s">
        <v>1066</v>
      </c>
      <c r="E170" s="7" t="s">
        <v>1095</v>
      </c>
      <c r="F170" s="3" t="s">
        <v>18860</v>
      </c>
      <c r="G170" s="3" t="s">
        <v>18861</v>
      </c>
      <c r="H170" s="3" t="s">
        <v>18861</v>
      </c>
      <c r="I170" s="7"/>
      <c r="J170" s="3"/>
      <c r="K170" s="3"/>
    </row>
    <row r="171" spans="2:11" ht="15">
      <c r="B171" s="3" t="s">
        <v>1406</v>
      </c>
      <c r="C171" s="3" t="s">
        <v>18862</v>
      </c>
      <c r="D171" s="3" t="s">
        <v>1066</v>
      </c>
      <c r="E171" s="7" t="s">
        <v>1095</v>
      </c>
      <c r="F171" s="3" t="s">
        <v>18863</v>
      </c>
      <c r="G171" s="3" t="s">
        <v>18864</v>
      </c>
      <c r="H171" s="3" t="s">
        <v>18864</v>
      </c>
      <c r="I171" s="7"/>
      <c r="J171" s="3"/>
      <c r="K171" s="3"/>
    </row>
    <row r="172" spans="2:11" ht="15">
      <c r="B172" s="3" t="s">
        <v>1409</v>
      </c>
      <c r="C172" s="3" t="s">
        <v>18865</v>
      </c>
      <c r="D172" s="3" t="s">
        <v>1066</v>
      </c>
      <c r="E172" s="7" t="s">
        <v>1095</v>
      </c>
      <c r="F172" s="3" t="s">
        <v>18866</v>
      </c>
      <c r="G172" s="3" t="s">
        <v>18867</v>
      </c>
      <c r="H172" s="3" t="s">
        <v>18867</v>
      </c>
      <c r="I172" s="7"/>
      <c r="J172" s="3"/>
      <c r="K172" s="3"/>
    </row>
    <row r="173" spans="2:11" ht="15">
      <c r="B173" s="3" t="s">
        <v>1413</v>
      </c>
      <c r="C173" s="3" t="s">
        <v>18868</v>
      </c>
      <c r="D173" s="3" t="s">
        <v>1066</v>
      </c>
      <c r="E173" s="7" t="s">
        <v>1095</v>
      </c>
      <c r="F173" s="3" t="s">
        <v>18869</v>
      </c>
      <c r="G173" s="3" t="s">
        <v>18870</v>
      </c>
      <c r="H173" s="3" t="s">
        <v>18870</v>
      </c>
      <c r="I173" s="7"/>
      <c r="J173" s="3"/>
      <c r="K173" s="3"/>
    </row>
    <row r="174" spans="2:11" ht="15">
      <c r="B174" s="3" t="s">
        <v>1231</v>
      </c>
      <c r="C174" s="3" t="s">
        <v>18871</v>
      </c>
      <c r="D174" s="3" t="s">
        <v>1066</v>
      </c>
      <c r="E174" s="7" t="s">
        <v>1095</v>
      </c>
      <c r="F174" s="3" t="s">
        <v>18872</v>
      </c>
      <c r="G174" s="3" t="s">
        <v>18873</v>
      </c>
      <c r="H174" s="3" t="s">
        <v>18873</v>
      </c>
      <c r="I174" s="7"/>
      <c r="J174" s="3"/>
      <c r="K174" s="3"/>
    </row>
    <row r="175" spans="2:11" ht="15">
      <c r="B175" s="3" t="s">
        <v>1235</v>
      </c>
      <c r="C175" s="3" t="s">
        <v>18874</v>
      </c>
      <c r="D175" s="3" t="s">
        <v>1066</v>
      </c>
      <c r="E175" s="7" t="s">
        <v>1095</v>
      </c>
      <c r="F175" s="3" t="s">
        <v>18875</v>
      </c>
      <c r="G175" s="3" t="s">
        <v>18876</v>
      </c>
      <c r="H175" s="3" t="s">
        <v>18876</v>
      </c>
      <c r="I175" s="7"/>
      <c r="J175" s="3"/>
      <c r="K175" s="3"/>
    </row>
    <row r="176" spans="2:11" ht="15">
      <c r="B176" s="3" t="s">
        <v>1238</v>
      </c>
      <c r="C176" s="3" t="s">
        <v>18877</v>
      </c>
      <c r="D176" s="3" t="s">
        <v>1066</v>
      </c>
      <c r="E176" s="7" t="s">
        <v>1095</v>
      </c>
      <c r="F176" s="3" t="s">
        <v>18878</v>
      </c>
      <c r="G176" s="3" t="s">
        <v>18879</v>
      </c>
      <c r="H176" s="3" t="s">
        <v>18879</v>
      </c>
      <c r="I176" s="7"/>
      <c r="J176" s="3"/>
      <c r="K176" s="3"/>
    </row>
    <row r="177" spans="2:11" ht="15">
      <c r="B177" s="3" t="s">
        <v>1242</v>
      </c>
      <c r="C177" s="3" t="s">
        <v>18880</v>
      </c>
      <c r="D177" s="3" t="s">
        <v>1066</v>
      </c>
      <c r="E177" s="7" t="s">
        <v>1095</v>
      </c>
      <c r="F177" s="3" t="s">
        <v>18881</v>
      </c>
      <c r="G177" s="3" t="s">
        <v>18882</v>
      </c>
      <c r="H177" s="3" t="s">
        <v>18882</v>
      </c>
      <c r="I177" s="7"/>
      <c r="J177" s="3"/>
      <c r="K177" s="3"/>
    </row>
    <row r="178" spans="2:11" ht="15">
      <c r="B178" s="3" t="s">
        <v>1245</v>
      </c>
      <c r="C178" s="3" t="s">
        <v>18883</v>
      </c>
      <c r="D178" s="3" t="s">
        <v>1066</v>
      </c>
      <c r="E178" s="7" t="s">
        <v>1095</v>
      </c>
      <c r="F178" s="3" t="s">
        <v>18884</v>
      </c>
      <c r="G178" s="3" t="s">
        <v>18885</v>
      </c>
      <c r="H178" s="3" t="s">
        <v>18885</v>
      </c>
      <c r="I178" s="7"/>
      <c r="J178" s="3"/>
      <c r="K178" s="3"/>
    </row>
    <row r="179" spans="2:11" ht="15">
      <c r="B179" s="3" t="s">
        <v>1249</v>
      </c>
      <c r="C179" s="3" t="s">
        <v>18886</v>
      </c>
      <c r="D179" s="3" t="s">
        <v>1066</v>
      </c>
      <c r="E179" s="7" t="s">
        <v>1095</v>
      </c>
      <c r="F179" s="3" t="s">
        <v>18887</v>
      </c>
      <c r="G179" s="3" t="s">
        <v>18888</v>
      </c>
      <c r="H179" s="3" t="s">
        <v>18888</v>
      </c>
      <c r="I179" s="7"/>
      <c r="J179" s="3"/>
      <c r="K179" s="3"/>
    </row>
    <row r="180" spans="2:11" ht="15">
      <c r="B180" s="3" t="s">
        <v>1280</v>
      </c>
      <c r="C180" s="3" t="s">
        <v>18889</v>
      </c>
      <c r="D180" s="3" t="s">
        <v>1066</v>
      </c>
      <c r="E180" s="7" t="s">
        <v>1095</v>
      </c>
      <c r="F180" s="3" t="s">
        <v>18890</v>
      </c>
      <c r="G180" s="3" t="s">
        <v>18891</v>
      </c>
      <c r="H180" s="3" t="s">
        <v>18891</v>
      </c>
      <c r="I180" s="7"/>
      <c r="J180" s="3"/>
      <c r="K180" s="3"/>
    </row>
    <row r="181" spans="2:11" ht="15">
      <c r="B181" s="3" t="s">
        <v>1178</v>
      </c>
      <c r="C181" s="3" t="s">
        <v>18892</v>
      </c>
      <c r="D181" s="3" t="s">
        <v>1066</v>
      </c>
      <c r="E181" s="7" t="s">
        <v>1095</v>
      </c>
      <c r="F181" s="3" t="s">
        <v>18893</v>
      </c>
      <c r="G181" s="3" t="s">
        <v>18894</v>
      </c>
      <c r="H181" s="3" t="s">
        <v>18894</v>
      </c>
      <c r="I181" s="7"/>
      <c r="J181" s="3"/>
      <c r="K181" s="3"/>
    </row>
    <row r="182" spans="2:11" ht="15">
      <c r="B182" s="3" t="s">
        <v>1486</v>
      </c>
      <c r="C182" s="3" t="s">
        <v>18895</v>
      </c>
      <c r="D182" s="3" t="s">
        <v>1066</v>
      </c>
      <c r="E182" s="7" t="s">
        <v>1095</v>
      </c>
      <c r="F182" s="3" t="s">
        <v>18896</v>
      </c>
      <c r="G182" s="3" t="s">
        <v>18897</v>
      </c>
      <c r="H182" s="3" t="s">
        <v>18897</v>
      </c>
      <c r="I182" s="7"/>
      <c r="J182" s="3"/>
      <c r="K182" s="3"/>
    </row>
    <row r="183" spans="2:11" ht="15">
      <c r="B183" s="3" t="s">
        <v>1490</v>
      </c>
      <c r="C183" s="3" t="s">
        <v>18898</v>
      </c>
      <c r="D183" s="3" t="s">
        <v>1066</v>
      </c>
      <c r="E183" s="7" t="s">
        <v>1095</v>
      </c>
      <c r="F183" s="3" t="s">
        <v>18899</v>
      </c>
      <c r="G183" s="3" t="s">
        <v>18900</v>
      </c>
      <c r="H183" s="3" t="s">
        <v>18900</v>
      </c>
      <c r="I183" s="7"/>
      <c r="J183" s="3"/>
      <c r="K183" s="3"/>
    </row>
    <row r="184" spans="2:11" ht="15">
      <c r="B184" s="3" t="s">
        <v>1654</v>
      </c>
      <c r="C184" s="3" t="s">
        <v>18901</v>
      </c>
      <c r="D184" s="3" t="s">
        <v>1066</v>
      </c>
      <c r="E184" s="7" t="s">
        <v>1095</v>
      </c>
      <c r="F184" s="3" t="s">
        <v>18902</v>
      </c>
      <c r="G184" s="3" t="s">
        <v>18903</v>
      </c>
      <c r="H184" s="3" t="s">
        <v>18903</v>
      </c>
      <c r="I184" s="7"/>
      <c r="J184" s="3"/>
      <c r="K184" s="3"/>
    </row>
    <row r="185" spans="2:11" ht="15">
      <c r="B185" s="3" t="s">
        <v>1257</v>
      </c>
      <c r="C185" s="3" t="s">
        <v>18904</v>
      </c>
      <c r="D185" s="3" t="s">
        <v>1066</v>
      </c>
      <c r="E185" s="7" t="s">
        <v>1095</v>
      </c>
      <c r="F185" s="3" t="s">
        <v>18905</v>
      </c>
      <c r="G185" s="3" t="s">
        <v>18906</v>
      </c>
      <c r="H185" s="3" t="s">
        <v>18906</v>
      </c>
      <c r="I185" s="7"/>
      <c r="J185" s="3"/>
      <c r="K185" s="3"/>
    </row>
    <row r="186" spans="2:11" ht="15">
      <c r="B186" s="3" t="s">
        <v>1266</v>
      </c>
      <c r="C186" s="3" t="s">
        <v>18907</v>
      </c>
      <c r="D186" s="3" t="s">
        <v>1066</v>
      </c>
      <c r="E186" s="7" t="s">
        <v>1095</v>
      </c>
      <c r="F186" s="3" t="s">
        <v>18908</v>
      </c>
      <c r="G186" s="3" t="s">
        <v>18909</v>
      </c>
      <c r="H186" s="3" t="s">
        <v>18909</v>
      </c>
      <c r="I186" s="7"/>
      <c r="J186" s="3"/>
      <c r="K186" s="3"/>
    </row>
    <row r="187" spans="2:11" ht="15">
      <c r="B187" s="3" t="s">
        <v>1262</v>
      </c>
      <c r="C187" s="3" t="s">
        <v>18910</v>
      </c>
      <c r="D187" s="3" t="s">
        <v>1066</v>
      </c>
      <c r="E187" s="7" t="s">
        <v>1095</v>
      </c>
      <c r="F187" s="3" t="s">
        <v>18911</v>
      </c>
      <c r="G187" s="3" t="s">
        <v>18912</v>
      </c>
      <c r="H187" s="3" t="s">
        <v>18912</v>
      </c>
      <c r="I187" s="7"/>
      <c r="J187" s="3"/>
      <c r="K187" s="3"/>
    </row>
    <row r="188" spans="2:11" ht="15">
      <c r="B188" s="3" t="s">
        <v>1769</v>
      </c>
      <c r="C188" s="3" t="s">
        <v>18913</v>
      </c>
      <c r="D188" s="3" t="s">
        <v>1066</v>
      </c>
      <c r="E188" s="7" t="s">
        <v>1095</v>
      </c>
      <c r="F188" s="3" t="s">
        <v>18914</v>
      </c>
      <c r="G188" s="3" t="s">
        <v>18915</v>
      </c>
      <c r="H188" s="3" t="s">
        <v>18915</v>
      </c>
      <c r="I188" s="7"/>
      <c r="J188" s="3"/>
      <c r="K188" s="3"/>
    </row>
    <row r="189" spans="2:11" ht="15">
      <c r="B189" s="3" t="s">
        <v>1773</v>
      </c>
      <c r="C189" s="3" t="s">
        <v>18916</v>
      </c>
      <c r="D189" s="3" t="s">
        <v>1066</v>
      </c>
      <c r="E189" s="7" t="s">
        <v>1095</v>
      </c>
      <c r="F189" s="3" t="s">
        <v>18917</v>
      </c>
      <c r="G189" s="3" t="s">
        <v>18918</v>
      </c>
      <c r="H189" s="3" t="s">
        <v>18918</v>
      </c>
      <c r="I189" s="7"/>
      <c r="J189" s="3"/>
      <c r="K189" s="3"/>
    </row>
    <row r="190" spans="2:11" ht="15">
      <c r="B190" s="3" t="s">
        <v>1777</v>
      </c>
      <c r="C190" s="3" t="s">
        <v>18919</v>
      </c>
      <c r="D190" s="3" t="s">
        <v>1066</v>
      </c>
      <c r="E190" s="7" t="s">
        <v>1095</v>
      </c>
      <c r="F190" s="3" t="s">
        <v>18920</v>
      </c>
      <c r="G190" s="3" t="s">
        <v>18921</v>
      </c>
      <c r="H190" s="3" t="s">
        <v>18921</v>
      </c>
      <c r="I190" s="7"/>
      <c r="J190" s="3"/>
      <c r="K190" s="3"/>
    </row>
    <row r="191" spans="2:11" ht="15">
      <c r="B191" s="3" t="s">
        <v>1781</v>
      </c>
      <c r="C191" s="3" t="s">
        <v>18922</v>
      </c>
      <c r="D191" s="3" t="s">
        <v>1066</v>
      </c>
      <c r="E191" s="7" t="s">
        <v>1095</v>
      </c>
      <c r="F191" s="3" t="s">
        <v>18923</v>
      </c>
      <c r="G191" s="3" t="s">
        <v>18924</v>
      </c>
      <c r="H191" s="3" t="s">
        <v>18924</v>
      </c>
      <c r="I191" s="7"/>
      <c r="J191" s="3"/>
      <c r="K191" s="3"/>
    </row>
    <row r="192" spans="2:11" ht="15">
      <c r="B192" s="3" t="s">
        <v>1784</v>
      </c>
      <c r="C192" s="3" t="s">
        <v>18925</v>
      </c>
      <c r="D192" s="3" t="s">
        <v>1066</v>
      </c>
      <c r="E192" s="7" t="s">
        <v>1095</v>
      </c>
      <c r="F192" s="3" t="s">
        <v>18926</v>
      </c>
      <c r="G192" s="3" t="s">
        <v>18927</v>
      </c>
      <c r="H192" s="3" t="s">
        <v>18927</v>
      </c>
      <c r="I192" s="7"/>
      <c r="J192" s="3"/>
      <c r="K192" s="3"/>
    </row>
    <row r="193" spans="2:11" ht="15">
      <c r="B193" s="3" t="s">
        <v>1788</v>
      </c>
      <c r="C193" s="3" t="s">
        <v>18928</v>
      </c>
      <c r="D193" s="3" t="s">
        <v>1066</v>
      </c>
      <c r="E193" s="7" t="s">
        <v>1095</v>
      </c>
      <c r="F193" s="3" t="s">
        <v>18929</v>
      </c>
      <c r="G193" s="3" t="s">
        <v>18930</v>
      </c>
      <c r="H193" s="3" t="s">
        <v>18930</v>
      </c>
      <c r="I193" s="7"/>
      <c r="J193" s="3"/>
      <c r="K193" s="3"/>
    </row>
    <row r="194" spans="2:11" ht="15">
      <c r="B194" s="3" t="s">
        <v>1792</v>
      </c>
      <c r="C194" s="3" t="s">
        <v>18931</v>
      </c>
      <c r="D194" s="3" t="s">
        <v>1066</v>
      </c>
      <c r="E194" s="7" t="s">
        <v>1095</v>
      </c>
      <c r="F194" s="3" t="s">
        <v>18932</v>
      </c>
      <c r="G194" s="3" t="s">
        <v>18933</v>
      </c>
      <c r="H194" s="3" t="s">
        <v>18933</v>
      </c>
      <c r="I194" s="7"/>
      <c r="J194" s="3"/>
      <c r="K194" s="3"/>
    </row>
    <row r="195" spans="2:11" ht="15">
      <c r="B195" s="3" t="s">
        <v>1796</v>
      </c>
      <c r="C195" s="3" t="s">
        <v>18934</v>
      </c>
      <c r="D195" s="3" t="s">
        <v>1066</v>
      </c>
      <c r="E195" s="7" t="s">
        <v>1095</v>
      </c>
      <c r="F195" s="3" t="s">
        <v>18935</v>
      </c>
      <c r="G195" s="3" t="s">
        <v>18936</v>
      </c>
      <c r="H195" s="3" t="s">
        <v>18936</v>
      </c>
      <c r="I195" s="7"/>
      <c r="J195" s="3"/>
      <c r="K195" s="3"/>
    </row>
    <row r="196" spans="2:11" ht="15">
      <c r="B196" s="3" t="s">
        <v>1800</v>
      </c>
      <c r="C196" s="3" t="s">
        <v>18937</v>
      </c>
      <c r="D196" s="3" t="s">
        <v>1066</v>
      </c>
      <c r="E196" s="7" t="s">
        <v>1095</v>
      </c>
      <c r="F196" s="3" t="s">
        <v>18938</v>
      </c>
      <c r="G196" s="3" t="s">
        <v>18939</v>
      </c>
      <c r="H196" s="3" t="s">
        <v>18939</v>
      </c>
      <c r="I196" s="7"/>
      <c r="J196" s="3"/>
      <c r="K196" s="3"/>
    </row>
    <row r="197" spans="2:11" ht="15">
      <c r="B197" s="3" t="s">
        <v>1804</v>
      </c>
      <c r="C197" s="3" t="s">
        <v>18940</v>
      </c>
      <c r="D197" s="3" t="s">
        <v>1066</v>
      </c>
      <c r="E197" s="7" t="s">
        <v>1095</v>
      </c>
      <c r="F197" s="3" t="s">
        <v>18941</v>
      </c>
      <c r="G197" s="3" t="s">
        <v>18942</v>
      </c>
      <c r="H197" s="3" t="s">
        <v>18942</v>
      </c>
      <c r="I197" s="7"/>
      <c r="J197" s="3"/>
      <c r="K197" s="3"/>
    </row>
    <row r="198" spans="2:11" ht="15">
      <c r="B198" s="3" t="s">
        <v>1808</v>
      </c>
      <c r="C198" s="3" t="s">
        <v>18943</v>
      </c>
      <c r="D198" s="3" t="s">
        <v>1066</v>
      </c>
      <c r="E198" s="7" t="s">
        <v>1095</v>
      </c>
      <c r="F198" s="3" t="s">
        <v>18944</v>
      </c>
      <c r="G198" s="3" t="s">
        <v>18945</v>
      </c>
      <c r="H198" s="3" t="s">
        <v>18945</v>
      </c>
      <c r="I198" s="7"/>
      <c r="J198" s="3"/>
      <c r="K198" s="3"/>
    </row>
    <row r="199" spans="2:11" ht="15">
      <c r="B199" s="3" t="s">
        <v>1812</v>
      </c>
      <c r="C199" s="3" t="s">
        <v>18946</v>
      </c>
      <c r="D199" s="3" t="s">
        <v>1066</v>
      </c>
      <c r="E199" s="7" t="s">
        <v>1095</v>
      </c>
      <c r="F199" s="3" t="s">
        <v>18947</v>
      </c>
      <c r="G199" s="3" t="s">
        <v>18948</v>
      </c>
      <c r="H199" s="3" t="s">
        <v>18948</v>
      </c>
      <c r="I199" s="7"/>
      <c r="J199" s="3"/>
      <c r="K199" s="3"/>
    </row>
    <row r="200" spans="2:11" ht="15">
      <c r="B200" s="3" t="s">
        <v>1816</v>
      </c>
      <c r="C200" s="3" t="s">
        <v>18949</v>
      </c>
      <c r="D200" s="3" t="s">
        <v>1066</v>
      </c>
      <c r="E200" s="7" t="s">
        <v>1095</v>
      </c>
      <c r="F200" s="3" t="s">
        <v>18950</v>
      </c>
      <c r="G200" s="3" t="s">
        <v>18951</v>
      </c>
      <c r="H200" s="3" t="s">
        <v>18951</v>
      </c>
      <c r="I200" s="7"/>
      <c r="J200" s="3"/>
      <c r="K200" s="3"/>
    </row>
    <row r="201" spans="2:11" ht="15">
      <c r="B201" s="3" t="s">
        <v>1820</v>
      </c>
      <c r="C201" s="3" t="s">
        <v>18952</v>
      </c>
      <c r="D201" s="3" t="s">
        <v>1066</v>
      </c>
      <c r="E201" s="7" t="s">
        <v>1095</v>
      </c>
      <c r="F201" s="3" t="s">
        <v>18953</v>
      </c>
      <c r="G201" s="3" t="s">
        <v>18954</v>
      </c>
      <c r="H201" s="3" t="s">
        <v>18954</v>
      </c>
      <c r="I201" s="7"/>
      <c r="J201" s="3"/>
      <c r="K201" s="3"/>
    </row>
    <row r="202" spans="2:11" ht="15">
      <c r="B202" s="3" t="s">
        <v>1824</v>
      </c>
      <c r="C202" s="3" t="s">
        <v>18955</v>
      </c>
      <c r="D202" s="3" t="s">
        <v>1066</v>
      </c>
      <c r="E202" s="7" t="s">
        <v>1095</v>
      </c>
      <c r="F202" s="3" t="s">
        <v>18956</v>
      </c>
      <c r="G202" s="3" t="s">
        <v>18957</v>
      </c>
      <c r="H202" s="3" t="s">
        <v>18957</v>
      </c>
      <c r="I202" s="7"/>
      <c r="J202" s="3"/>
      <c r="K202" s="3"/>
    </row>
    <row r="203" spans="2:11" ht="15">
      <c r="B203" s="3" t="s">
        <v>1828</v>
      </c>
      <c r="C203" s="3" t="s">
        <v>18958</v>
      </c>
      <c r="D203" s="3" t="s">
        <v>1066</v>
      </c>
      <c r="E203" s="7" t="s">
        <v>1095</v>
      </c>
      <c r="F203" s="3" t="s">
        <v>18959</v>
      </c>
      <c r="G203" s="3" t="s">
        <v>18960</v>
      </c>
      <c r="H203" s="3" t="s">
        <v>18960</v>
      </c>
      <c r="I203" s="7"/>
      <c r="J203" s="3"/>
      <c r="K203" s="3"/>
    </row>
    <row r="204" spans="2:11" ht="15">
      <c r="B204" s="3" t="s">
        <v>1832</v>
      </c>
      <c r="C204" s="3" t="s">
        <v>18961</v>
      </c>
      <c r="D204" s="3" t="s">
        <v>1066</v>
      </c>
      <c r="E204" s="7" t="s">
        <v>1095</v>
      </c>
      <c r="F204" s="3" t="s">
        <v>18962</v>
      </c>
      <c r="G204" s="3" t="s">
        <v>18963</v>
      </c>
      <c r="H204" s="3" t="s">
        <v>18963</v>
      </c>
      <c r="I204" s="7"/>
      <c r="J204" s="3"/>
      <c r="K204" s="3"/>
    </row>
    <row r="205" spans="2:11" ht="15">
      <c r="B205" s="3" t="s">
        <v>1836</v>
      </c>
      <c r="C205" s="3" t="s">
        <v>18964</v>
      </c>
      <c r="D205" s="3" t="s">
        <v>1066</v>
      </c>
      <c r="E205" s="7" t="s">
        <v>1095</v>
      </c>
      <c r="F205" s="3" t="s">
        <v>18965</v>
      </c>
      <c r="G205" s="3" t="s">
        <v>18966</v>
      </c>
      <c r="H205" s="3" t="s">
        <v>18966</v>
      </c>
      <c r="I205" s="7"/>
      <c r="J205" s="3"/>
      <c r="K205" s="3"/>
    </row>
    <row r="206" spans="2:11" ht="15">
      <c r="B206" s="3" t="s">
        <v>1840</v>
      </c>
      <c r="C206" s="3" t="s">
        <v>18967</v>
      </c>
      <c r="D206" s="3" t="s">
        <v>1066</v>
      </c>
      <c r="E206" s="7" t="s">
        <v>1095</v>
      </c>
      <c r="F206" s="3" t="s">
        <v>18968</v>
      </c>
      <c r="G206" s="3" t="s">
        <v>18969</v>
      </c>
      <c r="H206" s="3" t="s">
        <v>18969</v>
      </c>
      <c r="I206" s="7"/>
      <c r="J206" s="3"/>
      <c r="K206" s="3"/>
    </row>
    <row r="207" spans="2:11" ht="15">
      <c r="B207" s="3" t="s">
        <v>1846</v>
      </c>
      <c r="C207" s="3" t="s">
        <v>18970</v>
      </c>
      <c r="D207" s="3" t="s">
        <v>1066</v>
      </c>
      <c r="E207" s="7" t="s">
        <v>1095</v>
      </c>
      <c r="F207" s="3" t="s">
        <v>18971</v>
      </c>
      <c r="G207" s="3" t="s">
        <v>18972</v>
      </c>
      <c r="H207" s="3" t="s">
        <v>18972</v>
      </c>
      <c r="I207" s="7"/>
      <c r="J207" s="3"/>
      <c r="K207" s="3"/>
    </row>
    <row r="208" spans="2:11" ht="15">
      <c r="B208" s="3" t="s">
        <v>1851</v>
      </c>
      <c r="C208" s="3" t="s">
        <v>18973</v>
      </c>
      <c r="D208" s="3" t="s">
        <v>1066</v>
      </c>
      <c r="E208" s="7" t="s">
        <v>1095</v>
      </c>
      <c r="F208" s="3" t="s">
        <v>18974</v>
      </c>
      <c r="G208" s="3" t="s">
        <v>18867</v>
      </c>
      <c r="H208" s="3" t="s">
        <v>18867</v>
      </c>
      <c r="I208" s="7"/>
      <c r="J208" s="3"/>
      <c r="K208" s="3"/>
    </row>
    <row r="209" spans="2:11" ht="15">
      <c r="B209" s="3" t="s">
        <v>1856</v>
      </c>
      <c r="C209" s="3" t="s">
        <v>18975</v>
      </c>
      <c r="D209" s="3" t="s">
        <v>1066</v>
      </c>
      <c r="E209" s="7" t="s">
        <v>1095</v>
      </c>
      <c r="F209" s="3" t="s">
        <v>18976</v>
      </c>
      <c r="G209" s="3" t="s">
        <v>18977</v>
      </c>
      <c r="H209" s="3" t="s">
        <v>18977</v>
      </c>
      <c r="I209" s="7"/>
      <c r="J209" s="3"/>
      <c r="K209" s="3"/>
    </row>
    <row r="210" spans="2:11" ht="15">
      <c r="B210" s="3" t="s">
        <v>1861</v>
      </c>
      <c r="C210" s="3" t="s">
        <v>18978</v>
      </c>
      <c r="D210" s="3" t="s">
        <v>1066</v>
      </c>
      <c r="E210" s="7" t="s">
        <v>1095</v>
      </c>
      <c r="F210" s="3" t="s">
        <v>18979</v>
      </c>
      <c r="G210" s="3" t="s">
        <v>18980</v>
      </c>
      <c r="H210" s="3" t="s">
        <v>18980</v>
      </c>
      <c r="I210" s="7"/>
      <c r="J210" s="3"/>
      <c r="K210" s="3"/>
    </row>
    <row r="211" spans="2:11" ht="15">
      <c r="B211" s="3" t="s">
        <v>1867</v>
      </c>
      <c r="C211" s="3" t="s">
        <v>18981</v>
      </c>
      <c r="D211" s="3" t="s">
        <v>1066</v>
      </c>
      <c r="E211" s="7" t="s">
        <v>1095</v>
      </c>
      <c r="F211" s="3" t="s">
        <v>18982</v>
      </c>
      <c r="G211" s="3" t="s">
        <v>18983</v>
      </c>
      <c r="H211" s="3" t="s">
        <v>18983</v>
      </c>
      <c r="I211" s="7"/>
      <c r="J211" s="3"/>
      <c r="K211" s="3"/>
    </row>
    <row r="212" spans="2:11" ht="15">
      <c r="B212" s="3" t="s">
        <v>6136</v>
      </c>
      <c r="C212" s="3" t="s">
        <v>18984</v>
      </c>
      <c r="D212" s="3" t="s">
        <v>1066</v>
      </c>
      <c r="E212" s="7" t="s">
        <v>1095</v>
      </c>
      <c r="F212" s="3" t="s">
        <v>18985</v>
      </c>
      <c r="G212" s="3" t="s">
        <v>18986</v>
      </c>
      <c r="H212" s="3" t="s">
        <v>18986</v>
      </c>
      <c r="I212" s="7"/>
      <c r="J212" s="3"/>
      <c r="K212" s="3"/>
    </row>
    <row r="213" spans="2:11" ht="15">
      <c r="B213" s="3" t="s">
        <v>6138</v>
      </c>
      <c r="C213" s="3" t="s">
        <v>18987</v>
      </c>
      <c r="D213" s="3" t="s">
        <v>1066</v>
      </c>
      <c r="E213" s="7" t="s">
        <v>1095</v>
      </c>
      <c r="F213" s="3" t="s">
        <v>18988</v>
      </c>
      <c r="G213" s="3" t="s">
        <v>18989</v>
      </c>
      <c r="H213" s="3" t="s">
        <v>18989</v>
      </c>
      <c r="I213" s="7"/>
      <c r="J213" s="3"/>
      <c r="K213" s="3"/>
    </row>
    <row r="214" spans="2:11" ht="15">
      <c r="B214" s="3" t="s">
        <v>6140</v>
      </c>
      <c r="C214" s="3" t="s">
        <v>18990</v>
      </c>
      <c r="D214" s="3" t="s">
        <v>1066</v>
      </c>
      <c r="E214" s="7" t="s">
        <v>1095</v>
      </c>
      <c r="F214" s="3" t="s">
        <v>18991</v>
      </c>
      <c r="G214" s="3" t="s">
        <v>18992</v>
      </c>
      <c r="H214" s="3" t="s">
        <v>18992</v>
      </c>
      <c r="I214" s="7"/>
      <c r="J214" s="3"/>
      <c r="K214" s="3"/>
    </row>
    <row r="215" spans="2:11" ht="15">
      <c r="B215" s="3" t="s">
        <v>6142</v>
      </c>
      <c r="C215" s="3" t="s">
        <v>18993</v>
      </c>
      <c r="D215" s="3" t="s">
        <v>1066</v>
      </c>
      <c r="E215" s="7" t="s">
        <v>1095</v>
      </c>
      <c r="F215" s="3" t="s">
        <v>18994</v>
      </c>
      <c r="G215" s="3" t="s">
        <v>18995</v>
      </c>
      <c r="H215" s="3" t="s">
        <v>18995</v>
      </c>
      <c r="I215" s="7"/>
      <c r="J215" s="3"/>
      <c r="K215" s="3"/>
    </row>
    <row r="216" spans="2:11" ht="15">
      <c r="B216" s="3" t="s">
        <v>6144</v>
      </c>
      <c r="C216" s="3" t="s">
        <v>18996</v>
      </c>
      <c r="D216" s="3" t="s">
        <v>1066</v>
      </c>
      <c r="E216" s="7" t="s">
        <v>1095</v>
      </c>
      <c r="F216" s="3" t="s">
        <v>18997</v>
      </c>
      <c r="G216" s="3" t="s">
        <v>18998</v>
      </c>
      <c r="H216" s="3" t="s">
        <v>18998</v>
      </c>
      <c r="I216" s="7"/>
      <c r="J216" s="3"/>
      <c r="K216" s="3"/>
    </row>
    <row r="217" spans="2:11" ht="15">
      <c r="B217" s="3" t="s">
        <v>6146</v>
      </c>
      <c r="C217" s="3" t="s">
        <v>18999</v>
      </c>
      <c r="D217" s="3" t="s">
        <v>1066</v>
      </c>
      <c r="E217" s="7" t="s">
        <v>1095</v>
      </c>
      <c r="F217" s="3" t="s">
        <v>19000</v>
      </c>
      <c r="G217" s="3" t="s">
        <v>19001</v>
      </c>
      <c r="H217" s="3" t="s">
        <v>19001</v>
      </c>
      <c r="I217" s="7"/>
      <c r="J217" s="3"/>
      <c r="K217" s="3"/>
    </row>
    <row r="218" spans="2:11" ht="15">
      <c r="B218" s="3" t="s">
        <v>6148</v>
      </c>
      <c r="C218" s="3" t="s">
        <v>19002</v>
      </c>
      <c r="D218" s="3" t="s">
        <v>1066</v>
      </c>
      <c r="E218" s="7" t="s">
        <v>1095</v>
      </c>
      <c r="F218" s="3" t="s">
        <v>19003</v>
      </c>
      <c r="G218" s="3" t="s">
        <v>19004</v>
      </c>
      <c r="H218" s="3" t="s">
        <v>19004</v>
      </c>
      <c r="I218" s="7"/>
      <c r="J218" s="3"/>
      <c r="K218" s="3"/>
    </row>
    <row r="219" spans="2:11" ht="15">
      <c r="B219" s="3" t="s">
        <v>6150</v>
      </c>
      <c r="C219" s="3" t="s">
        <v>19005</v>
      </c>
      <c r="D219" s="3" t="s">
        <v>1066</v>
      </c>
      <c r="E219" s="7" t="s">
        <v>1095</v>
      </c>
      <c r="F219" s="3" t="s">
        <v>19006</v>
      </c>
      <c r="G219" s="3" t="s">
        <v>19007</v>
      </c>
      <c r="H219" s="3" t="s">
        <v>19007</v>
      </c>
      <c r="I219" s="7"/>
      <c r="J219" s="3"/>
      <c r="K219" s="3"/>
    </row>
    <row r="220" spans="2:11" ht="15">
      <c r="B220" s="3" t="s">
        <v>6152</v>
      </c>
      <c r="C220" s="3" t="s">
        <v>19008</v>
      </c>
      <c r="D220" s="3" t="s">
        <v>1066</v>
      </c>
      <c r="E220" s="7" t="s">
        <v>1095</v>
      </c>
      <c r="F220" s="3" t="s">
        <v>19009</v>
      </c>
      <c r="G220" s="3" t="s">
        <v>19010</v>
      </c>
      <c r="H220" s="3" t="s">
        <v>19010</v>
      </c>
      <c r="I220" s="7"/>
      <c r="J220" s="3"/>
      <c r="K220" s="3"/>
    </row>
    <row r="221" spans="2:11" ht="15">
      <c r="B221" s="3" t="s">
        <v>6154</v>
      </c>
      <c r="C221" s="3" t="s">
        <v>19011</v>
      </c>
      <c r="D221" s="3" t="s">
        <v>1066</v>
      </c>
      <c r="E221" s="7" t="s">
        <v>1095</v>
      </c>
      <c r="F221" s="3" t="s">
        <v>19012</v>
      </c>
      <c r="G221" s="3" t="s">
        <v>19013</v>
      </c>
      <c r="H221" s="3" t="s">
        <v>19013</v>
      </c>
      <c r="I221" s="7"/>
      <c r="J221" s="3"/>
      <c r="K221" s="3"/>
    </row>
    <row r="222" spans="2:11" ht="15">
      <c r="B222" s="3" t="s">
        <v>6157</v>
      </c>
      <c r="C222" s="3" t="s">
        <v>19014</v>
      </c>
      <c r="D222" s="3" t="s">
        <v>1066</v>
      </c>
      <c r="E222" s="7" t="s">
        <v>1095</v>
      </c>
      <c r="F222" s="3" t="s">
        <v>19015</v>
      </c>
      <c r="G222" s="3" t="s">
        <v>19016</v>
      </c>
      <c r="H222" s="3" t="s">
        <v>19016</v>
      </c>
      <c r="I222" s="7"/>
      <c r="J222" s="3"/>
      <c r="K222" s="3"/>
    </row>
    <row r="223" spans="2:11" ht="15">
      <c r="B223" s="3" t="s">
        <v>6160</v>
      </c>
      <c r="C223" s="3" t="s">
        <v>19017</v>
      </c>
      <c r="D223" s="3" t="s">
        <v>1066</v>
      </c>
      <c r="E223" s="7" t="s">
        <v>1095</v>
      </c>
      <c r="F223" s="3" t="s">
        <v>19018</v>
      </c>
      <c r="G223" s="3" t="s">
        <v>19019</v>
      </c>
      <c r="H223" s="3" t="s">
        <v>19019</v>
      </c>
      <c r="I223" s="7"/>
      <c r="J223" s="3"/>
      <c r="K223" s="3"/>
    </row>
    <row r="224" spans="2:11" ht="15">
      <c r="B224" s="3" t="s">
        <v>6162</v>
      </c>
      <c r="C224" s="3" t="s">
        <v>19020</v>
      </c>
      <c r="D224" s="3" t="s">
        <v>1066</v>
      </c>
      <c r="E224" s="7" t="s">
        <v>1095</v>
      </c>
      <c r="F224" s="3" t="s">
        <v>19021</v>
      </c>
      <c r="G224" s="3" t="s">
        <v>19022</v>
      </c>
      <c r="H224" s="3" t="s">
        <v>19022</v>
      </c>
      <c r="I224" s="7"/>
      <c r="J224" s="3"/>
      <c r="K224" s="3"/>
    </row>
    <row r="225" spans="2:11" ht="15">
      <c r="B225" s="3" t="s">
        <v>6164</v>
      </c>
      <c r="C225" s="3" t="s">
        <v>19023</v>
      </c>
      <c r="D225" s="3" t="s">
        <v>1066</v>
      </c>
      <c r="E225" s="7"/>
      <c r="F225" s="3" t="s">
        <v>19024</v>
      </c>
      <c r="G225" s="3" t="s">
        <v>19025</v>
      </c>
      <c r="H225" s="3" t="s">
        <v>1098</v>
      </c>
      <c r="I225" s="7" t="s">
        <v>1145</v>
      </c>
      <c r="J225" s="3"/>
      <c r="K225" s="3"/>
    </row>
    <row r="226" spans="2:11" ht="15">
      <c r="B226" s="3" t="s">
        <v>6167</v>
      </c>
      <c r="C226" s="3" t="s">
        <v>19026</v>
      </c>
      <c r="D226" s="3" t="s">
        <v>1066</v>
      </c>
      <c r="E226" s="7"/>
      <c r="F226" s="3" t="s">
        <v>19027</v>
      </c>
      <c r="G226" s="3" t="s">
        <v>19028</v>
      </c>
      <c r="H226" s="3" t="s">
        <v>19029</v>
      </c>
      <c r="I226" s="7" t="s">
        <v>1145</v>
      </c>
      <c r="J226" s="3"/>
      <c r="K226" s="3"/>
    </row>
    <row r="227" spans="2:11" ht="15">
      <c r="B227" s="3" t="s">
        <v>6170</v>
      </c>
      <c r="C227" s="3" t="s">
        <v>19030</v>
      </c>
      <c r="D227" s="3" t="s">
        <v>1066</v>
      </c>
      <c r="E227" s="7"/>
      <c r="F227" s="3" t="s">
        <v>19031</v>
      </c>
      <c r="G227" s="3" t="s">
        <v>19032</v>
      </c>
      <c r="H227" s="3" t="s">
        <v>1098</v>
      </c>
      <c r="I227" s="7" t="s">
        <v>1145</v>
      </c>
      <c r="J227" s="3"/>
      <c r="K227" s="3"/>
    </row>
    <row r="228" spans="2:11" ht="15">
      <c r="B228" s="3" t="s">
        <v>6174</v>
      </c>
      <c r="C228" s="3" t="s">
        <v>19033</v>
      </c>
      <c r="D228" s="3" t="s">
        <v>1066</v>
      </c>
      <c r="E228" s="7"/>
      <c r="F228" s="3" t="s">
        <v>19034</v>
      </c>
      <c r="G228" s="3" t="s">
        <v>19035</v>
      </c>
      <c r="H228" s="3" t="s">
        <v>1098</v>
      </c>
      <c r="I228" s="7" t="s">
        <v>1145</v>
      </c>
      <c r="J228" s="3"/>
      <c r="K228" s="3"/>
    </row>
    <row r="229" spans="2:11" ht="15">
      <c r="B229" s="3" t="s">
        <v>6178</v>
      </c>
      <c r="C229" s="3" t="s">
        <v>19036</v>
      </c>
      <c r="D229" s="3" t="s">
        <v>1066</v>
      </c>
      <c r="E229" s="7"/>
      <c r="F229" s="3" t="s">
        <v>19037</v>
      </c>
      <c r="G229" s="3" t="s">
        <v>19038</v>
      </c>
      <c r="H229" s="3" t="s">
        <v>1098</v>
      </c>
      <c r="I229" s="7" t="s">
        <v>1145</v>
      </c>
      <c r="J229" s="3"/>
      <c r="K229" s="3"/>
    </row>
    <row r="230" spans="2:11" ht="15">
      <c r="B230" s="3" t="s">
        <v>6180</v>
      </c>
      <c r="C230" s="3" t="s">
        <v>19039</v>
      </c>
      <c r="D230" s="3" t="s">
        <v>1066</v>
      </c>
      <c r="E230" s="7"/>
      <c r="F230" s="3" t="s">
        <v>19040</v>
      </c>
      <c r="G230" s="3" t="s">
        <v>19041</v>
      </c>
      <c r="H230" s="3" t="s">
        <v>1098</v>
      </c>
      <c r="I230" s="7" t="s">
        <v>1145</v>
      </c>
      <c r="J230" s="3"/>
      <c r="K230" s="3"/>
    </row>
    <row r="231" spans="2:11" ht="15">
      <c r="B231" s="3" t="s">
        <v>6182</v>
      </c>
      <c r="C231" s="3" t="s">
        <v>19042</v>
      </c>
      <c r="D231" s="3" t="s">
        <v>1066</v>
      </c>
      <c r="E231" s="7"/>
      <c r="F231" s="3" t="s">
        <v>19043</v>
      </c>
      <c r="G231" s="3" t="s">
        <v>19044</v>
      </c>
      <c r="H231" s="3" t="s">
        <v>1098</v>
      </c>
      <c r="I231" s="7" t="s">
        <v>1145</v>
      </c>
      <c r="J231" s="3"/>
      <c r="K231" s="3"/>
    </row>
    <row r="232" spans="2:11" ht="15">
      <c r="B232" s="3" t="s">
        <v>6186</v>
      </c>
      <c r="C232" s="3" t="s">
        <v>19045</v>
      </c>
      <c r="D232" s="3" t="s">
        <v>1066</v>
      </c>
      <c r="E232" s="7"/>
      <c r="F232" s="3" t="s">
        <v>19046</v>
      </c>
      <c r="G232" s="3" t="s">
        <v>19047</v>
      </c>
      <c r="H232" s="3" t="s">
        <v>1098</v>
      </c>
      <c r="I232" s="7" t="s">
        <v>1145</v>
      </c>
      <c r="J232" s="3"/>
      <c r="K232" s="3"/>
    </row>
    <row r="233" spans="2:11" ht="15">
      <c r="B233" s="3" t="s">
        <v>6190</v>
      </c>
      <c r="C233" s="3" t="s">
        <v>19048</v>
      </c>
      <c r="D233" s="3" t="s">
        <v>1066</v>
      </c>
      <c r="E233" s="7"/>
      <c r="F233" s="3" t="s">
        <v>19049</v>
      </c>
      <c r="G233" s="3" t="s">
        <v>19050</v>
      </c>
      <c r="H233" s="3" t="s">
        <v>1098</v>
      </c>
      <c r="I233" s="7" t="s">
        <v>1145</v>
      </c>
      <c r="J233" s="3"/>
      <c r="K233" s="3"/>
    </row>
    <row r="234" spans="2:11" ht="15">
      <c r="B234" s="3" t="s">
        <v>6192</v>
      </c>
      <c r="C234" s="3" t="s">
        <v>19051</v>
      </c>
      <c r="D234" s="3" t="s">
        <v>1066</v>
      </c>
      <c r="E234" s="7"/>
      <c r="F234" s="3" t="s">
        <v>19052</v>
      </c>
      <c r="G234" s="3" t="s">
        <v>19053</v>
      </c>
      <c r="H234" s="3" t="s">
        <v>1098</v>
      </c>
      <c r="I234" s="7" t="s">
        <v>1145</v>
      </c>
      <c r="J234" s="3"/>
      <c r="K234" s="3"/>
    </row>
    <row r="235" spans="2:11" ht="15">
      <c r="B235" s="3" t="s">
        <v>6194</v>
      </c>
      <c r="C235" s="3" t="s">
        <v>19054</v>
      </c>
      <c r="D235" s="3" t="s">
        <v>1066</v>
      </c>
      <c r="E235" s="7"/>
      <c r="F235" s="3" t="s">
        <v>19055</v>
      </c>
      <c r="G235" s="3" t="s">
        <v>19056</v>
      </c>
      <c r="H235" s="3" t="s">
        <v>1098</v>
      </c>
      <c r="I235" s="7" t="s">
        <v>1145</v>
      </c>
      <c r="J235" s="3"/>
      <c r="K235" s="3"/>
    </row>
    <row r="236" spans="2:11" ht="15">
      <c r="B236" s="3" t="s">
        <v>6199</v>
      </c>
      <c r="C236" s="3" t="s">
        <v>19057</v>
      </c>
      <c r="D236" s="3" t="s">
        <v>1066</v>
      </c>
      <c r="E236" s="7"/>
      <c r="F236" s="3" t="s">
        <v>19058</v>
      </c>
      <c r="G236" s="3" t="s">
        <v>19059</v>
      </c>
      <c r="H236" s="3" t="s">
        <v>1098</v>
      </c>
      <c r="I236" s="7" t="s">
        <v>1145</v>
      </c>
      <c r="J236" s="3"/>
      <c r="K236" s="3"/>
    </row>
    <row r="237" spans="2:11" ht="15">
      <c r="B237" s="3" t="s">
        <v>6203</v>
      </c>
      <c r="C237" s="3" t="s">
        <v>19060</v>
      </c>
      <c r="D237" s="3" t="s">
        <v>1066</v>
      </c>
      <c r="E237" s="7"/>
      <c r="F237" s="3" t="s">
        <v>19061</v>
      </c>
      <c r="G237" s="3" t="s">
        <v>19062</v>
      </c>
      <c r="H237" s="3" t="s">
        <v>1098</v>
      </c>
      <c r="I237" s="7" t="s">
        <v>1145</v>
      </c>
      <c r="J237" s="3"/>
      <c r="K237" s="3"/>
    </row>
    <row r="238" spans="2:11" ht="15">
      <c r="B238" s="3" t="s">
        <v>6208</v>
      </c>
      <c r="C238" s="3" t="s">
        <v>19063</v>
      </c>
      <c r="D238" s="3" t="s">
        <v>1066</v>
      </c>
      <c r="E238" s="7"/>
      <c r="F238" s="3" t="s">
        <v>19064</v>
      </c>
      <c r="G238" s="3" t="s">
        <v>19065</v>
      </c>
      <c r="H238" s="3" t="s">
        <v>1098</v>
      </c>
      <c r="I238" s="7" t="s">
        <v>1145</v>
      </c>
      <c r="J238" s="3"/>
      <c r="K238" s="3"/>
    </row>
    <row r="239" spans="2:11" ht="15">
      <c r="B239" s="3" t="s">
        <v>6212</v>
      </c>
      <c r="C239" s="3" t="s">
        <v>19066</v>
      </c>
      <c r="D239" s="3" t="s">
        <v>1066</v>
      </c>
      <c r="E239" s="7"/>
      <c r="F239" s="3" t="s">
        <v>19067</v>
      </c>
      <c r="G239" s="3" t="s">
        <v>19068</v>
      </c>
      <c r="H239" s="3" t="s">
        <v>1098</v>
      </c>
      <c r="I239" s="7" t="s">
        <v>1145</v>
      </c>
      <c r="J239" s="3"/>
      <c r="K239" s="3"/>
    </row>
    <row r="240" spans="2:11" ht="15">
      <c r="B240" s="3" t="s">
        <v>6216</v>
      </c>
      <c r="C240" s="3" t="s">
        <v>19069</v>
      </c>
      <c r="D240" s="3" t="s">
        <v>1066</v>
      </c>
      <c r="E240" s="7"/>
      <c r="F240" s="3" t="s">
        <v>19070</v>
      </c>
      <c r="G240" s="3" t="s">
        <v>19071</v>
      </c>
      <c r="H240" s="3" t="s">
        <v>1098</v>
      </c>
      <c r="I240" s="7" t="s">
        <v>1145</v>
      </c>
      <c r="J240" s="3"/>
      <c r="K240" s="3"/>
    </row>
    <row r="241" spans="2:11" ht="15">
      <c r="B241" s="3" t="s">
        <v>6220</v>
      </c>
      <c r="C241" s="3" t="s">
        <v>19072</v>
      </c>
      <c r="D241" s="3" t="s">
        <v>1066</v>
      </c>
      <c r="E241" s="7" t="s">
        <v>1095</v>
      </c>
      <c r="F241" s="3" t="s">
        <v>19073</v>
      </c>
      <c r="G241" s="3" t="s">
        <v>19074</v>
      </c>
      <c r="H241" s="3" t="s">
        <v>19074</v>
      </c>
      <c r="I241" s="7" t="s">
        <v>3776</v>
      </c>
      <c r="J241" s="3"/>
      <c r="K241" s="3"/>
    </row>
    <row r="242" spans="2:11" ht="15">
      <c r="B242" s="3" t="s">
        <v>6224</v>
      </c>
      <c r="C242" s="3" t="s">
        <v>19075</v>
      </c>
      <c r="D242" s="3" t="s">
        <v>1066</v>
      </c>
      <c r="E242" s="7" t="s">
        <v>1095</v>
      </c>
      <c r="F242" s="3" t="s">
        <v>19076</v>
      </c>
      <c r="G242" s="3" t="s">
        <v>19077</v>
      </c>
      <c r="H242" s="3" t="s">
        <v>19077</v>
      </c>
      <c r="I242" s="7" t="s">
        <v>3776</v>
      </c>
      <c r="J242" s="3"/>
      <c r="K242" s="3"/>
    </row>
    <row r="243" spans="2:11" ht="15">
      <c r="B243" s="3" t="s">
        <v>6228</v>
      </c>
      <c r="C243" s="3" t="s">
        <v>19078</v>
      </c>
      <c r="D243" s="3" t="s">
        <v>1066</v>
      </c>
      <c r="E243" s="7" t="s">
        <v>1095</v>
      </c>
      <c r="F243" s="3" t="s">
        <v>19079</v>
      </c>
      <c r="G243" s="3" t="s">
        <v>19080</v>
      </c>
      <c r="H243" s="3" t="s">
        <v>19080</v>
      </c>
      <c r="I243" s="7" t="s">
        <v>3776</v>
      </c>
      <c r="J243" s="3"/>
      <c r="K243" s="3"/>
    </row>
    <row r="244" spans="2:11" ht="15">
      <c r="B244" s="3" t="s">
        <v>6232</v>
      </c>
      <c r="C244" s="3" t="s">
        <v>19081</v>
      </c>
      <c r="D244" s="3" t="s">
        <v>1066</v>
      </c>
      <c r="E244" s="7" t="s">
        <v>1095</v>
      </c>
      <c r="F244" s="3" t="s">
        <v>19082</v>
      </c>
      <c r="G244" s="3" t="s">
        <v>19083</v>
      </c>
      <c r="H244" s="3" t="s">
        <v>19083</v>
      </c>
      <c r="I244" s="7" t="s">
        <v>3776</v>
      </c>
      <c r="J244" s="3"/>
      <c r="K244" s="3"/>
    </row>
    <row r="245" spans="2:11" ht="15">
      <c r="B245" s="3" t="s">
        <v>6236</v>
      </c>
      <c r="C245" s="3" t="s">
        <v>19084</v>
      </c>
      <c r="D245" s="3" t="s">
        <v>1066</v>
      </c>
      <c r="E245" s="7" t="s">
        <v>1095</v>
      </c>
      <c r="F245" s="3" t="s">
        <v>19085</v>
      </c>
      <c r="G245" s="3" t="s">
        <v>19086</v>
      </c>
      <c r="H245" s="3" t="s">
        <v>19086</v>
      </c>
      <c r="I245" s="7" t="s">
        <v>3776</v>
      </c>
      <c r="J245" s="3"/>
      <c r="K245" s="3"/>
    </row>
    <row r="246" spans="2:11" ht="15">
      <c r="B246" s="3" t="s">
        <v>6242</v>
      </c>
      <c r="C246" s="3" t="s">
        <v>19087</v>
      </c>
      <c r="D246" s="3" t="s">
        <v>1066</v>
      </c>
      <c r="E246" s="7" t="s">
        <v>1095</v>
      </c>
      <c r="F246" s="3" t="s">
        <v>19088</v>
      </c>
      <c r="G246" s="3" t="s">
        <v>19089</v>
      </c>
      <c r="H246" s="3" t="s">
        <v>19089</v>
      </c>
      <c r="I246" s="7" t="s">
        <v>3776</v>
      </c>
      <c r="J246" s="3"/>
      <c r="K246" s="3"/>
    </row>
    <row r="247" spans="2:11" ht="15">
      <c r="B247" s="3" t="s">
        <v>6246</v>
      </c>
      <c r="C247" s="3" t="s">
        <v>19090</v>
      </c>
      <c r="D247" s="3" t="s">
        <v>1066</v>
      </c>
      <c r="E247" s="7" t="s">
        <v>1095</v>
      </c>
      <c r="F247" s="3" t="s">
        <v>19091</v>
      </c>
      <c r="G247" s="3" t="s">
        <v>19092</v>
      </c>
      <c r="H247" s="3" t="s">
        <v>19092</v>
      </c>
      <c r="I247" s="7" t="s">
        <v>3776</v>
      </c>
      <c r="J247" s="3"/>
      <c r="K247" s="3"/>
    </row>
    <row r="248" spans="2:11" ht="15">
      <c r="B248" s="3" t="s">
        <v>6250</v>
      </c>
      <c r="C248" s="3" t="s">
        <v>19093</v>
      </c>
      <c r="D248" s="3" t="s">
        <v>1066</v>
      </c>
      <c r="E248" s="7" t="s">
        <v>1095</v>
      </c>
      <c r="F248" s="3" t="s">
        <v>19094</v>
      </c>
      <c r="G248" s="3" t="s">
        <v>19095</v>
      </c>
      <c r="H248" s="3" t="s">
        <v>19095</v>
      </c>
      <c r="I248" s="7" t="s">
        <v>3776</v>
      </c>
      <c r="J248" s="3"/>
      <c r="K248" s="3"/>
    </row>
    <row r="249" spans="2:11" ht="15">
      <c r="B249" s="3" t="s">
        <v>6254</v>
      </c>
      <c r="C249" s="3" t="s">
        <v>19096</v>
      </c>
      <c r="D249" s="3" t="s">
        <v>1066</v>
      </c>
      <c r="E249" s="7" t="s">
        <v>1095</v>
      </c>
      <c r="F249" s="3" t="s">
        <v>19097</v>
      </c>
      <c r="G249" s="3" t="s">
        <v>19098</v>
      </c>
      <c r="H249" s="3" t="s">
        <v>19098</v>
      </c>
      <c r="I249" s="7" t="s">
        <v>3776</v>
      </c>
      <c r="J249" s="3"/>
      <c r="K249" s="3"/>
    </row>
    <row r="250" spans="2:11" ht="15">
      <c r="B250" s="3" t="s">
        <v>6258</v>
      </c>
      <c r="C250" s="3" t="s">
        <v>19099</v>
      </c>
      <c r="D250" s="3" t="s">
        <v>1066</v>
      </c>
      <c r="E250" s="7" t="s">
        <v>1095</v>
      </c>
      <c r="F250" s="3" t="s">
        <v>19100</v>
      </c>
      <c r="G250" s="3" t="s">
        <v>19101</v>
      </c>
      <c r="H250" s="3" t="s">
        <v>19101</v>
      </c>
      <c r="I250" s="7" t="s">
        <v>3776</v>
      </c>
      <c r="J250" s="3"/>
      <c r="K250" s="3"/>
    </row>
    <row r="251" spans="2:11" ht="15">
      <c r="B251" s="3" t="s">
        <v>6262</v>
      </c>
      <c r="C251" s="3" t="s">
        <v>19102</v>
      </c>
      <c r="D251" s="3" t="s">
        <v>1066</v>
      </c>
      <c r="E251" s="7" t="s">
        <v>1095</v>
      </c>
      <c r="F251" s="3" t="s">
        <v>19103</v>
      </c>
      <c r="G251" s="3" t="s">
        <v>19104</v>
      </c>
      <c r="H251" s="3" t="s">
        <v>19104</v>
      </c>
      <c r="I251" s="7" t="s">
        <v>3776</v>
      </c>
      <c r="J251" s="3"/>
      <c r="K251" s="3"/>
    </row>
    <row r="252" spans="2:11" ht="15">
      <c r="B252" s="3" t="s">
        <v>6266</v>
      </c>
      <c r="C252" s="3" t="s">
        <v>19105</v>
      </c>
      <c r="D252" s="3" t="s">
        <v>1066</v>
      </c>
      <c r="E252" s="7" t="s">
        <v>1095</v>
      </c>
      <c r="F252" s="3" t="s">
        <v>19106</v>
      </c>
      <c r="G252" s="3" t="s">
        <v>19107</v>
      </c>
      <c r="H252" s="3" t="s">
        <v>19107</v>
      </c>
      <c r="I252" s="7" t="s">
        <v>3776</v>
      </c>
      <c r="J252" s="3"/>
      <c r="K252" s="3"/>
    </row>
    <row r="253" spans="2:11" ht="15">
      <c r="B253" s="3" t="s">
        <v>6270</v>
      </c>
      <c r="C253" s="3" t="s">
        <v>19108</v>
      </c>
      <c r="D253" s="3" t="s">
        <v>1066</v>
      </c>
      <c r="E253" s="7" t="s">
        <v>1095</v>
      </c>
      <c r="F253" s="3" t="s">
        <v>19109</v>
      </c>
      <c r="G253" s="3" t="s">
        <v>19110</v>
      </c>
      <c r="H253" s="3" t="s">
        <v>19110</v>
      </c>
      <c r="I253" s="7" t="s">
        <v>3776</v>
      </c>
      <c r="J253" s="3"/>
      <c r="K253" s="3"/>
    </row>
    <row r="254" spans="2:11" ht="15">
      <c r="B254" s="3" t="s">
        <v>6275</v>
      </c>
      <c r="C254" s="3" t="s">
        <v>19111</v>
      </c>
      <c r="D254" s="3" t="s">
        <v>1066</v>
      </c>
      <c r="E254" s="7" t="s">
        <v>1095</v>
      </c>
      <c r="F254" s="3" t="s">
        <v>19112</v>
      </c>
      <c r="G254" s="3" t="s">
        <v>19113</v>
      </c>
      <c r="H254" s="3" t="s">
        <v>19113</v>
      </c>
      <c r="I254" s="7" t="s">
        <v>3776</v>
      </c>
      <c r="J254" s="3"/>
      <c r="K254" s="3"/>
    </row>
    <row r="255" spans="2:11" ht="15">
      <c r="B255" s="3" t="s">
        <v>6278</v>
      </c>
      <c r="C255" s="3" t="s">
        <v>19114</v>
      </c>
      <c r="D255" s="3" t="s">
        <v>1066</v>
      </c>
      <c r="E255" s="7" t="s">
        <v>1095</v>
      </c>
      <c r="F255" s="3" t="s">
        <v>19115</v>
      </c>
      <c r="G255" s="3" t="s">
        <v>19116</v>
      </c>
      <c r="H255" s="3" t="s">
        <v>19116</v>
      </c>
      <c r="I255" s="7" t="s">
        <v>3776</v>
      </c>
      <c r="J255" s="3"/>
      <c r="K255" s="3"/>
    </row>
    <row r="256" spans="2:11" ht="15">
      <c r="B256" s="3" t="s">
        <v>6281</v>
      </c>
      <c r="C256" s="3" t="s">
        <v>19117</v>
      </c>
      <c r="D256" s="3" t="s">
        <v>1066</v>
      </c>
      <c r="E256" s="7" t="s">
        <v>1095</v>
      </c>
      <c r="F256" s="3" t="s">
        <v>19118</v>
      </c>
      <c r="G256" s="3" t="s">
        <v>19119</v>
      </c>
      <c r="H256" s="3" t="s">
        <v>19119</v>
      </c>
      <c r="I256" s="7" t="s">
        <v>3776</v>
      </c>
      <c r="J256" s="3"/>
      <c r="K256" s="3"/>
    </row>
    <row r="257" spans="2:11" ht="15">
      <c r="B257" s="3" t="s">
        <v>6285</v>
      </c>
      <c r="C257" s="3" t="s">
        <v>19120</v>
      </c>
      <c r="D257" s="3" t="s">
        <v>1066</v>
      </c>
      <c r="E257" s="7" t="s">
        <v>1095</v>
      </c>
      <c r="F257" s="3" t="s">
        <v>19121</v>
      </c>
      <c r="G257" s="3" t="s">
        <v>19122</v>
      </c>
      <c r="H257" s="3" t="s">
        <v>19122</v>
      </c>
      <c r="I257" s="7" t="s">
        <v>3776</v>
      </c>
      <c r="J257" s="3"/>
      <c r="K257" s="3"/>
    </row>
    <row r="258" spans="2:11" ht="15">
      <c r="B258" s="3" t="s">
        <v>6289</v>
      </c>
      <c r="C258" s="3" t="s">
        <v>19123</v>
      </c>
      <c r="D258" s="3" t="s">
        <v>1066</v>
      </c>
      <c r="E258" s="7" t="s">
        <v>1095</v>
      </c>
      <c r="F258" s="3" t="s">
        <v>19124</v>
      </c>
      <c r="G258" s="3" t="s">
        <v>19125</v>
      </c>
      <c r="H258" s="3" t="s">
        <v>19125</v>
      </c>
      <c r="I258" s="7" t="s">
        <v>3776</v>
      </c>
      <c r="J258" s="3"/>
      <c r="K258" s="3"/>
    </row>
    <row r="259" spans="2:11" ht="15">
      <c r="B259" s="3" t="s">
        <v>6293</v>
      </c>
      <c r="C259" s="3" t="s">
        <v>19126</v>
      </c>
      <c r="D259" s="3" t="s">
        <v>1066</v>
      </c>
      <c r="E259" s="7" t="s">
        <v>1095</v>
      </c>
      <c r="F259" s="3" t="s">
        <v>19127</v>
      </c>
      <c r="G259" s="3" t="s">
        <v>19128</v>
      </c>
      <c r="H259" s="3" t="s">
        <v>19128</v>
      </c>
      <c r="I259" s="7" t="s">
        <v>3776</v>
      </c>
      <c r="J259" s="3"/>
      <c r="K259" s="3"/>
    </row>
    <row r="260" spans="2:11" ht="15">
      <c r="B260" s="3" t="s">
        <v>6048</v>
      </c>
      <c r="C260" s="3" t="s">
        <v>19129</v>
      </c>
      <c r="D260" s="3" t="s">
        <v>1066</v>
      </c>
      <c r="E260" s="7" t="s">
        <v>1095</v>
      </c>
      <c r="F260" s="3" t="s">
        <v>19130</v>
      </c>
      <c r="G260" s="3" t="s">
        <v>19131</v>
      </c>
      <c r="H260" s="3" t="s">
        <v>19131</v>
      </c>
      <c r="I260" s="7" t="s">
        <v>3776</v>
      </c>
      <c r="J260" s="3"/>
      <c r="K260" s="3"/>
    </row>
    <row r="261" spans="2:11" ht="15">
      <c r="B261" s="3" t="s">
        <v>6058</v>
      </c>
      <c r="C261" s="3" t="s">
        <v>19132</v>
      </c>
      <c r="D261" s="3" t="s">
        <v>1066</v>
      </c>
      <c r="E261" s="7" t="s">
        <v>1095</v>
      </c>
      <c r="F261" s="3" t="s">
        <v>19133</v>
      </c>
      <c r="G261" s="3" t="s">
        <v>19134</v>
      </c>
      <c r="H261" s="3" t="s">
        <v>19134</v>
      </c>
      <c r="I261" s="7" t="s">
        <v>3776</v>
      </c>
      <c r="J261" s="3"/>
      <c r="K261" s="3"/>
    </row>
    <row r="262" spans="2:11" ht="15">
      <c r="B262" s="3" t="s">
        <v>6060</v>
      </c>
      <c r="C262" s="3" t="s">
        <v>19135</v>
      </c>
      <c r="D262" s="3" t="s">
        <v>1066</v>
      </c>
      <c r="E262" s="7" t="s">
        <v>1095</v>
      </c>
      <c r="F262" s="3" t="s">
        <v>19136</v>
      </c>
      <c r="G262" s="3" t="s">
        <v>19137</v>
      </c>
      <c r="H262" s="3" t="s">
        <v>19137</v>
      </c>
      <c r="I262" s="7" t="s">
        <v>3776</v>
      </c>
      <c r="J262" s="3"/>
      <c r="K262" s="3"/>
    </row>
    <row r="263" spans="2:11" ht="15">
      <c r="B263" s="3" t="s">
        <v>6074</v>
      </c>
      <c r="C263" s="3" t="s">
        <v>19138</v>
      </c>
      <c r="D263" s="3" t="s">
        <v>1066</v>
      </c>
      <c r="E263" s="7" t="s">
        <v>1095</v>
      </c>
      <c r="F263" s="3" t="s">
        <v>19139</v>
      </c>
      <c r="G263" s="3" t="s">
        <v>19140</v>
      </c>
      <c r="H263" s="3" t="s">
        <v>19140</v>
      </c>
      <c r="I263" s="7" t="s">
        <v>3776</v>
      </c>
      <c r="J263" s="3"/>
      <c r="K263" s="3"/>
    </row>
    <row r="264" spans="2:11" ht="15">
      <c r="B264" s="3" t="s">
        <v>6078</v>
      </c>
      <c r="C264" s="3" t="s">
        <v>19141</v>
      </c>
      <c r="D264" s="3" t="s">
        <v>1066</v>
      </c>
      <c r="E264" s="7" t="s">
        <v>1095</v>
      </c>
      <c r="F264" s="3" t="s">
        <v>19142</v>
      </c>
      <c r="G264" s="3" t="s">
        <v>19143</v>
      </c>
      <c r="H264" s="3" t="s">
        <v>19143</v>
      </c>
      <c r="I264" s="7" t="s">
        <v>3776</v>
      </c>
      <c r="J264" s="3"/>
      <c r="K264" s="3"/>
    </row>
    <row r="265" spans="2:11" ht="15">
      <c r="B265" s="3" t="s">
        <v>6082</v>
      </c>
      <c r="C265" s="3" t="s">
        <v>19144</v>
      </c>
      <c r="D265" s="3" t="s">
        <v>1066</v>
      </c>
      <c r="E265" s="7" t="s">
        <v>1095</v>
      </c>
      <c r="F265" s="3" t="s">
        <v>19145</v>
      </c>
      <c r="G265" s="3" t="s">
        <v>19146</v>
      </c>
      <c r="H265" s="3" t="s">
        <v>19146</v>
      </c>
      <c r="I265" s="7" t="s">
        <v>3776</v>
      </c>
      <c r="J265" s="3"/>
      <c r="K265" s="3"/>
    </row>
    <row r="266" spans="2:11" ht="15">
      <c r="B266" s="3" t="s">
        <v>6096</v>
      </c>
      <c r="C266" s="3" t="s">
        <v>19147</v>
      </c>
      <c r="D266" s="3" t="s">
        <v>1066</v>
      </c>
      <c r="E266" s="7" t="s">
        <v>1095</v>
      </c>
      <c r="F266" s="3" t="s">
        <v>19148</v>
      </c>
      <c r="G266" s="3" t="s">
        <v>19149</v>
      </c>
      <c r="H266" s="3" t="s">
        <v>19149</v>
      </c>
      <c r="I266" s="7" t="s">
        <v>3776</v>
      </c>
      <c r="J266" s="3"/>
      <c r="K266" s="3"/>
    </row>
    <row r="267" spans="2:11" ht="15">
      <c r="B267" s="3" t="s">
        <v>6094</v>
      </c>
      <c r="C267" s="3" t="s">
        <v>19150</v>
      </c>
      <c r="D267" s="3" t="s">
        <v>1066</v>
      </c>
      <c r="E267" s="7" t="s">
        <v>1095</v>
      </c>
      <c r="F267" s="3" t="s">
        <v>19151</v>
      </c>
      <c r="G267" s="3" t="s">
        <v>19152</v>
      </c>
      <c r="H267" s="3" t="s">
        <v>19152</v>
      </c>
      <c r="I267" s="7" t="s">
        <v>3776</v>
      </c>
      <c r="J267" s="3"/>
      <c r="K267" s="3"/>
    </row>
    <row r="268" spans="2:11" ht="15">
      <c r="B268" s="3" t="s">
        <v>6101</v>
      </c>
      <c r="C268" s="3" t="s">
        <v>19153</v>
      </c>
      <c r="D268" s="3" t="s">
        <v>1066</v>
      </c>
      <c r="E268" s="7"/>
      <c r="F268" s="3" t="s">
        <v>19154</v>
      </c>
      <c r="G268" s="3" t="s">
        <v>19155</v>
      </c>
      <c r="H268" s="3" t="s">
        <v>1098</v>
      </c>
      <c r="I268" s="7" t="s">
        <v>3776</v>
      </c>
      <c r="J268" s="3"/>
      <c r="K268" s="3"/>
    </row>
    <row r="269" spans="2:11" ht="15">
      <c r="B269" s="3" t="s">
        <v>6099</v>
      </c>
      <c r="C269" s="3" t="s">
        <v>19156</v>
      </c>
      <c r="D269" s="3" t="s">
        <v>1066</v>
      </c>
      <c r="E269" s="7"/>
      <c r="F269" s="3" t="s">
        <v>19157</v>
      </c>
      <c r="G269" s="3" t="s">
        <v>19158</v>
      </c>
      <c r="H269" s="3" t="s">
        <v>1098</v>
      </c>
      <c r="I269" s="7" t="s">
        <v>3776</v>
      </c>
      <c r="J269" s="3"/>
      <c r="K269" s="3"/>
    </row>
    <row r="270" spans="2:11" ht="15">
      <c r="B270" s="3" t="s">
        <v>6297</v>
      </c>
      <c r="C270" s="3" t="s">
        <v>19159</v>
      </c>
      <c r="D270" s="3" t="s">
        <v>1066</v>
      </c>
      <c r="E270" s="7"/>
      <c r="F270" s="3" t="s">
        <v>19160</v>
      </c>
      <c r="G270" s="3" t="s">
        <v>19161</v>
      </c>
      <c r="H270" s="3" t="s">
        <v>1098</v>
      </c>
      <c r="I270" s="7" t="s">
        <v>3776</v>
      </c>
      <c r="J270" s="3"/>
      <c r="K270" s="3"/>
    </row>
    <row r="271" spans="2:11" ht="15">
      <c r="B271" s="3" t="s">
        <v>6301</v>
      </c>
      <c r="C271" s="3" t="s">
        <v>19162</v>
      </c>
      <c r="D271" s="3" t="s">
        <v>1066</v>
      </c>
      <c r="E271" s="7"/>
      <c r="F271" s="3" t="s">
        <v>19163</v>
      </c>
      <c r="G271" s="3" t="s">
        <v>19164</v>
      </c>
      <c r="H271" s="3" t="s">
        <v>1098</v>
      </c>
      <c r="I271" s="7" t="s">
        <v>3776</v>
      </c>
      <c r="J271" s="3"/>
      <c r="K271" s="3"/>
    </row>
    <row r="272" spans="2:11" ht="15">
      <c r="B272" s="3" t="s">
        <v>6305</v>
      </c>
      <c r="C272" s="3" t="s">
        <v>19165</v>
      </c>
      <c r="D272" s="3" t="s">
        <v>1066</v>
      </c>
      <c r="E272" s="7"/>
      <c r="F272" s="3" t="s">
        <v>19166</v>
      </c>
      <c r="G272" s="3" t="s">
        <v>19167</v>
      </c>
      <c r="H272" s="3" t="s">
        <v>1098</v>
      </c>
      <c r="I272" s="7" t="s">
        <v>3776</v>
      </c>
      <c r="J272" s="3"/>
      <c r="K272" s="3"/>
    </row>
    <row r="273" spans="2:11" ht="15">
      <c r="B273" s="3" t="s">
        <v>6051</v>
      </c>
      <c r="C273" s="3" t="s">
        <v>19168</v>
      </c>
      <c r="D273" s="3" t="s">
        <v>1066</v>
      </c>
      <c r="E273" s="7"/>
      <c r="F273" s="3" t="s">
        <v>19169</v>
      </c>
      <c r="G273" s="3" t="s">
        <v>19170</v>
      </c>
      <c r="H273" s="3" t="s">
        <v>1098</v>
      </c>
      <c r="I273" s="7" t="s">
        <v>3776</v>
      </c>
      <c r="J273" s="3"/>
      <c r="K273" s="3"/>
    </row>
    <row r="274" spans="2:11" ht="15">
      <c r="B274" s="3" t="s">
        <v>6064</v>
      </c>
      <c r="C274" s="3" t="s">
        <v>19171</v>
      </c>
      <c r="D274" s="3" t="s">
        <v>1066</v>
      </c>
      <c r="E274" s="7"/>
      <c r="F274" s="3" t="s">
        <v>19172</v>
      </c>
      <c r="G274" s="3" t="s">
        <v>19173</v>
      </c>
      <c r="H274" s="3" t="s">
        <v>1098</v>
      </c>
      <c r="I274" s="7" t="s">
        <v>3776</v>
      </c>
      <c r="J274" s="3"/>
      <c r="K274" s="3"/>
    </row>
    <row r="275" spans="2:11" ht="15">
      <c r="B275" s="3" t="s">
        <v>6068</v>
      </c>
      <c r="C275" s="3" t="s">
        <v>19174</v>
      </c>
      <c r="D275" s="3" t="s">
        <v>1066</v>
      </c>
      <c r="E275" s="7"/>
      <c r="F275" s="3" t="s">
        <v>19175</v>
      </c>
      <c r="G275" s="3" t="s">
        <v>19176</v>
      </c>
      <c r="H275" s="3" t="s">
        <v>1098</v>
      </c>
      <c r="I275" s="7" t="s">
        <v>3776</v>
      </c>
      <c r="J275" s="3"/>
      <c r="K275" s="3"/>
    </row>
    <row r="276" spans="2:11" ht="15">
      <c r="B276" s="3" t="s">
        <v>6090</v>
      </c>
      <c r="C276" s="3" t="s">
        <v>19177</v>
      </c>
      <c r="D276" s="3" t="s">
        <v>1066</v>
      </c>
      <c r="E276" s="7"/>
      <c r="F276" s="3" t="s">
        <v>19178</v>
      </c>
      <c r="G276" s="3" t="s">
        <v>19179</v>
      </c>
      <c r="H276" s="3" t="s">
        <v>1098</v>
      </c>
      <c r="I276" s="7" t="s">
        <v>3776</v>
      </c>
      <c r="J276" s="3"/>
      <c r="K276" s="3"/>
    </row>
    <row r="277" spans="2:11" ht="15">
      <c r="B277" s="3" t="s">
        <v>6086</v>
      </c>
      <c r="C277" s="3" t="s">
        <v>19180</v>
      </c>
      <c r="D277" s="3" t="s">
        <v>1066</v>
      </c>
      <c r="E277" s="7"/>
      <c r="F277" s="3" t="s">
        <v>19181</v>
      </c>
      <c r="G277" s="3" t="s">
        <v>19182</v>
      </c>
      <c r="H277" s="3" t="s">
        <v>1098</v>
      </c>
      <c r="I277" s="7" t="s">
        <v>3776</v>
      </c>
      <c r="J277" s="3"/>
      <c r="K277" s="3"/>
    </row>
    <row r="278" spans="2:11" ht="15">
      <c r="B278" s="3" t="s">
        <v>6107</v>
      </c>
      <c r="C278" s="3" t="s">
        <v>19183</v>
      </c>
      <c r="D278" s="3" t="s">
        <v>1066</v>
      </c>
      <c r="E278" s="7"/>
      <c r="F278" s="3" t="s">
        <v>19184</v>
      </c>
      <c r="G278" s="3" t="s">
        <v>19185</v>
      </c>
      <c r="H278" s="3" t="s">
        <v>1098</v>
      </c>
      <c r="I278" s="7" t="s">
        <v>3776</v>
      </c>
      <c r="J278" s="3"/>
      <c r="K278" s="3"/>
    </row>
    <row r="279" spans="2:11" ht="15">
      <c r="B279" s="3" t="s">
        <v>6103</v>
      </c>
      <c r="C279" s="3" t="s">
        <v>19186</v>
      </c>
      <c r="D279" s="3" t="s">
        <v>1066</v>
      </c>
      <c r="E279" s="7"/>
      <c r="F279" s="3" t="s">
        <v>19187</v>
      </c>
      <c r="G279" s="3" t="s">
        <v>19188</v>
      </c>
      <c r="H279" s="3" t="s">
        <v>1098</v>
      </c>
      <c r="I279" s="7" t="s">
        <v>3776</v>
      </c>
      <c r="J279" s="3"/>
      <c r="K279" s="3"/>
    </row>
    <row r="280" spans="2:11" ht="15">
      <c r="B280" s="3" t="s">
        <v>6113</v>
      </c>
      <c r="C280" s="3" t="s">
        <v>19189</v>
      </c>
      <c r="D280" s="3" t="s">
        <v>1066</v>
      </c>
      <c r="E280" s="7"/>
      <c r="F280" s="3" t="s">
        <v>19190</v>
      </c>
      <c r="G280" s="3" t="s">
        <v>19191</v>
      </c>
      <c r="H280" s="3" t="s">
        <v>1098</v>
      </c>
      <c r="I280" s="7" t="s">
        <v>3776</v>
      </c>
      <c r="J280" s="3"/>
      <c r="K280" s="3"/>
    </row>
    <row r="281" spans="2:11" ht="15">
      <c r="B281" s="3" t="s">
        <v>6109</v>
      </c>
      <c r="C281" s="3" t="s">
        <v>19192</v>
      </c>
      <c r="D281" s="3" t="s">
        <v>1066</v>
      </c>
      <c r="E281" s="7"/>
      <c r="F281" s="3" t="s">
        <v>19193</v>
      </c>
      <c r="G281" s="3" t="s">
        <v>19194</v>
      </c>
      <c r="H281" s="3" t="s">
        <v>1098</v>
      </c>
      <c r="I281" s="7" t="s">
        <v>3776</v>
      </c>
      <c r="J281" s="3"/>
      <c r="K281" s="3"/>
    </row>
    <row r="282" spans="2:11" ht="15">
      <c r="B282" s="3" t="s">
        <v>6309</v>
      </c>
      <c r="C282" s="3" t="s">
        <v>19195</v>
      </c>
      <c r="D282" s="3" t="s">
        <v>1066</v>
      </c>
      <c r="E282" s="7"/>
      <c r="F282" s="3" t="s">
        <v>19196</v>
      </c>
      <c r="G282" s="3" t="s">
        <v>19197</v>
      </c>
      <c r="H282" s="3" t="s">
        <v>1098</v>
      </c>
      <c r="I282" s="7" t="s">
        <v>3776</v>
      </c>
      <c r="J282" s="3"/>
      <c r="K282" s="3"/>
    </row>
    <row r="283" spans="2:11" ht="15">
      <c r="B283" s="3" t="s">
        <v>6313</v>
      </c>
      <c r="C283" s="3" t="s">
        <v>19198</v>
      </c>
      <c r="D283" s="3" t="s">
        <v>1066</v>
      </c>
      <c r="E283" s="7"/>
      <c r="F283" s="3" t="s">
        <v>19199</v>
      </c>
      <c r="G283" s="3" t="s">
        <v>19200</v>
      </c>
      <c r="H283" s="3" t="s">
        <v>1098</v>
      </c>
      <c r="I283" s="7" t="s">
        <v>3776</v>
      </c>
      <c r="J283" s="3"/>
      <c r="K283" s="3"/>
    </row>
    <row r="284" spans="2:11" ht="15">
      <c r="B284" s="3" t="s">
        <v>6317</v>
      </c>
      <c r="C284" s="3" t="s">
        <v>19201</v>
      </c>
      <c r="D284" s="3" t="s">
        <v>1066</v>
      </c>
      <c r="E284" s="7"/>
      <c r="F284" s="3" t="s">
        <v>19202</v>
      </c>
      <c r="G284" s="3" t="s">
        <v>19203</v>
      </c>
      <c r="H284" s="3" t="s">
        <v>1098</v>
      </c>
      <c r="I284" s="7" t="s">
        <v>3776</v>
      </c>
      <c r="J284" s="3"/>
      <c r="K284" s="3"/>
    </row>
    <row r="285" spans="2:11" ht="15">
      <c r="B285" s="3" t="s">
        <v>6321</v>
      </c>
      <c r="C285" s="3" t="s">
        <v>19204</v>
      </c>
      <c r="D285" s="3" t="s">
        <v>1066</v>
      </c>
      <c r="E285" s="7"/>
      <c r="F285" s="3" t="s">
        <v>19205</v>
      </c>
      <c r="G285" s="3" t="s">
        <v>19206</v>
      </c>
      <c r="H285" s="3" t="s">
        <v>1098</v>
      </c>
      <c r="I285" s="7" t="s">
        <v>3776</v>
      </c>
      <c r="J285" s="3"/>
      <c r="K285" s="3"/>
    </row>
    <row r="286" spans="2:11" ht="15">
      <c r="B286" s="3" t="s">
        <v>6325</v>
      </c>
      <c r="C286" s="3" t="s">
        <v>19207</v>
      </c>
      <c r="D286" s="3" t="s">
        <v>1066</v>
      </c>
      <c r="E286" s="7"/>
      <c r="F286" s="3" t="s">
        <v>19208</v>
      </c>
      <c r="G286" s="3" t="s">
        <v>19209</v>
      </c>
      <c r="H286" s="3" t="s">
        <v>1098</v>
      </c>
      <c r="I286" s="7" t="s">
        <v>3776</v>
      </c>
      <c r="J286" s="3"/>
      <c r="K286" s="3"/>
    </row>
    <row r="287" spans="2:11" ht="15">
      <c r="B287" s="3" t="s">
        <v>6329</v>
      </c>
      <c r="C287" s="3" t="s">
        <v>19210</v>
      </c>
      <c r="D287" s="3" t="s">
        <v>1066</v>
      </c>
      <c r="E287" s="7" t="s">
        <v>1095</v>
      </c>
      <c r="F287" s="3" t="s">
        <v>19211</v>
      </c>
      <c r="G287" s="3" t="s">
        <v>19212</v>
      </c>
      <c r="H287" s="3" t="s">
        <v>19212</v>
      </c>
      <c r="I287" s="7" t="s">
        <v>1054</v>
      </c>
      <c r="J287" s="3"/>
      <c r="K287" s="3"/>
    </row>
    <row r="288" spans="2:11" ht="15">
      <c r="B288" s="3" t="s">
        <v>6333</v>
      </c>
      <c r="C288" s="3" t="s">
        <v>19213</v>
      </c>
      <c r="D288" s="3" t="s">
        <v>1066</v>
      </c>
      <c r="E288" s="7" t="s">
        <v>1095</v>
      </c>
      <c r="F288" s="3" t="s">
        <v>19214</v>
      </c>
      <c r="G288" s="3" t="s">
        <v>19215</v>
      </c>
      <c r="H288" s="3" t="s">
        <v>19215</v>
      </c>
      <c r="I288" s="7" t="s">
        <v>1054</v>
      </c>
      <c r="J288" s="3"/>
      <c r="K288" s="3"/>
    </row>
    <row r="289" spans="2:11" ht="15">
      <c r="B289" s="3" t="s">
        <v>6338</v>
      </c>
      <c r="C289" s="3" t="s">
        <v>19216</v>
      </c>
      <c r="D289" s="3" t="s">
        <v>1066</v>
      </c>
      <c r="E289" s="7" t="s">
        <v>1095</v>
      </c>
      <c r="F289" s="3" t="s">
        <v>19217</v>
      </c>
      <c r="G289" s="3" t="s">
        <v>19218</v>
      </c>
      <c r="H289" s="3" t="s">
        <v>19218</v>
      </c>
      <c r="I289" s="7" t="s">
        <v>1054</v>
      </c>
      <c r="J289" s="3"/>
      <c r="K289" s="3"/>
    </row>
    <row r="290" spans="2:11" ht="15">
      <c r="B290" s="3" t="s">
        <v>6342</v>
      </c>
      <c r="C290" s="3" t="s">
        <v>19219</v>
      </c>
      <c r="D290" s="3" t="s">
        <v>1066</v>
      </c>
      <c r="E290" s="7" t="s">
        <v>1095</v>
      </c>
      <c r="F290" s="3" t="s">
        <v>19220</v>
      </c>
      <c r="G290" s="3" t="s">
        <v>19221</v>
      </c>
      <c r="H290" s="3" t="s">
        <v>19221</v>
      </c>
      <c r="I290" s="7" t="s">
        <v>1054</v>
      </c>
      <c r="J290" s="3"/>
      <c r="K290" s="3"/>
    </row>
    <row r="291" spans="2:11" ht="15">
      <c r="B291" s="3" t="s">
        <v>6346</v>
      </c>
      <c r="C291" s="3" t="s">
        <v>19222</v>
      </c>
      <c r="D291" s="3" t="s">
        <v>1066</v>
      </c>
      <c r="E291" s="7" t="s">
        <v>1095</v>
      </c>
      <c r="F291" s="3" t="s">
        <v>19223</v>
      </c>
      <c r="G291" s="3" t="s">
        <v>19224</v>
      </c>
      <c r="H291" s="3" t="s">
        <v>19224</v>
      </c>
      <c r="I291" s="7" t="s">
        <v>1054</v>
      </c>
      <c r="J291" s="3"/>
      <c r="K291" s="3"/>
    </row>
    <row r="292" spans="2:11" ht="15">
      <c r="B292" s="3" t="s">
        <v>6350</v>
      </c>
      <c r="C292" s="3" t="s">
        <v>19225</v>
      </c>
      <c r="D292" s="3" t="s">
        <v>1066</v>
      </c>
      <c r="E292" s="7" t="s">
        <v>1095</v>
      </c>
      <c r="F292" s="3" t="s">
        <v>19226</v>
      </c>
      <c r="G292" s="3" t="s">
        <v>19227</v>
      </c>
      <c r="H292" s="3" t="s">
        <v>19227</v>
      </c>
      <c r="I292" s="7" t="s">
        <v>1054</v>
      </c>
      <c r="J292" s="3"/>
      <c r="K292" s="3"/>
    </row>
    <row r="293" spans="2:11" ht="15">
      <c r="B293" s="3" t="s">
        <v>6354</v>
      </c>
      <c r="C293" s="3" t="s">
        <v>19228</v>
      </c>
      <c r="D293" s="3" t="s">
        <v>1066</v>
      </c>
      <c r="E293" s="7" t="s">
        <v>1095</v>
      </c>
      <c r="F293" s="3" t="s">
        <v>19229</v>
      </c>
      <c r="G293" s="3" t="s">
        <v>19230</v>
      </c>
      <c r="H293" s="3" t="s">
        <v>19230</v>
      </c>
      <c r="I293" s="7" t="s">
        <v>1054</v>
      </c>
      <c r="J293" s="3"/>
      <c r="K293" s="3"/>
    </row>
    <row r="294" spans="2:11" ht="15">
      <c r="B294" s="3" t="s">
        <v>6358</v>
      </c>
      <c r="C294" s="3" t="s">
        <v>19231</v>
      </c>
      <c r="D294" s="3" t="s">
        <v>1066</v>
      </c>
      <c r="E294" s="7" t="s">
        <v>1095</v>
      </c>
      <c r="F294" s="3" t="s">
        <v>19232</v>
      </c>
      <c r="G294" s="3" t="s">
        <v>19233</v>
      </c>
      <c r="H294" s="3" t="s">
        <v>19233</v>
      </c>
      <c r="I294" s="7" t="s">
        <v>1054</v>
      </c>
      <c r="J294" s="3"/>
      <c r="K294" s="3"/>
    </row>
    <row r="295" spans="2:11" ht="15">
      <c r="B295" s="3" t="s">
        <v>6362</v>
      </c>
      <c r="C295" s="3" t="s">
        <v>19234</v>
      </c>
      <c r="D295" s="3" t="s">
        <v>1066</v>
      </c>
      <c r="E295" s="7" t="s">
        <v>1095</v>
      </c>
      <c r="F295" s="3" t="s">
        <v>19235</v>
      </c>
      <c r="G295" s="3" t="s">
        <v>19236</v>
      </c>
      <c r="H295" s="3" t="s">
        <v>19236</v>
      </c>
      <c r="I295" s="7" t="s">
        <v>1054</v>
      </c>
      <c r="J295" s="3"/>
      <c r="K295" s="3"/>
    </row>
    <row r="296" spans="2:11" ht="15">
      <c r="B296" s="3" t="s">
        <v>6366</v>
      </c>
      <c r="C296" s="3" t="s">
        <v>19237</v>
      </c>
      <c r="D296" s="3" t="s">
        <v>1066</v>
      </c>
      <c r="E296" s="7" t="s">
        <v>1095</v>
      </c>
      <c r="F296" s="3" t="s">
        <v>19238</v>
      </c>
      <c r="G296" s="3" t="s">
        <v>19239</v>
      </c>
      <c r="H296" s="3" t="s">
        <v>19239</v>
      </c>
      <c r="I296" s="7" t="s">
        <v>1054</v>
      </c>
      <c r="J296" s="3"/>
      <c r="K296" s="3"/>
    </row>
    <row r="297" spans="2:11" ht="15">
      <c r="B297" s="3" t="s">
        <v>6370</v>
      </c>
      <c r="C297" s="3" t="s">
        <v>19240</v>
      </c>
      <c r="D297" s="3" t="s">
        <v>1066</v>
      </c>
      <c r="E297" s="7" t="s">
        <v>1095</v>
      </c>
      <c r="F297" s="3" t="s">
        <v>19241</v>
      </c>
      <c r="G297" s="3" t="s">
        <v>19242</v>
      </c>
      <c r="H297" s="3" t="s">
        <v>19242</v>
      </c>
      <c r="I297" s="7" t="s">
        <v>1054</v>
      </c>
      <c r="J297" s="3"/>
      <c r="K297" s="3"/>
    </row>
    <row r="298" spans="2:11" ht="15">
      <c r="B298" s="3" t="s">
        <v>6374</v>
      </c>
      <c r="C298" s="3" t="s">
        <v>19243</v>
      </c>
      <c r="D298" s="3" t="s">
        <v>1066</v>
      </c>
      <c r="E298" s="7" t="s">
        <v>1095</v>
      </c>
      <c r="F298" s="3" t="s">
        <v>19244</v>
      </c>
      <c r="G298" s="3" t="s">
        <v>19245</v>
      </c>
      <c r="H298" s="3" t="s">
        <v>19245</v>
      </c>
      <c r="I298" s="7" t="s">
        <v>1054</v>
      </c>
      <c r="J298" s="3"/>
      <c r="K298" s="3"/>
    </row>
    <row r="299" spans="2:11" ht="15">
      <c r="B299" s="3" t="s">
        <v>6376</v>
      </c>
      <c r="C299" s="3" t="s">
        <v>19246</v>
      </c>
      <c r="D299" s="3" t="s">
        <v>1066</v>
      </c>
      <c r="E299" s="7" t="s">
        <v>1095</v>
      </c>
      <c r="F299" s="3" t="s">
        <v>19247</v>
      </c>
      <c r="G299" s="3" t="s">
        <v>19248</v>
      </c>
      <c r="H299" s="3" t="s">
        <v>19248</v>
      </c>
      <c r="I299" s="7" t="s">
        <v>1054</v>
      </c>
      <c r="J299" s="3"/>
      <c r="K299" s="3"/>
    </row>
    <row r="300" spans="2:11" ht="15">
      <c r="B300" s="3" t="s">
        <v>6380</v>
      </c>
      <c r="C300" s="3" t="s">
        <v>19249</v>
      </c>
      <c r="D300" s="3" t="s">
        <v>1066</v>
      </c>
      <c r="E300" s="7" t="s">
        <v>1095</v>
      </c>
      <c r="F300" s="3" t="s">
        <v>19250</v>
      </c>
      <c r="G300" s="3" t="s">
        <v>19251</v>
      </c>
      <c r="H300" s="3" t="s">
        <v>19251</v>
      </c>
      <c r="I300" s="7" t="s">
        <v>1054</v>
      </c>
      <c r="J300" s="3"/>
      <c r="K300" s="3"/>
    </row>
    <row r="301" spans="2:11" ht="15">
      <c r="B301" s="3" t="s">
        <v>10358</v>
      </c>
      <c r="C301" s="3" t="s">
        <v>19252</v>
      </c>
      <c r="D301" s="3" t="s">
        <v>1066</v>
      </c>
      <c r="E301" s="7" t="s">
        <v>1095</v>
      </c>
      <c r="F301" s="3" t="s">
        <v>19253</v>
      </c>
      <c r="G301" s="3" t="s">
        <v>19254</v>
      </c>
      <c r="H301" s="3" t="s">
        <v>19254</v>
      </c>
      <c r="I301" s="7" t="s">
        <v>1054</v>
      </c>
      <c r="J301" s="3"/>
      <c r="K301" s="3"/>
    </row>
    <row r="302" spans="2:11" ht="15">
      <c r="B302" s="3" t="s">
        <v>10360</v>
      </c>
      <c r="C302" s="3" t="s">
        <v>19255</v>
      </c>
      <c r="D302" s="3" t="s">
        <v>1066</v>
      </c>
      <c r="E302" s="7" t="s">
        <v>1095</v>
      </c>
      <c r="F302" s="3" t="s">
        <v>19256</v>
      </c>
      <c r="G302" s="3" t="s">
        <v>19257</v>
      </c>
      <c r="H302" s="3" t="s">
        <v>19257</v>
      </c>
      <c r="I302" s="7" t="s">
        <v>1054</v>
      </c>
      <c r="J302" s="3"/>
      <c r="K302" s="3"/>
    </row>
    <row r="303" spans="2:11" ht="15">
      <c r="B303" s="3" t="s">
        <v>10362</v>
      </c>
      <c r="C303" s="3" t="s">
        <v>19258</v>
      </c>
      <c r="D303" s="3" t="s">
        <v>1066</v>
      </c>
      <c r="E303" s="7" t="s">
        <v>1095</v>
      </c>
      <c r="F303" s="3" t="s">
        <v>19259</v>
      </c>
      <c r="G303" s="3" t="s">
        <v>19260</v>
      </c>
      <c r="H303" s="3" t="s">
        <v>19260</v>
      </c>
      <c r="I303" s="7" t="s">
        <v>1054</v>
      </c>
      <c r="J303" s="3"/>
      <c r="K303" s="3"/>
    </row>
    <row r="304" spans="2:11" ht="15">
      <c r="B304" s="3" t="s">
        <v>10364</v>
      </c>
      <c r="C304" s="3" t="s">
        <v>19261</v>
      </c>
      <c r="D304" s="3" t="s">
        <v>1066</v>
      </c>
      <c r="E304" s="7" t="s">
        <v>1095</v>
      </c>
      <c r="F304" s="3" t="s">
        <v>19262</v>
      </c>
      <c r="G304" s="3" t="s">
        <v>19263</v>
      </c>
      <c r="H304" s="3" t="s">
        <v>19263</v>
      </c>
      <c r="I304" s="7" t="s">
        <v>1054</v>
      </c>
      <c r="J304" s="3"/>
      <c r="K304" s="3"/>
    </row>
    <row r="305" spans="2:11" ht="15">
      <c r="B305" s="3" t="s">
        <v>10366</v>
      </c>
      <c r="C305" s="3" t="s">
        <v>19264</v>
      </c>
      <c r="D305" s="3" t="s">
        <v>1066</v>
      </c>
      <c r="E305" s="7" t="s">
        <v>1095</v>
      </c>
      <c r="F305" s="3" t="s">
        <v>19265</v>
      </c>
      <c r="G305" s="3" t="s">
        <v>19266</v>
      </c>
      <c r="H305" s="3" t="s">
        <v>19266</v>
      </c>
      <c r="I305" s="7"/>
      <c r="J305" s="3"/>
      <c r="K305" s="3"/>
    </row>
    <row r="306" spans="2:11" ht="15">
      <c r="B306" s="3" t="s">
        <v>10368</v>
      </c>
      <c r="C306" s="3" t="s">
        <v>19267</v>
      </c>
      <c r="D306" s="3" t="s">
        <v>1066</v>
      </c>
      <c r="E306" s="7" t="s">
        <v>1095</v>
      </c>
      <c r="F306" s="3" t="s">
        <v>19268</v>
      </c>
      <c r="G306" s="3" t="s">
        <v>19269</v>
      </c>
      <c r="H306" s="3" t="s">
        <v>19269</v>
      </c>
      <c r="I306" s="7" t="s">
        <v>1054</v>
      </c>
      <c r="J306" s="3"/>
      <c r="K306" s="3"/>
    </row>
    <row r="307" spans="2:11" ht="15">
      <c r="B307" s="3" t="s">
        <v>10370</v>
      </c>
      <c r="C307" s="3" t="s">
        <v>19270</v>
      </c>
      <c r="D307" s="3" t="s">
        <v>1066</v>
      </c>
      <c r="E307" s="7" t="s">
        <v>1095</v>
      </c>
      <c r="F307" s="3" t="s">
        <v>19271</v>
      </c>
      <c r="G307" s="3" t="s">
        <v>19272</v>
      </c>
      <c r="H307" s="3" t="s">
        <v>19272</v>
      </c>
      <c r="I307" s="7" t="s">
        <v>3776</v>
      </c>
      <c r="J307" s="3"/>
      <c r="K307" s="3"/>
    </row>
    <row r="308" spans="2:11" ht="15">
      <c r="B308" s="3" t="s">
        <v>10372</v>
      </c>
      <c r="C308" s="3" t="s">
        <v>19273</v>
      </c>
      <c r="D308" s="3" t="s">
        <v>1066</v>
      </c>
      <c r="E308" s="7" t="s">
        <v>1095</v>
      </c>
      <c r="F308" s="3" t="s">
        <v>19274</v>
      </c>
      <c r="G308" s="3" t="s">
        <v>19275</v>
      </c>
      <c r="H308" s="3" t="s">
        <v>19275</v>
      </c>
      <c r="I308" s="7" t="s">
        <v>3776</v>
      </c>
      <c r="J308" s="3"/>
      <c r="K308" s="3"/>
    </row>
    <row r="309" spans="2:11" ht="15">
      <c r="B309" s="3" t="s">
        <v>10374</v>
      </c>
      <c r="C309" s="3" t="s">
        <v>19276</v>
      </c>
      <c r="D309" s="3" t="s">
        <v>1066</v>
      </c>
      <c r="E309" s="7" t="s">
        <v>1095</v>
      </c>
      <c r="F309" s="3" t="s">
        <v>19277</v>
      </c>
      <c r="G309" s="3" t="s">
        <v>19278</v>
      </c>
      <c r="H309" s="3" t="s">
        <v>19278</v>
      </c>
      <c r="I309" s="7" t="s">
        <v>3776</v>
      </c>
      <c r="J309" s="3"/>
      <c r="K309" s="3"/>
    </row>
    <row r="310" spans="2:11" ht="15">
      <c r="B310" s="3" t="s">
        <v>10376</v>
      </c>
      <c r="C310" s="3" t="s">
        <v>19279</v>
      </c>
      <c r="D310" s="3" t="s">
        <v>1066</v>
      </c>
      <c r="E310" s="7" t="s">
        <v>1095</v>
      </c>
      <c r="F310" s="3" t="s">
        <v>19280</v>
      </c>
      <c r="G310" s="3" t="s">
        <v>19281</v>
      </c>
      <c r="H310" s="3" t="s">
        <v>19281</v>
      </c>
      <c r="I310" s="7" t="s">
        <v>3776</v>
      </c>
      <c r="J310" s="3"/>
      <c r="K310" s="3"/>
    </row>
    <row r="311" spans="2:11" ht="15">
      <c r="B311" s="3" t="s">
        <v>10378</v>
      </c>
      <c r="C311" s="3" t="s">
        <v>19282</v>
      </c>
      <c r="D311" s="3" t="s">
        <v>1066</v>
      </c>
      <c r="E311" s="7" t="s">
        <v>1095</v>
      </c>
      <c r="F311" s="3" t="s">
        <v>19283</v>
      </c>
      <c r="G311" s="3" t="s">
        <v>19284</v>
      </c>
      <c r="H311" s="3" t="s">
        <v>19284</v>
      </c>
      <c r="I311" s="7" t="s">
        <v>3776</v>
      </c>
      <c r="J311" s="3"/>
      <c r="K311" s="3"/>
    </row>
    <row r="312" spans="2:11" ht="15">
      <c r="B312" s="3" t="s">
        <v>19285</v>
      </c>
      <c r="C312" s="3" t="s">
        <v>19286</v>
      </c>
      <c r="D312" s="3" t="s">
        <v>1066</v>
      </c>
      <c r="E312" s="7" t="s">
        <v>1095</v>
      </c>
      <c r="F312" s="3" t="s">
        <v>19287</v>
      </c>
      <c r="G312" s="3" t="s">
        <v>19288</v>
      </c>
      <c r="H312" s="3" t="s">
        <v>19288</v>
      </c>
      <c r="I312" s="7" t="s">
        <v>3776</v>
      </c>
      <c r="J312" s="3"/>
      <c r="K312" s="3"/>
    </row>
    <row r="313" spans="2:11" ht="15">
      <c r="B313" s="3" t="s">
        <v>19289</v>
      </c>
      <c r="C313" s="3" t="s">
        <v>19290</v>
      </c>
      <c r="D313" s="3" t="s">
        <v>1066</v>
      </c>
      <c r="E313" s="7" t="s">
        <v>1095</v>
      </c>
      <c r="F313" s="3" t="s">
        <v>19291</v>
      </c>
      <c r="G313" s="3" t="s">
        <v>19292</v>
      </c>
      <c r="H313" s="3" t="s">
        <v>19292</v>
      </c>
      <c r="I313" s="7" t="s">
        <v>3776</v>
      </c>
      <c r="J313" s="3"/>
      <c r="K313" s="3"/>
    </row>
    <row r="314" spans="2:11" ht="15">
      <c r="B314" s="3" t="s">
        <v>19293</v>
      </c>
      <c r="C314" s="3" t="s">
        <v>19294</v>
      </c>
      <c r="D314" s="3" t="s">
        <v>1066</v>
      </c>
      <c r="E314" s="7" t="s">
        <v>1095</v>
      </c>
      <c r="F314" s="3" t="s">
        <v>19295</v>
      </c>
      <c r="G314" s="3" t="s">
        <v>19296</v>
      </c>
      <c r="H314" s="3" t="s">
        <v>19296</v>
      </c>
      <c r="I314" s="7" t="s">
        <v>3776</v>
      </c>
      <c r="J314" s="3"/>
      <c r="K314" s="3"/>
    </row>
    <row r="315" spans="2:11" ht="15">
      <c r="B315" s="3" t="s">
        <v>19297</v>
      </c>
      <c r="C315" s="3" t="s">
        <v>19298</v>
      </c>
      <c r="D315" s="3" t="s">
        <v>1066</v>
      </c>
      <c r="E315" s="7" t="s">
        <v>1095</v>
      </c>
      <c r="F315" s="3" t="s">
        <v>19299</v>
      </c>
      <c r="G315" s="3" t="s">
        <v>19300</v>
      </c>
      <c r="H315" s="3" t="s">
        <v>19300</v>
      </c>
      <c r="I315" s="7" t="s">
        <v>3776</v>
      </c>
      <c r="J315" s="3"/>
      <c r="K315" s="3"/>
    </row>
    <row r="316" spans="2:11" ht="15">
      <c r="B316" s="3" t="s">
        <v>19301</v>
      </c>
      <c r="C316" s="3" t="s">
        <v>19302</v>
      </c>
      <c r="D316" s="3" t="s">
        <v>1066</v>
      </c>
      <c r="E316" s="7" t="s">
        <v>1095</v>
      </c>
      <c r="F316" s="3" t="s">
        <v>19303</v>
      </c>
      <c r="G316" s="3" t="s">
        <v>19304</v>
      </c>
      <c r="H316" s="3" t="s">
        <v>19304</v>
      </c>
      <c r="I316" s="7" t="s">
        <v>3776</v>
      </c>
      <c r="J316" s="3"/>
      <c r="K316" s="3"/>
    </row>
    <row r="317" spans="2:11" ht="15">
      <c r="B317" s="3" t="s">
        <v>19305</v>
      </c>
      <c r="C317" s="3" t="s">
        <v>19306</v>
      </c>
      <c r="D317" s="3" t="s">
        <v>1066</v>
      </c>
      <c r="E317" s="7" t="s">
        <v>1095</v>
      </c>
      <c r="F317" s="3" t="s">
        <v>19307</v>
      </c>
      <c r="G317" s="3" t="s">
        <v>19308</v>
      </c>
      <c r="H317" s="3" t="s">
        <v>19308</v>
      </c>
      <c r="I317" s="7" t="s">
        <v>3776</v>
      </c>
      <c r="J317" s="3"/>
      <c r="K317" s="3"/>
    </row>
    <row r="318" spans="2:11" ht="15">
      <c r="B318" s="3" t="s">
        <v>19309</v>
      </c>
      <c r="C318" s="3" t="s">
        <v>19310</v>
      </c>
      <c r="D318" s="3" t="s">
        <v>1066</v>
      </c>
      <c r="E318" s="7" t="s">
        <v>1095</v>
      </c>
      <c r="F318" s="3" t="s">
        <v>19311</v>
      </c>
      <c r="G318" s="3" t="s">
        <v>19312</v>
      </c>
      <c r="H318" s="3" t="s">
        <v>19312</v>
      </c>
      <c r="I318" s="7" t="s">
        <v>3776</v>
      </c>
      <c r="J318" s="3"/>
      <c r="K318" s="3"/>
    </row>
    <row r="319" spans="2:11" ht="15">
      <c r="B319" s="3" t="s">
        <v>19313</v>
      </c>
      <c r="C319" s="3" t="s">
        <v>19314</v>
      </c>
      <c r="D319" s="3" t="s">
        <v>1066</v>
      </c>
      <c r="E319" s="7" t="s">
        <v>1095</v>
      </c>
      <c r="F319" s="3" t="s">
        <v>19315</v>
      </c>
      <c r="G319" s="3" t="s">
        <v>19316</v>
      </c>
      <c r="H319" s="3" t="s">
        <v>19316</v>
      </c>
      <c r="I319" s="7" t="s">
        <v>3776</v>
      </c>
      <c r="J319" s="3"/>
      <c r="K319" s="3"/>
    </row>
    <row r="320" spans="2:11" ht="15">
      <c r="B320" s="3" t="s">
        <v>19317</v>
      </c>
      <c r="C320" s="3" t="s">
        <v>19318</v>
      </c>
      <c r="D320" s="3" t="s">
        <v>1066</v>
      </c>
      <c r="E320" s="7" t="s">
        <v>1095</v>
      </c>
      <c r="F320" s="3" t="s">
        <v>19319</v>
      </c>
      <c r="G320" s="3" t="s">
        <v>19320</v>
      </c>
      <c r="H320" s="3" t="s">
        <v>19320</v>
      </c>
      <c r="I320" s="7" t="s">
        <v>3776</v>
      </c>
      <c r="J320" s="3"/>
      <c r="K320" s="3"/>
    </row>
    <row r="321" spans="2:11" ht="15">
      <c r="B321" s="3" t="s">
        <v>19321</v>
      </c>
      <c r="C321" s="3" t="s">
        <v>19322</v>
      </c>
      <c r="D321" s="3" t="s">
        <v>1066</v>
      </c>
      <c r="E321" s="7" t="s">
        <v>1095</v>
      </c>
      <c r="F321" s="3" t="s">
        <v>19323</v>
      </c>
      <c r="G321" s="3" t="s">
        <v>19324</v>
      </c>
      <c r="H321" s="3" t="s">
        <v>19324</v>
      </c>
      <c r="I321" s="7" t="s">
        <v>3776</v>
      </c>
      <c r="J321" s="3"/>
      <c r="K321" s="3"/>
    </row>
    <row r="322" spans="2:11" ht="15">
      <c r="B322" s="3" t="s">
        <v>19325</v>
      </c>
      <c r="C322" s="3" t="s">
        <v>19326</v>
      </c>
      <c r="D322" s="3" t="s">
        <v>1066</v>
      </c>
      <c r="E322" s="7" t="s">
        <v>1095</v>
      </c>
      <c r="F322" s="3" t="s">
        <v>19327</v>
      </c>
      <c r="G322" s="3" t="s">
        <v>19328</v>
      </c>
      <c r="H322" s="3" t="s">
        <v>19328</v>
      </c>
      <c r="I322" s="7" t="s">
        <v>3776</v>
      </c>
      <c r="J322" s="3"/>
      <c r="K322" s="3"/>
    </row>
    <row r="323" spans="2:11" ht="15">
      <c r="B323" s="3" t="s">
        <v>19329</v>
      </c>
      <c r="C323" s="3" t="s">
        <v>19330</v>
      </c>
      <c r="D323" s="3" t="s">
        <v>1066</v>
      </c>
      <c r="E323" s="7" t="s">
        <v>1095</v>
      </c>
      <c r="F323" s="3" t="s">
        <v>19331</v>
      </c>
      <c r="G323" s="3" t="s">
        <v>19332</v>
      </c>
      <c r="H323" s="3" t="s">
        <v>19332</v>
      </c>
      <c r="I323" s="7" t="s">
        <v>3776</v>
      </c>
      <c r="J323" s="3"/>
      <c r="K323" s="3"/>
    </row>
    <row r="324" spans="2:11" ht="15">
      <c r="B324" s="3" t="s">
        <v>19333</v>
      </c>
      <c r="C324" s="3" t="s">
        <v>19334</v>
      </c>
      <c r="D324" s="3" t="s">
        <v>1066</v>
      </c>
      <c r="E324" s="7" t="s">
        <v>1095</v>
      </c>
      <c r="F324" s="3" t="s">
        <v>19335</v>
      </c>
      <c r="G324" s="3" t="s">
        <v>19336</v>
      </c>
      <c r="H324" s="3" t="s">
        <v>19336</v>
      </c>
      <c r="I324" s="7" t="s">
        <v>3776</v>
      </c>
      <c r="J324" s="3"/>
      <c r="K324" s="3"/>
    </row>
    <row r="325" spans="2:11" ht="15">
      <c r="B325" s="3" t="s">
        <v>19337</v>
      </c>
      <c r="C325" s="3" t="s">
        <v>19338</v>
      </c>
      <c r="D325" s="3" t="s">
        <v>1066</v>
      </c>
      <c r="E325" s="7" t="s">
        <v>1095</v>
      </c>
      <c r="F325" s="3" t="s">
        <v>19339</v>
      </c>
      <c r="G325" s="3" t="s">
        <v>19340</v>
      </c>
      <c r="H325" s="3" t="s">
        <v>19340</v>
      </c>
      <c r="I325" s="7" t="s">
        <v>3776</v>
      </c>
      <c r="J325" s="3"/>
      <c r="K325" s="3"/>
    </row>
    <row r="326" spans="2:11" ht="15">
      <c r="B326" s="3" t="s">
        <v>19341</v>
      </c>
      <c r="C326" s="3" t="s">
        <v>19342</v>
      </c>
      <c r="D326" s="3" t="s">
        <v>1066</v>
      </c>
      <c r="E326" s="7" t="s">
        <v>1095</v>
      </c>
      <c r="F326" s="3" t="s">
        <v>19343</v>
      </c>
      <c r="G326" s="3" t="s">
        <v>19344</v>
      </c>
      <c r="H326" s="3" t="s">
        <v>19344</v>
      </c>
      <c r="I326" s="7" t="s">
        <v>3776</v>
      </c>
      <c r="J326" s="3"/>
      <c r="K326" s="3"/>
    </row>
    <row r="327" spans="2:11" ht="15">
      <c r="B327" s="3" t="s">
        <v>19345</v>
      </c>
      <c r="C327" s="3" t="s">
        <v>19346</v>
      </c>
      <c r="D327" s="3" t="s">
        <v>1066</v>
      </c>
      <c r="E327" s="7" t="s">
        <v>1095</v>
      </c>
      <c r="F327" s="3" t="s">
        <v>19347</v>
      </c>
      <c r="G327" s="3" t="s">
        <v>19348</v>
      </c>
      <c r="H327" s="3" t="s">
        <v>19348</v>
      </c>
      <c r="I327" s="7" t="s">
        <v>3776</v>
      </c>
      <c r="J327" s="3"/>
      <c r="K327" s="3"/>
    </row>
    <row r="328" spans="2:11" ht="15">
      <c r="B328" s="3" t="s">
        <v>19349</v>
      </c>
      <c r="C328" s="3" t="s">
        <v>19350</v>
      </c>
      <c r="D328" s="3" t="s">
        <v>1066</v>
      </c>
      <c r="E328" s="7" t="s">
        <v>1095</v>
      </c>
      <c r="F328" s="3" t="s">
        <v>19351</v>
      </c>
      <c r="G328" s="3" t="s">
        <v>19352</v>
      </c>
      <c r="H328" s="3" t="s">
        <v>19352</v>
      </c>
      <c r="I328" s="7" t="s">
        <v>3776</v>
      </c>
      <c r="J328" s="3"/>
      <c r="K328" s="3"/>
    </row>
    <row r="329" spans="2:11" ht="15">
      <c r="B329" s="3" t="s">
        <v>19353</v>
      </c>
      <c r="C329" s="3" t="s">
        <v>19354</v>
      </c>
      <c r="D329" s="3" t="s">
        <v>1066</v>
      </c>
      <c r="E329" s="7" t="s">
        <v>1095</v>
      </c>
      <c r="F329" s="3" t="s">
        <v>19355</v>
      </c>
      <c r="G329" s="3" t="s">
        <v>19356</v>
      </c>
      <c r="H329" s="3" t="s">
        <v>19356</v>
      </c>
      <c r="I329" s="7" t="s">
        <v>3776</v>
      </c>
      <c r="J329" s="3"/>
      <c r="K329" s="3"/>
    </row>
    <row r="330" spans="2:11" ht="15">
      <c r="B330" s="3" t="s">
        <v>19357</v>
      </c>
      <c r="C330" s="3" t="s">
        <v>19358</v>
      </c>
      <c r="D330" s="3" t="s">
        <v>1066</v>
      </c>
      <c r="E330" s="7" t="s">
        <v>1095</v>
      </c>
      <c r="F330" s="3" t="s">
        <v>19359</v>
      </c>
      <c r="G330" s="3" t="s">
        <v>19360</v>
      </c>
      <c r="H330" s="3" t="s">
        <v>19360</v>
      </c>
      <c r="I330" s="7" t="s">
        <v>3776</v>
      </c>
      <c r="J330" s="3"/>
      <c r="K330" s="3"/>
    </row>
    <row r="331" spans="2:11" ht="15">
      <c r="B331" s="3" t="s">
        <v>19361</v>
      </c>
      <c r="C331" s="3" t="s">
        <v>19362</v>
      </c>
      <c r="D331" s="3" t="s">
        <v>1066</v>
      </c>
      <c r="E331" s="7" t="s">
        <v>1095</v>
      </c>
      <c r="F331" s="3" t="s">
        <v>19363</v>
      </c>
      <c r="G331" s="3" t="s">
        <v>19364</v>
      </c>
      <c r="H331" s="3" t="s">
        <v>19364</v>
      </c>
      <c r="I331" s="7" t="s">
        <v>3776</v>
      </c>
      <c r="J331" s="3"/>
      <c r="K331" s="3"/>
    </row>
    <row r="332" spans="2:11" ht="15">
      <c r="B332" s="3" t="s">
        <v>19365</v>
      </c>
      <c r="C332" s="3" t="s">
        <v>19366</v>
      </c>
      <c r="D332" s="3" t="s">
        <v>1066</v>
      </c>
      <c r="E332" s="7" t="s">
        <v>1095</v>
      </c>
      <c r="F332" s="3" t="s">
        <v>19367</v>
      </c>
      <c r="G332" s="3" t="s">
        <v>19368</v>
      </c>
      <c r="H332" s="3" t="s">
        <v>19368</v>
      </c>
      <c r="I332" s="7" t="s">
        <v>3776</v>
      </c>
      <c r="J332" s="3"/>
      <c r="K332" s="3"/>
    </row>
    <row r="333" spans="2:11" ht="15">
      <c r="B333" s="3" t="s">
        <v>19369</v>
      </c>
      <c r="C333" s="3" t="s">
        <v>19370</v>
      </c>
      <c r="D333" s="3" t="s">
        <v>1066</v>
      </c>
      <c r="E333" s="7" t="s">
        <v>1687</v>
      </c>
      <c r="F333" s="3" t="s">
        <v>19371</v>
      </c>
      <c r="G333" s="3" t="s">
        <v>19372</v>
      </c>
      <c r="H333" s="3" t="s">
        <v>19372</v>
      </c>
      <c r="I333" s="7"/>
      <c r="J333" s="3"/>
      <c r="K333" s="3"/>
    </row>
    <row r="334" spans="2:11" ht="15">
      <c r="B334" s="3" t="s">
        <v>19373</v>
      </c>
      <c r="C334" s="3" t="s">
        <v>19374</v>
      </c>
      <c r="D334" s="3" t="s">
        <v>1066</v>
      </c>
      <c r="E334" s="7" t="s">
        <v>1112</v>
      </c>
      <c r="F334" s="3" t="s">
        <v>19375</v>
      </c>
      <c r="G334" s="3" t="s">
        <v>19376</v>
      </c>
      <c r="H334" s="3" t="s">
        <v>19376</v>
      </c>
      <c r="I334" s="7"/>
      <c r="J334" s="3"/>
      <c r="K334" s="3"/>
    </row>
    <row r="335" spans="2:11" ht="15">
      <c r="B335" s="3" t="s">
        <v>19377</v>
      </c>
      <c r="C335" s="3" t="s">
        <v>19378</v>
      </c>
      <c r="D335" s="3" t="s">
        <v>1066</v>
      </c>
      <c r="E335" s="7" t="s">
        <v>1599</v>
      </c>
      <c r="F335" s="3" t="s">
        <v>19379</v>
      </c>
      <c r="G335" s="3" t="s">
        <v>19380</v>
      </c>
      <c r="H335" s="3" t="s">
        <v>19380</v>
      </c>
      <c r="I335" s="7"/>
      <c r="J335" s="3"/>
      <c r="K335" s="3"/>
    </row>
    <row r="336" spans="2:11" ht="15">
      <c r="B336" s="3" t="s">
        <v>19381</v>
      </c>
      <c r="C336" s="3" t="s">
        <v>19382</v>
      </c>
      <c r="D336" s="3" t="s">
        <v>1066</v>
      </c>
      <c r="E336" s="7" t="s">
        <v>2107</v>
      </c>
      <c r="F336" s="3" t="s">
        <v>19383</v>
      </c>
      <c r="G336" s="3" t="s">
        <v>19384</v>
      </c>
      <c r="H336" s="3" t="s">
        <v>19384</v>
      </c>
      <c r="I336" s="7"/>
      <c r="J336" s="3"/>
      <c r="K336" s="3"/>
    </row>
    <row r="337" spans="2:11" ht="15">
      <c r="B337" s="3" t="s">
        <v>19385</v>
      </c>
      <c r="C337" s="3" t="s">
        <v>19386</v>
      </c>
      <c r="D337" s="3" t="s">
        <v>1066</v>
      </c>
      <c r="E337" s="7" t="s">
        <v>2178</v>
      </c>
      <c r="F337" s="3" t="s">
        <v>19387</v>
      </c>
      <c r="G337" s="3" t="s">
        <v>19388</v>
      </c>
      <c r="H337" s="3" t="s">
        <v>19388</v>
      </c>
      <c r="I337" s="7"/>
      <c r="J337" s="3"/>
      <c r="K337" s="3"/>
    </row>
    <row r="338" spans="2:11" ht="15">
      <c r="B338" s="3" t="s">
        <v>19389</v>
      </c>
      <c r="C338" s="3" t="s">
        <v>19390</v>
      </c>
      <c r="D338" s="3" t="s">
        <v>1066</v>
      </c>
      <c r="E338" s="7" t="s">
        <v>2205</v>
      </c>
      <c r="F338" s="3" t="s">
        <v>19391</v>
      </c>
      <c r="G338" s="3" t="s">
        <v>19392</v>
      </c>
      <c r="H338" s="3" t="s">
        <v>19392</v>
      </c>
      <c r="I338" s="7"/>
      <c r="J338" s="3"/>
      <c r="K338" s="3"/>
    </row>
    <row r="339" spans="2:11" ht="15">
      <c r="B339" s="3" t="s">
        <v>19393</v>
      </c>
      <c r="C339" s="3" t="s">
        <v>19394</v>
      </c>
      <c r="D339" s="3" t="s">
        <v>1066</v>
      </c>
      <c r="E339" s="7" t="s">
        <v>2502</v>
      </c>
      <c r="F339" s="3" t="s">
        <v>19395</v>
      </c>
      <c r="G339" s="3" t="s">
        <v>19396</v>
      </c>
      <c r="H339" s="3" t="s">
        <v>19396</v>
      </c>
      <c r="I339" s="7"/>
      <c r="J339" s="3"/>
      <c r="K339" s="3"/>
    </row>
    <row r="340" spans="2:11" ht="15">
      <c r="B340" s="3" t="s">
        <v>19397</v>
      </c>
      <c r="C340" s="3" t="s">
        <v>19398</v>
      </c>
      <c r="D340" s="3" t="s">
        <v>1066</v>
      </c>
      <c r="E340" s="7" t="s">
        <v>2453</v>
      </c>
      <c r="F340" s="3" t="s">
        <v>19399</v>
      </c>
      <c r="G340" s="3" t="s">
        <v>19400</v>
      </c>
      <c r="H340" s="3" t="s">
        <v>19400</v>
      </c>
      <c r="I340" s="7"/>
      <c r="J340" s="3"/>
      <c r="K340" s="3"/>
    </row>
    <row r="341" spans="2:11" ht="15">
      <c r="B341" s="3" t="s">
        <v>19401</v>
      </c>
      <c r="C341" s="3" t="s">
        <v>19402</v>
      </c>
      <c r="D341" s="3" t="s">
        <v>1038</v>
      </c>
      <c r="E341" s="7"/>
      <c r="F341" s="3" t="s">
        <v>1646</v>
      </c>
      <c r="G341" s="3" t="s">
        <v>1647</v>
      </c>
      <c r="H341" s="3"/>
      <c r="I341" s="7" t="s">
        <v>1049</v>
      </c>
      <c r="J341" s="3"/>
      <c r="K341" s="3"/>
    </row>
    <row r="342" spans="2:11" ht="15">
      <c r="B342" s="3" t="s">
        <v>19403</v>
      </c>
      <c r="C342" s="3" t="s">
        <v>19404</v>
      </c>
      <c r="D342" s="3" t="s">
        <v>1573</v>
      </c>
      <c r="E342" s="7"/>
      <c r="F342" s="3" t="s">
        <v>1615</v>
      </c>
      <c r="G342" s="3" t="s">
        <v>1616</v>
      </c>
      <c r="H342" s="3"/>
      <c r="I342" s="7"/>
      <c r="J342" s="3"/>
      <c r="K342" s="3"/>
    </row>
    <row r="343" spans="2:11" ht="15">
      <c r="B343" s="3" t="s">
        <v>19405</v>
      </c>
      <c r="C343" s="3" t="s">
        <v>19406</v>
      </c>
      <c r="D343" s="3" t="s">
        <v>1038</v>
      </c>
      <c r="E343" s="7"/>
      <c r="F343" s="3" t="s">
        <v>1673</v>
      </c>
      <c r="G343" s="3" t="s">
        <v>1674</v>
      </c>
      <c r="H343" s="3" t="s">
        <v>2359</v>
      </c>
      <c r="I343" s="7"/>
      <c r="J343" s="3"/>
      <c r="K34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0"/>
  <dimension ref="A1:K2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19407</v>
      </c>
      <c r="D4" s="4" t="s">
        <v>1019</v>
      </c>
      <c r="E4" s="3" t="s">
        <v>622</v>
      </c>
    </row>
    <row r="5" spans="1:11" ht="16">
      <c r="B5" s="4" t="s">
        <v>1020</v>
      </c>
      <c r="C5" s="13" t="s">
        <v>625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623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19408</v>
      </c>
      <c r="D9" s="3" t="s">
        <v>1038</v>
      </c>
      <c r="E9" s="7"/>
      <c r="F9" s="3" t="s">
        <v>19409</v>
      </c>
      <c r="G9" s="3" t="s">
        <v>19410</v>
      </c>
      <c r="H9" s="3" t="s">
        <v>19411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19412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19413</v>
      </c>
      <c r="D11" s="3" t="s">
        <v>1038</v>
      </c>
      <c r="E11" s="7"/>
      <c r="F11" s="3" t="s">
        <v>19414</v>
      </c>
      <c r="G11" s="3" t="s">
        <v>19415</v>
      </c>
      <c r="H11" s="3" t="s">
        <v>19415</v>
      </c>
      <c r="I11" s="7" t="s">
        <v>16703</v>
      </c>
      <c r="J11" s="3"/>
      <c r="K11" s="3"/>
    </row>
    <row r="12" spans="1:11" ht="15">
      <c r="B12" s="3" t="s">
        <v>1055</v>
      </c>
      <c r="C12" s="3" t="s">
        <v>19416</v>
      </c>
      <c r="D12" s="3" t="s">
        <v>1038</v>
      </c>
      <c r="E12" s="7"/>
      <c r="F12" s="3" t="s">
        <v>19417</v>
      </c>
      <c r="G12" s="3" t="s">
        <v>19418</v>
      </c>
      <c r="H12" s="3" t="s">
        <v>19418</v>
      </c>
      <c r="I12" s="7" t="s">
        <v>16703</v>
      </c>
      <c r="J12" s="3"/>
      <c r="K12" s="3"/>
    </row>
    <row r="13" spans="1:11" ht="15">
      <c r="B13" s="3" t="s">
        <v>1872</v>
      </c>
      <c r="C13" s="3" t="s">
        <v>19419</v>
      </c>
      <c r="D13" s="3" t="s">
        <v>1038</v>
      </c>
      <c r="E13" s="7"/>
      <c r="F13" s="3" t="s">
        <v>8777</v>
      </c>
      <c r="G13" s="3" t="s">
        <v>18050</v>
      </c>
      <c r="H13" s="3" t="s">
        <v>18050</v>
      </c>
      <c r="I13" s="7" t="s">
        <v>16703</v>
      </c>
      <c r="J13" s="3"/>
      <c r="K13" s="3"/>
    </row>
    <row r="14" spans="1:11" ht="15">
      <c r="B14" s="3" t="s">
        <v>1165</v>
      </c>
      <c r="C14" s="3" t="s">
        <v>19420</v>
      </c>
      <c r="D14" s="3" t="s">
        <v>1038</v>
      </c>
      <c r="E14" s="7"/>
      <c r="F14" s="3" t="s">
        <v>8781</v>
      </c>
      <c r="G14" s="3" t="s">
        <v>18053</v>
      </c>
      <c r="H14" s="3" t="s">
        <v>18053</v>
      </c>
      <c r="I14" s="7" t="s">
        <v>1054</v>
      </c>
      <c r="J14" s="3"/>
      <c r="K14" s="3"/>
    </row>
    <row r="15" spans="1:11" ht="15">
      <c r="B15" s="3" t="s">
        <v>1877</v>
      </c>
      <c r="C15" s="3" t="s">
        <v>19421</v>
      </c>
      <c r="D15" s="3" t="s">
        <v>1573</v>
      </c>
      <c r="E15" s="7"/>
      <c r="F15" s="3" t="s">
        <v>19422</v>
      </c>
      <c r="G15" s="3" t="s">
        <v>19423</v>
      </c>
      <c r="H15" s="3" t="s">
        <v>19423</v>
      </c>
      <c r="I15" s="7" t="s">
        <v>1618</v>
      </c>
      <c r="J15" s="3"/>
      <c r="K15" s="3"/>
    </row>
    <row r="16" spans="1:11" ht="15">
      <c r="B16" s="3" t="s">
        <v>1161</v>
      </c>
      <c r="C16" s="3" t="s">
        <v>19424</v>
      </c>
      <c r="D16" s="3" t="s">
        <v>1038</v>
      </c>
      <c r="E16" s="7"/>
      <c r="F16" s="3" t="s">
        <v>19425</v>
      </c>
      <c r="G16" s="3" t="s">
        <v>19426</v>
      </c>
      <c r="H16" s="3" t="s">
        <v>19426</v>
      </c>
      <c r="I16" s="7" t="s">
        <v>1054</v>
      </c>
      <c r="J16" s="3"/>
      <c r="K16" s="3"/>
    </row>
    <row r="17" spans="2:11" ht="15">
      <c r="B17" s="3" t="s">
        <v>1882</v>
      </c>
      <c r="C17" s="3" t="s">
        <v>19427</v>
      </c>
      <c r="D17" s="3" t="s">
        <v>1038</v>
      </c>
      <c r="E17" s="7"/>
      <c r="F17" s="3" t="s">
        <v>19428</v>
      </c>
      <c r="G17" s="3" t="s">
        <v>19429</v>
      </c>
      <c r="H17" s="3" t="s">
        <v>19429</v>
      </c>
      <c r="I17" s="7" t="s">
        <v>1054</v>
      </c>
      <c r="J17" s="3"/>
      <c r="K17" s="3"/>
    </row>
    <row r="18" spans="2:11" ht="15">
      <c r="B18" s="3" t="s">
        <v>1582</v>
      </c>
      <c r="C18" s="3" t="s">
        <v>19430</v>
      </c>
      <c r="D18" s="3" t="s">
        <v>1038</v>
      </c>
      <c r="E18" s="7"/>
      <c r="F18" s="3" t="s">
        <v>19431</v>
      </c>
      <c r="G18" s="3" t="s">
        <v>19432</v>
      </c>
      <c r="H18" s="3" t="s">
        <v>19432</v>
      </c>
      <c r="I18" s="7" t="s">
        <v>1054</v>
      </c>
      <c r="J18" s="3"/>
      <c r="K18" s="3"/>
    </row>
    <row r="19" spans="2:11" ht="15">
      <c r="B19" s="3" t="s">
        <v>1886</v>
      </c>
      <c r="C19" s="3" t="s">
        <v>19433</v>
      </c>
      <c r="D19" s="3" t="s">
        <v>1038</v>
      </c>
      <c r="E19" s="7"/>
      <c r="F19" s="3" t="s">
        <v>19434</v>
      </c>
      <c r="G19" s="3" t="s">
        <v>1032</v>
      </c>
      <c r="H19" s="3" t="s">
        <v>1032</v>
      </c>
      <c r="I19" s="7" t="s">
        <v>1049</v>
      </c>
      <c r="J19" s="3"/>
      <c r="K19" s="3"/>
    </row>
    <row r="20" spans="2:11" ht="15">
      <c r="B20" s="3" t="s">
        <v>1890</v>
      </c>
      <c r="C20" s="3" t="s">
        <v>19435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19436</v>
      </c>
      <c r="D21" s="3" t="s">
        <v>1573</v>
      </c>
      <c r="E21" s="7"/>
      <c r="F21" s="3" t="s">
        <v>1615</v>
      </c>
      <c r="G21" s="3" t="s">
        <v>13412</v>
      </c>
      <c r="H21" s="3" t="s">
        <v>1098</v>
      </c>
      <c r="I21" s="7" t="s">
        <v>1618</v>
      </c>
      <c r="J21" s="3" t="s">
        <v>1043</v>
      </c>
      <c r="K21" s="3" t="s">
        <v>1043</v>
      </c>
    </row>
    <row r="22" spans="2:11" ht="15">
      <c r="B22" s="3" t="s">
        <v>1895</v>
      </c>
      <c r="C22" s="3" t="s">
        <v>19437</v>
      </c>
      <c r="D22" s="3" t="s">
        <v>1038</v>
      </c>
      <c r="E22" s="7"/>
      <c r="F22" s="3" t="s">
        <v>19438</v>
      </c>
      <c r="G22" s="3" t="s">
        <v>19439</v>
      </c>
      <c r="H22" s="3" t="s">
        <v>19439</v>
      </c>
      <c r="I22" s="7" t="s">
        <v>1054</v>
      </c>
      <c r="J22" s="3"/>
      <c r="K22" s="3"/>
    </row>
    <row r="23" spans="2:11" ht="15">
      <c r="B23" s="3" t="s">
        <v>1588</v>
      </c>
      <c r="C23" s="3" t="s">
        <v>19440</v>
      </c>
      <c r="D23" s="3" t="s">
        <v>1038</v>
      </c>
      <c r="E23" s="7"/>
      <c r="F23" s="3" t="s">
        <v>19441</v>
      </c>
      <c r="G23" s="3" t="s">
        <v>19442</v>
      </c>
      <c r="H23" s="3" t="s">
        <v>19442</v>
      </c>
      <c r="I23" s="7" t="s">
        <v>1054</v>
      </c>
      <c r="J23" s="3"/>
      <c r="K23" s="3"/>
    </row>
    <row r="24" spans="2:11" ht="15">
      <c r="B24" s="3" t="s">
        <v>1899</v>
      </c>
      <c r="C24" s="3" t="s">
        <v>19443</v>
      </c>
      <c r="D24" s="3" t="s">
        <v>1038</v>
      </c>
      <c r="E24" s="7"/>
      <c r="F24" s="3" t="s">
        <v>1673</v>
      </c>
      <c r="G24" s="3" t="s">
        <v>1674</v>
      </c>
      <c r="H24" s="3" t="s">
        <v>2359</v>
      </c>
      <c r="I24" s="7"/>
      <c r="J24" s="3"/>
      <c r="K2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1"/>
  <dimension ref="A1:K2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19444</v>
      </c>
      <c r="D4" s="4" t="s">
        <v>1019</v>
      </c>
      <c r="E4" s="3" t="s">
        <v>626</v>
      </c>
    </row>
    <row r="5" spans="1:11" ht="16">
      <c r="B5" s="4" t="s">
        <v>1020</v>
      </c>
      <c r="C5" s="13" t="s">
        <v>629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627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19445</v>
      </c>
      <c r="D9" s="3" t="s">
        <v>1038</v>
      </c>
      <c r="E9" s="7"/>
      <c r="F9" s="3" t="s">
        <v>19446</v>
      </c>
      <c r="G9" s="3" t="s">
        <v>19410</v>
      </c>
      <c r="H9" s="3" t="s">
        <v>19447</v>
      </c>
      <c r="I9" s="7" t="s">
        <v>1042</v>
      </c>
      <c r="J9" s="3"/>
      <c r="K9" s="3"/>
    </row>
    <row r="10" spans="1:11" ht="15">
      <c r="B10" s="3" t="s">
        <v>1044</v>
      </c>
      <c r="C10" s="3" t="s">
        <v>19448</v>
      </c>
      <c r="D10" s="3" t="s">
        <v>1038</v>
      </c>
      <c r="E10" s="7"/>
      <c r="F10" s="3" t="s">
        <v>1046</v>
      </c>
      <c r="G10" s="3" t="s">
        <v>1047</v>
      </c>
      <c r="H10" s="3" t="s">
        <v>1098</v>
      </c>
      <c r="I10" s="7" t="s">
        <v>1042</v>
      </c>
      <c r="J10" s="3"/>
      <c r="K10" s="3"/>
    </row>
    <row r="11" spans="1:11" ht="15">
      <c r="B11" s="3" t="s">
        <v>1050</v>
      </c>
      <c r="C11" s="3" t="s">
        <v>19449</v>
      </c>
      <c r="D11" s="3" t="s">
        <v>1038</v>
      </c>
      <c r="E11" s="7"/>
      <c r="F11" s="3" t="s">
        <v>18119</v>
      </c>
      <c r="G11" s="3" t="s">
        <v>19415</v>
      </c>
      <c r="H11" s="3" t="s">
        <v>1098</v>
      </c>
      <c r="I11" s="7" t="s">
        <v>1042</v>
      </c>
      <c r="J11" s="3"/>
      <c r="K11" s="3"/>
    </row>
    <row r="12" spans="1:11" ht="15">
      <c r="B12" s="3" t="s">
        <v>1055</v>
      </c>
      <c r="C12" s="3" t="s">
        <v>19450</v>
      </c>
      <c r="D12" s="3" t="s">
        <v>1038</v>
      </c>
      <c r="E12" s="7"/>
      <c r="F12" s="3" t="s">
        <v>19451</v>
      </c>
      <c r="G12" s="3" t="s">
        <v>18050</v>
      </c>
      <c r="H12" s="3" t="s">
        <v>1098</v>
      </c>
      <c r="I12" s="7" t="s">
        <v>1042</v>
      </c>
      <c r="J12" s="3"/>
      <c r="K12" s="3"/>
    </row>
    <row r="13" spans="1:11" ht="15">
      <c r="B13" s="3" t="s">
        <v>1872</v>
      </c>
      <c r="C13" s="3" t="s">
        <v>19452</v>
      </c>
      <c r="D13" s="3" t="s">
        <v>1573</v>
      </c>
      <c r="E13" s="7"/>
      <c r="F13" s="3" t="s">
        <v>19453</v>
      </c>
      <c r="G13" s="3" t="s">
        <v>19423</v>
      </c>
      <c r="H13" s="3" t="s">
        <v>1098</v>
      </c>
      <c r="I13" s="7" t="s">
        <v>1576</v>
      </c>
      <c r="J13" s="3"/>
      <c r="K13" s="3"/>
    </row>
    <row r="14" spans="1:11" ht="15">
      <c r="B14" s="3" t="s">
        <v>1165</v>
      </c>
      <c r="C14" s="3" t="s">
        <v>19454</v>
      </c>
      <c r="D14" s="3" t="s">
        <v>1573</v>
      </c>
      <c r="E14" s="7"/>
      <c r="F14" s="3" t="s">
        <v>19455</v>
      </c>
      <c r="G14" s="3" t="s">
        <v>19456</v>
      </c>
      <c r="H14" s="3" t="s">
        <v>1098</v>
      </c>
      <c r="I14" s="7" t="s">
        <v>1576</v>
      </c>
      <c r="J14" s="3"/>
      <c r="K14" s="3"/>
    </row>
    <row r="15" spans="1:11" ht="15">
      <c r="B15" s="3" t="s">
        <v>1877</v>
      </c>
      <c r="C15" s="3" t="s">
        <v>19457</v>
      </c>
      <c r="D15" s="3" t="s">
        <v>1842</v>
      </c>
      <c r="E15" s="7"/>
      <c r="F15" s="3" t="s">
        <v>19458</v>
      </c>
      <c r="G15" s="3" t="s">
        <v>19459</v>
      </c>
      <c r="H15" s="3" t="s">
        <v>1098</v>
      </c>
      <c r="I15" s="7" t="s">
        <v>1204</v>
      </c>
      <c r="J15" s="3"/>
      <c r="K15" s="3"/>
    </row>
    <row r="16" spans="1:11" ht="15">
      <c r="B16" s="3" t="s">
        <v>1161</v>
      </c>
      <c r="C16" s="3" t="s">
        <v>19460</v>
      </c>
      <c r="D16" s="3" t="s">
        <v>1842</v>
      </c>
      <c r="E16" s="7"/>
      <c r="F16" s="3" t="s">
        <v>19461</v>
      </c>
      <c r="G16" s="3" t="s">
        <v>19462</v>
      </c>
      <c r="H16" s="3" t="s">
        <v>1098</v>
      </c>
      <c r="I16" s="7" t="s">
        <v>1204</v>
      </c>
      <c r="J16" s="3"/>
      <c r="K16" s="3"/>
    </row>
    <row r="17" spans="2:11" ht="15">
      <c r="B17" s="3" t="s">
        <v>1882</v>
      </c>
      <c r="C17" s="3" t="s">
        <v>19463</v>
      </c>
      <c r="D17" s="3" t="s">
        <v>1842</v>
      </c>
      <c r="E17" s="7"/>
      <c r="F17" s="3" t="s">
        <v>19464</v>
      </c>
      <c r="G17" s="3" t="s">
        <v>19465</v>
      </c>
      <c r="H17" s="3" t="s">
        <v>1098</v>
      </c>
      <c r="I17" s="7" t="s">
        <v>1204</v>
      </c>
      <c r="J17" s="3"/>
      <c r="K17" s="3"/>
    </row>
    <row r="18" spans="2:11" ht="15">
      <c r="B18" s="3" t="s">
        <v>1582</v>
      </c>
      <c r="C18" s="3" t="s">
        <v>19466</v>
      </c>
      <c r="D18" s="3" t="s">
        <v>1842</v>
      </c>
      <c r="E18" s="7"/>
      <c r="F18" s="3" t="s">
        <v>19467</v>
      </c>
      <c r="G18" s="3" t="s">
        <v>19468</v>
      </c>
      <c r="H18" s="3" t="s">
        <v>1098</v>
      </c>
      <c r="I18" s="7" t="s">
        <v>1204</v>
      </c>
      <c r="J18" s="3"/>
      <c r="K18" s="3"/>
    </row>
    <row r="19" spans="2:11" ht="15">
      <c r="B19" s="3" t="s">
        <v>1886</v>
      </c>
      <c r="C19" s="3" t="s">
        <v>19469</v>
      </c>
      <c r="D19" s="3" t="s">
        <v>1038</v>
      </c>
      <c r="E19" s="7"/>
      <c r="F19" s="3" t="s">
        <v>1646</v>
      </c>
      <c r="G19" s="3" t="s">
        <v>1647</v>
      </c>
      <c r="H19" s="3"/>
      <c r="I19" s="7" t="s">
        <v>1049</v>
      </c>
      <c r="J19" s="3"/>
      <c r="K19" s="3"/>
    </row>
    <row r="20" spans="2:11" ht="15">
      <c r="B20" s="3" t="s">
        <v>1890</v>
      </c>
      <c r="C20" s="3" t="s">
        <v>19470</v>
      </c>
      <c r="D20" s="3" t="s">
        <v>1573</v>
      </c>
      <c r="E20" s="7"/>
      <c r="F20" s="3" t="s">
        <v>1615</v>
      </c>
      <c r="G20" s="3" t="s">
        <v>1616</v>
      </c>
      <c r="H20" s="3"/>
      <c r="I20" s="7"/>
      <c r="J20" s="3"/>
      <c r="K20" s="3"/>
    </row>
    <row r="21" spans="2:11" ht="15">
      <c r="B21" s="3" t="s">
        <v>1619</v>
      </c>
      <c r="C21" s="3" t="s">
        <v>19471</v>
      </c>
      <c r="D21" s="3" t="s">
        <v>1038</v>
      </c>
      <c r="E21" s="7"/>
      <c r="F21" s="3" t="s">
        <v>1673</v>
      </c>
      <c r="G21" s="3" t="s">
        <v>1674</v>
      </c>
      <c r="H21" s="3" t="s">
        <v>2359</v>
      </c>
      <c r="I21" s="7"/>
      <c r="J21" s="3"/>
      <c r="K2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2"/>
  <dimension ref="A1:K2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19472</v>
      </c>
      <c r="D4" s="4" t="s">
        <v>1019</v>
      </c>
      <c r="E4" s="3" t="s">
        <v>630</v>
      </c>
    </row>
    <row r="5" spans="1:11" ht="16">
      <c r="B5" s="4" t="s">
        <v>1020</v>
      </c>
      <c r="C5" s="13" t="s">
        <v>633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631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19473</v>
      </c>
      <c r="D9" s="3" t="s">
        <v>1038</v>
      </c>
      <c r="E9" s="7"/>
      <c r="F9" s="3" t="s">
        <v>19474</v>
      </c>
      <c r="G9" s="3" t="s">
        <v>19475</v>
      </c>
      <c r="H9" s="3" t="s">
        <v>19476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19477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19478</v>
      </c>
      <c r="D11" s="3" t="s">
        <v>1038</v>
      </c>
      <c r="E11" s="7"/>
      <c r="F11" s="3" t="s">
        <v>18119</v>
      </c>
      <c r="G11" s="3" t="s">
        <v>19415</v>
      </c>
      <c r="H11" s="3" t="s">
        <v>1098</v>
      </c>
      <c r="I11" s="7" t="s">
        <v>19479</v>
      </c>
      <c r="J11" s="3"/>
      <c r="K11" s="3"/>
    </row>
    <row r="12" spans="1:11" ht="15">
      <c r="B12" s="3" t="s">
        <v>1055</v>
      </c>
      <c r="C12" s="3" t="s">
        <v>19480</v>
      </c>
      <c r="D12" s="3" t="s">
        <v>1038</v>
      </c>
      <c r="E12" s="7"/>
      <c r="F12" s="3" t="s">
        <v>19481</v>
      </c>
      <c r="G12" s="3" t="s">
        <v>18050</v>
      </c>
      <c r="H12" s="3" t="s">
        <v>1098</v>
      </c>
      <c r="I12" s="7" t="s">
        <v>19479</v>
      </c>
      <c r="J12" s="3"/>
      <c r="K12" s="3"/>
    </row>
    <row r="13" spans="1:11" ht="15">
      <c r="B13" s="3" t="s">
        <v>1872</v>
      </c>
      <c r="C13" s="3" t="s">
        <v>19482</v>
      </c>
      <c r="D13" s="3" t="s">
        <v>1038</v>
      </c>
      <c r="E13" s="7"/>
      <c r="F13" s="3" t="s">
        <v>19483</v>
      </c>
      <c r="G13" s="3" t="s">
        <v>18053</v>
      </c>
      <c r="H13" s="3" t="s">
        <v>1098</v>
      </c>
      <c r="I13" s="7" t="s">
        <v>19479</v>
      </c>
      <c r="J13" s="3"/>
      <c r="K13" s="3"/>
    </row>
    <row r="14" spans="1:11" ht="15">
      <c r="B14" s="3" t="s">
        <v>1165</v>
      </c>
      <c r="C14" s="3" t="s">
        <v>19484</v>
      </c>
      <c r="D14" s="3" t="s">
        <v>1573</v>
      </c>
      <c r="E14" s="7"/>
      <c r="F14" s="3" t="s">
        <v>19485</v>
      </c>
      <c r="G14" s="3" t="s">
        <v>19456</v>
      </c>
      <c r="H14" s="3" t="s">
        <v>1098</v>
      </c>
      <c r="I14" s="7" t="s">
        <v>1042</v>
      </c>
      <c r="J14" s="3"/>
      <c r="K14" s="3"/>
    </row>
    <row r="15" spans="1:11" ht="15">
      <c r="B15" s="3" t="s">
        <v>1877</v>
      </c>
      <c r="C15" s="3" t="s">
        <v>19486</v>
      </c>
      <c r="D15" s="3" t="s">
        <v>1842</v>
      </c>
      <c r="E15" s="7"/>
      <c r="F15" s="3" t="s">
        <v>19487</v>
      </c>
      <c r="G15" s="3" t="s">
        <v>19488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19489</v>
      </c>
      <c r="D16" s="3" t="s">
        <v>1842</v>
      </c>
      <c r="E16" s="7"/>
      <c r="F16" s="3" t="s">
        <v>19490</v>
      </c>
      <c r="G16" s="3" t="s">
        <v>19491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19492</v>
      </c>
      <c r="D17" s="3" t="s">
        <v>1842</v>
      </c>
      <c r="E17" s="7"/>
      <c r="F17" s="3" t="s">
        <v>19493</v>
      </c>
      <c r="G17" s="3" t="s">
        <v>19494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19495</v>
      </c>
      <c r="D18" s="3" t="s">
        <v>1038</v>
      </c>
      <c r="E18" s="7"/>
      <c r="F18" s="3" t="s">
        <v>1646</v>
      </c>
      <c r="G18" s="3" t="s">
        <v>1647</v>
      </c>
      <c r="H18" s="3"/>
      <c r="I18" s="7" t="s">
        <v>1049</v>
      </c>
      <c r="J18" s="3"/>
      <c r="K18" s="3"/>
    </row>
    <row r="19" spans="2:11" ht="15">
      <c r="B19" s="3" t="s">
        <v>1886</v>
      </c>
      <c r="C19" s="3" t="s">
        <v>19496</v>
      </c>
      <c r="D19" s="3" t="s">
        <v>1573</v>
      </c>
      <c r="E19" s="7"/>
      <c r="F19" s="3" t="s">
        <v>1615</v>
      </c>
      <c r="G19" s="3" t="s">
        <v>1616</v>
      </c>
      <c r="H19" s="3"/>
      <c r="I19" s="7"/>
      <c r="J19" s="3"/>
      <c r="K19" s="3"/>
    </row>
    <row r="20" spans="2:11" ht="15">
      <c r="B20" s="3" t="s">
        <v>1890</v>
      </c>
      <c r="C20" s="3" t="s">
        <v>19497</v>
      </c>
      <c r="D20" s="3" t="s">
        <v>1038</v>
      </c>
      <c r="E20" s="7"/>
      <c r="F20" s="3" t="s">
        <v>1673</v>
      </c>
      <c r="G20" s="3" t="s">
        <v>1674</v>
      </c>
      <c r="H20" s="3" t="s">
        <v>2359</v>
      </c>
      <c r="I20" s="7"/>
      <c r="J20" s="3"/>
      <c r="K2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3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19498</v>
      </c>
      <c r="D4" s="4" t="s">
        <v>1019</v>
      </c>
      <c r="E4" s="3" t="s">
        <v>634</v>
      </c>
    </row>
    <row r="5" spans="1:11" ht="16">
      <c r="B5" s="4" t="s">
        <v>1020</v>
      </c>
      <c r="C5" s="13" t="s">
        <v>637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635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19499</v>
      </c>
      <c r="D9" s="3" t="s">
        <v>1038</v>
      </c>
      <c r="E9" s="7"/>
      <c r="F9" s="3" t="s">
        <v>19500</v>
      </c>
      <c r="G9" s="3" t="s">
        <v>19501</v>
      </c>
      <c r="H9" s="3" t="s">
        <v>19502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19503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19504</v>
      </c>
      <c r="D11" s="3" t="s">
        <v>1038</v>
      </c>
      <c r="E11" s="7"/>
      <c r="F11" s="3" t="s">
        <v>3127</v>
      </c>
      <c r="G11" s="3" t="s">
        <v>3128</v>
      </c>
      <c r="H11" s="3" t="s">
        <v>3842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19505</v>
      </c>
      <c r="D12" s="3" t="s">
        <v>1066</v>
      </c>
      <c r="E12" s="7" t="s">
        <v>1095</v>
      </c>
      <c r="F12" s="3" t="s">
        <v>19506</v>
      </c>
      <c r="G12" s="3" t="s">
        <v>19507</v>
      </c>
      <c r="H12" s="3"/>
      <c r="I12" s="7" t="s">
        <v>1042</v>
      </c>
      <c r="J12" s="3"/>
      <c r="K12" s="3"/>
    </row>
    <row r="13" spans="1:11" ht="15">
      <c r="B13" s="3" t="s">
        <v>1872</v>
      </c>
      <c r="C13" s="3" t="s">
        <v>19508</v>
      </c>
      <c r="D13" s="3" t="s">
        <v>1066</v>
      </c>
      <c r="E13" s="7" t="s">
        <v>1095</v>
      </c>
      <c r="F13" s="3" t="s">
        <v>19509</v>
      </c>
      <c r="G13" s="3" t="s">
        <v>19510</v>
      </c>
      <c r="H13" s="3"/>
      <c r="I13" s="7" t="s">
        <v>1042</v>
      </c>
      <c r="J13" s="3"/>
      <c r="K13" s="3"/>
    </row>
    <row r="14" spans="1:11" ht="15">
      <c r="B14" s="3" t="s">
        <v>1165</v>
      </c>
      <c r="C14" s="3" t="s">
        <v>19511</v>
      </c>
      <c r="D14" s="3" t="s">
        <v>1066</v>
      </c>
      <c r="E14" s="7" t="s">
        <v>1095</v>
      </c>
      <c r="F14" s="3" t="s">
        <v>19512</v>
      </c>
      <c r="G14" s="3" t="s">
        <v>19513</v>
      </c>
      <c r="H14" s="3"/>
      <c r="I14" s="7" t="s">
        <v>1042</v>
      </c>
      <c r="J14" s="3"/>
      <c r="K14" s="3"/>
    </row>
    <row r="15" spans="1:11" ht="15">
      <c r="B15" s="3" t="s">
        <v>1877</v>
      </c>
      <c r="C15" s="3" t="s">
        <v>19514</v>
      </c>
      <c r="D15" s="3" t="s">
        <v>1066</v>
      </c>
      <c r="E15" s="7" t="s">
        <v>1095</v>
      </c>
      <c r="F15" s="3" t="s">
        <v>19515</v>
      </c>
      <c r="G15" s="3" t="s">
        <v>19516</v>
      </c>
      <c r="H15" s="3"/>
      <c r="I15" s="7" t="s">
        <v>1042</v>
      </c>
      <c r="J15" s="3"/>
      <c r="K15" s="3"/>
    </row>
    <row r="16" spans="1:11" ht="15">
      <c r="B16" s="3" t="s">
        <v>1161</v>
      </c>
      <c r="C16" s="3" t="s">
        <v>19517</v>
      </c>
      <c r="D16" s="3" t="s">
        <v>1066</v>
      </c>
      <c r="E16" s="7" t="s">
        <v>1095</v>
      </c>
      <c r="F16" s="3" t="s">
        <v>19518</v>
      </c>
      <c r="G16" s="3" t="s">
        <v>19519</v>
      </c>
      <c r="H16" s="3"/>
      <c r="I16" s="7" t="s">
        <v>1042</v>
      </c>
      <c r="J16" s="3"/>
      <c r="K16" s="3"/>
    </row>
    <row r="17" spans="2:11" ht="15">
      <c r="B17" s="3" t="s">
        <v>1882</v>
      </c>
      <c r="C17" s="3" t="s">
        <v>19520</v>
      </c>
      <c r="D17" s="3" t="s">
        <v>1066</v>
      </c>
      <c r="E17" s="7" t="s">
        <v>1095</v>
      </c>
      <c r="F17" s="3" t="s">
        <v>19521</v>
      </c>
      <c r="G17" s="3" t="s">
        <v>19522</v>
      </c>
      <c r="H17" s="3"/>
      <c r="I17" s="7" t="s">
        <v>1042</v>
      </c>
      <c r="J17" s="3"/>
      <c r="K17" s="3"/>
    </row>
    <row r="18" spans="2:11" ht="15">
      <c r="B18" s="3" t="s">
        <v>1582</v>
      </c>
      <c r="C18" s="3" t="s">
        <v>19523</v>
      </c>
      <c r="D18" s="3" t="s">
        <v>1066</v>
      </c>
      <c r="E18" s="7" t="s">
        <v>1095</v>
      </c>
      <c r="F18" s="3" t="s">
        <v>19524</v>
      </c>
      <c r="G18" s="3" t="s">
        <v>19525</v>
      </c>
      <c r="H18" s="3"/>
      <c r="I18" s="7" t="s">
        <v>1042</v>
      </c>
      <c r="J18" s="3"/>
      <c r="K18" s="3"/>
    </row>
    <row r="19" spans="2:11" ht="15">
      <c r="B19" s="3" t="s">
        <v>1886</v>
      </c>
      <c r="C19" s="3" t="s">
        <v>19526</v>
      </c>
      <c r="D19" s="3" t="s">
        <v>1066</v>
      </c>
      <c r="E19" s="7" t="s">
        <v>1095</v>
      </c>
      <c r="F19" s="3" t="s">
        <v>19527</v>
      </c>
      <c r="G19" s="3" t="s">
        <v>19528</v>
      </c>
      <c r="H19" s="3"/>
      <c r="I19" s="7" t="s">
        <v>1042</v>
      </c>
      <c r="J19" s="3"/>
      <c r="K19" s="3"/>
    </row>
    <row r="20" spans="2:11" ht="15">
      <c r="B20" s="3" t="s">
        <v>1890</v>
      </c>
      <c r="C20" s="3" t="s">
        <v>19529</v>
      </c>
      <c r="D20" s="3" t="s">
        <v>1066</v>
      </c>
      <c r="E20" s="7" t="s">
        <v>1095</v>
      </c>
      <c r="F20" s="3" t="s">
        <v>19530</v>
      </c>
      <c r="G20" s="3" t="s">
        <v>19531</v>
      </c>
      <c r="H20" s="3"/>
      <c r="I20" s="7" t="s">
        <v>1042</v>
      </c>
      <c r="J20" s="3"/>
      <c r="K20" s="3"/>
    </row>
    <row r="21" spans="2:11" ht="15">
      <c r="B21" s="3" t="s">
        <v>1619</v>
      </c>
      <c r="C21" s="3" t="s">
        <v>19532</v>
      </c>
      <c r="D21" s="3" t="s">
        <v>1066</v>
      </c>
      <c r="E21" s="7" t="s">
        <v>1095</v>
      </c>
      <c r="F21" s="3" t="s">
        <v>19533</v>
      </c>
      <c r="G21" s="3" t="s">
        <v>19534</v>
      </c>
      <c r="H21" s="3"/>
      <c r="I21" s="7" t="s">
        <v>1042</v>
      </c>
      <c r="J21" s="3"/>
      <c r="K21" s="3"/>
    </row>
    <row r="22" spans="2:11" ht="15">
      <c r="B22" s="3" t="s">
        <v>1895</v>
      </c>
      <c r="C22" s="3" t="s">
        <v>19535</v>
      </c>
      <c r="D22" s="3" t="s">
        <v>1066</v>
      </c>
      <c r="E22" s="7" t="s">
        <v>1095</v>
      </c>
      <c r="F22" s="3" t="s">
        <v>19536</v>
      </c>
      <c r="G22" s="3" t="s">
        <v>19537</v>
      </c>
      <c r="H22" s="3"/>
      <c r="I22" s="7" t="s">
        <v>1042</v>
      </c>
      <c r="J22" s="3"/>
      <c r="K22" s="3"/>
    </row>
    <row r="23" spans="2:11" ht="15">
      <c r="B23" s="3" t="s">
        <v>1588</v>
      </c>
      <c r="C23" s="3" t="s">
        <v>19538</v>
      </c>
      <c r="D23" s="3" t="s">
        <v>1066</v>
      </c>
      <c r="E23" s="7" t="s">
        <v>1095</v>
      </c>
      <c r="F23" s="3" t="s">
        <v>19539</v>
      </c>
      <c r="G23" s="3" t="s">
        <v>19540</v>
      </c>
      <c r="H23" s="3"/>
      <c r="I23" s="7" t="s">
        <v>1042</v>
      </c>
      <c r="J23" s="3"/>
      <c r="K23" s="3"/>
    </row>
    <row r="24" spans="2:11" ht="15">
      <c r="B24" s="3" t="s">
        <v>1899</v>
      </c>
      <c r="C24" s="3" t="s">
        <v>19541</v>
      </c>
      <c r="D24" s="3" t="s">
        <v>1038</v>
      </c>
      <c r="E24" s="7"/>
      <c r="F24" s="3" t="s">
        <v>1646</v>
      </c>
      <c r="G24" s="3" t="s">
        <v>1647</v>
      </c>
      <c r="H24" s="3"/>
      <c r="I24" s="7"/>
      <c r="J24" s="3"/>
      <c r="K24" s="3"/>
    </row>
    <row r="25" spans="2:11" ht="15">
      <c r="B25" s="3" t="s">
        <v>1902</v>
      </c>
      <c r="C25" s="3" t="s">
        <v>19542</v>
      </c>
      <c r="D25" s="3" t="s">
        <v>1573</v>
      </c>
      <c r="E25" s="7"/>
      <c r="F25" s="3" t="s">
        <v>1615</v>
      </c>
      <c r="G25" s="3" t="s">
        <v>1616</v>
      </c>
      <c r="H25" s="3"/>
      <c r="I25" s="7"/>
      <c r="J25" s="3"/>
      <c r="K25" s="3"/>
    </row>
    <row r="26" spans="2:11" ht="15">
      <c r="B26" s="3" t="s">
        <v>1146</v>
      </c>
      <c r="C26" s="3" t="s">
        <v>19543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4"/>
  <dimension ref="A1:K26"/>
  <sheetViews>
    <sheetView zoomScaleNormal="100"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19544</v>
      </c>
      <c r="D4" s="4" t="s">
        <v>1019</v>
      </c>
      <c r="E4" s="3" t="s">
        <v>638</v>
      </c>
    </row>
    <row r="5" spans="1:11" ht="16">
      <c r="B5" s="4" t="s">
        <v>1020</v>
      </c>
      <c r="C5" s="13" t="s">
        <v>641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639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19545</v>
      </c>
      <c r="D9" s="3" t="s">
        <v>1038</v>
      </c>
      <c r="E9" s="7"/>
      <c r="F9" s="3" t="s">
        <v>14817</v>
      </c>
      <c r="G9" s="3" t="s">
        <v>14818</v>
      </c>
      <c r="H9" s="3" t="s">
        <v>1098</v>
      </c>
      <c r="I9" s="7" t="s">
        <v>1042</v>
      </c>
      <c r="J9" s="3"/>
      <c r="K9" s="3"/>
    </row>
    <row r="10" spans="1:11" ht="15">
      <c r="B10" s="3" t="s">
        <v>1044</v>
      </c>
      <c r="C10" s="3" t="s">
        <v>19546</v>
      </c>
      <c r="D10" s="3" t="s">
        <v>1038</v>
      </c>
      <c r="E10" s="7"/>
      <c r="F10" s="3" t="s">
        <v>1046</v>
      </c>
      <c r="G10" s="3" t="s">
        <v>1047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19547</v>
      </c>
      <c r="D11" s="3" t="s">
        <v>1038</v>
      </c>
      <c r="E11" s="7"/>
      <c r="F11" s="3" t="s">
        <v>5839</v>
      </c>
      <c r="G11" s="3" t="s">
        <v>5840</v>
      </c>
      <c r="H11" s="3" t="s">
        <v>1098</v>
      </c>
      <c r="I11" s="7" t="s">
        <v>1042</v>
      </c>
      <c r="J11" s="3"/>
      <c r="K11" s="3"/>
    </row>
    <row r="12" spans="1:11" ht="15">
      <c r="B12" s="3" t="s">
        <v>1055</v>
      </c>
      <c r="C12" s="3" t="s">
        <v>19548</v>
      </c>
      <c r="D12" s="3" t="s">
        <v>1038</v>
      </c>
      <c r="E12" s="7"/>
      <c r="F12" s="3" t="s">
        <v>1646</v>
      </c>
      <c r="G12" s="3" t="s">
        <v>1647</v>
      </c>
      <c r="H12" s="3" t="s">
        <v>1098</v>
      </c>
      <c r="I12" s="7" t="s">
        <v>1049</v>
      </c>
      <c r="J12" s="3"/>
      <c r="K12" s="3"/>
    </row>
    <row r="13" spans="1:11" ht="15">
      <c r="B13" s="3" t="s">
        <v>1872</v>
      </c>
      <c r="C13" s="3" t="s">
        <v>19549</v>
      </c>
      <c r="D13" s="3" t="s">
        <v>1573</v>
      </c>
      <c r="E13" s="7"/>
      <c r="F13" s="3" t="s">
        <v>1615</v>
      </c>
      <c r="G13" s="3" t="s">
        <v>1616</v>
      </c>
      <c r="H13" s="3" t="s">
        <v>1098</v>
      </c>
      <c r="I13" s="7" t="s">
        <v>1618</v>
      </c>
      <c r="J13" s="3"/>
      <c r="K13" s="3"/>
    </row>
    <row r="14" spans="1:11" ht="15">
      <c r="B14" s="3" t="s">
        <v>1165</v>
      </c>
      <c r="C14" s="3" t="s">
        <v>19550</v>
      </c>
      <c r="D14" s="3" t="s">
        <v>1038</v>
      </c>
      <c r="E14" s="7"/>
      <c r="F14" s="3" t="s">
        <v>14824</v>
      </c>
      <c r="G14" s="3" t="s">
        <v>14825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19551</v>
      </c>
      <c r="D15" s="3" t="s">
        <v>1038</v>
      </c>
      <c r="E15" s="7"/>
      <c r="F15" s="3" t="s">
        <v>14827</v>
      </c>
      <c r="G15" s="3" t="s">
        <v>14828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19552</v>
      </c>
      <c r="D16" s="3" t="s">
        <v>1573</v>
      </c>
      <c r="E16" s="7"/>
      <c r="F16" s="3" t="s">
        <v>14837</v>
      </c>
      <c r="G16" s="3" t="s">
        <v>6288</v>
      </c>
      <c r="H16" s="3" t="s">
        <v>1098</v>
      </c>
      <c r="I16" s="7" t="s">
        <v>3600</v>
      </c>
      <c r="J16" s="3"/>
      <c r="K16" s="3"/>
    </row>
    <row r="17" spans="2:11" ht="15">
      <c r="B17" s="3" t="s">
        <v>1882</v>
      </c>
      <c r="C17" s="3" t="s">
        <v>19553</v>
      </c>
      <c r="D17" s="3" t="s">
        <v>1573</v>
      </c>
      <c r="E17" s="7"/>
      <c r="F17" s="3" t="s">
        <v>14840</v>
      </c>
      <c r="G17" s="3" t="s">
        <v>6292</v>
      </c>
      <c r="H17" s="3" t="s">
        <v>1098</v>
      </c>
      <c r="I17" s="7" t="s">
        <v>3600</v>
      </c>
      <c r="J17" s="3"/>
      <c r="K17" s="3"/>
    </row>
    <row r="18" spans="2:11" ht="15">
      <c r="B18" s="3" t="s">
        <v>1582</v>
      </c>
      <c r="C18" s="3" t="s">
        <v>19554</v>
      </c>
      <c r="D18" s="3" t="s">
        <v>1038</v>
      </c>
      <c r="E18" s="7"/>
      <c r="F18" s="3" t="s">
        <v>14831</v>
      </c>
      <c r="G18" s="3" t="s">
        <v>14832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19555</v>
      </c>
      <c r="D19" s="3" t="s">
        <v>1038</v>
      </c>
      <c r="E19" s="7"/>
      <c r="F19" s="3" t="s">
        <v>14834</v>
      </c>
      <c r="G19" s="3" t="s">
        <v>14835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19556</v>
      </c>
      <c r="D20" s="3" t="s">
        <v>1066</v>
      </c>
      <c r="E20" s="7"/>
      <c r="F20" s="3" t="s">
        <v>6295</v>
      </c>
      <c r="G20" s="3" t="s">
        <v>6296</v>
      </c>
      <c r="H20" s="3" t="s">
        <v>1098</v>
      </c>
      <c r="I20" s="7" t="s">
        <v>1145</v>
      </c>
      <c r="J20" s="3"/>
      <c r="K20" s="3"/>
    </row>
    <row r="21" spans="2:11" ht="15">
      <c r="B21" s="3" t="s">
        <v>1619</v>
      </c>
      <c r="C21" s="3" t="s">
        <v>19557</v>
      </c>
      <c r="D21" s="3" t="s">
        <v>2173</v>
      </c>
      <c r="E21" s="7"/>
      <c r="F21" s="3" t="s">
        <v>5944</v>
      </c>
      <c r="G21" s="3" t="s">
        <v>5945</v>
      </c>
      <c r="H21" s="3" t="s">
        <v>1098</v>
      </c>
      <c r="I21" s="7" t="s">
        <v>1207</v>
      </c>
      <c r="J21" s="3"/>
      <c r="K21" s="3"/>
    </row>
    <row r="22" spans="2:11" ht="15">
      <c r="B22" s="3" t="s">
        <v>1895</v>
      </c>
      <c r="C22" s="3" t="s">
        <v>19558</v>
      </c>
      <c r="D22" s="3" t="s">
        <v>2173</v>
      </c>
      <c r="E22" s="7"/>
      <c r="F22" s="3" t="s">
        <v>5947</v>
      </c>
      <c r="G22" s="3" t="s">
        <v>5948</v>
      </c>
      <c r="H22" s="3" t="s">
        <v>1098</v>
      </c>
      <c r="I22" s="7" t="s">
        <v>1207</v>
      </c>
      <c r="J22" s="3"/>
      <c r="K22" s="3"/>
    </row>
    <row r="23" spans="2:11" ht="15">
      <c r="B23" s="3" t="s">
        <v>1588</v>
      </c>
      <c r="C23" s="3" t="s">
        <v>19559</v>
      </c>
      <c r="D23" s="3" t="s">
        <v>1038</v>
      </c>
      <c r="E23" s="7"/>
      <c r="F23" s="3" t="s">
        <v>2090</v>
      </c>
      <c r="G23" s="3" t="s">
        <v>2091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19560</v>
      </c>
      <c r="D24" s="3" t="s">
        <v>1038</v>
      </c>
      <c r="E24" s="7"/>
      <c r="F24" s="3" t="s">
        <v>2093</v>
      </c>
      <c r="G24" s="3" t="s">
        <v>2094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1902</v>
      </c>
      <c r="C25" s="3" t="s">
        <v>19561</v>
      </c>
      <c r="D25" s="3" t="s">
        <v>1066</v>
      </c>
      <c r="E25" s="7"/>
      <c r="F25" s="3" t="s">
        <v>2081</v>
      </c>
      <c r="G25" s="3" t="s">
        <v>14848</v>
      </c>
      <c r="H25" s="3" t="s">
        <v>1098</v>
      </c>
      <c r="I25" s="7" t="s">
        <v>1145</v>
      </c>
      <c r="J25" s="3"/>
      <c r="K25" s="3"/>
    </row>
    <row r="26" spans="2:11" ht="15">
      <c r="B26" s="3" t="s">
        <v>1146</v>
      </c>
      <c r="C26" s="3" t="s">
        <v>19562</v>
      </c>
      <c r="D26" s="3" t="s">
        <v>1038</v>
      </c>
      <c r="E26" s="7"/>
      <c r="F26" s="3" t="s">
        <v>1673</v>
      </c>
      <c r="G26" s="3" t="s">
        <v>1674</v>
      </c>
      <c r="H26" s="3" t="s">
        <v>2359</v>
      </c>
      <c r="I26" s="7"/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5"/>
  <dimension ref="A1:K2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19563</v>
      </c>
      <c r="D4" s="4" t="s">
        <v>1019</v>
      </c>
      <c r="E4" s="3" t="s">
        <v>642</v>
      </c>
    </row>
    <row r="5" spans="1:11" ht="16">
      <c r="B5" s="4" t="s">
        <v>1020</v>
      </c>
      <c r="C5" s="13" t="s">
        <v>645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643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19564</v>
      </c>
      <c r="D9" s="3" t="s">
        <v>1038</v>
      </c>
      <c r="E9" s="7"/>
      <c r="F9" s="3" t="s">
        <v>19565</v>
      </c>
      <c r="G9" s="3" t="s">
        <v>19566</v>
      </c>
      <c r="H9" s="3" t="s">
        <v>19567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19568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19569</v>
      </c>
      <c r="D11" s="3" t="s">
        <v>1142</v>
      </c>
      <c r="E11" s="7"/>
      <c r="F11" s="3" t="s">
        <v>19570</v>
      </c>
      <c r="G11" s="3" t="s">
        <v>19571</v>
      </c>
      <c r="H11" s="3" t="s">
        <v>19571</v>
      </c>
      <c r="I11" s="7" t="s">
        <v>1049</v>
      </c>
      <c r="J11" s="3"/>
      <c r="K11" s="3"/>
    </row>
    <row r="12" spans="1:11" ht="15">
      <c r="B12" s="3" t="s">
        <v>1055</v>
      </c>
      <c r="C12" s="3" t="s">
        <v>19572</v>
      </c>
      <c r="D12" s="3" t="s">
        <v>1038</v>
      </c>
      <c r="E12" s="7"/>
      <c r="F12" s="3" t="s">
        <v>18119</v>
      </c>
      <c r="G12" s="3" t="s">
        <v>19573</v>
      </c>
      <c r="H12" s="3" t="s">
        <v>19573</v>
      </c>
      <c r="I12" s="7" t="s">
        <v>1049</v>
      </c>
      <c r="J12" s="3"/>
      <c r="K12" s="3"/>
    </row>
    <row r="13" spans="1:11" ht="15">
      <c r="B13" s="3" t="s">
        <v>1872</v>
      </c>
      <c r="C13" s="3" t="s">
        <v>19574</v>
      </c>
      <c r="D13" s="3" t="s">
        <v>1038</v>
      </c>
      <c r="E13" s="7"/>
      <c r="F13" s="3" t="s">
        <v>19451</v>
      </c>
      <c r="G13" s="3" t="s">
        <v>17570</v>
      </c>
      <c r="H13" s="3" t="s">
        <v>17570</v>
      </c>
      <c r="I13" s="7" t="s">
        <v>1042</v>
      </c>
      <c r="J13" s="3"/>
      <c r="K13" s="3"/>
    </row>
    <row r="14" spans="1:11" ht="15">
      <c r="B14" s="3" t="s">
        <v>1165</v>
      </c>
      <c r="C14" s="3" t="s">
        <v>19575</v>
      </c>
      <c r="D14" s="3" t="s">
        <v>1842</v>
      </c>
      <c r="E14" s="7"/>
      <c r="F14" s="3" t="s">
        <v>19576</v>
      </c>
      <c r="G14" s="3" t="s">
        <v>19577</v>
      </c>
      <c r="H14" s="3" t="s">
        <v>19577</v>
      </c>
      <c r="I14" s="7" t="s">
        <v>1042</v>
      </c>
      <c r="J14" s="3"/>
      <c r="K14" s="3"/>
    </row>
    <row r="15" spans="1:11" ht="15">
      <c r="B15" s="3" t="s">
        <v>1877</v>
      </c>
      <c r="C15" s="3" t="s">
        <v>19578</v>
      </c>
      <c r="D15" s="3" t="s">
        <v>1842</v>
      </c>
      <c r="E15" s="7"/>
      <c r="F15" s="3" t="s">
        <v>19579</v>
      </c>
      <c r="G15" s="3" t="s">
        <v>19580</v>
      </c>
      <c r="H15" s="3" t="s">
        <v>19580</v>
      </c>
      <c r="I15" s="7" t="s">
        <v>1042</v>
      </c>
      <c r="J15" s="3"/>
      <c r="K15" s="3"/>
    </row>
    <row r="16" spans="1:11" ht="15">
      <c r="B16" s="3" t="s">
        <v>1161</v>
      </c>
      <c r="C16" s="3" t="s">
        <v>19581</v>
      </c>
      <c r="D16" s="3" t="s">
        <v>1842</v>
      </c>
      <c r="E16" s="7"/>
      <c r="F16" s="3" t="s">
        <v>19582</v>
      </c>
      <c r="G16" s="3" t="s">
        <v>19583</v>
      </c>
      <c r="H16" s="3" t="s">
        <v>19583</v>
      </c>
      <c r="I16" s="7" t="s">
        <v>1042</v>
      </c>
      <c r="J16" s="3"/>
      <c r="K16" s="3"/>
    </row>
    <row r="17" spans="2:11" ht="15">
      <c r="B17" s="3" t="s">
        <v>1882</v>
      </c>
      <c r="C17" s="3" t="s">
        <v>19584</v>
      </c>
      <c r="D17" s="3" t="s">
        <v>1842</v>
      </c>
      <c r="E17" s="7"/>
      <c r="F17" s="3" t="s">
        <v>19585</v>
      </c>
      <c r="G17" s="3" t="s">
        <v>19586</v>
      </c>
      <c r="H17" s="3" t="s">
        <v>19586</v>
      </c>
      <c r="I17" s="7" t="s">
        <v>1042</v>
      </c>
      <c r="J17" s="3"/>
      <c r="K17" s="3"/>
    </row>
    <row r="18" spans="2:11" ht="15">
      <c r="B18" s="3" t="s">
        <v>1582</v>
      </c>
      <c r="C18" s="3" t="s">
        <v>19587</v>
      </c>
      <c r="D18" s="3" t="s">
        <v>1038</v>
      </c>
      <c r="E18" s="7"/>
      <c r="F18" s="3" t="s">
        <v>1646</v>
      </c>
      <c r="G18" s="3" t="s">
        <v>1647</v>
      </c>
      <c r="H18" s="3"/>
      <c r="I18" s="7"/>
      <c r="J18" s="3"/>
      <c r="K18" s="3"/>
    </row>
    <row r="19" spans="2:11" ht="15">
      <c r="B19" s="3" t="s">
        <v>1886</v>
      </c>
      <c r="C19" s="3" t="s">
        <v>19588</v>
      </c>
      <c r="D19" s="3" t="s">
        <v>1573</v>
      </c>
      <c r="E19" s="7"/>
      <c r="F19" s="3" t="s">
        <v>1615</v>
      </c>
      <c r="G19" s="3" t="s">
        <v>1616</v>
      </c>
      <c r="H19" s="3"/>
      <c r="I19" s="7"/>
      <c r="J19" s="3"/>
      <c r="K19" s="3"/>
    </row>
    <row r="20" spans="2:11" ht="15">
      <c r="B20" s="3" t="s">
        <v>1890</v>
      </c>
      <c r="C20" s="3" t="s">
        <v>19589</v>
      </c>
      <c r="D20" s="3" t="s">
        <v>1038</v>
      </c>
      <c r="E20" s="7"/>
      <c r="F20" s="3" t="s">
        <v>1673</v>
      </c>
      <c r="G20" s="3" t="s">
        <v>1674</v>
      </c>
      <c r="H20" s="3" t="s">
        <v>2359</v>
      </c>
      <c r="I20" s="7"/>
      <c r="J20" s="3"/>
      <c r="K2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6"/>
  <dimension ref="A1:K2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19590</v>
      </c>
      <c r="D4" s="4" t="s">
        <v>1019</v>
      </c>
      <c r="E4" s="3" t="s">
        <v>646</v>
      </c>
    </row>
    <row r="5" spans="1:11" ht="16">
      <c r="B5" s="4" t="s">
        <v>1020</v>
      </c>
      <c r="C5" s="13" t="s">
        <v>649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647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19591</v>
      </c>
      <c r="D9" s="3" t="s">
        <v>1038</v>
      </c>
      <c r="E9" s="7"/>
      <c r="F9" s="3" t="s">
        <v>19592</v>
      </c>
      <c r="G9" s="3" t="s">
        <v>19410</v>
      </c>
      <c r="H9" s="3" t="s">
        <v>19593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19594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19595</v>
      </c>
      <c r="D11" s="3" t="s">
        <v>1038</v>
      </c>
      <c r="E11" s="7"/>
      <c r="F11" s="3" t="s">
        <v>19414</v>
      </c>
      <c r="G11" s="3" t="s">
        <v>19415</v>
      </c>
      <c r="H11" s="3" t="s">
        <v>19415</v>
      </c>
      <c r="I11" s="7" t="s">
        <v>16703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19596</v>
      </c>
      <c r="D12" s="3" t="s">
        <v>1038</v>
      </c>
      <c r="E12" s="7"/>
      <c r="F12" s="3" t="s">
        <v>19417</v>
      </c>
      <c r="G12" s="3" t="s">
        <v>19418</v>
      </c>
      <c r="H12" s="3" t="s">
        <v>19418</v>
      </c>
      <c r="I12" s="7" t="s">
        <v>16703</v>
      </c>
      <c r="J12" s="3"/>
      <c r="K12" s="3"/>
    </row>
    <row r="13" spans="1:11" ht="15">
      <c r="B13" s="3" t="s">
        <v>1872</v>
      </c>
      <c r="C13" s="3" t="s">
        <v>19597</v>
      </c>
      <c r="D13" s="3" t="s">
        <v>1038</v>
      </c>
      <c r="E13" s="7"/>
      <c r="F13" s="3" t="s">
        <v>8777</v>
      </c>
      <c r="G13" s="3" t="s">
        <v>18050</v>
      </c>
      <c r="H13" s="3" t="s">
        <v>18050</v>
      </c>
      <c r="I13" s="7" t="s">
        <v>16703</v>
      </c>
      <c r="J13" s="3"/>
      <c r="K13" s="3"/>
    </row>
    <row r="14" spans="1:11" ht="15">
      <c r="B14" s="3" t="s">
        <v>1165</v>
      </c>
      <c r="C14" s="3" t="s">
        <v>19598</v>
      </c>
      <c r="D14" s="3" t="s">
        <v>1038</v>
      </c>
      <c r="E14" s="7"/>
      <c r="F14" s="3" t="s">
        <v>8781</v>
      </c>
      <c r="G14" s="3" t="s">
        <v>18053</v>
      </c>
      <c r="H14" s="3" t="s">
        <v>18053</v>
      </c>
      <c r="I14" s="7" t="s">
        <v>1054</v>
      </c>
      <c r="J14" s="3"/>
      <c r="K14" s="3"/>
    </row>
    <row r="15" spans="1:11" ht="15">
      <c r="B15" s="3" t="s">
        <v>1877</v>
      </c>
      <c r="C15" s="3" t="s">
        <v>19599</v>
      </c>
      <c r="D15" s="3" t="s">
        <v>1573</v>
      </c>
      <c r="E15" s="7"/>
      <c r="F15" s="3" t="s">
        <v>19422</v>
      </c>
      <c r="G15" s="3" t="s">
        <v>19423</v>
      </c>
      <c r="H15" s="3" t="s">
        <v>19423</v>
      </c>
      <c r="I15" s="7" t="s">
        <v>1618</v>
      </c>
      <c r="J15" s="3"/>
      <c r="K15" s="3"/>
    </row>
    <row r="16" spans="1:11" ht="15">
      <c r="B16" s="3" t="s">
        <v>1161</v>
      </c>
      <c r="C16" s="3" t="s">
        <v>19600</v>
      </c>
      <c r="D16" s="3" t="s">
        <v>1038</v>
      </c>
      <c r="E16" s="7"/>
      <c r="F16" s="3" t="s">
        <v>19601</v>
      </c>
      <c r="G16" s="3" t="s">
        <v>19602</v>
      </c>
      <c r="H16" s="3" t="s">
        <v>19602</v>
      </c>
      <c r="I16" s="7" t="s">
        <v>1054</v>
      </c>
      <c r="J16" s="3"/>
      <c r="K16" s="3"/>
    </row>
    <row r="17" spans="2:11" ht="15">
      <c r="B17" s="3" t="s">
        <v>1882</v>
      </c>
      <c r="C17" s="3" t="s">
        <v>19603</v>
      </c>
      <c r="D17" s="3" t="s">
        <v>1038</v>
      </c>
      <c r="E17" s="7"/>
      <c r="F17" s="3" t="s">
        <v>19604</v>
      </c>
      <c r="G17" s="3" t="s">
        <v>19605</v>
      </c>
      <c r="H17" s="3" t="s">
        <v>19605</v>
      </c>
      <c r="I17" s="7" t="s">
        <v>1054</v>
      </c>
      <c r="J17" s="3"/>
      <c r="K17" s="3"/>
    </row>
    <row r="18" spans="2:11" ht="15">
      <c r="B18" s="3" t="s">
        <v>1582</v>
      </c>
      <c r="C18" s="3" t="s">
        <v>19606</v>
      </c>
      <c r="D18" s="3" t="s">
        <v>1038</v>
      </c>
      <c r="E18" s="7"/>
      <c r="F18" s="3" t="s">
        <v>19607</v>
      </c>
      <c r="G18" s="3" t="s">
        <v>1032</v>
      </c>
      <c r="H18" s="3" t="s">
        <v>1032</v>
      </c>
      <c r="I18" s="7" t="s">
        <v>1049</v>
      </c>
      <c r="J18" s="3"/>
      <c r="K18" s="3"/>
    </row>
    <row r="19" spans="2:11" ht="15">
      <c r="B19" s="3" t="s">
        <v>1886</v>
      </c>
      <c r="C19" s="3" t="s">
        <v>19608</v>
      </c>
      <c r="D19" s="3" t="s">
        <v>1573</v>
      </c>
      <c r="E19" s="7"/>
      <c r="F19" s="3" t="s">
        <v>1615</v>
      </c>
      <c r="G19" s="3" t="s">
        <v>13412</v>
      </c>
      <c r="H19" s="3" t="s">
        <v>1098</v>
      </c>
      <c r="I19" s="7" t="s">
        <v>1618</v>
      </c>
      <c r="J19" s="3" t="s">
        <v>1043</v>
      </c>
      <c r="K19" s="3" t="s">
        <v>1043</v>
      </c>
    </row>
    <row r="20" spans="2:11" ht="15">
      <c r="B20" s="3" t="s">
        <v>1890</v>
      </c>
      <c r="C20" s="3" t="s">
        <v>19609</v>
      </c>
      <c r="D20" s="3" t="s">
        <v>1038</v>
      </c>
      <c r="E20" s="7"/>
      <c r="F20" s="3" t="s">
        <v>1646</v>
      </c>
      <c r="G20" s="3" t="s">
        <v>1647</v>
      </c>
      <c r="H20" s="3" t="s">
        <v>1648</v>
      </c>
      <c r="I20" s="7" t="s">
        <v>1049</v>
      </c>
      <c r="J20" s="3"/>
      <c r="K20" s="3"/>
    </row>
    <row r="21" spans="2:11" ht="15">
      <c r="B21" s="3" t="s">
        <v>1619</v>
      </c>
      <c r="C21" s="3" t="s">
        <v>19610</v>
      </c>
      <c r="D21" s="3" t="s">
        <v>1038</v>
      </c>
      <c r="E21" s="7"/>
      <c r="F21" s="3" t="s">
        <v>1673</v>
      </c>
      <c r="G21" s="3" t="s">
        <v>1674</v>
      </c>
      <c r="H21" s="3" t="s">
        <v>2359</v>
      </c>
      <c r="I21" s="7"/>
      <c r="J21" s="3"/>
      <c r="K2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7"/>
  <dimension ref="A1:K5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19611</v>
      </c>
      <c r="D4" s="4" t="s">
        <v>1019</v>
      </c>
      <c r="E4" s="3" t="s">
        <v>650</v>
      </c>
    </row>
    <row r="5" spans="1:11" ht="16">
      <c r="B5" s="4" t="s">
        <v>1020</v>
      </c>
      <c r="C5" s="13" t="s">
        <v>653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651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19612</v>
      </c>
      <c r="D9" s="3" t="s">
        <v>1038</v>
      </c>
      <c r="E9" s="7"/>
      <c r="F9" s="3" t="s">
        <v>19613</v>
      </c>
      <c r="G9" s="3" t="s">
        <v>19410</v>
      </c>
      <c r="H9" s="3" t="s">
        <v>19614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19615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19616</v>
      </c>
      <c r="D11" s="3" t="s">
        <v>1038</v>
      </c>
      <c r="E11" s="7"/>
      <c r="F11" s="3" t="s">
        <v>19414</v>
      </c>
      <c r="G11" s="3" t="s">
        <v>19415</v>
      </c>
      <c r="H11" s="3" t="s">
        <v>19415</v>
      </c>
      <c r="I11" s="7" t="s">
        <v>16703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19617</v>
      </c>
      <c r="D12" s="3" t="s">
        <v>1038</v>
      </c>
      <c r="E12" s="7"/>
      <c r="F12" s="3" t="s">
        <v>19417</v>
      </c>
      <c r="G12" s="3" t="s">
        <v>19418</v>
      </c>
      <c r="H12" s="3" t="s">
        <v>19418</v>
      </c>
      <c r="I12" s="7" t="s">
        <v>16703</v>
      </c>
      <c r="J12" s="3"/>
      <c r="K12" s="3"/>
    </row>
    <row r="13" spans="1:11" ht="15">
      <c r="B13" s="3" t="s">
        <v>1872</v>
      </c>
      <c r="C13" s="3" t="s">
        <v>19618</v>
      </c>
      <c r="D13" s="3" t="s">
        <v>1573</v>
      </c>
      <c r="E13" s="7"/>
      <c r="F13" s="3" t="s">
        <v>19455</v>
      </c>
      <c r="G13" s="3" t="s">
        <v>19619</v>
      </c>
      <c r="H13" s="3" t="s">
        <v>19619</v>
      </c>
      <c r="I13" s="7" t="s">
        <v>1618</v>
      </c>
      <c r="J13" s="3"/>
      <c r="K13" s="3"/>
    </row>
    <row r="14" spans="1:11" ht="15">
      <c r="B14" s="3" t="s">
        <v>1165</v>
      </c>
      <c r="C14" s="3" t="s">
        <v>19620</v>
      </c>
      <c r="D14" s="3" t="s">
        <v>1038</v>
      </c>
      <c r="E14" s="7"/>
      <c r="F14" s="3" t="s">
        <v>19621</v>
      </c>
      <c r="G14" s="3" t="s">
        <v>19622</v>
      </c>
      <c r="H14" s="3" t="s">
        <v>19622</v>
      </c>
      <c r="I14" s="7" t="s">
        <v>1054</v>
      </c>
      <c r="J14" s="3"/>
      <c r="K14" s="3"/>
    </row>
    <row r="15" spans="1:11" ht="15">
      <c r="B15" s="3" t="s">
        <v>1877</v>
      </c>
      <c r="C15" s="3" t="s">
        <v>19623</v>
      </c>
      <c r="D15" s="3" t="s">
        <v>1038</v>
      </c>
      <c r="E15" s="7"/>
      <c r="F15" s="3" t="s">
        <v>19624</v>
      </c>
      <c r="G15" s="3" t="s">
        <v>19625</v>
      </c>
      <c r="H15" s="3" t="s">
        <v>19625</v>
      </c>
      <c r="I15" s="7" t="s">
        <v>1054</v>
      </c>
      <c r="J15" s="3"/>
      <c r="K15" s="3"/>
    </row>
    <row r="16" spans="1:11" ht="15">
      <c r="B16" s="3" t="s">
        <v>1161</v>
      </c>
      <c r="C16" s="3" t="s">
        <v>19626</v>
      </c>
      <c r="D16" s="3" t="s">
        <v>1038</v>
      </c>
      <c r="E16" s="7"/>
      <c r="F16" s="3" t="s">
        <v>19627</v>
      </c>
      <c r="G16" s="3" t="s">
        <v>19628</v>
      </c>
      <c r="H16" s="3" t="s">
        <v>19628</v>
      </c>
      <c r="I16" s="7" t="s">
        <v>1054</v>
      </c>
      <c r="J16" s="3"/>
      <c r="K16" s="3"/>
    </row>
    <row r="17" spans="2:11" ht="15">
      <c r="B17" s="3" t="s">
        <v>1882</v>
      </c>
      <c r="C17" s="3" t="s">
        <v>19629</v>
      </c>
      <c r="D17" s="3" t="s">
        <v>1038</v>
      </c>
      <c r="E17" s="7"/>
      <c r="F17" s="3" t="s">
        <v>19630</v>
      </c>
      <c r="G17" s="3" t="s">
        <v>19631</v>
      </c>
      <c r="H17" s="3" t="s">
        <v>19631</v>
      </c>
      <c r="I17" s="7" t="s">
        <v>1054</v>
      </c>
      <c r="J17" s="3"/>
      <c r="K17" s="3"/>
    </row>
    <row r="18" spans="2:11" ht="15">
      <c r="B18" s="3" t="s">
        <v>1582</v>
      </c>
      <c r="C18" s="3" t="s">
        <v>19632</v>
      </c>
      <c r="D18" s="3" t="s">
        <v>1038</v>
      </c>
      <c r="E18" s="7"/>
      <c r="F18" s="3" t="s">
        <v>19633</v>
      </c>
      <c r="G18" s="3" t="s">
        <v>19634</v>
      </c>
      <c r="H18" s="3" t="s">
        <v>19634</v>
      </c>
      <c r="I18" s="7" t="s">
        <v>1054</v>
      </c>
      <c r="J18" s="3"/>
      <c r="K18" s="3"/>
    </row>
    <row r="19" spans="2:11" ht="15">
      <c r="B19" s="3" t="s">
        <v>1886</v>
      </c>
      <c r="C19" s="3" t="s">
        <v>19635</v>
      </c>
      <c r="D19" s="3" t="s">
        <v>1038</v>
      </c>
      <c r="E19" s="7"/>
      <c r="F19" s="3" t="s">
        <v>19636</v>
      </c>
      <c r="G19" s="3" t="s">
        <v>19637</v>
      </c>
      <c r="H19" s="3" t="s">
        <v>19637</v>
      </c>
      <c r="I19" s="7" t="s">
        <v>1054</v>
      </c>
      <c r="J19" s="3"/>
      <c r="K19" s="3"/>
    </row>
    <row r="20" spans="2:11" ht="15">
      <c r="B20" s="3" t="s">
        <v>1890</v>
      </c>
      <c r="C20" s="3" t="s">
        <v>19638</v>
      </c>
      <c r="D20" s="3" t="s">
        <v>1038</v>
      </c>
      <c r="E20" s="7"/>
      <c r="F20" s="3" t="s">
        <v>19639</v>
      </c>
      <c r="G20" s="3" t="s">
        <v>19640</v>
      </c>
      <c r="H20" s="3" t="s">
        <v>19640</v>
      </c>
      <c r="I20" s="7" t="s">
        <v>1054</v>
      </c>
      <c r="J20" s="3"/>
      <c r="K20" s="3"/>
    </row>
    <row r="21" spans="2:11" ht="15">
      <c r="B21" s="3" t="s">
        <v>1619</v>
      </c>
      <c r="C21" s="3" t="s">
        <v>19641</v>
      </c>
      <c r="D21" s="3" t="s">
        <v>1038</v>
      </c>
      <c r="E21" s="7"/>
      <c r="F21" s="3" t="s">
        <v>19642</v>
      </c>
      <c r="G21" s="3" t="s">
        <v>19643</v>
      </c>
      <c r="H21" s="3" t="s">
        <v>19643</v>
      </c>
      <c r="I21" s="7" t="s">
        <v>1054</v>
      </c>
      <c r="J21" s="3"/>
      <c r="K21" s="3"/>
    </row>
    <row r="22" spans="2:11" ht="15">
      <c r="B22" s="3" t="s">
        <v>1895</v>
      </c>
      <c r="C22" s="3" t="s">
        <v>19644</v>
      </c>
      <c r="D22" s="3" t="s">
        <v>1038</v>
      </c>
      <c r="E22" s="7"/>
      <c r="F22" s="3" t="s">
        <v>19645</v>
      </c>
      <c r="G22" s="3" t="s">
        <v>19646</v>
      </c>
      <c r="H22" s="3" t="s">
        <v>19646</v>
      </c>
      <c r="I22" s="7" t="s">
        <v>1054</v>
      </c>
      <c r="J22" s="3"/>
      <c r="K22" s="3"/>
    </row>
    <row r="23" spans="2:11" ht="15">
      <c r="B23" s="3" t="s">
        <v>1588</v>
      </c>
      <c r="C23" s="3" t="s">
        <v>19647</v>
      </c>
      <c r="D23" s="3" t="s">
        <v>1038</v>
      </c>
      <c r="E23" s="7"/>
      <c r="F23" s="3" t="s">
        <v>19648</v>
      </c>
      <c r="G23" s="3" t="s">
        <v>19649</v>
      </c>
      <c r="H23" s="3" t="s">
        <v>19649</v>
      </c>
      <c r="I23" s="7" t="s">
        <v>1054</v>
      </c>
      <c r="J23" s="3"/>
      <c r="K23" s="3"/>
    </row>
    <row r="24" spans="2:11" ht="15">
      <c r="B24" s="3" t="s">
        <v>1899</v>
      </c>
      <c r="C24" s="3" t="s">
        <v>19650</v>
      </c>
      <c r="D24" s="3" t="s">
        <v>1038</v>
      </c>
      <c r="E24" s="7"/>
      <c r="F24" s="3" t="s">
        <v>19651</v>
      </c>
      <c r="G24" s="3" t="s">
        <v>19652</v>
      </c>
      <c r="H24" s="3" t="s">
        <v>19652</v>
      </c>
      <c r="I24" s="7" t="s">
        <v>1054</v>
      </c>
      <c r="J24" s="3"/>
      <c r="K24" s="3"/>
    </row>
    <row r="25" spans="2:11" ht="15">
      <c r="B25" s="3" t="s">
        <v>1902</v>
      </c>
      <c r="C25" s="3" t="s">
        <v>19653</v>
      </c>
      <c r="D25" s="3" t="s">
        <v>1038</v>
      </c>
      <c r="E25" s="7"/>
      <c r="F25" s="3" t="s">
        <v>19654</v>
      </c>
      <c r="G25" s="3" t="s">
        <v>19655</v>
      </c>
      <c r="H25" s="3" t="s">
        <v>19655</v>
      </c>
      <c r="I25" s="7" t="s">
        <v>1054</v>
      </c>
      <c r="J25" s="3"/>
      <c r="K25" s="3"/>
    </row>
    <row r="26" spans="2:11" ht="15">
      <c r="B26" s="3" t="s">
        <v>1146</v>
      </c>
      <c r="C26" s="3" t="s">
        <v>19656</v>
      </c>
      <c r="D26" s="3" t="s">
        <v>1038</v>
      </c>
      <c r="E26" s="7"/>
      <c r="F26" s="3" t="s">
        <v>19657</v>
      </c>
      <c r="G26" s="3" t="s">
        <v>19658</v>
      </c>
      <c r="H26" s="3" t="s">
        <v>19658</v>
      </c>
      <c r="I26" s="7" t="s">
        <v>1054</v>
      </c>
      <c r="J26" s="3"/>
      <c r="K26" s="3"/>
    </row>
    <row r="27" spans="2:11" ht="15">
      <c r="B27" s="3" t="s">
        <v>1906</v>
      </c>
      <c r="C27" s="3" t="s">
        <v>19659</v>
      </c>
      <c r="D27" s="3" t="s">
        <v>1038</v>
      </c>
      <c r="E27" s="7"/>
      <c r="F27" s="3" t="s">
        <v>19660</v>
      </c>
      <c r="G27" s="3" t="s">
        <v>19661</v>
      </c>
      <c r="H27" s="3" t="s">
        <v>19661</v>
      </c>
      <c r="I27" s="7" t="s">
        <v>1054</v>
      </c>
      <c r="J27" s="3"/>
      <c r="K27" s="3"/>
    </row>
    <row r="28" spans="2:11" ht="15">
      <c r="B28" s="3" t="s">
        <v>1909</v>
      </c>
      <c r="C28" s="3" t="s">
        <v>19662</v>
      </c>
      <c r="D28" s="3" t="s">
        <v>1038</v>
      </c>
      <c r="E28" s="7"/>
      <c r="F28" s="3" t="s">
        <v>19663</v>
      </c>
      <c r="G28" s="3" t="s">
        <v>19664</v>
      </c>
      <c r="H28" s="3" t="s">
        <v>19664</v>
      </c>
      <c r="I28" s="7" t="s">
        <v>1054</v>
      </c>
      <c r="J28" s="3"/>
      <c r="K28" s="3"/>
    </row>
    <row r="29" spans="2:11" ht="15">
      <c r="B29" s="3" t="s">
        <v>1301</v>
      </c>
      <c r="C29" s="3" t="s">
        <v>19665</v>
      </c>
      <c r="D29" s="3" t="s">
        <v>1038</v>
      </c>
      <c r="E29" s="7"/>
      <c r="F29" s="3" t="s">
        <v>19666</v>
      </c>
      <c r="G29" s="3" t="s">
        <v>19667</v>
      </c>
      <c r="H29" s="3" t="s">
        <v>19667</v>
      </c>
      <c r="I29" s="7" t="s">
        <v>1054</v>
      </c>
      <c r="J29" s="3"/>
      <c r="K29" s="3"/>
    </row>
    <row r="30" spans="2:11" ht="15">
      <c r="B30" s="3" t="s">
        <v>1912</v>
      </c>
      <c r="C30" s="3" t="s">
        <v>19668</v>
      </c>
      <c r="D30" s="3" t="s">
        <v>1038</v>
      </c>
      <c r="E30" s="7"/>
      <c r="F30" s="3" t="s">
        <v>19669</v>
      </c>
      <c r="G30" s="3" t="s">
        <v>19670</v>
      </c>
      <c r="H30" s="3" t="s">
        <v>19670</v>
      </c>
      <c r="I30" s="7" t="s">
        <v>1054</v>
      </c>
      <c r="J30" s="3"/>
      <c r="K30" s="3"/>
    </row>
    <row r="31" spans="2:11" ht="15">
      <c r="B31" s="3" t="s">
        <v>1140</v>
      </c>
      <c r="C31" s="3" t="s">
        <v>19671</v>
      </c>
      <c r="D31" s="3" t="s">
        <v>1038</v>
      </c>
      <c r="E31" s="7"/>
      <c r="F31" s="3" t="s">
        <v>19672</v>
      </c>
      <c r="G31" s="3" t="s">
        <v>19673</v>
      </c>
      <c r="H31" s="3" t="s">
        <v>19673</v>
      </c>
      <c r="I31" s="7" t="s">
        <v>1054</v>
      </c>
      <c r="J31" s="3"/>
      <c r="K31" s="3"/>
    </row>
    <row r="32" spans="2:11" ht="15">
      <c r="B32" s="3" t="s">
        <v>1169</v>
      </c>
      <c r="C32" s="3" t="s">
        <v>19674</v>
      </c>
      <c r="D32" s="3" t="s">
        <v>1038</v>
      </c>
      <c r="E32" s="7"/>
      <c r="F32" s="3" t="s">
        <v>19675</v>
      </c>
      <c r="G32" s="3" t="s">
        <v>19676</v>
      </c>
      <c r="H32" s="3" t="s">
        <v>19676</v>
      </c>
      <c r="I32" s="7" t="s">
        <v>1054</v>
      </c>
      <c r="J32" s="3"/>
      <c r="K32" s="3"/>
    </row>
    <row r="33" spans="2:11" ht="15">
      <c r="B33" s="3" t="s">
        <v>1319</v>
      </c>
      <c r="C33" s="3" t="s">
        <v>19677</v>
      </c>
      <c r="D33" s="3" t="s">
        <v>1038</v>
      </c>
      <c r="E33" s="7"/>
      <c r="F33" s="3" t="s">
        <v>19678</v>
      </c>
      <c r="G33" s="3" t="s">
        <v>19679</v>
      </c>
      <c r="H33" s="3" t="s">
        <v>19679</v>
      </c>
      <c r="I33" s="7" t="s">
        <v>1054</v>
      </c>
      <c r="J33" s="3"/>
      <c r="K33" s="3"/>
    </row>
    <row r="34" spans="2:11" ht="15">
      <c r="B34" s="3" t="s">
        <v>1472</v>
      </c>
      <c r="C34" s="3" t="s">
        <v>19680</v>
      </c>
      <c r="D34" s="3" t="s">
        <v>1038</v>
      </c>
      <c r="E34" s="7"/>
      <c r="F34" s="3" t="s">
        <v>19681</v>
      </c>
      <c r="G34" s="3" t="s">
        <v>19682</v>
      </c>
      <c r="H34" s="3" t="s">
        <v>19682</v>
      </c>
      <c r="I34" s="7" t="s">
        <v>1054</v>
      </c>
      <c r="J34" s="3"/>
      <c r="K34" s="3"/>
    </row>
    <row r="35" spans="2:11" ht="15">
      <c r="B35" s="3" t="s">
        <v>1567</v>
      </c>
      <c r="C35" s="3" t="s">
        <v>19683</v>
      </c>
      <c r="D35" s="3" t="s">
        <v>1038</v>
      </c>
      <c r="E35" s="7"/>
      <c r="F35" s="3" t="s">
        <v>19684</v>
      </c>
      <c r="G35" s="3" t="s">
        <v>19685</v>
      </c>
      <c r="H35" s="3" t="s">
        <v>19685</v>
      </c>
      <c r="I35" s="7" t="s">
        <v>1054</v>
      </c>
      <c r="J35" s="3"/>
      <c r="K35" s="3"/>
    </row>
    <row r="36" spans="2:11" ht="15">
      <c r="B36" s="3" t="s">
        <v>1681</v>
      </c>
      <c r="C36" s="3" t="s">
        <v>19686</v>
      </c>
      <c r="D36" s="3" t="s">
        <v>1038</v>
      </c>
      <c r="E36" s="7"/>
      <c r="F36" s="3" t="s">
        <v>19687</v>
      </c>
      <c r="G36" s="3" t="s">
        <v>19688</v>
      </c>
      <c r="H36" s="3" t="s">
        <v>19688</v>
      </c>
      <c r="I36" s="7" t="s">
        <v>1054</v>
      </c>
      <c r="J36" s="3"/>
      <c r="K36" s="3"/>
    </row>
    <row r="37" spans="2:11" ht="15">
      <c r="B37" s="3" t="s">
        <v>1392</v>
      </c>
      <c r="C37" s="3" t="s">
        <v>19689</v>
      </c>
      <c r="D37" s="3" t="s">
        <v>1038</v>
      </c>
      <c r="E37" s="7"/>
      <c r="F37" s="3" t="s">
        <v>19690</v>
      </c>
      <c r="G37" s="3" t="s">
        <v>19691</v>
      </c>
      <c r="H37" s="3" t="s">
        <v>19691</v>
      </c>
      <c r="I37" s="7" t="s">
        <v>1054</v>
      </c>
      <c r="J37" s="3"/>
      <c r="K37" s="3"/>
    </row>
    <row r="38" spans="2:11" ht="15">
      <c r="B38" s="3" t="s">
        <v>1380</v>
      </c>
      <c r="C38" s="3" t="s">
        <v>19692</v>
      </c>
      <c r="D38" s="3" t="s">
        <v>1038</v>
      </c>
      <c r="E38" s="7"/>
      <c r="F38" s="3" t="s">
        <v>19693</v>
      </c>
      <c r="G38" s="3" t="s">
        <v>19694</v>
      </c>
      <c r="H38" s="3" t="s">
        <v>19694</v>
      </c>
      <c r="I38" s="7" t="s">
        <v>1054</v>
      </c>
      <c r="J38" s="3"/>
      <c r="K38" s="3"/>
    </row>
    <row r="39" spans="2:11" ht="15">
      <c r="B39" s="3" t="s">
        <v>1388</v>
      </c>
      <c r="C39" s="3" t="s">
        <v>19695</v>
      </c>
      <c r="D39" s="3" t="s">
        <v>1038</v>
      </c>
      <c r="E39" s="7"/>
      <c r="F39" s="3" t="s">
        <v>19696</v>
      </c>
      <c r="G39" s="3" t="s">
        <v>19697</v>
      </c>
      <c r="H39" s="3" t="s">
        <v>19697</v>
      </c>
      <c r="I39" s="7" t="s">
        <v>1054</v>
      </c>
      <c r="J39" s="3"/>
      <c r="K39" s="3"/>
    </row>
    <row r="40" spans="2:11" ht="15">
      <c r="B40" s="3" t="s">
        <v>1384</v>
      </c>
      <c r="C40" s="3" t="s">
        <v>19698</v>
      </c>
      <c r="D40" s="3" t="s">
        <v>1038</v>
      </c>
      <c r="E40" s="7"/>
      <c r="F40" s="3" t="s">
        <v>19699</v>
      </c>
      <c r="G40" s="3" t="s">
        <v>19700</v>
      </c>
      <c r="H40" s="3" t="s">
        <v>19700</v>
      </c>
      <c r="I40" s="7" t="s">
        <v>1054</v>
      </c>
      <c r="J40" s="3"/>
      <c r="K40" s="3"/>
    </row>
    <row r="41" spans="2:11" ht="15">
      <c r="B41" s="3" t="s">
        <v>1448</v>
      </c>
      <c r="C41" s="3" t="s">
        <v>19701</v>
      </c>
      <c r="D41" s="3" t="s">
        <v>1038</v>
      </c>
      <c r="E41" s="7"/>
      <c r="F41" s="3" t="s">
        <v>19702</v>
      </c>
      <c r="G41" s="3" t="s">
        <v>19703</v>
      </c>
      <c r="H41" s="3" t="s">
        <v>19703</v>
      </c>
      <c r="I41" s="7" t="s">
        <v>1054</v>
      </c>
      <c r="J41" s="3"/>
      <c r="K41" s="3"/>
    </row>
    <row r="42" spans="2:11" ht="15">
      <c r="B42" s="3" t="s">
        <v>1223</v>
      </c>
      <c r="C42" s="3" t="s">
        <v>19704</v>
      </c>
      <c r="D42" s="3" t="s">
        <v>1038</v>
      </c>
      <c r="E42" s="7"/>
      <c r="F42" s="3" t="s">
        <v>19705</v>
      </c>
      <c r="G42" s="3" t="s">
        <v>19706</v>
      </c>
      <c r="H42" s="3" t="s">
        <v>19706</v>
      </c>
      <c r="I42" s="7" t="s">
        <v>1054</v>
      </c>
      <c r="J42" s="3"/>
      <c r="K42" s="3"/>
    </row>
    <row r="43" spans="2:11" ht="15">
      <c r="B43" s="3" t="s">
        <v>1215</v>
      </c>
      <c r="C43" s="3" t="s">
        <v>19707</v>
      </c>
      <c r="D43" s="3" t="s">
        <v>1038</v>
      </c>
      <c r="E43" s="7"/>
      <c r="F43" s="3" t="s">
        <v>19708</v>
      </c>
      <c r="G43" s="3" t="s">
        <v>19709</v>
      </c>
      <c r="H43" s="3" t="s">
        <v>19709</v>
      </c>
      <c r="I43" s="7" t="s">
        <v>1054</v>
      </c>
      <c r="J43" s="3"/>
      <c r="K43" s="3"/>
    </row>
    <row r="44" spans="2:11" ht="15">
      <c r="B44" s="3" t="s">
        <v>1219</v>
      </c>
      <c r="C44" s="3" t="s">
        <v>19710</v>
      </c>
      <c r="D44" s="3" t="s">
        <v>1038</v>
      </c>
      <c r="E44" s="7"/>
      <c r="F44" s="3" t="s">
        <v>19711</v>
      </c>
      <c r="G44" s="3" t="s">
        <v>19712</v>
      </c>
      <c r="H44" s="3" t="s">
        <v>19712</v>
      </c>
      <c r="I44" s="7" t="s">
        <v>1054</v>
      </c>
      <c r="J44" s="3"/>
      <c r="K44" s="3"/>
    </row>
    <row r="45" spans="2:11" ht="15">
      <c r="B45" s="3" t="s">
        <v>1227</v>
      </c>
      <c r="C45" s="3" t="s">
        <v>19713</v>
      </c>
      <c r="D45" s="3" t="s">
        <v>1038</v>
      </c>
      <c r="E45" s="7"/>
      <c r="F45" s="3" t="s">
        <v>19714</v>
      </c>
      <c r="G45" s="3" t="s">
        <v>19715</v>
      </c>
      <c r="H45" s="3" t="s">
        <v>19715</v>
      </c>
      <c r="I45" s="7" t="s">
        <v>1054</v>
      </c>
      <c r="J45" s="3"/>
      <c r="K45" s="3"/>
    </row>
    <row r="46" spans="2:11" ht="15">
      <c r="B46" s="3" t="s">
        <v>1191</v>
      </c>
      <c r="C46" s="3" t="s">
        <v>19716</v>
      </c>
      <c r="D46" s="3" t="s">
        <v>1038</v>
      </c>
      <c r="E46" s="7"/>
      <c r="F46" s="3" t="s">
        <v>19717</v>
      </c>
      <c r="G46" s="3" t="s">
        <v>19718</v>
      </c>
      <c r="H46" s="3" t="s">
        <v>19718</v>
      </c>
      <c r="I46" s="7" t="s">
        <v>1054</v>
      </c>
      <c r="J46" s="3"/>
      <c r="K46" s="3"/>
    </row>
    <row r="47" spans="2:11" ht="15">
      <c r="B47" s="3" t="s">
        <v>1195</v>
      </c>
      <c r="C47" s="3" t="s">
        <v>19719</v>
      </c>
      <c r="D47" s="3" t="s">
        <v>1038</v>
      </c>
      <c r="E47" s="7"/>
      <c r="F47" s="3" t="s">
        <v>19720</v>
      </c>
      <c r="G47" s="3" t="s">
        <v>19721</v>
      </c>
      <c r="H47" s="3" t="s">
        <v>19721</v>
      </c>
      <c r="I47" s="7" t="s">
        <v>1054</v>
      </c>
      <c r="J47" s="3"/>
      <c r="K47" s="3"/>
    </row>
    <row r="48" spans="2:11" ht="15">
      <c r="B48" s="3" t="s">
        <v>1187</v>
      </c>
      <c r="C48" s="3" t="s">
        <v>19722</v>
      </c>
      <c r="D48" s="3" t="s">
        <v>1038</v>
      </c>
      <c r="E48" s="7"/>
      <c r="F48" s="3" t="s">
        <v>19723</v>
      </c>
      <c r="G48" s="3" t="s">
        <v>19724</v>
      </c>
      <c r="H48" s="3" t="s">
        <v>19724</v>
      </c>
      <c r="I48" s="7" t="s">
        <v>1054</v>
      </c>
      <c r="J48" s="3"/>
      <c r="K48" s="3"/>
    </row>
    <row r="49" spans="2:11" ht="15">
      <c r="B49" s="3" t="s">
        <v>1416</v>
      </c>
      <c r="C49" s="3" t="s">
        <v>19725</v>
      </c>
      <c r="D49" s="3" t="s">
        <v>1038</v>
      </c>
      <c r="E49" s="7"/>
      <c r="F49" s="3" t="s">
        <v>19726</v>
      </c>
      <c r="G49" s="3" t="s">
        <v>19727</v>
      </c>
      <c r="H49" s="3" t="s">
        <v>19727</v>
      </c>
      <c r="I49" s="7" t="s">
        <v>1054</v>
      </c>
      <c r="J49" s="3"/>
      <c r="K49" s="3"/>
    </row>
    <row r="50" spans="2:11" ht="15">
      <c r="B50" s="3" t="s">
        <v>1916</v>
      </c>
      <c r="C50" s="3" t="s">
        <v>19728</v>
      </c>
      <c r="D50" s="3" t="s">
        <v>1038</v>
      </c>
      <c r="E50" s="7"/>
      <c r="F50" s="3" t="s">
        <v>19729</v>
      </c>
      <c r="G50" s="3" t="s">
        <v>19730</v>
      </c>
      <c r="H50" s="3" t="s">
        <v>19730</v>
      </c>
      <c r="I50" s="7" t="s">
        <v>1054</v>
      </c>
      <c r="J50" s="3"/>
      <c r="K50" s="3"/>
    </row>
    <row r="51" spans="2:11" ht="15">
      <c r="B51" s="3" t="s">
        <v>1424</v>
      </c>
      <c r="C51" s="3" t="s">
        <v>19731</v>
      </c>
      <c r="D51" s="3" t="s">
        <v>1038</v>
      </c>
      <c r="E51" s="7"/>
      <c r="F51" s="3" t="s">
        <v>19732</v>
      </c>
      <c r="G51" s="3" t="s">
        <v>19733</v>
      </c>
      <c r="H51" s="3" t="s">
        <v>19733</v>
      </c>
      <c r="I51" s="7" t="s">
        <v>1054</v>
      </c>
      <c r="J51" s="3"/>
      <c r="K51" s="3"/>
    </row>
    <row r="52" spans="2:11" ht="15">
      <c r="B52" s="3" t="s">
        <v>1428</v>
      </c>
      <c r="C52" s="3" t="s">
        <v>19734</v>
      </c>
      <c r="D52" s="3" t="s">
        <v>1038</v>
      </c>
      <c r="E52" s="7"/>
      <c r="F52" s="3" t="s">
        <v>19735</v>
      </c>
      <c r="G52" s="3" t="s">
        <v>19736</v>
      </c>
      <c r="H52" s="3" t="s">
        <v>19736</v>
      </c>
      <c r="I52" s="7" t="s">
        <v>1054</v>
      </c>
      <c r="J52" s="3"/>
      <c r="K52" s="3"/>
    </row>
    <row r="53" spans="2:11" ht="15">
      <c r="B53" s="3" t="s">
        <v>1420</v>
      </c>
      <c r="C53" s="3" t="s">
        <v>19737</v>
      </c>
      <c r="D53" s="3" t="s">
        <v>1038</v>
      </c>
      <c r="E53" s="7"/>
      <c r="F53" s="3" t="s">
        <v>19738</v>
      </c>
      <c r="G53" s="3" t="s">
        <v>19739</v>
      </c>
      <c r="H53" s="3" t="s">
        <v>19739</v>
      </c>
      <c r="I53" s="7" t="s">
        <v>1054</v>
      </c>
      <c r="J53" s="3"/>
      <c r="K53" s="3"/>
    </row>
    <row r="54" spans="2:11" ht="15">
      <c r="B54" s="3" t="s">
        <v>1571</v>
      </c>
      <c r="C54" s="3" t="s">
        <v>19740</v>
      </c>
      <c r="D54" s="3" t="s">
        <v>1038</v>
      </c>
      <c r="E54" s="7"/>
      <c r="F54" s="3" t="s">
        <v>19741</v>
      </c>
      <c r="G54" s="3" t="s">
        <v>19742</v>
      </c>
      <c r="H54" s="3" t="s">
        <v>19742</v>
      </c>
      <c r="I54" s="7" t="s">
        <v>1054</v>
      </c>
      <c r="J54" s="3"/>
      <c r="K54" s="3"/>
    </row>
    <row r="55" spans="2:11" ht="15">
      <c r="B55" s="3" t="s">
        <v>1765</v>
      </c>
      <c r="C55" s="3" t="s">
        <v>19743</v>
      </c>
      <c r="D55" s="3" t="s">
        <v>1038</v>
      </c>
      <c r="E55" s="7"/>
      <c r="F55" s="3" t="s">
        <v>19744</v>
      </c>
      <c r="G55" s="3" t="s">
        <v>19745</v>
      </c>
      <c r="H55" s="3" t="s">
        <v>19745</v>
      </c>
      <c r="I55" s="7" t="s">
        <v>1054</v>
      </c>
      <c r="J55" s="3"/>
      <c r="K55" s="3"/>
    </row>
    <row r="56" spans="2:11" ht="15">
      <c r="B56" s="3" t="s">
        <v>1920</v>
      </c>
      <c r="C56" s="3" t="s">
        <v>19746</v>
      </c>
      <c r="D56" s="3" t="s">
        <v>1038</v>
      </c>
      <c r="E56" s="7"/>
      <c r="F56" s="3" t="s">
        <v>1646</v>
      </c>
      <c r="G56" s="3" t="s">
        <v>1647</v>
      </c>
      <c r="H56" s="3"/>
      <c r="I56" s="7"/>
      <c r="J56" s="3"/>
      <c r="K56" s="3"/>
    </row>
    <row r="57" spans="2:11" ht="15">
      <c r="B57" s="3" t="s">
        <v>1924</v>
      </c>
      <c r="C57" s="3" t="s">
        <v>19747</v>
      </c>
      <c r="D57" s="3" t="s">
        <v>1573</v>
      </c>
      <c r="E57" s="7"/>
      <c r="F57" s="3" t="s">
        <v>1615</v>
      </c>
      <c r="G57" s="3" t="s">
        <v>1616</v>
      </c>
      <c r="H57" s="3"/>
      <c r="I57" s="7"/>
      <c r="J57" s="3"/>
      <c r="K57" s="3"/>
    </row>
    <row r="58" spans="2:11" ht="15">
      <c r="B58" s="3" t="s">
        <v>1928</v>
      </c>
      <c r="C58" s="3" t="s">
        <v>19748</v>
      </c>
      <c r="D58" s="3" t="s">
        <v>1038</v>
      </c>
      <c r="E58" s="7"/>
      <c r="F58" s="3" t="s">
        <v>1673</v>
      </c>
      <c r="G58" s="3" t="s">
        <v>1674</v>
      </c>
      <c r="H58" s="3" t="s">
        <v>2359</v>
      </c>
      <c r="I58" s="7"/>
      <c r="J58" s="3"/>
      <c r="K5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8"/>
  <dimension ref="A1:K7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19749</v>
      </c>
      <c r="D4" s="4" t="s">
        <v>1019</v>
      </c>
      <c r="E4" s="3" t="s">
        <v>654</v>
      </c>
    </row>
    <row r="5" spans="1:11" ht="16">
      <c r="B5" s="4" t="s">
        <v>1020</v>
      </c>
      <c r="C5" s="13" t="s">
        <v>658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656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19750</v>
      </c>
      <c r="D9" s="3" t="s">
        <v>1038</v>
      </c>
      <c r="E9" s="7"/>
      <c r="F9" s="3" t="s">
        <v>19751</v>
      </c>
      <c r="G9" s="3" t="s">
        <v>19752</v>
      </c>
      <c r="H9" s="3" t="s">
        <v>1098</v>
      </c>
      <c r="I9" s="7" t="s">
        <v>1042</v>
      </c>
      <c r="J9" s="3" t="s">
        <v>1043</v>
      </c>
      <c r="K9" s="3"/>
    </row>
    <row r="10" spans="1:11" ht="15">
      <c r="B10" s="3" t="s">
        <v>1044</v>
      </c>
      <c r="C10" s="3" t="s">
        <v>19753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1042</v>
      </c>
      <c r="J10" s="3" t="s">
        <v>1043</v>
      </c>
      <c r="K10" s="3"/>
    </row>
    <row r="11" spans="1:11" ht="15">
      <c r="B11" s="3" t="s">
        <v>1050</v>
      </c>
      <c r="C11" s="3" t="s">
        <v>19754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1042</v>
      </c>
      <c r="J11" s="3" t="s">
        <v>1043</v>
      </c>
      <c r="K11" s="3"/>
    </row>
    <row r="12" spans="1:11" ht="15">
      <c r="B12" s="3" t="s">
        <v>1055</v>
      </c>
      <c r="C12" s="3" t="s">
        <v>19755</v>
      </c>
      <c r="D12" s="3" t="s">
        <v>1038</v>
      </c>
      <c r="E12" s="7"/>
      <c r="F12" s="3" t="s">
        <v>19756</v>
      </c>
      <c r="G12" s="3" t="s">
        <v>19757</v>
      </c>
      <c r="H12" s="3" t="s">
        <v>19757</v>
      </c>
      <c r="I12" s="7" t="s">
        <v>1042</v>
      </c>
      <c r="J12" s="3"/>
      <c r="K12" s="3"/>
    </row>
    <row r="13" spans="1:11" ht="15">
      <c r="B13" s="3" t="s">
        <v>1872</v>
      </c>
      <c r="C13" s="3" t="s">
        <v>19758</v>
      </c>
      <c r="D13" s="3" t="s">
        <v>1038</v>
      </c>
      <c r="E13" s="7"/>
      <c r="F13" s="3" t="s">
        <v>19759</v>
      </c>
      <c r="G13" s="3" t="s">
        <v>11664</v>
      </c>
      <c r="H13" s="3" t="s">
        <v>11664</v>
      </c>
      <c r="I13" s="7" t="s">
        <v>1042</v>
      </c>
      <c r="J13" s="3"/>
      <c r="K13" s="3"/>
    </row>
    <row r="14" spans="1:11" ht="15">
      <c r="B14" s="3" t="s">
        <v>1165</v>
      </c>
      <c r="C14" s="3" t="s">
        <v>19760</v>
      </c>
      <c r="D14" s="3" t="s">
        <v>1038</v>
      </c>
      <c r="E14" s="7"/>
      <c r="F14" s="3" t="s">
        <v>19761</v>
      </c>
      <c r="G14" s="3" t="s">
        <v>11128</v>
      </c>
      <c r="H14" s="3" t="s">
        <v>11128</v>
      </c>
      <c r="I14" s="7" t="s">
        <v>17598</v>
      </c>
      <c r="J14" s="3"/>
      <c r="K14" s="3"/>
    </row>
    <row r="15" spans="1:11" ht="15">
      <c r="B15" s="3" t="s">
        <v>1877</v>
      </c>
      <c r="C15" s="3" t="s">
        <v>19762</v>
      </c>
      <c r="D15" s="3" t="s">
        <v>1573</v>
      </c>
      <c r="E15" s="7"/>
      <c r="F15" s="3" t="s">
        <v>19763</v>
      </c>
      <c r="G15" s="3" t="s">
        <v>3747</v>
      </c>
      <c r="H15" s="3" t="s">
        <v>3747</v>
      </c>
      <c r="I15" s="7" t="s">
        <v>1576</v>
      </c>
      <c r="J15" s="3"/>
      <c r="K15" s="3"/>
    </row>
    <row r="16" spans="1:11" ht="15">
      <c r="B16" s="3" t="s">
        <v>1161</v>
      </c>
      <c r="C16" s="3" t="s">
        <v>19764</v>
      </c>
      <c r="D16" s="3" t="s">
        <v>1038</v>
      </c>
      <c r="E16" s="7"/>
      <c r="F16" s="3" t="s">
        <v>6650</v>
      </c>
      <c r="G16" s="3" t="s">
        <v>6651</v>
      </c>
      <c r="H16" s="3" t="s">
        <v>6651</v>
      </c>
      <c r="I16" s="7" t="s">
        <v>1042</v>
      </c>
      <c r="J16" s="3"/>
      <c r="K16" s="3"/>
    </row>
    <row r="17" spans="2:11" ht="15">
      <c r="B17" s="3" t="s">
        <v>1882</v>
      </c>
      <c r="C17" s="3" t="s">
        <v>19765</v>
      </c>
      <c r="D17" s="3" t="s">
        <v>1038</v>
      </c>
      <c r="E17" s="7"/>
      <c r="F17" s="3" t="s">
        <v>6659</v>
      </c>
      <c r="G17" s="3" t="s">
        <v>6660</v>
      </c>
      <c r="H17" s="3" t="s">
        <v>6660</v>
      </c>
      <c r="I17" s="7" t="s">
        <v>1054</v>
      </c>
      <c r="J17" s="3"/>
      <c r="K17" s="3"/>
    </row>
    <row r="18" spans="2:11" ht="15">
      <c r="B18" s="3" t="s">
        <v>1582</v>
      </c>
      <c r="C18" s="3" t="s">
        <v>19766</v>
      </c>
      <c r="D18" s="3" t="s">
        <v>1038</v>
      </c>
      <c r="E18" s="7"/>
      <c r="F18" s="3" t="s">
        <v>19767</v>
      </c>
      <c r="G18" s="3" t="s">
        <v>19768</v>
      </c>
      <c r="H18" s="3" t="s">
        <v>19768</v>
      </c>
      <c r="I18" s="7" t="s">
        <v>1145</v>
      </c>
      <c r="J18" s="3"/>
      <c r="K18" s="3"/>
    </row>
    <row r="19" spans="2:11" ht="15">
      <c r="B19" s="3" t="s">
        <v>1886</v>
      </c>
      <c r="C19" s="3" t="s">
        <v>19769</v>
      </c>
      <c r="D19" s="3" t="s">
        <v>1842</v>
      </c>
      <c r="E19" s="7"/>
      <c r="F19" s="3" t="s">
        <v>19770</v>
      </c>
      <c r="G19" s="3" t="s">
        <v>19771</v>
      </c>
      <c r="H19" s="3" t="s">
        <v>19771</v>
      </c>
      <c r="I19" s="7" t="s">
        <v>1204</v>
      </c>
      <c r="J19" s="3"/>
      <c r="K19" s="3"/>
    </row>
    <row r="20" spans="2:11" ht="15">
      <c r="B20" s="3" t="s">
        <v>1890</v>
      </c>
      <c r="C20" s="3" t="s">
        <v>19772</v>
      </c>
      <c r="D20" s="3" t="s">
        <v>1842</v>
      </c>
      <c r="E20" s="7"/>
      <c r="F20" s="3" t="s">
        <v>19773</v>
      </c>
      <c r="G20" s="3" t="s">
        <v>19774</v>
      </c>
      <c r="H20" s="3" t="s">
        <v>19774</v>
      </c>
      <c r="I20" s="7" t="s">
        <v>1204</v>
      </c>
      <c r="J20" s="3"/>
      <c r="K20" s="3"/>
    </row>
    <row r="21" spans="2:11" ht="15">
      <c r="B21" s="3" t="s">
        <v>1619</v>
      </c>
      <c r="C21" s="3" t="s">
        <v>19775</v>
      </c>
      <c r="D21" s="3" t="s">
        <v>1842</v>
      </c>
      <c r="E21" s="7"/>
      <c r="F21" s="3" t="s">
        <v>19776</v>
      </c>
      <c r="G21" s="3" t="s">
        <v>19777</v>
      </c>
      <c r="H21" s="3" t="s">
        <v>19777</v>
      </c>
      <c r="I21" s="7" t="s">
        <v>1204</v>
      </c>
      <c r="J21" s="3"/>
      <c r="K21" s="3"/>
    </row>
    <row r="22" spans="2:11" ht="15">
      <c r="B22" s="3" t="s">
        <v>1895</v>
      </c>
      <c r="C22" s="3" t="s">
        <v>19778</v>
      </c>
      <c r="D22" s="3" t="s">
        <v>1842</v>
      </c>
      <c r="E22" s="7"/>
      <c r="F22" s="3" t="s">
        <v>19779</v>
      </c>
      <c r="G22" s="3" t="s">
        <v>19780</v>
      </c>
      <c r="H22" s="3" t="s">
        <v>19780</v>
      </c>
      <c r="I22" s="7" t="s">
        <v>1204</v>
      </c>
      <c r="J22" s="3"/>
      <c r="K22" s="3"/>
    </row>
    <row r="23" spans="2:11" ht="15">
      <c r="B23" s="3" t="s">
        <v>1588</v>
      </c>
      <c r="C23" s="3" t="s">
        <v>19781</v>
      </c>
      <c r="D23" s="3" t="s">
        <v>1038</v>
      </c>
      <c r="E23" s="7"/>
      <c r="F23" s="3" t="s">
        <v>19782</v>
      </c>
      <c r="G23" s="3" t="s">
        <v>19783</v>
      </c>
      <c r="H23" s="3" t="s">
        <v>19783</v>
      </c>
      <c r="I23" s="7" t="s">
        <v>1049</v>
      </c>
      <c r="J23" s="3"/>
      <c r="K23" s="3"/>
    </row>
    <row r="24" spans="2:11" ht="15">
      <c r="B24" s="3" t="s">
        <v>1899</v>
      </c>
      <c r="C24" s="3" t="s">
        <v>19784</v>
      </c>
      <c r="D24" s="3" t="s">
        <v>1038</v>
      </c>
      <c r="E24" s="7"/>
      <c r="F24" s="3" t="s">
        <v>19785</v>
      </c>
      <c r="G24" s="3" t="s">
        <v>19786</v>
      </c>
      <c r="H24" s="3" t="s">
        <v>19786</v>
      </c>
      <c r="I24" s="7" t="s">
        <v>1049</v>
      </c>
      <c r="J24" s="3"/>
      <c r="K24" s="3"/>
    </row>
    <row r="25" spans="2:11" ht="15">
      <c r="B25" s="3" t="s">
        <v>1902</v>
      </c>
      <c r="C25" s="3" t="s">
        <v>19787</v>
      </c>
      <c r="D25" s="3" t="s">
        <v>1038</v>
      </c>
      <c r="E25" s="7"/>
      <c r="F25" s="3" t="s">
        <v>19788</v>
      </c>
      <c r="G25" s="3" t="s">
        <v>19789</v>
      </c>
      <c r="H25" s="3" t="s">
        <v>19789</v>
      </c>
      <c r="I25" s="7" t="s">
        <v>1049</v>
      </c>
      <c r="J25" s="3"/>
      <c r="K25" s="3"/>
    </row>
    <row r="26" spans="2:11" ht="15">
      <c r="B26" s="3" t="s">
        <v>1146</v>
      </c>
      <c r="C26" s="3" t="s">
        <v>19790</v>
      </c>
      <c r="D26" s="3" t="s">
        <v>1038</v>
      </c>
      <c r="E26" s="7"/>
      <c r="F26" s="3" t="s">
        <v>19791</v>
      </c>
      <c r="G26" s="3" t="s">
        <v>19792</v>
      </c>
      <c r="H26" s="3" t="s">
        <v>19792</v>
      </c>
      <c r="I26" s="7" t="s">
        <v>1049</v>
      </c>
      <c r="J26" s="3"/>
      <c r="K26" s="3"/>
    </row>
    <row r="27" spans="2:11" ht="15">
      <c r="B27" s="3" t="s">
        <v>1906</v>
      </c>
      <c r="C27" s="3" t="s">
        <v>19793</v>
      </c>
      <c r="D27" s="3" t="s">
        <v>1038</v>
      </c>
      <c r="E27" s="7"/>
      <c r="F27" s="3" t="s">
        <v>19794</v>
      </c>
      <c r="G27" s="3" t="s">
        <v>19795</v>
      </c>
      <c r="H27" s="3" t="s">
        <v>19795</v>
      </c>
      <c r="I27" s="7" t="s">
        <v>1049</v>
      </c>
      <c r="J27" s="3"/>
      <c r="K27" s="3"/>
    </row>
    <row r="28" spans="2:11" ht="15">
      <c r="B28" s="3" t="s">
        <v>1909</v>
      </c>
      <c r="C28" s="3" t="s">
        <v>19796</v>
      </c>
      <c r="D28" s="3" t="s">
        <v>1038</v>
      </c>
      <c r="E28" s="7"/>
      <c r="F28" s="3" t="s">
        <v>19797</v>
      </c>
      <c r="G28" s="3" t="s">
        <v>19798</v>
      </c>
      <c r="H28" s="3" t="s">
        <v>19798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19799</v>
      </c>
      <c r="D29" s="3" t="s">
        <v>1038</v>
      </c>
      <c r="E29" s="7"/>
      <c r="F29" s="3" t="s">
        <v>19800</v>
      </c>
      <c r="G29" s="3" t="s">
        <v>19801</v>
      </c>
      <c r="H29" s="3" t="s">
        <v>19801</v>
      </c>
      <c r="I29" s="7" t="s">
        <v>1049</v>
      </c>
      <c r="J29" s="3"/>
      <c r="K29" s="3"/>
    </row>
    <row r="30" spans="2:11" ht="15">
      <c r="B30" s="3" t="s">
        <v>1912</v>
      </c>
      <c r="C30" s="3" t="s">
        <v>19802</v>
      </c>
      <c r="D30" s="3" t="s">
        <v>1038</v>
      </c>
      <c r="E30" s="7"/>
      <c r="F30" s="3" t="s">
        <v>19803</v>
      </c>
      <c r="G30" s="3" t="s">
        <v>19804</v>
      </c>
      <c r="H30" s="3" t="s">
        <v>19804</v>
      </c>
      <c r="I30" s="7" t="s">
        <v>1049</v>
      </c>
      <c r="J30" s="3"/>
      <c r="K30" s="3"/>
    </row>
    <row r="31" spans="2:11" ht="15">
      <c r="B31" s="3" t="s">
        <v>1140</v>
      </c>
      <c r="C31" s="3" t="s">
        <v>19805</v>
      </c>
      <c r="D31" s="3" t="s">
        <v>1038</v>
      </c>
      <c r="E31" s="7"/>
      <c r="F31" s="3" t="s">
        <v>19806</v>
      </c>
      <c r="G31" s="3" t="s">
        <v>19807</v>
      </c>
      <c r="H31" s="3" t="s">
        <v>19807</v>
      </c>
      <c r="I31" s="7" t="s">
        <v>1049</v>
      </c>
      <c r="J31" s="3"/>
      <c r="K31" s="3"/>
    </row>
    <row r="32" spans="2:11" ht="15">
      <c r="B32" s="3" t="s">
        <v>1169</v>
      </c>
      <c r="C32" s="3" t="s">
        <v>19808</v>
      </c>
      <c r="D32" s="3" t="s">
        <v>1038</v>
      </c>
      <c r="E32" s="7"/>
      <c r="F32" s="3" t="s">
        <v>19809</v>
      </c>
      <c r="G32" s="3" t="s">
        <v>19810</v>
      </c>
      <c r="H32" s="3" t="s">
        <v>19810</v>
      </c>
      <c r="I32" s="7" t="s">
        <v>1049</v>
      </c>
      <c r="J32" s="3"/>
      <c r="K32" s="3"/>
    </row>
    <row r="33" spans="2:11" ht="15">
      <c r="B33" s="3" t="s">
        <v>1319</v>
      </c>
      <c r="C33" s="3" t="s">
        <v>19811</v>
      </c>
      <c r="D33" s="3" t="s">
        <v>1038</v>
      </c>
      <c r="E33" s="7"/>
      <c r="F33" s="3" t="s">
        <v>19812</v>
      </c>
      <c r="G33" s="3" t="s">
        <v>19813</v>
      </c>
      <c r="H33" s="3" t="s">
        <v>19813</v>
      </c>
      <c r="I33" s="7" t="s">
        <v>1049</v>
      </c>
      <c r="J33" s="3"/>
      <c r="K33" s="3"/>
    </row>
    <row r="34" spans="2:11" ht="15">
      <c r="B34" s="3" t="s">
        <v>1472</v>
      </c>
      <c r="C34" s="3" t="s">
        <v>19814</v>
      </c>
      <c r="D34" s="3" t="s">
        <v>1038</v>
      </c>
      <c r="E34" s="7"/>
      <c r="F34" s="3" t="s">
        <v>19815</v>
      </c>
      <c r="G34" s="3" t="s">
        <v>19816</v>
      </c>
      <c r="H34" s="3" t="s">
        <v>19816</v>
      </c>
      <c r="I34" s="7" t="s">
        <v>1049</v>
      </c>
      <c r="J34" s="3"/>
      <c r="K34" s="3"/>
    </row>
    <row r="35" spans="2:11" ht="15">
      <c r="B35" s="3" t="s">
        <v>1567</v>
      </c>
      <c r="C35" s="3" t="s">
        <v>19817</v>
      </c>
      <c r="D35" s="3" t="s">
        <v>1038</v>
      </c>
      <c r="E35" s="7"/>
      <c r="F35" s="3" t="s">
        <v>19818</v>
      </c>
      <c r="G35" s="3" t="s">
        <v>11140</v>
      </c>
      <c r="H35" s="3" t="s">
        <v>11140</v>
      </c>
      <c r="I35" s="7" t="s">
        <v>1049</v>
      </c>
      <c r="J35" s="3"/>
      <c r="K35" s="3"/>
    </row>
    <row r="36" spans="2:11" ht="15">
      <c r="B36" s="3" t="s">
        <v>1681</v>
      </c>
      <c r="C36" s="3" t="s">
        <v>19819</v>
      </c>
      <c r="D36" s="3" t="s">
        <v>1038</v>
      </c>
      <c r="E36" s="7"/>
      <c r="F36" s="3" t="s">
        <v>19820</v>
      </c>
      <c r="G36" s="3" t="s">
        <v>19821</v>
      </c>
      <c r="H36" s="3" t="s">
        <v>19821</v>
      </c>
      <c r="I36" s="7" t="s">
        <v>1049</v>
      </c>
      <c r="J36" s="3"/>
      <c r="K36" s="3"/>
    </row>
    <row r="37" spans="2:11" ht="15">
      <c r="B37" s="3" t="s">
        <v>1392</v>
      </c>
      <c r="C37" s="3" t="s">
        <v>19822</v>
      </c>
      <c r="D37" s="3" t="s">
        <v>1038</v>
      </c>
      <c r="E37" s="7"/>
      <c r="F37" s="3" t="s">
        <v>19823</v>
      </c>
      <c r="G37" s="3" t="s">
        <v>19824</v>
      </c>
      <c r="H37" s="3" t="s">
        <v>19824</v>
      </c>
      <c r="I37" s="7" t="s">
        <v>1049</v>
      </c>
      <c r="J37" s="3"/>
      <c r="K37" s="3"/>
    </row>
    <row r="38" spans="2:11" ht="15">
      <c r="B38" s="3" t="s">
        <v>1380</v>
      </c>
      <c r="C38" s="3" t="s">
        <v>19825</v>
      </c>
      <c r="D38" s="3" t="s">
        <v>1038</v>
      </c>
      <c r="E38" s="7"/>
      <c r="F38" s="3" t="s">
        <v>19826</v>
      </c>
      <c r="G38" s="3" t="s">
        <v>19827</v>
      </c>
      <c r="H38" s="3" t="s">
        <v>19827</v>
      </c>
      <c r="I38" s="7" t="s">
        <v>1049</v>
      </c>
      <c r="J38" s="3"/>
      <c r="K38" s="3"/>
    </row>
    <row r="39" spans="2:11" ht="15">
      <c r="B39" s="3" t="s">
        <v>1388</v>
      </c>
      <c r="C39" s="3" t="s">
        <v>19828</v>
      </c>
      <c r="D39" s="3" t="s">
        <v>1038</v>
      </c>
      <c r="E39" s="7"/>
      <c r="F39" s="3" t="s">
        <v>19829</v>
      </c>
      <c r="G39" s="3" t="s">
        <v>19830</v>
      </c>
      <c r="H39" s="3" t="s">
        <v>19830</v>
      </c>
      <c r="I39" s="7" t="s">
        <v>1049</v>
      </c>
      <c r="J39" s="3"/>
      <c r="K39" s="3"/>
    </row>
    <row r="40" spans="2:11" ht="15">
      <c r="B40" s="3" t="s">
        <v>1384</v>
      </c>
      <c r="C40" s="3" t="s">
        <v>19831</v>
      </c>
      <c r="D40" s="3" t="s">
        <v>1038</v>
      </c>
      <c r="E40" s="7"/>
      <c r="F40" s="3" t="s">
        <v>19832</v>
      </c>
      <c r="G40" s="3" t="s">
        <v>19833</v>
      </c>
      <c r="H40" s="3" t="s">
        <v>19833</v>
      </c>
      <c r="I40" s="7" t="s">
        <v>1049</v>
      </c>
      <c r="J40" s="3"/>
      <c r="K40" s="3"/>
    </row>
    <row r="41" spans="2:11" ht="15">
      <c r="B41" s="3" t="s">
        <v>1448</v>
      </c>
      <c r="C41" s="3" t="s">
        <v>19834</v>
      </c>
      <c r="D41" s="3" t="s">
        <v>1038</v>
      </c>
      <c r="E41" s="7"/>
      <c r="F41" s="3" t="s">
        <v>19835</v>
      </c>
      <c r="G41" s="3" t="s">
        <v>19836</v>
      </c>
      <c r="H41" s="3" t="s">
        <v>19836</v>
      </c>
      <c r="I41" s="7" t="s">
        <v>1049</v>
      </c>
      <c r="J41" s="3"/>
      <c r="K41" s="3"/>
    </row>
    <row r="42" spans="2:11" ht="15">
      <c r="B42" s="3" t="s">
        <v>1223</v>
      </c>
      <c r="C42" s="3" t="s">
        <v>19837</v>
      </c>
      <c r="D42" s="3" t="s">
        <v>1038</v>
      </c>
      <c r="E42" s="7"/>
      <c r="F42" s="3" t="s">
        <v>11154</v>
      </c>
      <c r="G42" s="3" t="s">
        <v>11155</v>
      </c>
      <c r="H42" s="3" t="s">
        <v>11155</v>
      </c>
      <c r="I42" s="7" t="s">
        <v>1049</v>
      </c>
      <c r="J42" s="3"/>
      <c r="K42" s="3"/>
    </row>
    <row r="43" spans="2:11" ht="15">
      <c r="B43" s="3" t="s">
        <v>1215</v>
      </c>
      <c r="C43" s="3" t="s">
        <v>19838</v>
      </c>
      <c r="D43" s="3" t="s">
        <v>1038</v>
      </c>
      <c r="E43" s="7"/>
      <c r="F43" s="3" t="s">
        <v>10679</v>
      </c>
      <c r="G43" s="3" t="s">
        <v>19839</v>
      </c>
      <c r="H43" s="3" t="s">
        <v>19839</v>
      </c>
      <c r="I43" s="7" t="s">
        <v>1049</v>
      </c>
      <c r="J43" s="3"/>
      <c r="K43" s="3"/>
    </row>
    <row r="44" spans="2:11" ht="15">
      <c r="B44" s="3" t="s">
        <v>1219</v>
      </c>
      <c r="C44" s="3" t="s">
        <v>19840</v>
      </c>
      <c r="D44" s="3" t="s">
        <v>1038</v>
      </c>
      <c r="E44" s="7"/>
      <c r="F44" s="3" t="s">
        <v>19841</v>
      </c>
      <c r="G44" s="3" t="s">
        <v>19842</v>
      </c>
      <c r="H44" s="3" t="s">
        <v>19842</v>
      </c>
      <c r="I44" s="7" t="s">
        <v>1049</v>
      </c>
      <c r="J44" s="3"/>
      <c r="K44" s="3"/>
    </row>
    <row r="45" spans="2:11" ht="15">
      <c r="B45" s="3" t="s">
        <v>1227</v>
      </c>
      <c r="C45" s="3" t="s">
        <v>19843</v>
      </c>
      <c r="D45" s="3" t="s">
        <v>1573</v>
      </c>
      <c r="E45" s="7"/>
      <c r="F45" s="3" t="s">
        <v>19844</v>
      </c>
      <c r="G45" s="3" t="s">
        <v>19845</v>
      </c>
      <c r="H45" s="3" t="s">
        <v>19845</v>
      </c>
      <c r="I45" s="7" t="s">
        <v>1576</v>
      </c>
      <c r="J45" s="3"/>
      <c r="K45" s="3"/>
    </row>
    <row r="46" spans="2:11" ht="15">
      <c r="B46" s="3" t="s">
        <v>1191</v>
      </c>
      <c r="C46" s="3" t="s">
        <v>19846</v>
      </c>
      <c r="D46" s="3" t="s">
        <v>1573</v>
      </c>
      <c r="E46" s="7"/>
      <c r="F46" s="3" t="s">
        <v>19847</v>
      </c>
      <c r="G46" s="3" t="s">
        <v>19848</v>
      </c>
      <c r="H46" s="3" t="s">
        <v>19848</v>
      </c>
      <c r="I46" s="7" t="s">
        <v>1576</v>
      </c>
      <c r="J46" s="3"/>
      <c r="K46" s="3"/>
    </row>
    <row r="47" spans="2:11" ht="15">
      <c r="B47" s="3" t="s">
        <v>1195</v>
      </c>
      <c r="C47" s="3" t="s">
        <v>19849</v>
      </c>
      <c r="D47" s="3" t="s">
        <v>1842</v>
      </c>
      <c r="E47" s="7"/>
      <c r="F47" s="3" t="s">
        <v>19850</v>
      </c>
      <c r="G47" s="3" t="s">
        <v>19851</v>
      </c>
      <c r="H47" s="3" t="s">
        <v>19851</v>
      </c>
      <c r="I47" s="7" t="s">
        <v>1204</v>
      </c>
      <c r="J47" s="3"/>
      <c r="K47" s="3"/>
    </row>
    <row r="48" spans="2:11" ht="15">
      <c r="B48" s="3" t="s">
        <v>1187</v>
      </c>
      <c r="C48" s="3" t="s">
        <v>19852</v>
      </c>
      <c r="D48" s="3" t="s">
        <v>1038</v>
      </c>
      <c r="E48" s="7"/>
      <c r="F48" s="3" t="s">
        <v>19853</v>
      </c>
      <c r="G48" s="3" t="s">
        <v>19854</v>
      </c>
      <c r="H48" s="3" t="s">
        <v>19854</v>
      </c>
      <c r="I48" s="7" t="s">
        <v>1049</v>
      </c>
      <c r="J48" s="3"/>
      <c r="K48" s="3"/>
    </row>
    <row r="49" spans="2:11" ht="15">
      <c r="B49" s="3" t="s">
        <v>1416</v>
      </c>
      <c r="C49" s="3" t="s">
        <v>19855</v>
      </c>
      <c r="D49" s="3" t="s">
        <v>1038</v>
      </c>
      <c r="E49" s="7"/>
      <c r="F49" s="3" t="s">
        <v>19856</v>
      </c>
      <c r="G49" s="3" t="s">
        <v>19857</v>
      </c>
      <c r="H49" s="3" t="s">
        <v>19857</v>
      </c>
      <c r="I49" s="7" t="s">
        <v>1049</v>
      </c>
      <c r="J49" s="3"/>
      <c r="K49" s="3"/>
    </row>
    <row r="50" spans="2:11" ht="15">
      <c r="B50" s="3" t="s">
        <v>1916</v>
      </c>
      <c r="C50" s="3" t="s">
        <v>19858</v>
      </c>
      <c r="D50" s="3" t="s">
        <v>1038</v>
      </c>
      <c r="E50" s="7"/>
      <c r="F50" s="3" t="s">
        <v>19859</v>
      </c>
      <c r="G50" s="3" t="s">
        <v>19860</v>
      </c>
      <c r="H50" s="3" t="s">
        <v>19860</v>
      </c>
      <c r="I50" s="7" t="s">
        <v>1049</v>
      </c>
      <c r="J50" s="3"/>
      <c r="K50" s="3"/>
    </row>
    <row r="51" spans="2:11" ht="15">
      <c r="B51" s="3" t="s">
        <v>1424</v>
      </c>
      <c r="C51" s="3" t="s">
        <v>19861</v>
      </c>
      <c r="D51" s="3" t="s">
        <v>1038</v>
      </c>
      <c r="E51" s="7"/>
      <c r="F51" s="3" t="s">
        <v>19862</v>
      </c>
      <c r="G51" s="3" t="s">
        <v>19863</v>
      </c>
      <c r="H51" s="3" t="s">
        <v>19863</v>
      </c>
      <c r="I51" s="7" t="s">
        <v>1049</v>
      </c>
      <c r="J51" s="3"/>
      <c r="K51" s="3"/>
    </row>
    <row r="52" spans="2:11" ht="15">
      <c r="B52" s="3" t="s">
        <v>1428</v>
      </c>
      <c r="C52" s="3" t="s">
        <v>19864</v>
      </c>
      <c r="D52" s="3" t="s">
        <v>1038</v>
      </c>
      <c r="E52" s="7"/>
      <c r="F52" s="3" t="s">
        <v>19865</v>
      </c>
      <c r="G52" s="3" t="s">
        <v>19866</v>
      </c>
      <c r="H52" s="3" t="s">
        <v>19866</v>
      </c>
      <c r="I52" s="7" t="s">
        <v>1049</v>
      </c>
      <c r="J52" s="3"/>
      <c r="K52" s="3"/>
    </row>
    <row r="53" spans="2:11" ht="15">
      <c r="B53" s="3" t="s">
        <v>1420</v>
      </c>
      <c r="C53" s="3" t="s">
        <v>19867</v>
      </c>
      <c r="D53" s="3" t="s">
        <v>1038</v>
      </c>
      <c r="E53" s="7"/>
      <c r="F53" s="3" t="s">
        <v>19868</v>
      </c>
      <c r="G53" s="3" t="s">
        <v>19869</v>
      </c>
      <c r="H53" s="3" t="s">
        <v>19869</v>
      </c>
      <c r="I53" s="7" t="s">
        <v>1049</v>
      </c>
      <c r="J53" s="3"/>
      <c r="K53" s="3"/>
    </row>
    <row r="54" spans="2:11" ht="15">
      <c r="B54" s="3" t="s">
        <v>1571</v>
      </c>
      <c r="C54" s="3" t="s">
        <v>19870</v>
      </c>
      <c r="D54" s="3" t="s">
        <v>1038</v>
      </c>
      <c r="E54" s="7"/>
      <c r="F54" s="3" t="s">
        <v>19871</v>
      </c>
      <c r="G54" s="3" t="s">
        <v>19872</v>
      </c>
      <c r="H54" s="3" t="s">
        <v>19872</v>
      </c>
      <c r="I54" s="7" t="s">
        <v>1049</v>
      </c>
      <c r="J54" s="3"/>
      <c r="K54" s="3"/>
    </row>
    <row r="55" spans="2:11" ht="15">
      <c r="B55" s="3" t="s">
        <v>1765</v>
      </c>
      <c r="C55" s="3" t="s">
        <v>19873</v>
      </c>
      <c r="D55" s="3" t="s">
        <v>1038</v>
      </c>
      <c r="E55" s="7"/>
      <c r="F55" s="3" t="s">
        <v>19874</v>
      </c>
      <c r="G55" s="3" t="s">
        <v>19875</v>
      </c>
      <c r="H55" s="3" t="s">
        <v>19875</v>
      </c>
      <c r="I55" s="7" t="s">
        <v>1049</v>
      </c>
      <c r="J55" s="3"/>
      <c r="K55" s="3"/>
    </row>
    <row r="56" spans="2:11" ht="15">
      <c r="B56" s="3" t="s">
        <v>1920</v>
      </c>
      <c r="C56" s="3" t="s">
        <v>19876</v>
      </c>
      <c r="D56" s="3" t="s">
        <v>1038</v>
      </c>
      <c r="E56" s="7"/>
      <c r="F56" s="3" t="s">
        <v>19877</v>
      </c>
      <c r="G56" s="3" t="s">
        <v>19878</v>
      </c>
      <c r="H56" s="3" t="s">
        <v>19878</v>
      </c>
      <c r="I56" s="7" t="s">
        <v>1049</v>
      </c>
      <c r="J56" s="3"/>
      <c r="K56" s="3"/>
    </row>
    <row r="57" spans="2:11" ht="15">
      <c r="B57" s="3" t="s">
        <v>1924</v>
      </c>
      <c r="C57" s="3" t="s">
        <v>19879</v>
      </c>
      <c r="D57" s="3" t="s">
        <v>1038</v>
      </c>
      <c r="E57" s="7"/>
      <c r="F57" s="3" t="s">
        <v>19880</v>
      </c>
      <c r="G57" s="3" t="s">
        <v>19881</v>
      </c>
      <c r="H57" s="3" t="s">
        <v>19881</v>
      </c>
      <c r="I57" s="7" t="s">
        <v>1049</v>
      </c>
      <c r="J57" s="3"/>
      <c r="K57" s="3"/>
    </row>
    <row r="58" spans="2:11" ht="15">
      <c r="B58" s="3" t="s">
        <v>1928</v>
      </c>
      <c r="C58" s="3" t="s">
        <v>19882</v>
      </c>
      <c r="D58" s="3" t="s">
        <v>1038</v>
      </c>
      <c r="E58" s="7"/>
      <c r="F58" s="3" t="s">
        <v>19883</v>
      </c>
      <c r="G58" s="3" t="s">
        <v>19884</v>
      </c>
      <c r="H58" s="3" t="s">
        <v>19884</v>
      </c>
      <c r="I58" s="7" t="s">
        <v>1049</v>
      </c>
      <c r="J58" s="3"/>
      <c r="K58" s="3"/>
    </row>
    <row r="59" spans="2:11" ht="15">
      <c r="B59" s="3" t="s">
        <v>1931</v>
      </c>
      <c r="C59" s="3" t="s">
        <v>19885</v>
      </c>
      <c r="D59" s="3" t="s">
        <v>1038</v>
      </c>
      <c r="E59" s="7"/>
      <c r="F59" s="3" t="s">
        <v>19886</v>
      </c>
      <c r="G59" s="3" t="s">
        <v>19887</v>
      </c>
      <c r="H59" s="3" t="s">
        <v>19887</v>
      </c>
      <c r="I59" s="7" t="s">
        <v>1049</v>
      </c>
      <c r="J59" s="3"/>
      <c r="K59" s="3"/>
    </row>
    <row r="60" spans="2:11" ht="15">
      <c r="B60" s="3" t="s">
        <v>1934</v>
      </c>
      <c r="C60" s="3" t="s">
        <v>19888</v>
      </c>
      <c r="D60" s="3" t="s">
        <v>1038</v>
      </c>
      <c r="E60" s="7"/>
      <c r="F60" s="3" t="s">
        <v>19889</v>
      </c>
      <c r="G60" s="3" t="s">
        <v>19890</v>
      </c>
      <c r="H60" s="3" t="s">
        <v>19890</v>
      </c>
      <c r="I60" s="7" t="s">
        <v>1049</v>
      </c>
      <c r="J60" s="3"/>
      <c r="K60" s="3"/>
    </row>
    <row r="61" spans="2:11" ht="15">
      <c r="B61" s="3" t="s">
        <v>1938</v>
      </c>
      <c r="C61" s="3" t="s">
        <v>19891</v>
      </c>
      <c r="D61" s="3" t="s">
        <v>1038</v>
      </c>
      <c r="E61" s="7"/>
      <c r="F61" s="3" t="s">
        <v>19892</v>
      </c>
      <c r="G61" s="3" t="s">
        <v>19893</v>
      </c>
      <c r="H61" s="3" t="s">
        <v>19893</v>
      </c>
      <c r="I61" s="7" t="s">
        <v>1049</v>
      </c>
      <c r="J61" s="3"/>
      <c r="K61" s="3"/>
    </row>
    <row r="62" spans="2:11" ht="15">
      <c r="B62" s="3" t="s">
        <v>1942</v>
      </c>
      <c r="C62" s="3" t="s">
        <v>19894</v>
      </c>
      <c r="D62" s="3" t="s">
        <v>1038</v>
      </c>
      <c r="E62" s="7"/>
      <c r="F62" s="3" t="s">
        <v>19895</v>
      </c>
      <c r="G62" s="3" t="s">
        <v>19896</v>
      </c>
      <c r="H62" s="3" t="s">
        <v>19896</v>
      </c>
      <c r="I62" s="7" t="s">
        <v>1049</v>
      </c>
      <c r="J62" s="3"/>
      <c r="K62" s="3"/>
    </row>
    <row r="63" spans="2:11" ht="15">
      <c r="B63" s="3" t="s">
        <v>1495</v>
      </c>
      <c r="C63" s="3" t="s">
        <v>19897</v>
      </c>
      <c r="D63" s="3" t="s">
        <v>1038</v>
      </c>
      <c r="E63" s="7"/>
      <c r="F63" s="3" t="s">
        <v>19898</v>
      </c>
      <c r="G63" s="3" t="s">
        <v>19899</v>
      </c>
      <c r="H63" s="3" t="s">
        <v>19899</v>
      </c>
      <c r="I63" s="7" t="s">
        <v>1049</v>
      </c>
      <c r="J63" s="3"/>
      <c r="K63" s="3"/>
    </row>
    <row r="64" spans="2:11" ht="15">
      <c r="B64" s="3" t="s">
        <v>1481</v>
      </c>
      <c r="C64" s="3" t="s">
        <v>19900</v>
      </c>
      <c r="D64" s="3" t="s">
        <v>1038</v>
      </c>
      <c r="E64" s="7"/>
      <c r="F64" s="3" t="s">
        <v>19901</v>
      </c>
      <c r="G64" s="3" t="s">
        <v>19902</v>
      </c>
      <c r="H64" s="3" t="s">
        <v>19902</v>
      </c>
      <c r="I64" s="7" t="s">
        <v>1049</v>
      </c>
      <c r="J64" s="3"/>
      <c r="K64" s="3"/>
    </row>
    <row r="65" spans="2:11" ht="15">
      <c r="B65" s="3" t="s">
        <v>1347</v>
      </c>
      <c r="C65" s="3" t="s">
        <v>19903</v>
      </c>
      <c r="D65" s="3" t="s">
        <v>1038</v>
      </c>
      <c r="E65" s="7"/>
      <c r="F65" s="3" t="s">
        <v>19904</v>
      </c>
      <c r="G65" s="3" t="s">
        <v>11137</v>
      </c>
      <c r="H65" s="3" t="s">
        <v>11137</v>
      </c>
      <c r="I65" s="7" t="s">
        <v>1049</v>
      </c>
      <c r="J65" s="3"/>
      <c r="K65" s="3"/>
    </row>
    <row r="66" spans="2:11" ht="15">
      <c r="B66" s="3" t="s">
        <v>1375</v>
      </c>
      <c r="C66" s="3" t="s">
        <v>19905</v>
      </c>
      <c r="D66" s="3" t="s">
        <v>1038</v>
      </c>
      <c r="E66" s="7"/>
      <c r="F66" s="3" t="s">
        <v>19906</v>
      </c>
      <c r="G66" s="3" t="s">
        <v>11134</v>
      </c>
      <c r="H66" s="3" t="s">
        <v>11134</v>
      </c>
      <c r="I66" s="7" t="s">
        <v>1049</v>
      </c>
      <c r="J66" s="3"/>
      <c r="K66" s="3"/>
    </row>
    <row r="67" spans="2:11" ht="15">
      <c r="B67" s="3" t="s">
        <v>1252</v>
      </c>
      <c r="C67" s="3" t="s">
        <v>19907</v>
      </c>
      <c r="D67" s="3" t="s">
        <v>1038</v>
      </c>
      <c r="E67" s="7"/>
      <c r="F67" s="3" t="s">
        <v>1646</v>
      </c>
      <c r="G67" s="3" t="s">
        <v>1647</v>
      </c>
      <c r="H67" s="3" t="s">
        <v>1648</v>
      </c>
      <c r="I67" s="7" t="s">
        <v>1049</v>
      </c>
      <c r="J67" s="3"/>
      <c r="K67" s="3"/>
    </row>
    <row r="68" spans="2:11" ht="15">
      <c r="B68" s="3" t="s">
        <v>1182</v>
      </c>
      <c r="C68" s="3" t="s">
        <v>19908</v>
      </c>
      <c r="D68" s="3" t="s">
        <v>1573</v>
      </c>
      <c r="E68" s="7"/>
      <c r="F68" s="3" t="s">
        <v>1615</v>
      </c>
      <c r="G68" s="3" t="s">
        <v>1616</v>
      </c>
      <c r="H68" s="3" t="s">
        <v>1617</v>
      </c>
      <c r="I68" s="7"/>
      <c r="J68" s="3"/>
      <c r="K68" s="3"/>
    </row>
    <row r="69" spans="2:11" ht="15">
      <c r="B69" s="3" t="s">
        <v>1592</v>
      </c>
      <c r="C69" s="3" t="s">
        <v>19909</v>
      </c>
      <c r="D69" s="3" t="s">
        <v>1038</v>
      </c>
      <c r="E69" s="7"/>
      <c r="F69" s="3" t="s">
        <v>1673</v>
      </c>
      <c r="G69" s="3" t="s">
        <v>1674</v>
      </c>
      <c r="H69" s="3" t="s">
        <v>2359</v>
      </c>
      <c r="I69" s="7"/>
      <c r="J69" s="3"/>
      <c r="K69" s="3"/>
    </row>
    <row r="70" spans="2:11" ht="15">
      <c r="B70" s="8" t="s">
        <v>1476</v>
      </c>
      <c r="C70" s="8" t="s">
        <v>19910</v>
      </c>
      <c r="D70" s="8" t="s">
        <v>1038</v>
      </c>
      <c r="E70" s="9"/>
      <c r="F70" s="8" t="s">
        <v>19911</v>
      </c>
      <c r="G70" s="8" t="s">
        <v>19912</v>
      </c>
      <c r="H70" s="8" t="s">
        <v>19912</v>
      </c>
      <c r="I70" s="9" t="s">
        <v>1049</v>
      </c>
      <c r="J70" s="8"/>
      <c r="K70" s="8"/>
    </row>
    <row r="71" spans="2:11" ht="15">
      <c r="B71" s="8" t="s">
        <v>1676</v>
      </c>
      <c r="C71" s="8" t="s">
        <v>19913</v>
      </c>
      <c r="D71" s="8" t="s">
        <v>1038</v>
      </c>
      <c r="E71" s="9"/>
      <c r="F71" s="8" t="s">
        <v>19914</v>
      </c>
      <c r="G71" s="8" t="s">
        <v>19915</v>
      </c>
      <c r="H71" s="8" t="s">
        <v>19915</v>
      </c>
      <c r="I71" s="9" t="s">
        <v>1049</v>
      </c>
      <c r="J71" s="8"/>
      <c r="K71" s="8"/>
    </row>
    <row r="72" spans="2:11" ht="15">
      <c r="B72" s="8" t="s">
        <v>1362</v>
      </c>
      <c r="C72" s="8" t="s">
        <v>19916</v>
      </c>
      <c r="D72" s="8" t="s">
        <v>1038</v>
      </c>
      <c r="E72" s="9"/>
      <c r="F72" s="8" t="s">
        <v>19917</v>
      </c>
      <c r="G72" s="8" t="s">
        <v>19918</v>
      </c>
      <c r="H72" s="8" t="s">
        <v>19918</v>
      </c>
      <c r="I72" s="9" t="s">
        <v>1049</v>
      </c>
      <c r="J72" s="8"/>
      <c r="K72" s="8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9"/>
  <dimension ref="A1:K8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19919</v>
      </c>
      <c r="D4" s="4" t="s">
        <v>1019</v>
      </c>
      <c r="E4" s="3" t="s">
        <v>659</v>
      </c>
    </row>
    <row r="5" spans="1:11" ht="16">
      <c r="B5" s="4" t="s">
        <v>1020</v>
      </c>
      <c r="C5" s="13" t="s">
        <v>662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660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19920</v>
      </c>
      <c r="D9" s="3" t="s">
        <v>1038</v>
      </c>
      <c r="E9" s="7"/>
      <c r="F9" s="3" t="s">
        <v>19921</v>
      </c>
      <c r="G9" s="3" t="s">
        <v>19922</v>
      </c>
      <c r="H9" s="3" t="s">
        <v>1098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19923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19924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19925</v>
      </c>
      <c r="D12" s="3" t="s">
        <v>1038</v>
      </c>
      <c r="E12" s="7"/>
      <c r="F12" s="3" t="s">
        <v>19926</v>
      </c>
      <c r="G12" s="3" t="s">
        <v>19927</v>
      </c>
      <c r="H12" s="3" t="s">
        <v>19927</v>
      </c>
      <c r="I12" s="7" t="s">
        <v>1099</v>
      </c>
      <c r="J12" s="3"/>
      <c r="K12" s="3"/>
    </row>
    <row r="13" spans="1:11" ht="15">
      <c r="B13" s="3" t="s">
        <v>1872</v>
      </c>
      <c r="C13" s="3" t="s">
        <v>19928</v>
      </c>
      <c r="D13" s="3" t="s">
        <v>1038</v>
      </c>
      <c r="E13" s="7"/>
      <c r="F13" s="3" t="s">
        <v>4897</v>
      </c>
      <c r="G13" s="3" t="s">
        <v>10662</v>
      </c>
      <c r="H13" s="3" t="s">
        <v>4899</v>
      </c>
      <c r="I13" s="7" t="s">
        <v>1099</v>
      </c>
      <c r="J13" s="3"/>
      <c r="K13" s="3"/>
    </row>
    <row r="14" spans="1:11" ht="15">
      <c r="B14" s="3" t="s">
        <v>1165</v>
      </c>
      <c r="C14" s="3" t="s">
        <v>19929</v>
      </c>
      <c r="D14" s="3" t="s">
        <v>1038</v>
      </c>
      <c r="E14" s="7"/>
      <c r="F14" s="3" t="s">
        <v>5254</v>
      </c>
      <c r="G14" s="3" t="s">
        <v>10664</v>
      </c>
      <c r="H14" s="3" t="s">
        <v>10665</v>
      </c>
      <c r="I14" s="7" t="s">
        <v>1099</v>
      </c>
      <c r="J14" s="3"/>
      <c r="K14" s="3"/>
    </row>
    <row r="15" spans="1:11" ht="15">
      <c r="B15" s="3" t="s">
        <v>1877</v>
      </c>
      <c r="C15" s="3" t="s">
        <v>19930</v>
      </c>
      <c r="D15" s="3" t="s">
        <v>1038</v>
      </c>
      <c r="E15" s="7"/>
      <c r="F15" s="3" t="s">
        <v>4889</v>
      </c>
      <c r="G15" s="3" t="s">
        <v>5035</v>
      </c>
      <c r="H15" s="3" t="s">
        <v>5035</v>
      </c>
      <c r="I15" s="7" t="s">
        <v>1049</v>
      </c>
      <c r="J15" s="3"/>
      <c r="K15" s="3"/>
    </row>
    <row r="16" spans="1:11" ht="15">
      <c r="B16" s="3" t="s">
        <v>1161</v>
      </c>
      <c r="C16" s="3" t="s">
        <v>19931</v>
      </c>
      <c r="D16" s="3" t="s">
        <v>1038</v>
      </c>
      <c r="E16" s="7"/>
      <c r="F16" s="3" t="s">
        <v>5041</v>
      </c>
      <c r="G16" s="3" t="s">
        <v>4894</v>
      </c>
      <c r="H16" s="3" t="s">
        <v>10668</v>
      </c>
      <c r="I16" s="7" t="s">
        <v>1099</v>
      </c>
      <c r="J16" s="3"/>
      <c r="K16" s="3"/>
    </row>
    <row r="17" spans="2:11" ht="15">
      <c r="B17" s="3" t="s">
        <v>1882</v>
      </c>
      <c r="C17" s="3" t="s">
        <v>19932</v>
      </c>
      <c r="D17" s="3" t="s">
        <v>1038</v>
      </c>
      <c r="E17" s="7"/>
      <c r="F17" s="3" t="s">
        <v>5054</v>
      </c>
      <c r="G17" s="3" t="s">
        <v>19933</v>
      </c>
      <c r="H17" s="3" t="s">
        <v>19933</v>
      </c>
      <c r="I17" s="7" t="s">
        <v>1099</v>
      </c>
      <c r="J17" s="3"/>
      <c r="K17" s="3"/>
    </row>
    <row r="18" spans="2:11" ht="15">
      <c r="B18" s="3" t="s">
        <v>1582</v>
      </c>
      <c r="C18" s="3" t="s">
        <v>19934</v>
      </c>
      <c r="D18" s="3" t="s">
        <v>1038</v>
      </c>
      <c r="E18" s="7"/>
      <c r="F18" s="3" t="s">
        <v>10686</v>
      </c>
      <c r="G18" s="3" t="s">
        <v>10687</v>
      </c>
      <c r="H18" s="3" t="s">
        <v>10687</v>
      </c>
      <c r="I18" s="7" t="s">
        <v>1099</v>
      </c>
      <c r="J18" s="3"/>
      <c r="K18" s="3"/>
    </row>
    <row r="19" spans="2:11" ht="15">
      <c r="B19" s="3" t="s">
        <v>1886</v>
      </c>
      <c r="C19" s="3" t="s">
        <v>19935</v>
      </c>
      <c r="D19" s="3" t="s">
        <v>1038</v>
      </c>
      <c r="E19" s="7"/>
      <c r="F19" s="3" t="s">
        <v>10689</v>
      </c>
      <c r="G19" s="3" t="s">
        <v>10690</v>
      </c>
      <c r="H19" s="3" t="s">
        <v>10690</v>
      </c>
      <c r="I19" s="7" t="s">
        <v>1099</v>
      </c>
      <c r="J19" s="3"/>
      <c r="K19" s="3"/>
    </row>
    <row r="20" spans="2:11" ht="15">
      <c r="B20" s="3" t="s">
        <v>1890</v>
      </c>
      <c r="C20" s="3" t="s">
        <v>19936</v>
      </c>
      <c r="D20" s="3" t="s">
        <v>1038</v>
      </c>
      <c r="E20" s="7"/>
      <c r="F20" s="3" t="s">
        <v>6650</v>
      </c>
      <c r="G20" s="3" t="s">
        <v>6651</v>
      </c>
      <c r="H20" s="3" t="s">
        <v>6651</v>
      </c>
      <c r="I20" s="7" t="s">
        <v>1049</v>
      </c>
      <c r="J20" s="3"/>
      <c r="K20" s="3"/>
    </row>
    <row r="21" spans="2:11" ht="15">
      <c r="B21" s="3" t="s">
        <v>1619</v>
      </c>
      <c r="C21" s="3" t="s">
        <v>19937</v>
      </c>
      <c r="D21" s="3" t="s">
        <v>1038</v>
      </c>
      <c r="E21" s="7"/>
      <c r="F21" s="3" t="s">
        <v>6659</v>
      </c>
      <c r="G21" s="3" t="s">
        <v>6660</v>
      </c>
      <c r="H21" s="3" t="s">
        <v>6660</v>
      </c>
      <c r="I21" s="7" t="s">
        <v>1049</v>
      </c>
      <c r="J21" s="3"/>
      <c r="K21" s="3"/>
    </row>
    <row r="22" spans="2:11" ht="15">
      <c r="B22" s="3" t="s">
        <v>1895</v>
      </c>
      <c r="C22" s="3" t="s">
        <v>19938</v>
      </c>
      <c r="D22" s="3" t="s">
        <v>1066</v>
      </c>
      <c r="E22" s="7" t="s">
        <v>4970</v>
      </c>
      <c r="F22" s="3" t="s">
        <v>5777</v>
      </c>
      <c r="G22" s="3" t="s">
        <v>5778</v>
      </c>
      <c r="H22" s="3" t="s">
        <v>5778</v>
      </c>
      <c r="I22" s="7" t="s">
        <v>1204</v>
      </c>
      <c r="J22" s="3"/>
      <c r="K22" s="3"/>
    </row>
    <row r="23" spans="2:11" ht="15">
      <c r="B23" s="3" t="s">
        <v>1588</v>
      </c>
      <c r="C23" s="3" t="s">
        <v>19939</v>
      </c>
      <c r="D23" s="3" t="s">
        <v>1038</v>
      </c>
      <c r="E23" s="7"/>
      <c r="F23" s="3" t="s">
        <v>5783</v>
      </c>
      <c r="G23" s="3" t="s">
        <v>5784</v>
      </c>
      <c r="H23" s="3" t="s">
        <v>5784</v>
      </c>
      <c r="I23" s="7" t="s">
        <v>1099</v>
      </c>
      <c r="J23" s="3"/>
      <c r="K23" s="3"/>
    </row>
    <row r="24" spans="2:11" ht="15">
      <c r="B24" s="3" t="s">
        <v>1899</v>
      </c>
      <c r="C24" s="3" t="s">
        <v>19940</v>
      </c>
      <c r="D24" s="3" t="s">
        <v>1038</v>
      </c>
      <c r="E24" s="7"/>
      <c r="F24" s="3" t="s">
        <v>5780</v>
      </c>
      <c r="G24" s="3" t="s">
        <v>5781</v>
      </c>
      <c r="H24" s="3" t="s">
        <v>19941</v>
      </c>
      <c r="I24" s="7" t="s">
        <v>1099</v>
      </c>
      <c r="J24" s="3"/>
      <c r="K24" s="3"/>
    </row>
    <row r="25" spans="2:11" ht="15">
      <c r="B25" s="3" t="s">
        <v>1902</v>
      </c>
      <c r="C25" s="3" t="s">
        <v>19942</v>
      </c>
      <c r="D25" s="3" t="s">
        <v>1573</v>
      </c>
      <c r="E25" s="7"/>
      <c r="F25" s="3" t="s">
        <v>10762</v>
      </c>
      <c r="G25" s="3" t="s">
        <v>10763</v>
      </c>
      <c r="H25" s="3" t="s">
        <v>10763</v>
      </c>
      <c r="I25" s="7" t="s">
        <v>1576</v>
      </c>
      <c r="J25" s="3"/>
      <c r="K25" s="3"/>
    </row>
    <row r="26" spans="2:11" ht="15">
      <c r="B26" s="3" t="s">
        <v>1146</v>
      </c>
      <c r="C26" s="3" t="s">
        <v>19943</v>
      </c>
      <c r="D26" s="3" t="s">
        <v>1573</v>
      </c>
      <c r="E26" s="7"/>
      <c r="F26" s="3" t="s">
        <v>10765</v>
      </c>
      <c r="G26" s="3" t="s">
        <v>10766</v>
      </c>
      <c r="H26" s="3" t="s">
        <v>10766</v>
      </c>
      <c r="I26" s="7" t="s">
        <v>1576</v>
      </c>
      <c r="J26" s="3"/>
      <c r="K26" s="3"/>
    </row>
    <row r="27" spans="2:11" ht="15">
      <c r="B27" s="3" t="s">
        <v>1906</v>
      </c>
      <c r="C27" s="3" t="s">
        <v>19944</v>
      </c>
      <c r="D27" s="3" t="s">
        <v>1573</v>
      </c>
      <c r="E27" s="7"/>
      <c r="F27" s="3" t="s">
        <v>10670</v>
      </c>
      <c r="G27" s="3" t="s">
        <v>5734</v>
      </c>
      <c r="H27" s="3" t="s">
        <v>5734</v>
      </c>
      <c r="I27" s="7" t="s">
        <v>1576</v>
      </c>
      <c r="J27" s="3"/>
      <c r="K27" s="3"/>
    </row>
    <row r="28" spans="2:11" ht="15">
      <c r="B28" s="3" t="s">
        <v>1909</v>
      </c>
      <c r="C28" s="3" t="s">
        <v>19945</v>
      </c>
      <c r="D28" s="3" t="s">
        <v>1573</v>
      </c>
      <c r="E28" s="7"/>
      <c r="F28" s="3" t="s">
        <v>10672</v>
      </c>
      <c r="G28" s="3" t="s">
        <v>5737</v>
      </c>
      <c r="H28" s="3" t="s">
        <v>5737</v>
      </c>
      <c r="I28" s="7" t="s">
        <v>1576</v>
      </c>
      <c r="J28" s="3"/>
      <c r="K28" s="3"/>
    </row>
    <row r="29" spans="2:11" ht="15">
      <c r="B29" s="3" t="s">
        <v>1301</v>
      </c>
      <c r="C29" s="3" t="s">
        <v>19946</v>
      </c>
      <c r="D29" s="3" t="s">
        <v>1573</v>
      </c>
      <c r="E29" s="7"/>
      <c r="F29" s="3" t="s">
        <v>10825</v>
      </c>
      <c r="G29" s="3" t="s">
        <v>10826</v>
      </c>
      <c r="H29" s="3" t="s">
        <v>10826</v>
      </c>
      <c r="I29" s="7" t="s">
        <v>1576</v>
      </c>
      <c r="J29" s="3"/>
      <c r="K29" s="3"/>
    </row>
    <row r="30" spans="2:11" ht="15">
      <c r="B30" s="3" t="s">
        <v>1912</v>
      </c>
      <c r="C30" s="3" t="s">
        <v>19947</v>
      </c>
      <c r="D30" s="3" t="s">
        <v>1573</v>
      </c>
      <c r="E30" s="7"/>
      <c r="F30" s="3" t="s">
        <v>10828</v>
      </c>
      <c r="G30" s="3" t="s">
        <v>10829</v>
      </c>
      <c r="H30" s="3" t="s">
        <v>10829</v>
      </c>
      <c r="I30" s="7" t="s">
        <v>1576</v>
      </c>
      <c r="J30" s="3"/>
      <c r="K30" s="3"/>
    </row>
    <row r="31" spans="2:11" ht="15">
      <c r="B31" s="3" t="s">
        <v>1140</v>
      </c>
      <c r="C31" s="3" t="s">
        <v>19948</v>
      </c>
      <c r="D31" s="3" t="s">
        <v>1038</v>
      </c>
      <c r="E31" s="7"/>
      <c r="F31" s="3" t="s">
        <v>10855</v>
      </c>
      <c r="G31" s="3" t="s">
        <v>10856</v>
      </c>
      <c r="H31" s="3" t="s">
        <v>10857</v>
      </c>
      <c r="I31" s="7" t="s">
        <v>1099</v>
      </c>
      <c r="J31" s="3"/>
      <c r="K31" s="3"/>
    </row>
    <row r="32" spans="2:11" ht="15">
      <c r="B32" s="3" t="s">
        <v>1169</v>
      </c>
      <c r="C32" s="3" t="s">
        <v>19949</v>
      </c>
      <c r="D32" s="3" t="s">
        <v>1038</v>
      </c>
      <c r="E32" s="7"/>
      <c r="F32" s="3" t="s">
        <v>10859</v>
      </c>
      <c r="G32" s="3" t="s">
        <v>10860</v>
      </c>
      <c r="H32" s="3" t="s">
        <v>10860</v>
      </c>
      <c r="I32" s="7" t="s">
        <v>1099</v>
      </c>
      <c r="J32" s="3"/>
      <c r="K32" s="3"/>
    </row>
    <row r="33" spans="2:11" ht="15">
      <c r="B33" s="3" t="s">
        <v>1319</v>
      </c>
      <c r="C33" s="3" t="s">
        <v>19950</v>
      </c>
      <c r="D33" s="3" t="s">
        <v>1038</v>
      </c>
      <c r="E33" s="7"/>
      <c r="F33" s="3" t="s">
        <v>10862</v>
      </c>
      <c r="G33" s="3" t="s">
        <v>5750</v>
      </c>
      <c r="H33" s="3" t="s">
        <v>10863</v>
      </c>
      <c r="I33" s="7" t="s">
        <v>1099</v>
      </c>
      <c r="J33" s="3"/>
      <c r="K33" s="3"/>
    </row>
    <row r="34" spans="2:11" ht="15">
      <c r="B34" s="3" t="s">
        <v>1472</v>
      </c>
      <c r="C34" s="3" t="s">
        <v>19951</v>
      </c>
      <c r="D34" s="3" t="s">
        <v>1038</v>
      </c>
      <c r="E34" s="7"/>
      <c r="F34" s="3" t="s">
        <v>10865</v>
      </c>
      <c r="G34" s="3" t="s">
        <v>5753</v>
      </c>
      <c r="H34" s="3" t="s">
        <v>5753</v>
      </c>
      <c r="I34" s="7" t="s">
        <v>1099</v>
      </c>
      <c r="J34" s="3"/>
      <c r="K34" s="3"/>
    </row>
    <row r="35" spans="2:11" ht="15">
      <c r="B35" s="3" t="s">
        <v>1567</v>
      </c>
      <c r="C35" s="3" t="s">
        <v>19952</v>
      </c>
      <c r="D35" s="3" t="s">
        <v>1038</v>
      </c>
      <c r="E35" s="7"/>
      <c r="F35" s="3" t="s">
        <v>10695</v>
      </c>
      <c r="G35" s="3" t="s">
        <v>10696</v>
      </c>
      <c r="H35" s="3" t="s">
        <v>10696</v>
      </c>
      <c r="I35" s="7" t="s">
        <v>1099</v>
      </c>
      <c r="J35" s="3"/>
      <c r="K35" s="3"/>
    </row>
    <row r="36" spans="2:11" ht="15">
      <c r="B36" s="3" t="s">
        <v>1681</v>
      </c>
      <c r="C36" s="3" t="s">
        <v>19953</v>
      </c>
      <c r="D36" s="3" t="s">
        <v>1038</v>
      </c>
      <c r="E36" s="7"/>
      <c r="F36" s="3" t="s">
        <v>10698</v>
      </c>
      <c r="G36" s="3" t="s">
        <v>10699</v>
      </c>
      <c r="H36" s="3" t="s">
        <v>10699</v>
      </c>
      <c r="I36" s="7" t="s">
        <v>1099</v>
      </c>
      <c r="J36" s="3"/>
      <c r="K36" s="3"/>
    </row>
    <row r="37" spans="2:11" ht="15">
      <c r="B37" s="3" t="s">
        <v>1392</v>
      </c>
      <c r="C37" s="3" t="s">
        <v>19954</v>
      </c>
      <c r="D37" s="3" t="s">
        <v>1038</v>
      </c>
      <c r="E37" s="7"/>
      <c r="F37" s="3" t="s">
        <v>10701</v>
      </c>
      <c r="G37" s="3" t="s">
        <v>10702</v>
      </c>
      <c r="H37" s="3" t="s">
        <v>10702</v>
      </c>
      <c r="I37" s="7" t="s">
        <v>1099</v>
      </c>
      <c r="J37" s="3"/>
      <c r="K37" s="3"/>
    </row>
    <row r="38" spans="2:11" ht="15">
      <c r="B38" s="3" t="s">
        <v>1380</v>
      </c>
      <c r="C38" s="3" t="s">
        <v>19955</v>
      </c>
      <c r="D38" s="3" t="s">
        <v>1038</v>
      </c>
      <c r="E38" s="7"/>
      <c r="F38" s="3" t="s">
        <v>10704</v>
      </c>
      <c r="G38" s="3" t="s">
        <v>10705</v>
      </c>
      <c r="H38" s="3" t="s">
        <v>10705</v>
      </c>
      <c r="I38" s="7" t="s">
        <v>1099</v>
      </c>
      <c r="J38" s="3"/>
      <c r="K38" s="3"/>
    </row>
    <row r="39" spans="2:11" ht="15">
      <c r="B39" s="3" t="s">
        <v>1388</v>
      </c>
      <c r="C39" s="3" t="s">
        <v>19956</v>
      </c>
      <c r="D39" s="3" t="s">
        <v>1038</v>
      </c>
      <c r="E39" s="7"/>
      <c r="F39" s="3" t="s">
        <v>5787</v>
      </c>
      <c r="G39" s="3" t="s">
        <v>5788</v>
      </c>
      <c r="H39" s="3" t="s">
        <v>5788</v>
      </c>
      <c r="I39" s="7" t="s">
        <v>1099</v>
      </c>
      <c r="J39" s="3"/>
      <c r="K39" s="3"/>
    </row>
    <row r="40" spans="2:11" ht="15">
      <c r="B40" s="3" t="s">
        <v>1384</v>
      </c>
      <c r="C40" s="3" t="s">
        <v>19957</v>
      </c>
      <c r="D40" s="3" t="s">
        <v>1038</v>
      </c>
      <c r="E40" s="7"/>
      <c r="F40" s="3" t="s">
        <v>5790</v>
      </c>
      <c r="G40" s="3" t="s">
        <v>5791</v>
      </c>
      <c r="H40" s="3" t="s">
        <v>5791</v>
      </c>
      <c r="I40" s="7" t="s">
        <v>1099</v>
      </c>
      <c r="J40" s="3"/>
      <c r="K40" s="3"/>
    </row>
    <row r="41" spans="2:11" ht="15">
      <c r="B41" s="3" t="s">
        <v>1448</v>
      </c>
      <c r="C41" s="3" t="s">
        <v>19958</v>
      </c>
      <c r="D41" s="3" t="s">
        <v>1038</v>
      </c>
      <c r="E41" s="7"/>
      <c r="F41" s="3" t="s">
        <v>10719</v>
      </c>
      <c r="G41" s="3" t="s">
        <v>10720</v>
      </c>
      <c r="H41" s="3" t="s">
        <v>10720</v>
      </c>
      <c r="I41" s="7" t="s">
        <v>1099</v>
      </c>
      <c r="J41" s="3"/>
      <c r="K41" s="3"/>
    </row>
    <row r="42" spans="2:11" ht="15">
      <c r="B42" s="3" t="s">
        <v>1223</v>
      </c>
      <c r="C42" s="3" t="s">
        <v>19959</v>
      </c>
      <c r="D42" s="3" t="s">
        <v>1038</v>
      </c>
      <c r="E42" s="7"/>
      <c r="F42" s="3" t="s">
        <v>10707</v>
      </c>
      <c r="G42" s="3" t="s">
        <v>10708</v>
      </c>
      <c r="H42" s="3" t="s">
        <v>10708</v>
      </c>
      <c r="I42" s="7" t="s">
        <v>1099</v>
      </c>
      <c r="J42" s="3"/>
      <c r="K42" s="3"/>
    </row>
    <row r="43" spans="2:11" ht="15">
      <c r="B43" s="3" t="s">
        <v>1215</v>
      </c>
      <c r="C43" s="3" t="s">
        <v>19960</v>
      </c>
      <c r="D43" s="3" t="s">
        <v>1038</v>
      </c>
      <c r="E43" s="7"/>
      <c r="F43" s="3" t="s">
        <v>10710</v>
      </c>
      <c r="G43" s="3" t="s">
        <v>10711</v>
      </c>
      <c r="H43" s="3" t="s">
        <v>10711</v>
      </c>
      <c r="I43" s="7" t="s">
        <v>1099</v>
      </c>
      <c r="J43" s="3"/>
      <c r="K43" s="3"/>
    </row>
    <row r="44" spans="2:11" ht="15">
      <c r="B44" s="3" t="s">
        <v>1219</v>
      </c>
      <c r="C44" s="3" t="s">
        <v>19961</v>
      </c>
      <c r="D44" s="3" t="s">
        <v>1573</v>
      </c>
      <c r="E44" s="7"/>
      <c r="F44" s="3" t="s">
        <v>10989</v>
      </c>
      <c r="G44" s="3" t="s">
        <v>10990</v>
      </c>
      <c r="H44" s="3" t="s">
        <v>10990</v>
      </c>
      <c r="I44" s="7" t="s">
        <v>1576</v>
      </c>
      <c r="J44" s="3"/>
      <c r="K44" s="3"/>
    </row>
    <row r="45" spans="2:11" ht="15">
      <c r="B45" s="3" t="s">
        <v>1227</v>
      </c>
      <c r="C45" s="3" t="s">
        <v>19962</v>
      </c>
      <c r="D45" s="3" t="s">
        <v>1573</v>
      </c>
      <c r="E45" s="7"/>
      <c r="F45" s="3" t="s">
        <v>11005</v>
      </c>
      <c r="G45" s="3" t="s">
        <v>11006</v>
      </c>
      <c r="H45" s="3" t="s">
        <v>11006</v>
      </c>
      <c r="I45" s="7" t="s">
        <v>1576</v>
      </c>
      <c r="J45" s="3"/>
      <c r="K45" s="3"/>
    </row>
    <row r="46" spans="2:11" ht="15">
      <c r="B46" s="3" t="s">
        <v>1191</v>
      </c>
      <c r="C46" s="3" t="s">
        <v>19963</v>
      </c>
      <c r="D46" s="3" t="s">
        <v>1573</v>
      </c>
      <c r="E46" s="7"/>
      <c r="F46" s="3" t="s">
        <v>11008</v>
      </c>
      <c r="G46" s="3" t="s">
        <v>11009</v>
      </c>
      <c r="H46" s="3" t="s">
        <v>11009</v>
      </c>
      <c r="I46" s="7" t="s">
        <v>1576</v>
      </c>
      <c r="J46" s="3"/>
      <c r="K46" s="3"/>
    </row>
    <row r="47" spans="2:11" ht="15">
      <c r="B47" s="3" t="s">
        <v>1195</v>
      </c>
      <c r="C47" s="3" t="s">
        <v>19964</v>
      </c>
      <c r="D47" s="3" t="s">
        <v>2192</v>
      </c>
      <c r="E47" s="7"/>
      <c r="F47" s="3" t="s">
        <v>10791</v>
      </c>
      <c r="G47" s="3" t="s">
        <v>10792</v>
      </c>
      <c r="H47" s="3" t="s">
        <v>10792</v>
      </c>
      <c r="I47" s="7" t="s">
        <v>1287</v>
      </c>
      <c r="J47" s="3"/>
      <c r="K47" s="3"/>
    </row>
    <row r="48" spans="2:11" ht="15">
      <c r="B48" s="3" t="s">
        <v>1187</v>
      </c>
      <c r="C48" s="3" t="s">
        <v>19965</v>
      </c>
      <c r="D48" s="3" t="s">
        <v>2192</v>
      </c>
      <c r="E48" s="7"/>
      <c r="F48" s="3" t="s">
        <v>10795</v>
      </c>
      <c r="G48" s="3" t="s">
        <v>10796</v>
      </c>
      <c r="H48" s="3" t="s">
        <v>10796</v>
      </c>
      <c r="I48" s="7" t="s">
        <v>1287</v>
      </c>
      <c r="J48" s="3"/>
      <c r="K48" s="3"/>
    </row>
    <row r="49" spans="2:11" ht="15">
      <c r="B49" s="3" t="s">
        <v>1416</v>
      </c>
      <c r="C49" s="3" t="s">
        <v>19966</v>
      </c>
      <c r="D49" s="3" t="s">
        <v>1038</v>
      </c>
      <c r="E49" s="7"/>
      <c r="F49" s="3" t="s">
        <v>10799</v>
      </c>
      <c r="G49" s="3" t="s">
        <v>10800</v>
      </c>
      <c r="H49" s="3" t="s">
        <v>10800</v>
      </c>
      <c r="I49" s="7" t="s">
        <v>1099</v>
      </c>
      <c r="J49" s="3"/>
      <c r="K49" s="3"/>
    </row>
    <row r="50" spans="2:11" ht="15">
      <c r="B50" s="3" t="s">
        <v>1916</v>
      </c>
      <c r="C50" s="3" t="s">
        <v>19967</v>
      </c>
      <c r="D50" s="3" t="s">
        <v>1842</v>
      </c>
      <c r="E50" s="7"/>
      <c r="F50" s="3" t="s">
        <v>10803</v>
      </c>
      <c r="G50" s="3" t="s">
        <v>10804</v>
      </c>
      <c r="H50" s="3" t="s">
        <v>10804</v>
      </c>
      <c r="I50" s="7" t="s">
        <v>1204</v>
      </c>
      <c r="J50" s="3"/>
      <c r="K50" s="3"/>
    </row>
    <row r="51" spans="2:11" ht="15">
      <c r="B51" s="3" t="s">
        <v>1424</v>
      </c>
      <c r="C51" s="3" t="s">
        <v>19968</v>
      </c>
      <c r="D51" s="3" t="s">
        <v>1842</v>
      </c>
      <c r="E51" s="7"/>
      <c r="F51" s="3" t="s">
        <v>10807</v>
      </c>
      <c r="G51" s="3" t="s">
        <v>10808</v>
      </c>
      <c r="H51" s="3" t="s">
        <v>10808</v>
      </c>
      <c r="I51" s="7" t="s">
        <v>1204</v>
      </c>
      <c r="J51" s="3"/>
      <c r="K51" s="3"/>
    </row>
    <row r="52" spans="2:11" ht="15">
      <c r="B52" s="3" t="s">
        <v>1428</v>
      </c>
      <c r="C52" s="3" t="s">
        <v>19969</v>
      </c>
      <c r="D52" s="3" t="s">
        <v>1842</v>
      </c>
      <c r="E52" s="7"/>
      <c r="F52" s="3" t="s">
        <v>10811</v>
      </c>
      <c r="G52" s="3" t="s">
        <v>10812</v>
      </c>
      <c r="H52" s="3" t="s">
        <v>10812</v>
      </c>
      <c r="I52" s="7" t="s">
        <v>1204</v>
      </c>
      <c r="J52" s="3"/>
      <c r="K52" s="3"/>
    </row>
    <row r="53" spans="2:11" ht="15">
      <c r="B53" s="3" t="s">
        <v>1420</v>
      </c>
      <c r="C53" s="3" t="s">
        <v>19970</v>
      </c>
      <c r="D53" s="3" t="s">
        <v>2192</v>
      </c>
      <c r="E53" s="7"/>
      <c r="F53" s="3" t="s">
        <v>10815</v>
      </c>
      <c r="G53" s="3" t="s">
        <v>10816</v>
      </c>
      <c r="H53" s="3" t="s">
        <v>10816</v>
      </c>
      <c r="I53" s="7" t="s">
        <v>1287</v>
      </c>
      <c r="J53" s="3"/>
      <c r="K53" s="3"/>
    </row>
    <row r="54" spans="2:11" ht="15">
      <c r="B54" s="3" t="s">
        <v>1571</v>
      </c>
      <c r="C54" s="3" t="s">
        <v>19971</v>
      </c>
      <c r="D54" s="3" t="s">
        <v>1038</v>
      </c>
      <c r="E54" s="7"/>
      <c r="F54" s="3" t="s">
        <v>5259</v>
      </c>
      <c r="G54" s="3" t="s">
        <v>5260</v>
      </c>
      <c r="H54" s="3" t="s">
        <v>6646</v>
      </c>
      <c r="I54" s="7" t="s">
        <v>1099</v>
      </c>
      <c r="J54" s="3"/>
      <c r="K54" s="3"/>
    </row>
    <row r="55" spans="2:11" ht="15">
      <c r="B55" s="3" t="s">
        <v>1765</v>
      </c>
      <c r="C55" s="3" t="s">
        <v>19972</v>
      </c>
      <c r="D55" s="3" t="s">
        <v>1038</v>
      </c>
      <c r="E55" s="7"/>
      <c r="F55" s="3" t="s">
        <v>5262</v>
      </c>
      <c r="G55" s="3" t="s">
        <v>5263</v>
      </c>
      <c r="H55" s="3" t="s">
        <v>6648</v>
      </c>
      <c r="I55" s="7" t="s">
        <v>1099</v>
      </c>
      <c r="J55" s="3"/>
      <c r="K55" s="3"/>
    </row>
    <row r="56" spans="2:11" ht="15">
      <c r="B56" s="3" t="s">
        <v>1920</v>
      </c>
      <c r="C56" s="3" t="s">
        <v>19973</v>
      </c>
      <c r="D56" s="3" t="s">
        <v>1038</v>
      </c>
      <c r="E56" s="7"/>
      <c r="F56" s="3" t="s">
        <v>19974</v>
      </c>
      <c r="G56" s="3" t="s">
        <v>19975</v>
      </c>
      <c r="H56" s="3" t="s">
        <v>19975</v>
      </c>
      <c r="I56" s="7" t="s">
        <v>1049</v>
      </c>
      <c r="J56" s="3"/>
      <c r="K56" s="3"/>
    </row>
    <row r="57" spans="2:11" ht="15">
      <c r="B57" s="3" t="s">
        <v>1924</v>
      </c>
      <c r="C57" s="3" t="s">
        <v>19976</v>
      </c>
      <c r="D57" s="3" t="s">
        <v>1038</v>
      </c>
      <c r="E57" s="7"/>
      <c r="F57" s="3" t="s">
        <v>19977</v>
      </c>
      <c r="G57" s="3" t="s">
        <v>19978</v>
      </c>
      <c r="H57" s="3" t="s">
        <v>19978</v>
      </c>
      <c r="I57" s="7" t="s">
        <v>1049</v>
      </c>
      <c r="J57" s="3"/>
      <c r="K57" s="3"/>
    </row>
    <row r="58" spans="2:11" ht="15">
      <c r="B58" s="3" t="s">
        <v>1928</v>
      </c>
      <c r="C58" s="3" t="s">
        <v>19979</v>
      </c>
      <c r="D58" s="3" t="s">
        <v>1038</v>
      </c>
      <c r="E58" s="7"/>
      <c r="F58" s="3" t="s">
        <v>19980</v>
      </c>
      <c r="G58" s="3" t="s">
        <v>19981</v>
      </c>
      <c r="H58" s="3" t="s">
        <v>19981</v>
      </c>
      <c r="I58" s="7" t="s">
        <v>1049</v>
      </c>
      <c r="J58" s="3"/>
      <c r="K58" s="3"/>
    </row>
    <row r="59" spans="2:11" ht="15">
      <c r="B59" s="3" t="s">
        <v>1931</v>
      </c>
      <c r="C59" s="3" t="s">
        <v>19982</v>
      </c>
      <c r="D59" s="3" t="s">
        <v>1038</v>
      </c>
      <c r="E59" s="7"/>
      <c r="F59" s="3" t="s">
        <v>11154</v>
      </c>
      <c r="G59" s="3" t="s">
        <v>11155</v>
      </c>
      <c r="H59" s="3" t="s">
        <v>11155</v>
      </c>
      <c r="I59" s="7" t="s">
        <v>1049</v>
      </c>
      <c r="J59" s="3"/>
      <c r="K59" s="3"/>
    </row>
    <row r="60" spans="2:11" ht="15">
      <c r="B60" s="3" t="s">
        <v>1934</v>
      </c>
      <c r="C60" s="3" t="s">
        <v>19983</v>
      </c>
      <c r="D60" s="3" t="s">
        <v>1038</v>
      </c>
      <c r="E60" s="7"/>
      <c r="F60" s="3" t="s">
        <v>19984</v>
      </c>
      <c r="G60" s="3" t="s">
        <v>19985</v>
      </c>
      <c r="H60" s="3" t="s">
        <v>19985</v>
      </c>
      <c r="I60" s="7" t="s">
        <v>1049</v>
      </c>
      <c r="J60" s="3"/>
      <c r="K60" s="3"/>
    </row>
    <row r="61" spans="2:11" ht="15">
      <c r="B61" s="3" t="s">
        <v>1938</v>
      </c>
      <c r="C61" s="3" t="s">
        <v>19986</v>
      </c>
      <c r="D61" s="3" t="s">
        <v>1038</v>
      </c>
      <c r="E61" s="7"/>
      <c r="F61" s="3" t="s">
        <v>19987</v>
      </c>
      <c r="G61" s="3" t="s">
        <v>19988</v>
      </c>
      <c r="H61" s="3" t="s">
        <v>19988</v>
      </c>
      <c r="I61" s="7" t="s">
        <v>1049</v>
      </c>
      <c r="J61" s="3"/>
      <c r="K61" s="3"/>
    </row>
    <row r="62" spans="2:11" ht="15">
      <c r="B62" s="3" t="s">
        <v>1942</v>
      </c>
      <c r="C62" s="3" t="s">
        <v>19989</v>
      </c>
      <c r="D62" s="3" t="s">
        <v>1038</v>
      </c>
      <c r="E62" s="7"/>
      <c r="F62" s="3" t="s">
        <v>19990</v>
      </c>
      <c r="G62" s="3" t="s">
        <v>19991</v>
      </c>
      <c r="H62" s="3" t="s">
        <v>19991</v>
      </c>
      <c r="I62" s="7" t="s">
        <v>1049</v>
      </c>
      <c r="J62" s="3"/>
      <c r="K62" s="3"/>
    </row>
    <row r="63" spans="2:11" ht="15">
      <c r="B63" s="3" t="s">
        <v>1495</v>
      </c>
      <c r="C63" s="3" t="s">
        <v>19992</v>
      </c>
      <c r="D63" s="3" t="s">
        <v>1038</v>
      </c>
      <c r="E63" s="7"/>
      <c r="F63" s="3" t="s">
        <v>19993</v>
      </c>
      <c r="G63" s="3" t="s">
        <v>19994</v>
      </c>
      <c r="H63" s="3" t="s">
        <v>19994</v>
      </c>
      <c r="I63" s="7" t="s">
        <v>1049</v>
      </c>
      <c r="J63" s="3"/>
      <c r="K63" s="3"/>
    </row>
    <row r="64" spans="2:11" ht="15">
      <c r="B64" s="3" t="s">
        <v>1481</v>
      </c>
      <c r="C64" s="3" t="s">
        <v>19995</v>
      </c>
      <c r="D64" s="3" t="s">
        <v>1038</v>
      </c>
      <c r="E64" s="7"/>
      <c r="F64" s="3" t="s">
        <v>19996</v>
      </c>
      <c r="G64" s="3" t="s">
        <v>19997</v>
      </c>
      <c r="H64" s="3" t="s">
        <v>19997</v>
      </c>
      <c r="I64" s="7" t="s">
        <v>1049</v>
      </c>
      <c r="J64" s="3"/>
      <c r="K64" s="3"/>
    </row>
    <row r="65" spans="2:11" ht="15">
      <c r="B65" s="3" t="s">
        <v>1347</v>
      </c>
      <c r="C65" s="3" t="s">
        <v>19998</v>
      </c>
      <c r="D65" s="3" t="s">
        <v>1038</v>
      </c>
      <c r="E65" s="7"/>
      <c r="F65" s="3" t="s">
        <v>19999</v>
      </c>
      <c r="G65" s="3" t="s">
        <v>20000</v>
      </c>
      <c r="H65" s="3" t="s">
        <v>20000</v>
      </c>
      <c r="I65" s="7" t="s">
        <v>1049</v>
      </c>
      <c r="J65" s="3"/>
      <c r="K65" s="3"/>
    </row>
    <row r="66" spans="2:11" ht="15">
      <c r="B66" s="3" t="s">
        <v>1375</v>
      </c>
      <c r="C66" s="3" t="s">
        <v>20001</v>
      </c>
      <c r="D66" s="3" t="s">
        <v>1038</v>
      </c>
      <c r="E66" s="7"/>
      <c r="F66" s="3" t="s">
        <v>20002</v>
      </c>
      <c r="G66" s="3" t="s">
        <v>20003</v>
      </c>
      <c r="H66" s="3" t="s">
        <v>20003</v>
      </c>
      <c r="I66" s="7" t="s">
        <v>1049</v>
      </c>
      <c r="J66" s="3"/>
      <c r="K66" s="3"/>
    </row>
    <row r="67" spans="2:11" ht="15">
      <c r="B67" s="3" t="s">
        <v>1252</v>
      </c>
      <c r="C67" s="3" t="s">
        <v>20004</v>
      </c>
      <c r="D67" s="3" t="s">
        <v>1038</v>
      </c>
      <c r="E67" s="7"/>
      <c r="F67" s="3" t="s">
        <v>20005</v>
      </c>
      <c r="G67" s="3" t="s">
        <v>20006</v>
      </c>
      <c r="H67" s="3" t="s">
        <v>20006</v>
      </c>
      <c r="I67" s="7" t="s">
        <v>1049</v>
      </c>
      <c r="J67" s="3"/>
      <c r="K67" s="3"/>
    </row>
    <row r="68" spans="2:11" ht="15">
      <c r="B68" s="3" t="s">
        <v>1182</v>
      </c>
      <c r="C68" s="3" t="s">
        <v>20007</v>
      </c>
      <c r="D68" s="3" t="s">
        <v>1038</v>
      </c>
      <c r="E68" s="7"/>
      <c r="F68" s="3" t="s">
        <v>20008</v>
      </c>
      <c r="G68" s="3" t="s">
        <v>20009</v>
      </c>
      <c r="H68" s="3" t="s">
        <v>20009</v>
      </c>
      <c r="I68" s="7" t="s">
        <v>1049</v>
      </c>
      <c r="J68" s="3"/>
      <c r="K68" s="3"/>
    </row>
    <row r="69" spans="2:11" ht="15">
      <c r="B69" s="3" t="s">
        <v>1592</v>
      </c>
      <c r="C69" s="3" t="s">
        <v>20010</v>
      </c>
      <c r="D69" s="3" t="s">
        <v>1038</v>
      </c>
      <c r="E69" s="7"/>
      <c r="F69" s="3" t="s">
        <v>20011</v>
      </c>
      <c r="G69" s="3" t="s">
        <v>20012</v>
      </c>
      <c r="H69" s="3" t="s">
        <v>20012</v>
      </c>
      <c r="I69" s="7" t="s">
        <v>1049</v>
      </c>
      <c r="J69" s="3"/>
      <c r="K69" s="3"/>
    </row>
    <row r="70" spans="2:11" ht="15">
      <c r="B70" s="3" t="s">
        <v>1476</v>
      </c>
      <c r="C70" s="3" t="s">
        <v>20013</v>
      </c>
      <c r="D70" s="3" t="s">
        <v>1038</v>
      </c>
      <c r="E70" s="7"/>
      <c r="F70" s="3" t="s">
        <v>20014</v>
      </c>
      <c r="G70" s="3" t="s">
        <v>20015</v>
      </c>
      <c r="H70" s="3" t="s">
        <v>20015</v>
      </c>
      <c r="I70" s="7" t="s">
        <v>1049</v>
      </c>
      <c r="J70" s="3"/>
      <c r="K70" s="3"/>
    </row>
    <row r="71" spans="2:11" ht="15">
      <c r="B71" s="3" t="s">
        <v>1676</v>
      </c>
      <c r="C71" s="3" t="s">
        <v>20016</v>
      </c>
      <c r="D71" s="3" t="s">
        <v>1038</v>
      </c>
      <c r="E71" s="7"/>
      <c r="F71" s="3" t="s">
        <v>20017</v>
      </c>
      <c r="G71" s="3" t="s">
        <v>20018</v>
      </c>
      <c r="H71" s="3" t="s">
        <v>20018</v>
      </c>
      <c r="I71" s="7" t="s">
        <v>1049</v>
      </c>
      <c r="J71" s="3"/>
      <c r="K71" s="3"/>
    </row>
    <row r="72" spans="2:11" ht="15">
      <c r="B72" s="3" t="s">
        <v>1362</v>
      </c>
      <c r="C72" s="3" t="s">
        <v>20019</v>
      </c>
      <c r="D72" s="3" t="s">
        <v>1038</v>
      </c>
      <c r="E72" s="7"/>
      <c r="F72" s="3" t="s">
        <v>20020</v>
      </c>
      <c r="G72" s="3" t="s">
        <v>20021</v>
      </c>
      <c r="H72" s="3" t="s">
        <v>20021</v>
      </c>
      <c r="I72" s="7" t="s">
        <v>1049</v>
      </c>
      <c r="J72" s="3"/>
      <c r="K72" s="3"/>
    </row>
    <row r="73" spans="2:11" ht="15">
      <c r="B73" s="3" t="s">
        <v>1126</v>
      </c>
      <c r="C73" s="3" t="s">
        <v>20022</v>
      </c>
      <c r="D73" s="3" t="s">
        <v>1038</v>
      </c>
      <c r="E73" s="7"/>
      <c r="F73" s="3" t="s">
        <v>20023</v>
      </c>
      <c r="G73" s="3" t="s">
        <v>20024</v>
      </c>
      <c r="H73" s="3" t="s">
        <v>20024</v>
      </c>
      <c r="I73" s="7" t="s">
        <v>1049</v>
      </c>
      <c r="J73" s="3"/>
      <c r="K73" s="3"/>
    </row>
    <row r="74" spans="2:11" ht="15">
      <c r="B74" s="3" t="s">
        <v>1725</v>
      </c>
      <c r="C74" s="3" t="s">
        <v>20025</v>
      </c>
      <c r="D74" s="3" t="s">
        <v>1038</v>
      </c>
      <c r="E74" s="7"/>
      <c r="F74" s="3" t="s">
        <v>20026</v>
      </c>
      <c r="G74" s="3" t="s">
        <v>20027</v>
      </c>
      <c r="H74" s="3" t="s">
        <v>20027</v>
      </c>
      <c r="I74" s="7" t="s">
        <v>1049</v>
      </c>
      <c r="J74" s="3"/>
      <c r="K74" s="3"/>
    </row>
    <row r="75" spans="2:11" ht="15">
      <c r="B75" s="3" t="s">
        <v>1173</v>
      </c>
      <c r="C75" s="3" t="s">
        <v>20028</v>
      </c>
      <c r="D75" s="3" t="s">
        <v>1038</v>
      </c>
      <c r="E75" s="7"/>
      <c r="F75" s="3" t="s">
        <v>20029</v>
      </c>
      <c r="G75" s="3" t="s">
        <v>20030</v>
      </c>
      <c r="H75" s="3" t="s">
        <v>20030</v>
      </c>
      <c r="I75" s="7" t="s">
        <v>1049</v>
      </c>
      <c r="J75" s="3"/>
      <c r="K75" s="3"/>
    </row>
    <row r="76" spans="2:11" ht="15">
      <c r="B76" s="3" t="s">
        <v>1452</v>
      </c>
      <c r="C76" s="3" t="s">
        <v>20031</v>
      </c>
      <c r="D76" s="3" t="s">
        <v>1038</v>
      </c>
      <c r="E76" s="7"/>
      <c r="F76" s="3" t="s">
        <v>20032</v>
      </c>
      <c r="G76" s="3" t="s">
        <v>20033</v>
      </c>
      <c r="H76" s="3" t="s">
        <v>20033</v>
      </c>
      <c r="I76" s="7" t="s">
        <v>1049</v>
      </c>
      <c r="J76" s="3"/>
      <c r="K76" s="3"/>
    </row>
    <row r="77" spans="2:11" ht="15">
      <c r="B77" s="3" t="s">
        <v>1131</v>
      </c>
      <c r="C77" s="3" t="s">
        <v>20034</v>
      </c>
      <c r="D77" s="3" t="s">
        <v>1038</v>
      </c>
      <c r="E77" s="7"/>
      <c r="F77" s="3" t="s">
        <v>2527</v>
      </c>
      <c r="G77" s="3" t="s">
        <v>20035</v>
      </c>
      <c r="H77" s="3" t="s">
        <v>20035</v>
      </c>
      <c r="I77" s="7" t="s">
        <v>1049</v>
      </c>
      <c r="J77" s="3"/>
      <c r="K77" s="3"/>
    </row>
    <row r="78" spans="2:11" ht="15">
      <c r="B78" s="3" t="s">
        <v>1671</v>
      </c>
      <c r="C78" s="3" t="s">
        <v>20036</v>
      </c>
      <c r="D78" s="3" t="s">
        <v>1038</v>
      </c>
      <c r="E78" s="7"/>
      <c r="F78" s="3" t="s">
        <v>2530</v>
      </c>
      <c r="G78" s="3" t="s">
        <v>20037</v>
      </c>
      <c r="H78" s="3" t="s">
        <v>20037</v>
      </c>
      <c r="I78" s="7" t="s">
        <v>1049</v>
      </c>
      <c r="J78" s="3"/>
      <c r="K78" s="3"/>
    </row>
    <row r="79" spans="2:11" ht="15">
      <c r="B79" s="3" t="s">
        <v>1275</v>
      </c>
      <c r="C79" s="3" t="s">
        <v>20038</v>
      </c>
      <c r="D79" s="3" t="s">
        <v>1038</v>
      </c>
      <c r="E79" s="7"/>
      <c r="F79" s="3" t="s">
        <v>20039</v>
      </c>
      <c r="G79" s="3" t="s">
        <v>20040</v>
      </c>
      <c r="H79" s="3" t="s">
        <v>20040</v>
      </c>
      <c r="I79" s="7" t="s">
        <v>1049</v>
      </c>
      <c r="J79" s="3"/>
      <c r="K79" s="3"/>
    </row>
    <row r="80" spans="2:11" ht="15">
      <c r="B80" s="3" t="s">
        <v>1644</v>
      </c>
      <c r="C80" s="3" t="s">
        <v>20041</v>
      </c>
      <c r="D80" s="3" t="s">
        <v>1038</v>
      </c>
      <c r="E80" s="7"/>
      <c r="F80" s="3" t="s">
        <v>1646</v>
      </c>
      <c r="G80" s="3" t="s">
        <v>1647</v>
      </c>
      <c r="H80" s="3"/>
      <c r="I80" s="7"/>
      <c r="J80" s="3"/>
      <c r="K80" s="3"/>
    </row>
    <row r="81" spans="2:11" ht="15">
      <c r="B81" s="3" t="s">
        <v>1613</v>
      </c>
      <c r="C81" s="3" t="s">
        <v>20042</v>
      </c>
      <c r="D81" s="3" t="s">
        <v>1573</v>
      </c>
      <c r="E81" s="7"/>
      <c r="F81" s="3" t="s">
        <v>1615</v>
      </c>
      <c r="G81" s="3" t="s">
        <v>1616</v>
      </c>
      <c r="H81" s="3"/>
      <c r="I81" s="7"/>
      <c r="J81" s="3"/>
      <c r="K81" s="3"/>
    </row>
    <row r="82" spans="2:11" ht="15">
      <c r="B82" s="3" t="s">
        <v>1624</v>
      </c>
      <c r="C82" s="3" t="s">
        <v>20043</v>
      </c>
      <c r="D82" s="3" t="s">
        <v>1038</v>
      </c>
      <c r="E82" s="7"/>
      <c r="F82" s="3" t="s">
        <v>1673</v>
      </c>
      <c r="G82" s="3" t="s">
        <v>1674</v>
      </c>
      <c r="H82" s="3" t="s">
        <v>2359</v>
      </c>
      <c r="I82" s="7"/>
      <c r="J82" s="3"/>
      <c r="K8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0"/>
  <dimension ref="A1:K4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20044</v>
      </c>
      <c r="D4" s="4" t="s">
        <v>1019</v>
      </c>
      <c r="E4" s="3" t="s">
        <v>663</v>
      </c>
    </row>
    <row r="5" spans="1:11" ht="16">
      <c r="B5" s="4" t="s">
        <v>1020</v>
      </c>
      <c r="C5" s="13" t="s">
        <v>666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664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20045</v>
      </c>
      <c r="D9" s="3" t="s">
        <v>1038</v>
      </c>
      <c r="E9" s="7"/>
      <c r="F9" s="3" t="s">
        <v>20046</v>
      </c>
      <c r="G9" s="3" t="s">
        <v>20047</v>
      </c>
      <c r="H9" s="3" t="s">
        <v>1098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20048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20049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20050</v>
      </c>
      <c r="D12" s="3" t="s">
        <v>1038</v>
      </c>
      <c r="E12" s="7"/>
      <c r="F12" s="3" t="s">
        <v>20051</v>
      </c>
      <c r="G12" s="3" t="s">
        <v>20052</v>
      </c>
      <c r="H12" s="3" t="s">
        <v>20052</v>
      </c>
      <c r="I12" s="7" t="s">
        <v>1099</v>
      </c>
      <c r="J12" s="3"/>
      <c r="K12" s="3"/>
    </row>
    <row r="13" spans="1:11" ht="15">
      <c r="B13" s="3" t="s">
        <v>1872</v>
      </c>
      <c r="C13" s="3" t="s">
        <v>20053</v>
      </c>
      <c r="D13" s="3" t="s">
        <v>1038</v>
      </c>
      <c r="E13" s="7"/>
      <c r="F13" s="3" t="s">
        <v>20054</v>
      </c>
      <c r="G13" s="3" t="s">
        <v>20055</v>
      </c>
      <c r="H13" s="3" t="s">
        <v>20055</v>
      </c>
      <c r="I13" s="7" t="s">
        <v>1099</v>
      </c>
      <c r="J13" s="3"/>
      <c r="K13" s="3"/>
    </row>
    <row r="14" spans="1:11" ht="15">
      <c r="B14" s="3" t="s">
        <v>1165</v>
      </c>
      <c r="C14" s="3" t="s">
        <v>20056</v>
      </c>
      <c r="D14" s="3" t="s">
        <v>1573</v>
      </c>
      <c r="E14" s="7"/>
      <c r="F14" s="3" t="s">
        <v>20057</v>
      </c>
      <c r="G14" s="3" t="s">
        <v>20058</v>
      </c>
      <c r="H14" s="3" t="s">
        <v>20058</v>
      </c>
      <c r="I14" s="7" t="s">
        <v>1576</v>
      </c>
      <c r="J14" s="3"/>
      <c r="K14" s="3"/>
    </row>
    <row r="15" spans="1:11" ht="15">
      <c r="B15" s="3" t="s">
        <v>1877</v>
      </c>
      <c r="C15" s="3" t="s">
        <v>20059</v>
      </c>
      <c r="D15" s="3" t="s">
        <v>1038</v>
      </c>
      <c r="E15" s="7"/>
      <c r="F15" s="3" t="s">
        <v>20060</v>
      </c>
      <c r="G15" s="3" t="s">
        <v>20061</v>
      </c>
      <c r="H15" s="3" t="s">
        <v>20061</v>
      </c>
      <c r="I15" s="7" t="s">
        <v>1099</v>
      </c>
      <c r="J15" s="3"/>
      <c r="K15" s="3"/>
    </row>
    <row r="16" spans="1:11" ht="15">
      <c r="B16" s="3" t="s">
        <v>1161</v>
      </c>
      <c r="C16" s="3" t="s">
        <v>20062</v>
      </c>
      <c r="D16" s="3" t="s">
        <v>1038</v>
      </c>
      <c r="E16" s="7"/>
      <c r="F16" s="3" t="s">
        <v>20063</v>
      </c>
      <c r="G16" s="3" t="s">
        <v>20064</v>
      </c>
      <c r="H16" s="3" t="s">
        <v>20064</v>
      </c>
      <c r="I16" s="7" t="s">
        <v>1099</v>
      </c>
      <c r="J16" s="3"/>
      <c r="K16" s="3"/>
    </row>
    <row r="17" spans="2:11" ht="15">
      <c r="B17" s="3" t="s">
        <v>1882</v>
      </c>
      <c r="C17" s="3" t="s">
        <v>20065</v>
      </c>
      <c r="D17" s="3" t="s">
        <v>1038</v>
      </c>
      <c r="E17" s="7"/>
      <c r="F17" s="3" t="s">
        <v>20066</v>
      </c>
      <c r="G17" s="3" t="s">
        <v>20067</v>
      </c>
      <c r="H17" s="3" t="s">
        <v>20067</v>
      </c>
      <c r="I17" s="7" t="s">
        <v>1099</v>
      </c>
      <c r="J17" s="3"/>
      <c r="K17" s="3"/>
    </row>
    <row r="18" spans="2:11" ht="15">
      <c r="B18" s="3" t="s">
        <v>1582</v>
      </c>
      <c r="C18" s="3" t="s">
        <v>20068</v>
      </c>
      <c r="D18" s="3" t="s">
        <v>1038</v>
      </c>
      <c r="E18" s="7"/>
      <c r="F18" s="3" t="s">
        <v>20069</v>
      </c>
      <c r="G18" s="3" t="s">
        <v>20070</v>
      </c>
      <c r="H18" s="3" t="s">
        <v>20070</v>
      </c>
      <c r="I18" s="7" t="s">
        <v>1099</v>
      </c>
      <c r="J18" s="3"/>
      <c r="K18" s="3"/>
    </row>
    <row r="19" spans="2:11" ht="15">
      <c r="B19" s="3" t="s">
        <v>1886</v>
      </c>
      <c r="C19" s="3" t="s">
        <v>20071</v>
      </c>
      <c r="D19" s="3" t="s">
        <v>1573</v>
      </c>
      <c r="E19" s="7"/>
      <c r="F19" s="3" t="s">
        <v>20072</v>
      </c>
      <c r="G19" s="3" t="s">
        <v>20073</v>
      </c>
      <c r="H19" s="3" t="s">
        <v>20073</v>
      </c>
      <c r="I19" s="7" t="s">
        <v>1576</v>
      </c>
      <c r="J19" s="3"/>
      <c r="K19" s="3"/>
    </row>
    <row r="20" spans="2:11" ht="15">
      <c r="B20" s="3" t="s">
        <v>1890</v>
      </c>
      <c r="C20" s="3" t="s">
        <v>20074</v>
      </c>
      <c r="D20" s="3" t="s">
        <v>1038</v>
      </c>
      <c r="E20" s="7"/>
      <c r="F20" s="3" t="s">
        <v>20075</v>
      </c>
      <c r="G20" s="3" t="s">
        <v>20076</v>
      </c>
      <c r="H20" s="3" t="s">
        <v>10747</v>
      </c>
      <c r="I20" s="7" t="s">
        <v>1099</v>
      </c>
      <c r="J20" s="3"/>
      <c r="K20" s="3"/>
    </row>
    <row r="21" spans="2:11" ht="15">
      <c r="B21" s="3" t="s">
        <v>1619</v>
      </c>
      <c r="C21" s="3" t="s">
        <v>20077</v>
      </c>
      <c r="D21" s="3" t="s">
        <v>1038</v>
      </c>
      <c r="E21" s="7"/>
      <c r="F21" s="3" t="s">
        <v>20078</v>
      </c>
      <c r="G21" s="3" t="s">
        <v>20079</v>
      </c>
      <c r="H21" s="3" t="s">
        <v>20079</v>
      </c>
      <c r="I21" s="7" t="s">
        <v>1099</v>
      </c>
      <c r="J21" s="3"/>
      <c r="K21" s="3"/>
    </row>
    <row r="22" spans="2:11" ht="15">
      <c r="B22" s="3" t="s">
        <v>1895</v>
      </c>
      <c r="C22" s="3" t="s">
        <v>20080</v>
      </c>
      <c r="D22" s="3" t="s">
        <v>1038</v>
      </c>
      <c r="E22" s="7"/>
      <c r="F22" s="3" t="s">
        <v>20081</v>
      </c>
      <c r="G22" s="3" t="s">
        <v>20082</v>
      </c>
      <c r="H22" s="3" t="s">
        <v>20082</v>
      </c>
      <c r="I22" s="7" t="s">
        <v>1099</v>
      </c>
      <c r="J22" s="3"/>
      <c r="K22" s="3"/>
    </row>
    <row r="23" spans="2:11" ht="15">
      <c r="B23" s="3" t="s">
        <v>1588</v>
      </c>
      <c r="C23" s="3" t="s">
        <v>20083</v>
      </c>
      <c r="D23" s="3" t="s">
        <v>1038</v>
      </c>
      <c r="E23" s="7"/>
      <c r="F23" s="3" t="s">
        <v>20084</v>
      </c>
      <c r="G23" s="3" t="s">
        <v>20085</v>
      </c>
      <c r="H23" s="3" t="s">
        <v>20085</v>
      </c>
      <c r="I23" s="7" t="s">
        <v>1099</v>
      </c>
      <c r="J23" s="3"/>
      <c r="K23" s="3"/>
    </row>
    <row r="24" spans="2:11" ht="15">
      <c r="B24" s="3" t="s">
        <v>1899</v>
      </c>
      <c r="C24" s="3" t="s">
        <v>20086</v>
      </c>
      <c r="D24" s="3" t="s">
        <v>1038</v>
      </c>
      <c r="E24" s="7"/>
      <c r="F24" s="3" t="s">
        <v>20087</v>
      </c>
      <c r="G24" s="3" t="s">
        <v>20088</v>
      </c>
      <c r="H24" s="3" t="s">
        <v>20088</v>
      </c>
      <c r="I24" s="7" t="s">
        <v>1099</v>
      </c>
      <c r="J24" s="3"/>
      <c r="K24" s="3"/>
    </row>
    <row r="25" spans="2:11" ht="15">
      <c r="B25" s="3" t="s">
        <v>1902</v>
      </c>
      <c r="C25" s="3" t="s">
        <v>20089</v>
      </c>
      <c r="D25" s="3" t="s">
        <v>1038</v>
      </c>
      <c r="E25" s="7"/>
      <c r="F25" s="3" t="s">
        <v>20090</v>
      </c>
      <c r="G25" s="3" t="s">
        <v>20091</v>
      </c>
      <c r="H25" s="3" t="s">
        <v>20091</v>
      </c>
      <c r="I25" s="7" t="s">
        <v>1099</v>
      </c>
      <c r="J25" s="3"/>
      <c r="K25" s="3"/>
    </row>
    <row r="26" spans="2:11" ht="15">
      <c r="B26" s="3" t="s">
        <v>1146</v>
      </c>
      <c r="C26" s="3" t="s">
        <v>20092</v>
      </c>
      <c r="D26" s="3" t="s">
        <v>1038</v>
      </c>
      <c r="E26" s="7"/>
      <c r="F26" s="3" t="s">
        <v>20093</v>
      </c>
      <c r="G26" s="3" t="s">
        <v>20094</v>
      </c>
      <c r="H26" s="3" t="s">
        <v>20094</v>
      </c>
      <c r="I26" s="7" t="s">
        <v>1099</v>
      </c>
      <c r="J26" s="3"/>
      <c r="K26" s="3"/>
    </row>
    <row r="27" spans="2:11" ht="15">
      <c r="B27" s="3" t="s">
        <v>1906</v>
      </c>
      <c r="C27" s="3" t="s">
        <v>20095</v>
      </c>
      <c r="D27" s="3" t="s">
        <v>1038</v>
      </c>
      <c r="E27" s="7"/>
      <c r="F27" s="3" t="s">
        <v>20096</v>
      </c>
      <c r="G27" s="3" t="s">
        <v>20097</v>
      </c>
      <c r="H27" s="3" t="s">
        <v>20097</v>
      </c>
      <c r="I27" s="7" t="s">
        <v>1099</v>
      </c>
      <c r="J27" s="3"/>
      <c r="K27" s="3"/>
    </row>
    <row r="28" spans="2:11" ht="15">
      <c r="B28" s="3" t="s">
        <v>1909</v>
      </c>
      <c r="C28" s="3" t="s">
        <v>20098</v>
      </c>
      <c r="D28" s="3" t="s">
        <v>1038</v>
      </c>
      <c r="E28" s="7"/>
      <c r="F28" s="3" t="s">
        <v>20099</v>
      </c>
      <c r="G28" s="3" t="s">
        <v>20100</v>
      </c>
      <c r="H28" s="3" t="s">
        <v>20100</v>
      </c>
      <c r="I28" s="7" t="s">
        <v>1099</v>
      </c>
      <c r="J28" s="3"/>
      <c r="K28" s="3"/>
    </row>
    <row r="29" spans="2:11" ht="15">
      <c r="B29" s="3" t="s">
        <v>1301</v>
      </c>
      <c r="C29" s="3" t="s">
        <v>20101</v>
      </c>
      <c r="D29" s="3" t="s">
        <v>1038</v>
      </c>
      <c r="E29" s="7"/>
      <c r="F29" s="3" t="s">
        <v>20102</v>
      </c>
      <c r="G29" s="3" t="s">
        <v>20103</v>
      </c>
      <c r="H29" s="3" t="s">
        <v>20103</v>
      </c>
      <c r="I29" s="7" t="s">
        <v>1099</v>
      </c>
      <c r="J29" s="3"/>
      <c r="K29" s="3"/>
    </row>
    <row r="30" spans="2:11" ht="15">
      <c r="B30" s="3" t="s">
        <v>1912</v>
      </c>
      <c r="C30" s="3" t="s">
        <v>20104</v>
      </c>
      <c r="D30" s="3" t="s">
        <v>1038</v>
      </c>
      <c r="E30" s="7"/>
      <c r="F30" s="3" t="s">
        <v>20105</v>
      </c>
      <c r="G30" s="3" t="s">
        <v>20106</v>
      </c>
      <c r="H30" s="3" t="s">
        <v>20107</v>
      </c>
      <c r="I30" s="7" t="s">
        <v>1099</v>
      </c>
      <c r="J30" s="3"/>
      <c r="K30" s="3"/>
    </row>
    <row r="31" spans="2:11" ht="15">
      <c r="B31" s="3" t="s">
        <v>1140</v>
      </c>
      <c r="C31" s="3" t="s">
        <v>20108</v>
      </c>
      <c r="D31" s="3" t="s">
        <v>1038</v>
      </c>
      <c r="E31" s="7"/>
      <c r="F31" s="3" t="s">
        <v>20109</v>
      </c>
      <c r="G31" s="3" t="s">
        <v>20110</v>
      </c>
      <c r="H31" s="3" t="s">
        <v>20110</v>
      </c>
      <c r="I31" s="7" t="s">
        <v>1099</v>
      </c>
      <c r="J31" s="3"/>
      <c r="K31" s="3"/>
    </row>
    <row r="32" spans="2:11" ht="15">
      <c r="B32" s="3" t="s">
        <v>1169</v>
      </c>
      <c r="C32" s="3" t="s">
        <v>20111</v>
      </c>
      <c r="D32" s="3" t="s">
        <v>1038</v>
      </c>
      <c r="E32" s="7"/>
      <c r="F32" s="3" t="s">
        <v>20112</v>
      </c>
      <c r="G32" s="3" t="s">
        <v>20113</v>
      </c>
      <c r="H32" s="3" t="s">
        <v>20113</v>
      </c>
      <c r="I32" s="7" t="s">
        <v>1099</v>
      </c>
      <c r="J32" s="3"/>
      <c r="K32" s="3"/>
    </row>
    <row r="33" spans="2:11" ht="15">
      <c r="B33" s="3" t="s">
        <v>1319</v>
      </c>
      <c r="C33" s="3" t="s">
        <v>20114</v>
      </c>
      <c r="D33" s="3" t="s">
        <v>1038</v>
      </c>
      <c r="E33" s="7"/>
      <c r="F33" s="3" t="s">
        <v>20115</v>
      </c>
      <c r="G33" s="3" t="s">
        <v>20116</v>
      </c>
      <c r="H33" s="3" t="s">
        <v>20116</v>
      </c>
      <c r="I33" s="7" t="s">
        <v>1099</v>
      </c>
      <c r="J33" s="3"/>
      <c r="K33" s="3"/>
    </row>
    <row r="34" spans="2:11" ht="15">
      <c r="B34" s="3" t="s">
        <v>1472</v>
      </c>
      <c r="C34" s="3" t="s">
        <v>20117</v>
      </c>
      <c r="D34" s="3" t="s">
        <v>1038</v>
      </c>
      <c r="E34" s="7"/>
      <c r="F34" s="3" t="s">
        <v>20118</v>
      </c>
      <c r="G34" s="3" t="s">
        <v>20119</v>
      </c>
      <c r="H34" s="3" t="s">
        <v>20119</v>
      </c>
      <c r="I34" s="7" t="s">
        <v>1099</v>
      </c>
      <c r="J34" s="3"/>
      <c r="K34" s="3"/>
    </row>
    <row r="35" spans="2:11" ht="15">
      <c r="B35" s="3" t="s">
        <v>1567</v>
      </c>
      <c r="C35" s="3" t="s">
        <v>20120</v>
      </c>
      <c r="D35" s="3" t="s">
        <v>1038</v>
      </c>
      <c r="E35" s="7"/>
      <c r="F35" s="3" t="s">
        <v>20121</v>
      </c>
      <c r="G35" s="3" t="s">
        <v>10747</v>
      </c>
      <c r="H35" s="3" t="s">
        <v>10747</v>
      </c>
      <c r="I35" s="7" t="s">
        <v>1099</v>
      </c>
      <c r="J35" s="3"/>
      <c r="K35" s="3"/>
    </row>
    <row r="36" spans="2:11" ht="15">
      <c r="B36" s="3" t="s">
        <v>1681</v>
      </c>
      <c r="C36" s="3" t="s">
        <v>20122</v>
      </c>
      <c r="D36" s="3" t="s">
        <v>1038</v>
      </c>
      <c r="E36" s="7"/>
      <c r="F36" s="3" t="s">
        <v>20123</v>
      </c>
      <c r="G36" s="3" t="s">
        <v>20124</v>
      </c>
      <c r="H36" s="3" t="s">
        <v>20124</v>
      </c>
      <c r="I36" s="7" t="s">
        <v>1099</v>
      </c>
      <c r="J36" s="3"/>
      <c r="K36" s="3"/>
    </row>
    <row r="37" spans="2:11" ht="15">
      <c r="B37" s="3" t="s">
        <v>1392</v>
      </c>
      <c r="C37" s="3" t="s">
        <v>20125</v>
      </c>
      <c r="D37" s="3" t="s">
        <v>1038</v>
      </c>
      <c r="E37" s="7"/>
      <c r="F37" s="3" t="s">
        <v>20126</v>
      </c>
      <c r="G37" s="3" t="s">
        <v>20127</v>
      </c>
      <c r="H37" s="3" t="s">
        <v>20127</v>
      </c>
      <c r="I37" s="7" t="s">
        <v>1099</v>
      </c>
      <c r="J37" s="3"/>
      <c r="K37" s="3"/>
    </row>
    <row r="38" spans="2:11" ht="15">
      <c r="B38" s="3" t="s">
        <v>1380</v>
      </c>
      <c r="C38" s="3" t="s">
        <v>20128</v>
      </c>
      <c r="D38" s="3" t="s">
        <v>1038</v>
      </c>
      <c r="E38" s="7"/>
      <c r="F38" s="3" t="s">
        <v>20129</v>
      </c>
      <c r="G38" s="3" t="s">
        <v>20130</v>
      </c>
      <c r="H38" s="3" t="s">
        <v>20130</v>
      </c>
      <c r="I38" s="7" t="s">
        <v>1099</v>
      </c>
      <c r="J38" s="3"/>
      <c r="K38" s="3"/>
    </row>
    <row r="39" spans="2:11" ht="15">
      <c r="B39" s="3" t="s">
        <v>1388</v>
      </c>
      <c r="C39" s="3" t="s">
        <v>20131</v>
      </c>
      <c r="D39" s="3" t="s">
        <v>1038</v>
      </c>
      <c r="E39" s="7"/>
      <c r="F39" s="3" t="s">
        <v>20132</v>
      </c>
      <c r="G39" s="3" t="s">
        <v>20133</v>
      </c>
      <c r="H39" s="3" t="s">
        <v>20133</v>
      </c>
      <c r="I39" s="7" t="s">
        <v>1099</v>
      </c>
      <c r="J39" s="3"/>
      <c r="K39" s="3"/>
    </row>
    <row r="40" spans="2:11" ht="15">
      <c r="B40" s="3" t="s">
        <v>1384</v>
      </c>
      <c r="C40" s="3" t="s">
        <v>20134</v>
      </c>
      <c r="D40" s="3" t="s">
        <v>1038</v>
      </c>
      <c r="E40" s="7"/>
      <c r="F40" s="3" t="s">
        <v>20135</v>
      </c>
      <c r="G40" s="3" t="s">
        <v>20136</v>
      </c>
      <c r="H40" s="3" t="s">
        <v>20136</v>
      </c>
      <c r="I40" s="7" t="s">
        <v>1099</v>
      </c>
      <c r="J40" s="3"/>
      <c r="K40" s="3"/>
    </row>
    <row r="41" spans="2:11" ht="15">
      <c r="B41" s="3" t="s">
        <v>1448</v>
      </c>
      <c r="C41" s="3" t="s">
        <v>20137</v>
      </c>
      <c r="D41" s="3" t="s">
        <v>1038</v>
      </c>
      <c r="E41" s="7"/>
      <c r="F41" s="3" t="s">
        <v>20138</v>
      </c>
      <c r="G41" s="3" t="s">
        <v>20139</v>
      </c>
      <c r="H41" s="3" t="s">
        <v>20139</v>
      </c>
      <c r="I41" s="7" t="s">
        <v>1099</v>
      </c>
      <c r="J41" s="3"/>
      <c r="K41" s="3"/>
    </row>
    <row r="42" spans="2:11" ht="15">
      <c r="B42" s="3" t="s">
        <v>1223</v>
      </c>
      <c r="C42" s="3" t="s">
        <v>20140</v>
      </c>
      <c r="D42" s="3" t="s">
        <v>1038</v>
      </c>
      <c r="E42" s="7"/>
      <c r="F42" s="3" t="s">
        <v>20141</v>
      </c>
      <c r="G42" s="3" t="s">
        <v>20142</v>
      </c>
      <c r="H42" s="3" t="s">
        <v>20142</v>
      </c>
      <c r="I42" s="7" t="s">
        <v>1099</v>
      </c>
      <c r="J42" s="3"/>
      <c r="K42" s="3"/>
    </row>
    <row r="43" spans="2:11" ht="15">
      <c r="B43" s="3" t="s">
        <v>1215</v>
      </c>
      <c r="C43" s="3" t="s">
        <v>20143</v>
      </c>
      <c r="D43" s="3" t="s">
        <v>1038</v>
      </c>
      <c r="E43" s="7"/>
      <c r="F43" s="3" t="s">
        <v>1646</v>
      </c>
      <c r="G43" s="3" t="s">
        <v>1647</v>
      </c>
      <c r="H43" s="3" t="s">
        <v>1647</v>
      </c>
      <c r="I43" s="7" t="s">
        <v>1049</v>
      </c>
      <c r="J43" s="3"/>
      <c r="K43" s="3"/>
    </row>
    <row r="44" spans="2:11" ht="15">
      <c r="B44" s="3" t="s">
        <v>1219</v>
      </c>
      <c r="C44" s="3" t="s">
        <v>20144</v>
      </c>
      <c r="D44" s="3" t="s">
        <v>1573</v>
      </c>
      <c r="E44" s="7"/>
      <c r="F44" s="3" t="s">
        <v>1615</v>
      </c>
      <c r="G44" s="3" t="s">
        <v>1616</v>
      </c>
      <c r="H44" s="3" t="s">
        <v>1616</v>
      </c>
      <c r="I44" s="7"/>
      <c r="J44" s="3"/>
      <c r="K44" s="3"/>
    </row>
    <row r="45" spans="2:11" ht="15">
      <c r="B45" s="3" t="s">
        <v>1227</v>
      </c>
      <c r="C45" s="3" t="s">
        <v>20145</v>
      </c>
      <c r="D45" s="3" t="s">
        <v>1038</v>
      </c>
      <c r="E45" s="7"/>
      <c r="F45" s="3" t="s">
        <v>1673</v>
      </c>
      <c r="G45" s="3" t="s">
        <v>1674</v>
      </c>
      <c r="H45" s="3" t="s">
        <v>2359</v>
      </c>
      <c r="I45" s="7"/>
      <c r="J45" s="3"/>
      <c r="K4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1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20146</v>
      </c>
      <c r="D4" s="4" t="s">
        <v>1019</v>
      </c>
      <c r="E4" s="3" t="s">
        <v>667</v>
      </c>
    </row>
    <row r="5" spans="1:11" ht="16">
      <c r="B5" s="4" t="s">
        <v>1020</v>
      </c>
      <c r="C5" s="13" t="s">
        <v>670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668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20147</v>
      </c>
      <c r="D9" s="3" t="s">
        <v>1038</v>
      </c>
      <c r="E9" s="7"/>
      <c r="F9" s="3" t="s">
        <v>20148</v>
      </c>
      <c r="G9" s="3" t="s">
        <v>20149</v>
      </c>
      <c r="H9" s="3" t="s">
        <v>1098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20150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20151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20152</v>
      </c>
      <c r="D12" s="3" t="s">
        <v>1038</v>
      </c>
      <c r="E12" s="7"/>
      <c r="F12" s="3" t="s">
        <v>20153</v>
      </c>
      <c r="G12" s="3" t="s">
        <v>20154</v>
      </c>
      <c r="H12" s="3" t="s">
        <v>1098</v>
      </c>
      <c r="I12" s="7" t="s">
        <v>1099</v>
      </c>
      <c r="J12" s="3"/>
      <c r="K12" s="3"/>
    </row>
    <row r="13" spans="1:11" ht="15">
      <c r="B13" s="3" t="s">
        <v>1872</v>
      </c>
      <c r="C13" s="3" t="s">
        <v>20155</v>
      </c>
      <c r="D13" s="3" t="s">
        <v>1038</v>
      </c>
      <c r="E13" s="7"/>
      <c r="F13" s="3" t="s">
        <v>20156</v>
      </c>
      <c r="G13" s="3" t="s">
        <v>20157</v>
      </c>
      <c r="H13" s="3" t="s">
        <v>1098</v>
      </c>
      <c r="I13" s="7" t="s">
        <v>1099</v>
      </c>
      <c r="J13" s="3"/>
      <c r="K13" s="3"/>
    </row>
    <row r="14" spans="1:11" ht="15">
      <c r="B14" s="3" t="s">
        <v>1165</v>
      </c>
      <c r="C14" s="3" t="s">
        <v>20158</v>
      </c>
      <c r="D14" s="3" t="s">
        <v>1573</v>
      </c>
      <c r="E14" s="7"/>
      <c r="F14" s="3" t="s">
        <v>20159</v>
      </c>
      <c r="G14" s="3" t="s">
        <v>8001</v>
      </c>
      <c r="H14" s="3" t="s">
        <v>1098</v>
      </c>
      <c r="I14" s="7" t="s">
        <v>1576</v>
      </c>
      <c r="J14" s="3"/>
      <c r="K14" s="3"/>
    </row>
    <row r="15" spans="1:11" ht="15">
      <c r="B15" s="3" t="s">
        <v>1877</v>
      </c>
      <c r="C15" s="3" t="s">
        <v>20160</v>
      </c>
      <c r="D15" s="3" t="s">
        <v>1038</v>
      </c>
      <c r="E15" s="7"/>
      <c r="F15" s="3" t="s">
        <v>20161</v>
      </c>
      <c r="G15" s="3" t="s">
        <v>20162</v>
      </c>
      <c r="H15" s="3" t="s">
        <v>1098</v>
      </c>
      <c r="I15" s="7" t="s">
        <v>1099</v>
      </c>
      <c r="J15" s="3"/>
      <c r="K15" s="3"/>
    </row>
    <row r="16" spans="1:11" ht="15">
      <c r="B16" s="3" t="s">
        <v>1161</v>
      </c>
      <c r="C16" s="3" t="s">
        <v>20163</v>
      </c>
      <c r="D16" s="3" t="s">
        <v>1038</v>
      </c>
      <c r="E16" s="7"/>
      <c r="F16" s="3" t="s">
        <v>20164</v>
      </c>
      <c r="G16" s="3" t="s">
        <v>20165</v>
      </c>
      <c r="H16" s="3" t="s">
        <v>1098</v>
      </c>
      <c r="I16" s="7" t="s">
        <v>1099</v>
      </c>
      <c r="J16" s="3"/>
      <c r="K16" s="3"/>
    </row>
    <row r="17" spans="2:11" ht="15">
      <c r="B17" s="3" t="s">
        <v>1882</v>
      </c>
      <c r="C17" s="3" t="s">
        <v>20166</v>
      </c>
      <c r="D17" s="3" t="s">
        <v>1573</v>
      </c>
      <c r="E17" s="7"/>
      <c r="F17" s="3" t="s">
        <v>2700</v>
      </c>
      <c r="G17" s="3" t="s">
        <v>20167</v>
      </c>
      <c r="H17" s="3" t="s">
        <v>1098</v>
      </c>
      <c r="I17" s="7" t="s">
        <v>1576</v>
      </c>
      <c r="J17" s="3"/>
      <c r="K17" s="3"/>
    </row>
    <row r="18" spans="2:11" ht="15">
      <c r="B18" s="3" t="s">
        <v>1582</v>
      </c>
      <c r="C18" s="3" t="s">
        <v>20168</v>
      </c>
      <c r="D18" s="3" t="s">
        <v>1038</v>
      </c>
      <c r="E18" s="7"/>
      <c r="F18" s="3" t="s">
        <v>20169</v>
      </c>
      <c r="G18" s="3" t="s">
        <v>20170</v>
      </c>
      <c r="H18" s="3" t="s">
        <v>1098</v>
      </c>
      <c r="I18" s="7" t="s">
        <v>1099</v>
      </c>
      <c r="J18" s="3"/>
      <c r="K18" s="3"/>
    </row>
    <row r="19" spans="2:11" ht="15">
      <c r="B19" s="3" t="s">
        <v>1886</v>
      </c>
      <c r="C19" s="3" t="s">
        <v>20171</v>
      </c>
      <c r="D19" s="3" t="s">
        <v>1038</v>
      </c>
      <c r="E19" s="7"/>
      <c r="F19" s="3" t="s">
        <v>20172</v>
      </c>
      <c r="G19" s="3" t="s">
        <v>20173</v>
      </c>
      <c r="H19" s="3" t="s">
        <v>1098</v>
      </c>
      <c r="I19" s="7" t="s">
        <v>1099</v>
      </c>
      <c r="J19" s="3"/>
      <c r="K19" s="3"/>
    </row>
    <row r="20" spans="2:11" ht="15">
      <c r="B20" s="3" t="s">
        <v>1890</v>
      </c>
      <c r="C20" s="3" t="s">
        <v>20174</v>
      </c>
      <c r="D20" s="3" t="s">
        <v>1038</v>
      </c>
      <c r="E20" s="7"/>
      <c r="F20" s="3" t="s">
        <v>20175</v>
      </c>
      <c r="G20" s="3" t="s">
        <v>20176</v>
      </c>
      <c r="H20" s="3" t="s">
        <v>20177</v>
      </c>
      <c r="I20" s="7" t="s">
        <v>1099</v>
      </c>
      <c r="J20" s="3"/>
      <c r="K20" s="3"/>
    </row>
    <row r="21" spans="2:11" ht="15">
      <c r="B21" s="3" t="s">
        <v>1619</v>
      </c>
      <c r="C21" s="3" t="s">
        <v>20178</v>
      </c>
      <c r="D21" s="3" t="s">
        <v>1038</v>
      </c>
      <c r="E21" s="7"/>
      <c r="F21" s="3" t="s">
        <v>20179</v>
      </c>
      <c r="G21" s="3" t="s">
        <v>20180</v>
      </c>
      <c r="H21" s="3" t="s">
        <v>1098</v>
      </c>
      <c r="I21" s="7" t="s">
        <v>1099</v>
      </c>
      <c r="J21" s="3"/>
      <c r="K21" s="3"/>
    </row>
    <row r="22" spans="2:11" ht="15">
      <c r="B22" s="3" t="s">
        <v>1895</v>
      </c>
      <c r="C22" s="3" t="s">
        <v>20181</v>
      </c>
      <c r="D22" s="3" t="s">
        <v>1038</v>
      </c>
      <c r="E22" s="7"/>
      <c r="F22" s="3" t="s">
        <v>20182</v>
      </c>
      <c r="G22" s="3" t="s">
        <v>16748</v>
      </c>
      <c r="H22" s="3" t="s">
        <v>1098</v>
      </c>
      <c r="I22" s="7" t="s">
        <v>1099</v>
      </c>
      <c r="J22" s="3"/>
      <c r="K22" s="3"/>
    </row>
    <row r="23" spans="2:11" ht="15">
      <c r="B23" s="3" t="s">
        <v>1588</v>
      </c>
      <c r="C23" s="3" t="s">
        <v>20183</v>
      </c>
      <c r="D23" s="3" t="s">
        <v>1038</v>
      </c>
      <c r="E23" s="7"/>
      <c r="F23" s="3" t="s">
        <v>20184</v>
      </c>
      <c r="G23" s="3" t="s">
        <v>20185</v>
      </c>
      <c r="H23" s="3" t="s">
        <v>1098</v>
      </c>
      <c r="I23" s="7" t="s">
        <v>1099</v>
      </c>
      <c r="J23" s="3"/>
      <c r="K23" s="3"/>
    </row>
    <row r="24" spans="2:11" ht="15">
      <c r="B24" s="3" t="s">
        <v>1899</v>
      </c>
      <c r="C24" s="3" t="s">
        <v>20186</v>
      </c>
      <c r="D24" s="3" t="s">
        <v>1038</v>
      </c>
      <c r="E24" s="7"/>
      <c r="F24" s="3" t="s">
        <v>20187</v>
      </c>
      <c r="G24" s="3" t="s">
        <v>20188</v>
      </c>
      <c r="H24" s="3" t="s">
        <v>1098</v>
      </c>
      <c r="I24" s="7" t="s">
        <v>1099</v>
      </c>
      <c r="J24" s="3"/>
      <c r="K24" s="3"/>
    </row>
    <row r="25" spans="2:11" ht="15">
      <c r="B25" s="3" t="s">
        <v>1902</v>
      </c>
      <c r="C25" s="3" t="s">
        <v>20189</v>
      </c>
      <c r="D25" s="3" t="s">
        <v>1038</v>
      </c>
      <c r="E25" s="7"/>
      <c r="F25" s="3" t="s">
        <v>20190</v>
      </c>
      <c r="G25" s="3" t="s">
        <v>20191</v>
      </c>
      <c r="H25" s="3" t="s">
        <v>1098</v>
      </c>
      <c r="I25" s="7" t="s">
        <v>1099</v>
      </c>
      <c r="J25" s="3"/>
      <c r="K25" s="3"/>
    </row>
    <row r="26" spans="2:11" ht="15">
      <c r="B26" s="3" t="s">
        <v>1146</v>
      </c>
      <c r="C26" s="3" t="s">
        <v>20192</v>
      </c>
      <c r="D26" s="3" t="s">
        <v>1038</v>
      </c>
      <c r="E26" s="7"/>
      <c r="F26" s="3" t="s">
        <v>20193</v>
      </c>
      <c r="G26" s="3" t="s">
        <v>20194</v>
      </c>
      <c r="H26" s="3" t="s">
        <v>1098</v>
      </c>
      <c r="I26" s="7" t="s">
        <v>1099</v>
      </c>
      <c r="J26" s="3"/>
      <c r="K26" s="3"/>
    </row>
    <row r="27" spans="2:11" ht="15">
      <c r="B27" s="3" t="s">
        <v>1906</v>
      </c>
      <c r="C27" s="3" t="s">
        <v>20195</v>
      </c>
      <c r="D27" s="3" t="s">
        <v>1038</v>
      </c>
      <c r="E27" s="7"/>
      <c r="F27" s="3" t="s">
        <v>20196</v>
      </c>
      <c r="G27" s="3" t="s">
        <v>10801</v>
      </c>
      <c r="H27" s="3" t="s">
        <v>1098</v>
      </c>
      <c r="I27" s="7" t="s">
        <v>1099</v>
      </c>
      <c r="J27" s="3"/>
      <c r="K27" s="3"/>
    </row>
    <row r="28" spans="2:11" ht="15">
      <c r="B28" s="3" t="s">
        <v>1909</v>
      </c>
      <c r="C28" s="3" t="s">
        <v>20197</v>
      </c>
      <c r="D28" s="3" t="s">
        <v>1038</v>
      </c>
      <c r="E28" s="7"/>
      <c r="F28" s="3" t="s">
        <v>20198</v>
      </c>
      <c r="G28" s="3" t="s">
        <v>20199</v>
      </c>
      <c r="H28" s="3" t="s">
        <v>1098</v>
      </c>
      <c r="I28" s="7" t="s">
        <v>1099</v>
      </c>
      <c r="J28" s="3"/>
      <c r="K28" s="3"/>
    </row>
    <row r="29" spans="2:11" ht="15">
      <c r="B29" s="3" t="s">
        <v>1301</v>
      </c>
      <c r="C29" s="3" t="s">
        <v>20200</v>
      </c>
      <c r="D29" s="3" t="s">
        <v>1038</v>
      </c>
      <c r="E29" s="7"/>
      <c r="F29" s="3" t="s">
        <v>20201</v>
      </c>
      <c r="G29" s="3" t="s">
        <v>20202</v>
      </c>
      <c r="H29" s="3" t="s">
        <v>1098</v>
      </c>
      <c r="I29" s="7" t="s">
        <v>1099</v>
      </c>
      <c r="J29" s="3"/>
      <c r="K29" s="3"/>
    </row>
    <row r="30" spans="2:11" ht="15">
      <c r="B30" s="3" t="s">
        <v>1912</v>
      </c>
      <c r="C30" s="3" t="s">
        <v>20203</v>
      </c>
      <c r="D30" s="3" t="s">
        <v>1038</v>
      </c>
      <c r="E30" s="7"/>
      <c r="F30" s="3" t="s">
        <v>20204</v>
      </c>
      <c r="G30" s="3" t="s">
        <v>20205</v>
      </c>
      <c r="H30" s="3" t="s">
        <v>1098</v>
      </c>
      <c r="I30" s="7" t="s">
        <v>1099</v>
      </c>
      <c r="J30" s="3"/>
      <c r="K30" s="3"/>
    </row>
    <row r="31" spans="2:11" ht="15">
      <c r="B31" s="3" t="s">
        <v>1140</v>
      </c>
      <c r="C31" s="3" t="s">
        <v>20206</v>
      </c>
      <c r="D31" s="3" t="s">
        <v>1038</v>
      </c>
      <c r="E31" s="7"/>
      <c r="F31" s="3" t="s">
        <v>20207</v>
      </c>
      <c r="G31" s="3" t="s">
        <v>20208</v>
      </c>
      <c r="H31" s="3" t="s">
        <v>1098</v>
      </c>
      <c r="I31" s="7" t="s">
        <v>1076</v>
      </c>
      <c r="J31" s="3"/>
      <c r="K31" s="3"/>
    </row>
    <row r="32" spans="2:11" ht="15">
      <c r="B32" s="3" t="s">
        <v>1169</v>
      </c>
      <c r="C32" s="3" t="s">
        <v>20209</v>
      </c>
      <c r="D32" s="3" t="s">
        <v>1573</v>
      </c>
      <c r="E32" s="7"/>
      <c r="F32" s="3" t="s">
        <v>20210</v>
      </c>
      <c r="G32" s="3" t="s">
        <v>20211</v>
      </c>
      <c r="H32" s="3" t="s">
        <v>1098</v>
      </c>
      <c r="I32" s="7" t="s">
        <v>1576</v>
      </c>
      <c r="J32" s="3"/>
      <c r="K32" s="3"/>
    </row>
    <row r="33" spans="2:11" ht="15">
      <c r="B33" s="3" t="s">
        <v>1319</v>
      </c>
      <c r="C33" s="3" t="s">
        <v>20212</v>
      </c>
      <c r="D33" s="3" t="s">
        <v>1038</v>
      </c>
      <c r="E33" s="7"/>
      <c r="F33" s="3" t="s">
        <v>20213</v>
      </c>
      <c r="G33" s="3" t="s">
        <v>20214</v>
      </c>
      <c r="H33" s="3" t="s">
        <v>1098</v>
      </c>
      <c r="I33" s="7" t="s">
        <v>1099</v>
      </c>
      <c r="J33" s="3"/>
      <c r="K33" s="3"/>
    </row>
    <row r="34" spans="2:11" ht="15">
      <c r="B34" s="3" t="s">
        <v>1472</v>
      </c>
      <c r="C34" s="3" t="s">
        <v>20215</v>
      </c>
      <c r="D34" s="3" t="s">
        <v>1038</v>
      </c>
      <c r="E34" s="7"/>
      <c r="F34" s="3" t="s">
        <v>20216</v>
      </c>
      <c r="G34" s="3" t="s">
        <v>20217</v>
      </c>
      <c r="H34" s="3" t="s">
        <v>1098</v>
      </c>
      <c r="I34" s="7" t="s">
        <v>1076</v>
      </c>
      <c r="J34" s="3"/>
      <c r="K34" s="3"/>
    </row>
    <row r="35" spans="2:11" ht="15">
      <c r="B35" s="3" t="s">
        <v>1567</v>
      </c>
      <c r="C35" s="3" t="s">
        <v>20218</v>
      </c>
      <c r="D35" s="3" t="s">
        <v>1038</v>
      </c>
      <c r="E35" s="7"/>
      <c r="F35" s="3" t="s">
        <v>20219</v>
      </c>
      <c r="G35" s="3" t="s">
        <v>20220</v>
      </c>
      <c r="H35" s="3" t="s">
        <v>1098</v>
      </c>
      <c r="I35" s="7" t="s">
        <v>1076</v>
      </c>
      <c r="J35" s="3"/>
      <c r="K35" s="3"/>
    </row>
    <row r="36" spans="2:11" ht="15">
      <c r="B36" s="3" t="s">
        <v>1681</v>
      </c>
      <c r="C36" s="3" t="s">
        <v>20221</v>
      </c>
      <c r="D36" s="3" t="s">
        <v>1038</v>
      </c>
      <c r="E36" s="7"/>
      <c r="F36" s="3" t="s">
        <v>1646</v>
      </c>
      <c r="G36" s="3" t="s">
        <v>1647</v>
      </c>
      <c r="H36" s="3" t="s">
        <v>1648</v>
      </c>
      <c r="I36" s="7" t="s">
        <v>1049</v>
      </c>
      <c r="J36" s="3"/>
      <c r="K36" s="3"/>
    </row>
    <row r="37" spans="2:11" ht="15">
      <c r="B37" s="3" t="s">
        <v>1392</v>
      </c>
      <c r="C37" s="3" t="s">
        <v>20222</v>
      </c>
      <c r="D37" s="3" t="s">
        <v>1573</v>
      </c>
      <c r="E37" s="7"/>
      <c r="F37" s="3" t="s">
        <v>1615</v>
      </c>
      <c r="G37" s="3" t="s">
        <v>1616</v>
      </c>
      <c r="H37" s="3" t="s">
        <v>1617</v>
      </c>
      <c r="I37" s="7"/>
      <c r="J37" s="3"/>
      <c r="K37" s="3"/>
    </row>
    <row r="38" spans="2:11" ht="15">
      <c r="B38" s="3" t="s">
        <v>1380</v>
      </c>
      <c r="C38" s="3" t="s">
        <v>20223</v>
      </c>
      <c r="D38" s="3" t="s">
        <v>1038</v>
      </c>
      <c r="E38" s="7"/>
      <c r="F38" s="3" t="s">
        <v>1673</v>
      </c>
      <c r="G38" s="3" t="s">
        <v>1674</v>
      </c>
      <c r="H38" s="3" t="s">
        <v>2359</v>
      </c>
      <c r="I38" s="7"/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2"/>
  <dimension ref="A1:K5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20224</v>
      </c>
      <c r="D4" s="4" t="s">
        <v>1019</v>
      </c>
      <c r="E4" s="3" t="s">
        <v>671</v>
      </c>
    </row>
    <row r="5" spans="1:11" ht="16">
      <c r="B5" s="4" t="s">
        <v>1020</v>
      </c>
      <c r="C5" s="13" t="s">
        <v>674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672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20225</v>
      </c>
      <c r="D9" s="3" t="s">
        <v>1038</v>
      </c>
      <c r="E9" s="7"/>
      <c r="F9" s="3" t="s">
        <v>20226</v>
      </c>
      <c r="G9" s="3" t="s">
        <v>20227</v>
      </c>
      <c r="H9" s="3" t="s">
        <v>20227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20228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20229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20230</v>
      </c>
      <c r="D12" s="3" t="s">
        <v>1038</v>
      </c>
      <c r="E12" s="7"/>
      <c r="F12" s="3" t="s">
        <v>20231</v>
      </c>
      <c r="G12" s="3" t="s">
        <v>20232</v>
      </c>
      <c r="H12" s="3" t="s">
        <v>20232</v>
      </c>
      <c r="I12" s="7" t="s">
        <v>1099</v>
      </c>
      <c r="J12" s="3"/>
      <c r="K12" s="3"/>
    </row>
    <row r="13" spans="1:11" ht="15">
      <c r="B13" s="3" t="s">
        <v>1872</v>
      </c>
      <c r="C13" s="3" t="s">
        <v>20233</v>
      </c>
      <c r="D13" s="3" t="s">
        <v>1038</v>
      </c>
      <c r="E13" s="7"/>
      <c r="F13" s="3" t="s">
        <v>20234</v>
      </c>
      <c r="G13" s="3" t="s">
        <v>20235</v>
      </c>
      <c r="H13" s="3" t="s">
        <v>20236</v>
      </c>
      <c r="I13" s="7" t="s">
        <v>1054</v>
      </c>
      <c r="J13" s="3"/>
      <c r="K13" s="3"/>
    </row>
    <row r="14" spans="1:11" ht="15">
      <c r="B14" s="3" t="s">
        <v>1165</v>
      </c>
      <c r="C14" s="3" t="s">
        <v>20237</v>
      </c>
      <c r="D14" s="3" t="s">
        <v>1038</v>
      </c>
      <c r="E14" s="7"/>
      <c r="F14" s="3" t="s">
        <v>20238</v>
      </c>
      <c r="G14" s="3" t="s">
        <v>20239</v>
      </c>
      <c r="H14" s="3" t="s">
        <v>20239</v>
      </c>
      <c r="I14" s="7" t="s">
        <v>1054</v>
      </c>
      <c r="J14" s="3"/>
      <c r="K14" s="3"/>
    </row>
    <row r="15" spans="1:11" ht="15">
      <c r="B15" s="3" t="s">
        <v>1877</v>
      </c>
      <c r="C15" s="3" t="s">
        <v>20240</v>
      </c>
      <c r="D15" s="3" t="s">
        <v>1038</v>
      </c>
      <c r="E15" s="7"/>
      <c r="F15" s="3" t="s">
        <v>20241</v>
      </c>
      <c r="G15" s="3" t="s">
        <v>20242</v>
      </c>
      <c r="H15" s="3" t="s">
        <v>20242</v>
      </c>
      <c r="I15" s="7" t="s">
        <v>1054</v>
      </c>
      <c r="J15" s="3"/>
      <c r="K15" s="3"/>
    </row>
    <row r="16" spans="1:11" ht="15">
      <c r="B16" s="3" t="s">
        <v>1161</v>
      </c>
      <c r="C16" s="3" t="s">
        <v>20243</v>
      </c>
      <c r="D16" s="3" t="s">
        <v>1038</v>
      </c>
      <c r="E16" s="7"/>
      <c r="F16" s="3" t="s">
        <v>20244</v>
      </c>
      <c r="G16" s="3" t="s">
        <v>20245</v>
      </c>
      <c r="H16" s="3" t="s">
        <v>20245</v>
      </c>
      <c r="I16" s="7" t="s">
        <v>1054</v>
      </c>
      <c r="J16" s="3"/>
      <c r="K16" s="3"/>
    </row>
    <row r="17" spans="2:11" ht="15">
      <c r="B17" s="3" t="s">
        <v>1882</v>
      </c>
      <c r="C17" s="3" t="s">
        <v>20246</v>
      </c>
      <c r="D17" s="3" t="s">
        <v>1038</v>
      </c>
      <c r="E17" s="7"/>
      <c r="F17" s="3" t="s">
        <v>20247</v>
      </c>
      <c r="G17" s="3" t="s">
        <v>20248</v>
      </c>
      <c r="H17" s="3" t="s">
        <v>20248</v>
      </c>
      <c r="I17" s="7" t="s">
        <v>1054</v>
      </c>
      <c r="J17" s="3"/>
      <c r="K17" s="3"/>
    </row>
    <row r="18" spans="2:11" ht="15">
      <c r="B18" s="3" t="s">
        <v>1582</v>
      </c>
      <c r="C18" s="3" t="s">
        <v>20249</v>
      </c>
      <c r="D18" s="3" t="s">
        <v>1038</v>
      </c>
      <c r="E18" s="7"/>
      <c r="F18" s="3" t="s">
        <v>20250</v>
      </c>
      <c r="G18" s="3" t="s">
        <v>20251</v>
      </c>
      <c r="H18" s="3" t="s">
        <v>20251</v>
      </c>
      <c r="I18" s="7" t="s">
        <v>1054</v>
      </c>
      <c r="J18" s="3"/>
      <c r="K18" s="3"/>
    </row>
    <row r="19" spans="2:11" ht="15">
      <c r="B19" s="3" t="s">
        <v>1886</v>
      </c>
      <c r="C19" s="3" t="s">
        <v>20252</v>
      </c>
      <c r="D19" s="3" t="s">
        <v>1038</v>
      </c>
      <c r="E19" s="7"/>
      <c r="F19" s="3" t="s">
        <v>20253</v>
      </c>
      <c r="G19" s="3" t="s">
        <v>20254</v>
      </c>
      <c r="H19" s="3" t="s">
        <v>20254</v>
      </c>
      <c r="I19" s="7" t="s">
        <v>1054</v>
      </c>
      <c r="J19" s="3"/>
      <c r="K19" s="3"/>
    </row>
    <row r="20" spans="2:11" ht="15">
      <c r="B20" s="3" t="s">
        <v>1890</v>
      </c>
      <c r="C20" s="3" t="s">
        <v>20255</v>
      </c>
      <c r="D20" s="3" t="s">
        <v>1038</v>
      </c>
      <c r="E20" s="7"/>
      <c r="F20" s="3" t="s">
        <v>20256</v>
      </c>
      <c r="G20" s="3" t="s">
        <v>20257</v>
      </c>
      <c r="H20" s="3" t="s">
        <v>20257</v>
      </c>
      <c r="I20" s="7" t="s">
        <v>1054</v>
      </c>
      <c r="J20" s="3"/>
      <c r="K20" s="3"/>
    </row>
    <row r="21" spans="2:11" ht="15">
      <c r="B21" s="3" t="s">
        <v>1619</v>
      </c>
      <c r="C21" s="3" t="s">
        <v>20258</v>
      </c>
      <c r="D21" s="3" t="s">
        <v>1038</v>
      </c>
      <c r="E21" s="7"/>
      <c r="F21" s="3" t="s">
        <v>20259</v>
      </c>
      <c r="G21" s="3" t="s">
        <v>20260</v>
      </c>
      <c r="H21" s="3" t="s">
        <v>20260</v>
      </c>
      <c r="I21" s="7" t="s">
        <v>1054</v>
      </c>
      <c r="J21" s="3"/>
      <c r="K21" s="3"/>
    </row>
    <row r="22" spans="2:11" ht="15">
      <c r="B22" s="3" t="s">
        <v>1895</v>
      </c>
      <c r="C22" s="3" t="s">
        <v>20261</v>
      </c>
      <c r="D22" s="3" t="s">
        <v>1038</v>
      </c>
      <c r="E22" s="7"/>
      <c r="F22" s="3" t="s">
        <v>20262</v>
      </c>
      <c r="G22" s="3" t="s">
        <v>20263</v>
      </c>
      <c r="H22" s="3" t="s">
        <v>20263</v>
      </c>
      <c r="I22" s="7" t="s">
        <v>1054</v>
      </c>
      <c r="J22" s="3"/>
      <c r="K22" s="3"/>
    </row>
    <row r="23" spans="2:11" ht="15">
      <c r="B23" s="3" t="s">
        <v>1588</v>
      </c>
      <c r="C23" s="3" t="s">
        <v>20264</v>
      </c>
      <c r="D23" s="3" t="s">
        <v>1038</v>
      </c>
      <c r="E23" s="7"/>
      <c r="F23" s="3" t="s">
        <v>20265</v>
      </c>
      <c r="G23" s="3" t="s">
        <v>20266</v>
      </c>
      <c r="H23" s="3" t="s">
        <v>20266</v>
      </c>
      <c r="I23" s="7" t="s">
        <v>1054</v>
      </c>
      <c r="J23" s="3"/>
      <c r="K23" s="3"/>
    </row>
    <row r="24" spans="2:11" ht="15">
      <c r="B24" s="3" t="s">
        <v>1899</v>
      </c>
      <c r="C24" s="3" t="s">
        <v>20267</v>
      </c>
      <c r="D24" s="3" t="s">
        <v>1038</v>
      </c>
      <c r="E24" s="7"/>
      <c r="F24" s="3" t="s">
        <v>20268</v>
      </c>
      <c r="G24" s="3" t="s">
        <v>20269</v>
      </c>
      <c r="H24" s="3" t="s">
        <v>20269</v>
      </c>
      <c r="I24" s="7" t="s">
        <v>1054</v>
      </c>
      <c r="J24" s="3"/>
      <c r="K24" s="3"/>
    </row>
    <row r="25" spans="2:11" ht="15">
      <c r="B25" s="3" t="s">
        <v>1902</v>
      </c>
      <c r="C25" s="3" t="s">
        <v>20270</v>
      </c>
      <c r="D25" s="3" t="s">
        <v>1038</v>
      </c>
      <c r="E25" s="7"/>
      <c r="F25" s="3" t="s">
        <v>20271</v>
      </c>
      <c r="G25" s="3" t="s">
        <v>20272</v>
      </c>
      <c r="H25" s="3" t="s">
        <v>20272</v>
      </c>
      <c r="I25" s="7" t="s">
        <v>1054</v>
      </c>
      <c r="J25" s="3"/>
      <c r="K25" s="3"/>
    </row>
    <row r="26" spans="2:11" ht="15">
      <c r="B26" s="3" t="s">
        <v>1146</v>
      </c>
      <c r="C26" s="3" t="s">
        <v>20273</v>
      </c>
      <c r="D26" s="3" t="s">
        <v>1038</v>
      </c>
      <c r="E26" s="7"/>
      <c r="F26" s="3" t="s">
        <v>20274</v>
      </c>
      <c r="G26" s="3" t="s">
        <v>20275</v>
      </c>
      <c r="H26" s="3" t="s">
        <v>20275</v>
      </c>
      <c r="I26" s="7" t="s">
        <v>1054</v>
      </c>
      <c r="J26" s="3"/>
      <c r="K26" s="3"/>
    </row>
    <row r="27" spans="2:11" ht="15">
      <c r="B27" s="3" t="s">
        <v>1906</v>
      </c>
      <c r="C27" s="3" t="s">
        <v>20276</v>
      </c>
      <c r="D27" s="3" t="s">
        <v>1038</v>
      </c>
      <c r="E27" s="7"/>
      <c r="F27" s="3" t="s">
        <v>20277</v>
      </c>
      <c r="G27" s="3" t="s">
        <v>20278</v>
      </c>
      <c r="H27" s="3" t="s">
        <v>20278</v>
      </c>
      <c r="I27" s="7" t="s">
        <v>1054</v>
      </c>
      <c r="J27" s="3"/>
      <c r="K27" s="3"/>
    </row>
    <row r="28" spans="2:11" ht="15">
      <c r="B28" s="3" t="s">
        <v>1909</v>
      </c>
      <c r="C28" s="3" t="s">
        <v>20279</v>
      </c>
      <c r="D28" s="3" t="s">
        <v>1038</v>
      </c>
      <c r="E28" s="7"/>
      <c r="F28" s="3" t="s">
        <v>20280</v>
      </c>
      <c r="G28" s="3" t="s">
        <v>20281</v>
      </c>
      <c r="H28" s="3" t="s">
        <v>20281</v>
      </c>
      <c r="I28" s="7" t="s">
        <v>1054</v>
      </c>
      <c r="J28" s="3"/>
      <c r="K28" s="3"/>
    </row>
    <row r="29" spans="2:11" ht="15">
      <c r="B29" s="3" t="s">
        <v>1301</v>
      </c>
      <c r="C29" s="3" t="s">
        <v>20282</v>
      </c>
      <c r="D29" s="3" t="s">
        <v>1038</v>
      </c>
      <c r="E29" s="7"/>
      <c r="F29" s="3" t="s">
        <v>20283</v>
      </c>
      <c r="G29" s="3" t="s">
        <v>20284</v>
      </c>
      <c r="H29" s="3" t="s">
        <v>20284</v>
      </c>
      <c r="I29" s="7" t="s">
        <v>1054</v>
      </c>
      <c r="J29" s="3"/>
      <c r="K29" s="3"/>
    </row>
    <row r="30" spans="2:11" ht="15">
      <c r="B30" s="3" t="s">
        <v>1912</v>
      </c>
      <c r="C30" s="3" t="s">
        <v>20285</v>
      </c>
      <c r="D30" s="3" t="s">
        <v>1038</v>
      </c>
      <c r="E30" s="7"/>
      <c r="F30" s="3" t="s">
        <v>20286</v>
      </c>
      <c r="G30" s="3" t="s">
        <v>20287</v>
      </c>
      <c r="H30" s="3" t="s">
        <v>20287</v>
      </c>
      <c r="I30" s="7" t="s">
        <v>1054</v>
      </c>
      <c r="J30" s="3"/>
      <c r="K30" s="3"/>
    </row>
    <row r="31" spans="2:11" ht="15">
      <c r="B31" s="3" t="s">
        <v>1140</v>
      </c>
      <c r="C31" s="3" t="s">
        <v>20288</v>
      </c>
      <c r="D31" s="3" t="s">
        <v>1038</v>
      </c>
      <c r="E31" s="7"/>
      <c r="F31" s="3" t="s">
        <v>20289</v>
      </c>
      <c r="G31" s="3" t="s">
        <v>20290</v>
      </c>
      <c r="H31" s="3" t="s">
        <v>20290</v>
      </c>
      <c r="I31" s="7" t="s">
        <v>1054</v>
      </c>
      <c r="J31" s="3"/>
      <c r="K31" s="3"/>
    </row>
    <row r="32" spans="2:11" ht="15">
      <c r="B32" s="3" t="s">
        <v>1169</v>
      </c>
      <c r="C32" s="3" t="s">
        <v>20291</v>
      </c>
      <c r="D32" s="3" t="s">
        <v>1038</v>
      </c>
      <c r="E32" s="7"/>
      <c r="F32" s="3" t="s">
        <v>20292</v>
      </c>
      <c r="G32" s="3" t="s">
        <v>20293</v>
      </c>
      <c r="H32" s="3" t="s">
        <v>20293</v>
      </c>
      <c r="I32" s="7" t="s">
        <v>1054</v>
      </c>
      <c r="J32" s="3"/>
      <c r="K32" s="3"/>
    </row>
    <row r="33" spans="2:11" ht="15">
      <c r="B33" s="3" t="s">
        <v>1319</v>
      </c>
      <c r="C33" s="3" t="s">
        <v>20294</v>
      </c>
      <c r="D33" s="3" t="s">
        <v>1573</v>
      </c>
      <c r="E33" s="7"/>
      <c r="F33" s="3" t="s">
        <v>20295</v>
      </c>
      <c r="G33" s="3" t="s">
        <v>20296</v>
      </c>
      <c r="H33" s="3" t="s">
        <v>20296</v>
      </c>
      <c r="I33" s="7" t="s">
        <v>1576</v>
      </c>
      <c r="J33" s="3"/>
      <c r="K33" s="3"/>
    </row>
    <row r="34" spans="2:11" ht="15">
      <c r="B34" s="3" t="s">
        <v>1472</v>
      </c>
      <c r="C34" s="3" t="s">
        <v>20297</v>
      </c>
      <c r="D34" s="3" t="s">
        <v>1573</v>
      </c>
      <c r="E34" s="7"/>
      <c r="F34" s="3" t="s">
        <v>20298</v>
      </c>
      <c r="G34" s="3" t="s">
        <v>20299</v>
      </c>
      <c r="H34" s="3" t="s">
        <v>20299</v>
      </c>
      <c r="I34" s="7" t="s">
        <v>1576</v>
      </c>
      <c r="J34" s="3"/>
      <c r="K34" s="3"/>
    </row>
    <row r="35" spans="2:11" ht="15">
      <c r="B35" s="3" t="s">
        <v>1567</v>
      </c>
      <c r="C35" s="3" t="s">
        <v>20300</v>
      </c>
      <c r="D35" s="3" t="s">
        <v>1038</v>
      </c>
      <c r="E35" s="7"/>
      <c r="F35" s="3" t="s">
        <v>20301</v>
      </c>
      <c r="G35" s="3" t="s">
        <v>20302</v>
      </c>
      <c r="H35" s="3" t="s">
        <v>20302</v>
      </c>
      <c r="I35" s="7" t="s">
        <v>1054</v>
      </c>
      <c r="J35" s="3"/>
      <c r="K35" s="3"/>
    </row>
    <row r="36" spans="2:11" ht="15">
      <c r="B36" s="3" t="s">
        <v>1681</v>
      </c>
      <c r="C36" s="3" t="s">
        <v>20303</v>
      </c>
      <c r="D36" s="3" t="s">
        <v>1038</v>
      </c>
      <c r="E36" s="7"/>
      <c r="F36" s="3" t="s">
        <v>20304</v>
      </c>
      <c r="G36" s="3" t="s">
        <v>20305</v>
      </c>
      <c r="H36" s="3" t="s">
        <v>20305</v>
      </c>
      <c r="I36" s="7" t="s">
        <v>1054</v>
      </c>
      <c r="J36" s="3"/>
      <c r="K36" s="3"/>
    </row>
    <row r="37" spans="2:11" ht="15">
      <c r="B37" s="3" t="s">
        <v>1392</v>
      </c>
      <c r="C37" s="3" t="s">
        <v>20306</v>
      </c>
      <c r="D37" s="3" t="s">
        <v>1038</v>
      </c>
      <c r="E37" s="7"/>
      <c r="F37" s="3" t="s">
        <v>20307</v>
      </c>
      <c r="G37" s="3" t="s">
        <v>20308</v>
      </c>
      <c r="H37" s="3" t="s">
        <v>20308</v>
      </c>
      <c r="I37" s="7" t="s">
        <v>1054</v>
      </c>
      <c r="J37" s="3"/>
      <c r="K37" s="3"/>
    </row>
    <row r="38" spans="2:11" ht="15">
      <c r="B38" s="3" t="s">
        <v>1380</v>
      </c>
      <c r="C38" s="3" t="s">
        <v>20309</v>
      </c>
      <c r="D38" s="3" t="s">
        <v>1573</v>
      </c>
      <c r="E38" s="7"/>
      <c r="F38" s="3" t="s">
        <v>20310</v>
      </c>
      <c r="G38" s="3" t="s">
        <v>20311</v>
      </c>
      <c r="H38" s="3" t="s">
        <v>20311</v>
      </c>
      <c r="I38" s="7" t="s">
        <v>1576</v>
      </c>
      <c r="J38" s="3"/>
      <c r="K38" s="3"/>
    </row>
    <row r="39" spans="2:11" ht="15">
      <c r="B39" s="3" t="s">
        <v>1388</v>
      </c>
      <c r="C39" s="3" t="s">
        <v>20312</v>
      </c>
      <c r="D39" s="3" t="s">
        <v>1573</v>
      </c>
      <c r="E39" s="7"/>
      <c r="F39" s="3" t="s">
        <v>20313</v>
      </c>
      <c r="G39" s="3" t="s">
        <v>20314</v>
      </c>
      <c r="H39" s="3" t="s">
        <v>20314</v>
      </c>
      <c r="I39" s="7" t="s">
        <v>1576</v>
      </c>
      <c r="J39" s="3"/>
      <c r="K39" s="3"/>
    </row>
    <row r="40" spans="2:11" ht="15">
      <c r="B40" s="3" t="s">
        <v>1384</v>
      </c>
      <c r="C40" s="3" t="s">
        <v>20315</v>
      </c>
      <c r="D40" s="3" t="s">
        <v>1038</v>
      </c>
      <c r="E40" s="7"/>
      <c r="F40" s="3" t="s">
        <v>20316</v>
      </c>
      <c r="G40" s="3" t="s">
        <v>20317</v>
      </c>
      <c r="H40" s="3" t="s">
        <v>20317</v>
      </c>
      <c r="I40" s="7" t="s">
        <v>1054</v>
      </c>
      <c r="J40" s="3"/>
      <c r="K40" s="3"/>
    </row>
    <row r="41" spans="2:11" ht="15">
      <c r="B41" s="3" t="s">
        <v>1448</v>
      </c>
      <c r="C41" s="3" t="s">
        <v>20318</v>
      </c>
      <c r="D41" s="3" t="s">
        <v>1038</v>
      </c>
      <c r="E41" s="7"/>
      <c r="F41" s="3" t="s">
        <v>20319</v>
      </c>
      <c r="G41" s="3" t="s">
        <v>20320</v>
      </c>
      <c r="H41" s="3" t="s">
        <v>20320</v>
      </c>
      <c r="I41" s="7" t="s">
        <v>1054</v>
      </c>
      <c r="J41" s="3"/>
      <c r="K41" s="3"/>
    </row>
    <row r="42" spans="2:11" ht="15">
      <c r="B42" s="3" t="s">
        <v>1223</v>
      </c>
      <c r="C42" s="3" t="s">
        <v>20321</v>
      </c>
      <c r="D42" s="3" t="s">
        <v>1038</v>
      </c>
      <c r="E42" s="7"/>
      <c r="F42" s="3" t="s">
        <v>20322</v>
      </c>
      <c r="G42" s="3" t="s">
        <v>20323</v>
      </c>
      <c r="H42" s="3" t="s">
        <v>20323</v>
      </c>
      <c r="I42" s="7" t="s">
        <v>1054</v>
      </c>
      <c r="J42" s="3"/>
      <c r="K42" s="3"/>
    </row>
    <row r="43" spans="2:11" ht="15">
      <c r="B43" s="3" t="s">
        <v>1215</v>
      </c>
      <c r="C43" s="3" t="s">
        <v>20324</v>
      </c>
      <c r="D43" s="3" t="s">
        <v>1038</v>
      </c>
      <c r="E43" s="7"/>
      <c r="F43" s="3" t="s">
        <v>20325</v>
      </c>
      <c r="G43" s="3" t="s">
        <v>20326</v>
      </c>
      <c r="H43" s="3" t="s">
        <v>20326</v>
      </c>
      <c r="I43" s="7" t="s">
        <v>1054</v>
      </c>
      <c r="J43" s="3"/>
      <c r="K43" s="3"/>
    </row>
    <row r="44" spans="2:11" ht="15">
      <c r="B44" s="3" t="s">
        <v>1219</v>
      </c>
      <c r="C44" s="3" t="s">
        <v>20327</v>
      </c>
      <c r="D44" s="3" t="s">
        <v>1038</v>
      </c>
      <c r="E44" s="7"/>
      <c r="F44" s="3" t="s">
        <v>20328</v>
      </c>
      <c r="G44" s="3" t="s">
        <v>20329</v>
      </c>
      <c r="H44" s="3" t="s">
        <v>20329</v>
      </c>
      <c r="I44" s="7" t="s">
        <v>1054</v>
      </c>
      <c r="J44" s="3"/>
      <c r="K44" s="3"/>
    </row>
    <row r="45" spans="2:11" ht="15">
      <c r="B45" s="3" t="s">
        <v>1227</v>
      </c>
      <c r="C45" s="3" t="s">
        <v>20330</v>
      </c>
      <c r="D45" s="3" t="s">
        <v>1573</v>
      </c>
      <c r="E45" s="7"/>
      <c r="F45" s="3" t="s">
        <v>20331</v>
      </c>
      <c r="G45" s="3" t="s">
        <v>20332</v>
      </c>
      <c r="H45" s="3" t="s">
        <v>20332</v>
      </c>
      <c r="I45" s="7" t="s">
        <v>1576</v>
      </c>
      <c r="J45" s="3"/>
      <c r="K45" s="3"/>
    </row>
    <row r="46" spans="2:11" ht="15">
      <c r="B46" s="3" t="s">
        <v>1191</v>
      </c>
      <c r="C46" s="3" t="s">
        <v>20333</v>
      </c>
      <c r="D46" s="3" t="s">
        <v>1038</v>
      </c>
      <c r="E46" s="7"/>
      <c r="F46" s="3" t="s">
        <v>20334</v>
      </c>
      <c r="G46" s="3" t="s">
        <v>20335</v>
      </c>
      <c r="H46" s="3" t="s">
        <v>20335</v>
      </c>
      <c r="I46" s="7" t="s">
        <v>1054</v>
      </c>
      <c r="J46" s="3"/>
      <c r="K46" s="3"/>
    </row>
    <row r="47" spans="2:11" ht="15">
      <c r="B47" s="3" t="s">
        <v>1195</v>
      </c>
      <c r="C47" s="3" t="s">
        <v>20336</v>
      </c>
      <c r="D47" s="3" t="s">
        <v>1038</v>
      </c>
      <c r="E47" s="7"/>
      <c r="F47" s="3" t="s">
        <v>20337</v>
      </c>
      <c r="G47" s="3" t="s">
        <v>20338</v>
      </c>
      <c r="H47" s="3" t="s">
        <v>20338</v>
      </c>
      <c r="I47" s="7" t="s">
        <v>1054</v>
      </c>
      <c r="J47" s="3"/>
      <c r="K47" s="3"/>
    </row>
    <row r="48" spans="2:11" ht="15">
      <c r="B48" s="3" t="s">
        <v>1187</v>
      </c>
      <c r="C48" s="3" t="s">
        <v>20339</v>
      </c>
      <c r="D48" s="3" t="s">
        <v>1038</v>
      </c>
      <c r="E48" s="7"/>
      <c r="F48" s="3" t="s">
        <v>1646</v>
      </c>
      <c r="G48" s="3" t="s">
        <v>1647</v>
      </c>
      <c r="H48" s="3" t="s">
        <v>1647</v>
      </c>
      <c r="I48" s="7" t="s">
        <v>1049</v>
      </c>
      <c r="J48" s="3"/>
      <c r="K48" s="3"/>
    </row>
    <row r="49" spans="2:11" ht="15">
      <c r="B49" s="3" t="s">
        <v>1416</v>
      </c>
      <c r="C49" s="3" t="s">
        <v>20340</v>
      </c>
      <c r="D49" s="3" t="s">
        <v>1573</v>
      </c>
      <c r="E49" s="7"/>
      <c r="F49" s="3" t="s">
        <v>1615</v>
      </c>
      <c r="G49" s="3" t="s">
        <v>1616</v>
      </c>
      <c r="H49" s="3" t="s">
        <v>1616</v>
      </c>
      <c r="I49" s="7"/>
      <c r="J49" s="3"/>
      <c r="K49" s="3"/>
    </row>
    <row r="50" spans="2:11" ht="15">
      <c r="B50" s="3" t="s">
        <v>1916</v>
      </c>
      <c r="C50" s="3" t="s">
        <v>20341</v>
      </c>
      <c r="D50" s="3" t="s">
        <v>1038</v>
      </c>
      <c r="E50" s="7"/>
      <c r="F50" s="3" t="s">
        <v>1673</v>
      </c>
      <c r="G50" s="3" t="s">
        <v>1674</v>
      </c>
      <c r="H50" s="3" t="s">
        <v>2359</v>
      </c>
      <c r="I50" s="7"/>
      <c r="J50" s="3"/>
      <c r="K5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3"/>
  <dimension ref="A1:K2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20342</v>
      </c>
      <c r="D4" s="4" t="s">
        <v>1019</v>
      </c>
      <c r="E4" s="3" t="s">
        <v>675</v>
      </c>
    </row>
    <row r="5" spans="1:11" ht="16">
      <c r="B5" s="4" t="s">
        <v>1020</v>
      </c>
      <c r="C5" s="13" t="s">
        <v>678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676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20343</v>
      </c>
      <c r="D9" s="3" t="s">
        <v>1038</v>
      </c>
      <c r="E9" s="7"/>
      <c r="F9" s="3" t="s">
        <v>20344</v>
      </c>
      <c r="G9" s="3" t="s">
        <v>20345</v>
      </c>
      <c r="H9" s="3" t="s">
        <v>1098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20346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20347</v>
      </c>
      <c r="D11" s="3" t="s">
        <v>1038</v>
      </c>
      <c r="E11" s="7"/>
      <c r="F11" s="3" t="s">
        <v>4879</v>
      </c>
      <c r="G11" s="3" t="s">
        <v>4880</v>
      </c>
      <c r="H11" s="3" t="s">
        <v>5104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20348</v>
      </c>
      <c r="D12" s="3" t="s">
        <v>1038</v>
      </c>
      <c r="E12" s="7"/>
      <c r="F12" s="3" t="s">
        <v>20349</v>
      </c>
      <c r="G12" s="3" t="s">
        <v>20350</v>
      </c>
      <c r="H12" s="3"/>
      <c r="I12" s="7" t="s">
        <v>1099</v>
      </c>
      <c r="J12" s="3"/>
      <c r="K12" s="3"/>
    </row>
    <row r="13" spans="1:11" ht="15">
      <c r="B13" s="3" t="s">
        <v>1872</v>
      </c>
      <c r="C13" s="3" t="s">
        <v>20351</v>
      </c>
      <c r="D13" s="3" t="s">
        <v>1038</v>
      </c>
      <c r="E13" s="7"/>
      <c r="F13" s="3" t="s">
        <v>20352</v>
      </c>
      <c r="G13" s="3" t="s">
        <v>20353</v>
      </c>
      <c r="H13" s="3" t="s">
        <v>20354</v>
      </c>
      <c r="I13" s="7" t="s">
        <v>1099</v>
      </c>
      <c r="J13" s="3"/>
      <c r="K13" s="3"/>
    </row>
    <row r="14" spans="1:11" ht="15">
      <c r="B14" s="3" t="s">
        <v>1165</v>
      </c>
      <c r="C14" s="3" t="s">
        <v>20355</v>
      </c>
      <c r="D14" s="3" t="s">
        <v>1038</v>
      </c>
      <c r="E14" s="7"/>
      <c r="F14" s="3" t="s">
        <v>20356</v>
      </c>
      <c r="G14" s="3" t="s">
        <v>20357</v>
      </c>
      <c r="H14" s="3" t="s">
        <v>20354</v>
      </c>
      <c r="I14" s="7" t="s">
        <v>1099</v>
      </c>
      <c r="J14" s="3"/>
      <c r="K14" s="3"/>
    </row>
    <row r="15" spans="1:11" ht="15">
      <c r="B15" s="3" t="s">
        <v>1877</v>
      </c>
      <c r="C15" s="3" t="s">
        <v>20358</v>
      </c>
      <c r="D15" s="3" t="s">
        <v>1573</v>
      </c>
      <c r="E15" s="7"/>
      <c r="F15" s="3" t="s">
        <v>4683</v>
      </c>
      <c r="G15" s="3" t="s">
        <v>20359</v>
      </c>
      <c r="H15" s="3"/>
      <c r="I15" s="7" t="s">
        <v>1576</v>
      </c>
      <c r="J15" s="3"/>
      <c r="K15" s="3"/>
    </row>
    <row r="16" spans="1:11" ht="15">
      <c r="B16" s="3" t="s">
        <v>1161</v>
      </c>
      <c r="C16" s="3" t="s">
        <v>20360</v>
      </c>
      <c r="D16" s="3" t="s">
        <v>1038</v>
      </c>
      <c r="E16" s="7"/>
      <c r="F16" s="3" t="s">
        <v>20361</v>
      </c>
      <c r="G16" s="3" t="s">
        <v>11664</v>
      </c>
      <c r="H16" s="3"/>
      <c r="I16" s="7" t="s">
        <v>1099</v>
      </c>
      <c r="J16" s="3"/>
      <c r="K16" s="3"/>
    </row>
    <row r="17" spans="2:11" ht="15">
      <c r="B17" s="3" t="s">
        <v>1882</v>
      </c>
      <c r="C17" s="3" t="s">
        <v>20362</v>
      </c>
      <c r="D17" s="3" t="s">
        <v>1038</v>
      </c>
      <c r="E17" s="7"/>
      <c r="F17" s="3" t="s">
        <v>20363</v>
      </c>
      <c r="G17" s="3" t="s">
        <v>11128</v>
      </c>
      <c r="H17" s="3"/>
      <c r="I17" s="7" t="s">
        <v>1099</v>
      </c>
      <c r="J17" s="3"/>
      <c r="K17" s="3"/>
    </row>
    <row r="18" spans="2:11" ht="15">
      <c r="B18" s="3" t="s">
        <v>1582</v>
      </c>
      <c r="C18" s="3" t="s">
        <v>20364</v>
      </c>
      <c r="D18" s="3" t="s">
        <v>1038</v>
      </c>
      <c r="E18" s="7"/>
      <c r="F18" s="3" t="s">
        <v>1646</v>
      </c>
      <c r="G18" s="3" t="s">
        <v>1647</v>
      </c>
      <c r="H18" s="3" t="s">
        <v>1647</v>
      </c>
      <c r="I18" s="7" t="s">
        <v>1049</v>
      </c>
      <c r="J18" s="3"/>
      <c r="K18" s="3"/>
    </row>
    <row r="19" spans="2:11" ht="15">
      <c r="B19" s="3" t="s">
        <v>1886</v>
      </c>
      <c r="C19" s="3" t="s">
        <v>20365</v>
      </c>
      <c r="D19" s="3" t="s">
        <v>1573</v>
      </c>
      <c r="E19" s="7"/>
      <c r="F19" s="3" t="s">
        <v>1615</v>
      </c>
      <c r="G19" s="3" t="s">
        <v>1616</v>
      </c>
      <c r="H19" s="3" t="s">
        <v>1616</v>
      </c>
      <c r="I19" s="7"/>
      <c r="J19" s="3"/>
      <c r="K19" s="3"/>
    </row>
    <row r="20" spans="2:11" ht="15">
      <c r="B20" s="3" t="s">
        <v>1890</v>
      </c>
      <c r="C20" s="3" t="s">
        <v>20366</v>
      </c>
      <c r="D20" s="3" t="s">
        <v>1038</v>
      </c>
      <c r="E20" s="7"/>
      <c r="F20" s="3" t="s">
        <v>1673</v>
      </c>
      <c r="G20" s="3" t="s">
        <v>1674</v>
      </c>
      <c r="H20" s="3" t="s">
        <v>2359</v>
      </c>
      <c r="I20" s="7"/>
      <c r="J20" s="3"/>
      <c r="K2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4"/>
  <dimension ref="A1:K1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20367</v>
      </c>
      <c r="D4" s="4" t="s">
        <v>1019</v>
      </c>
      <c r="E4" s="3" t="s">
        <v>679</v>
      </c>
    </row>
    <row r="5" spans="1:11" ht="16">
      <c r="B5" s="4" t="s">
        <v>1020</v>
      </c>
      <c r="C5" s="13" t="s">
        <v>682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680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20368</v>
      </c>
      <c r="D9" s="3" t="s">
        <v>1038</v>
      </c>
      <c r="E9" s="7"/>
      <c r="F9" s="3" t="s">
        <v>20369</v>
      </c>
      <c r="G9" s="3" t="s">
        <v>20370</v>
      </c>
      <c r="H9" s="3" t="s">
        <v>20370</v>
      </c>
      <c r="I9" s="7" t="s">
        <v>1099</v>
      </c>
      <c r="J9" s="3" t="s">
        <v>1043</v>
      </c>
      <c r="K9" s="3"/>
    </row>
    <row r="10" spans="1:11" ht="15">
      <c r="B10" s="3" t="s">
        <v>1044</v>
      </c>
      <c r="C10" s="3" t="s">
        <v>20371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 t="s">
        <v>1043</v>
      </c>
      <c r="K10" s="3"/>
    </row>
    <row r="11" spans="1:11" ht="15">
      <c r="B11" s="3" t="s">
        <v>1050</v>
      </c>
      <c r="C11" s="3" t="s">
        <v>20372</v>
      </c>
      <c r="D11" s="3" t="s">
        <v>1038</v>
      </c>
      <c r="E11" s="7"/>
      <c r="F11" s="3" t="s">
        <v>20344</v>
      </c>
      <c r="G11" s="3" t="s">
        <v>20373</v>
      </c>
      <c r="H11" s="3" t="s">
        <v>20374</v>
      </c>
      <c r="I11" s="7" t="s">
        <v>1099</v>
      </c>
      <c r="J11" s="3" t="s">
        <v>1043</v>
      </c>
      <c r="K11" s="3"/>
    </row>
    <row r="12" spans="1:11" ht="15">
      <c r="B12" s="3" t="s">
        <v>1055</v>
      </c>
      <c r="C12" s="3" t="s">
        <v>20375</v>
      </c>
      <c r="D12" s="3" t="s">
        <v>1038</v>
      </c>
      <c r="E12" s="7"/>
      <c r="F12" s="3" t="s">
        <v>20349</v>
      </c>
      <c r="G12" s="3" t="s">
        <v>20350</v>
      </c>
      <c r="H12" s="3" t="s">
        <v>20350</v>
      </c>
      <c r="I12" s="7" t="s">
        <v>1099</v>
      </c>
      <c r="J12" s="3"/>
      <c r="K12" s="3"/>
    </row>
    <row r="13" spans="1:11" ht="15">
      <c r="B13" s="3" t="s">
        <v>1872</v>
      </c>
      <c r="C13" s="3" t="s">
        <v>20376</v>
      </c>
      <c r="D13" s="3" t="s">
        <v>1038</v>
      </c>
      <c r="E13" s="7"/>
      <c r="F13" s="3" t="s">
        <v>20377</v>
      </c>
      <c r="G13" s="3" t="s">
        <v>20378</v>
      </c>
      <c r="H13" s="3" t="s">
        <v>20378</v>
      </c>
      <c r="I13" s="7" t="s">
        <v>1049</v>
      </c>
      <c r="J13" s="3"/>
      <c r="K13" s="3"/>
    </row>
    <row r="14" spans="1:11" ht="15">
      <c r="B14" s="3" t="s">
        <v>1165</v>
      </c>
      <c r="C14" s="3" t="s">
        <v>20379</v>
      </c>
      <c r="D14" s="3" t="s">
        <v>1038</v>
      </c>
      <c r="E14" s="7"/>
      <c r="F14" s="3" t="s">
        <v>20380</v>
      </c>
      <c r="G14" s="3" t="s">
        <v>20381</v>
      </c>
      <c r="H14" s="3" t="s">
        <v>20381</v>
      </c>
      <c r="I14" s="7" t="s">
        <v>1049</v>
      </c>
      <c r="J14" s="3"/>
      <c r="K14" s="3"/>
    </row>
    <row r="15" spans="1:11" ht="15">
      <c r="B15" s="3" t="s">
        <v>1877</v>
      </c>
      <c r="C15" s="3" t="s">
        <v>20382</v>
      </c>
      <c r="D15" s="3" t="s">
        <v>1038</v>
      </c>
      <c r="E15" s="7"/>
      <c r="F15" s="3" t="s">
        <v>1646</v>
      </c>
      <c r="G15" s="3" t="s">
        <v>1647</v>
      </c>
      <c r="H15" s="3" t="s">
        <v>1647</v>
      </c>
      <c r="I15" s="7" t="s">
        <v>1049</v>
      </c>
      <c r="J15" s="3"/>
      <c r="K15" s="3"/>
    </row>
    <row r="16" spans="1:11" ht="15">
      <c r="B16" s="3" t="s">
        <v>1161</v>
      </c>
      <c r="C16" s="3" t="s">
        <v>20383</v>
      </c>
      <c r="D16" s="3" t="s">
        <v>1573</v>
      </c>
      <c r="E16" s="7"/>
      <c r="F16" s="3" t="s">
        <v>1615</v>
      </c>
      <c r="G16" s="3" t="s">
        <v>1616</v>
      </c>
      <c r="H16" s="3" t="s">
        <v>1616</v>
      </c>
      <c r="I16" s="7"/>
      <c r="J16" s="3"/>
      <c r="K16" s="3"/>
    </row>
    <row r="17" spans="2:11" ht="15">
      <c r="B17" s="3" t="s">
        <v>1882</v>
      </c>
      <c r="C17" s="3" t="s">
        <v>20384</v>
      </c>
      <c r="D17" s="3" t="s">
        <v>1038</v>
      </c>
      <c r="E17" s="7"/>
      <c r="F17" s="3" t="s">
        <v>1673</v>
      </c>
      <c r="G17" s="3" t="s">
        <v>1674</v>
      </c>
      <c r="H17" s="3" t="s">
        <v>2359</v>
      </c>
      <c r="I17" s="7"/>
      <c r="J17" s="3"/>
      <c r="K1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5"/>
  <dimension ref="A1:K5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20385</v>
      </c>
      <c r="D4" s="4" t="s">
        <v>1019</v>
      </c>
      <c r="E4" s="3" t="s">
        <v>683</v>
      </c>
    </row>
    <row r="5" spans="1:11" ht="16">
      <c r="B5" s="4" t="s">
        <v>1020</v>
      </c>
      <c r="C5" s="13" t="s">
        <v>686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684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20386</v>
      </c>
      <c r="D9" s="3" t="s">
        <v>1038</v>
      </c>
      <c r="E9" s="7"/>
      <c r="F9" s="3" t="s">
        <v>20387</v>
      </c>
      <c r="G9" s="3" t="s">
        <v>20388</v>
      </c>
      <c r="H9" s="3" t="s">
        <v>20389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20390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20391</v>
      </c>
      <c r="D11" s="3" t="s">
        <v>1038</v>
      </c>
      <c r="E11" s="7"/>
      <c r="F11" s="3" t="s">
        <v>1948</v>
      </c>
      <c r="G11" s="3" t="s">
        <v>1949</v>
      </c>
      <c r="H11" s="3" t="s">
        <v>2373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20392</v>
      </c>
      <c r="D12" s="3" t="s">
        <v>1038</v>
      </c>
      <c r="E12" s="7"/>
      <c r="F12" s="3" t="s">
        <v>1646</v>
      </c>
      <c r="G12" s="3" t="s">
        <v>1647</v>
      </c>
      <c r="H12" s="3"/>
      <c r="I12" s="7" t="s">
        <v>1049</v>
      </c>
      <c r="J12" s="3"/>
      <c r="K12" s="3"/>
    </row>
    <row r="13" spans="1:11" ht="15">
      <c r="B13" s="3" t="s">
        <v>1872</v>
      </c>
      <c r="C13" s="3" t="s">
        <v>20393</v>
      </c>
      <c r="D13" s="3" t="s">
        <v>1573</v>
      </c>
      <c r="E13" s="7"/>
      <c r="F13" s="3" t="s">
        <v>1615</v>
      </c>
      <c r="G13" s="3" t="s">
        <v>1616</v>
      </c>
      <c r="H13" s="3"/>
      <c r="I13" s="7"/>
      <c r="J13" s="3"/>
      <c r="K13" s="3"/>
    </row>
    <row r="14" spans="1:11" ht="15">
      <c r="B14" s="3" t="s">
        <v>1165</v>
      </c>
      <c r="C14" s="3" t="s">
        <v>20394</v>
      </c>
      <c r="D14" s="3" t="s">
        <v>1066</v>
      </c>
      <c r="E14" s="7" t="s">
        <v>1095</v>
      </c>
      <c r="F14" s="3" t="s">
        <v>20395</v>
      </c>
      <c r="G14" s="3" t="s">
        <v>20396</v>
      </c>
      <c r="H14" s="3"/>
      <c r="I14" s="7"/>
      <c r="J14" s="3"/>
      <c r="K14" s="3"/>
    </row>
    <row r="15" spans="1:11" ht="15">
      <c r="B15" s="3" t="s">
        <v>1877</v>
      </c>
      <c r="C15" s="3" t="s">
        <v>20397</v>
      </c>
      <c r="D15" s="3" t="s">
        <v>1066</v>
      </c>
      <c r="E15" s="7" t="s">
        <v>1095</v>
      </c>
      <c r="F15" s="3" t="s">
        <v>20398</v>
      </c>
      <c r="G15" s="3" t="s">
        <v>20399</v>
      </c>
      <c r="H15" s="3"/>
      <c r="I15" s="7"/>
      <c r="J15" s="3"/>
      <c r="K15" s="3"/>
    </row>
    <row r="16" spans="1:11" ht="15">
      <c r="B16" s="3" t="s">
        <v>1161</v>
      </c>
      <c r="C16" s="3" t="s">
        <v>20400</v>
      </c>
      <c r="D16" s="3" t="s">
        <v>1066</v>
      </c>
      <c r="E16" s="7" t="s">
        <v>1095</v>
      </c>
      <c r="F16" s="3" t="s">
        <v>20401</v>
      </c>
      <c r="G16" s="3" t="s">
        <v>20402</v>
      </c>
      <c r="H16" s="3"/>
      <c r="I16" s="7"/>
      <c r="J16" s="3"/>
      <c r="K16" s="3"/>
    </row>
    <row r="17" spans="2:11" ht="15">
      <c r="B17" s="3" t="s">
        <v>1882</v>
      </c>
      <c r="C17" s="3" t="s">
        <v>20403</v>
      </c>
      <c r="D17" s="3" t="s">
        <v>1066</v>
      </c>
      <c r="E17" s="7" t="s">
        <v>1095</v>
      </c>
      <c r="F17" s="3" t="s">
        <v>20404</v>
      </c>
      <c r="G17" s="3" t="s">
        <v>20405</v>
      </c>
      <c r="H17" s="3"/>
      <c r="I17" s="7"/>
      <c r="J17" s="3"/>
      <c r="K17" s="3"/>
    </row>
    <row r="18" spans="2:11" ht="15">
      <c r="B18" s="3" t="s">
        <v>1582</v>
      </c>
      <c r="C18" s="3" t="s">
        <v>20406</v>
      </c>
      <c r="D18" s="3" t="s">
        <v>1066</v>
      </c>
      <c r="E18" s="7" t="s">
        <v>1095</v>
      </c>
      <c r="F18" s="3" t="s">
        <v>20407</v>
      </c>
      <c r="G18" s="3" t="s">
        <v>20408</v>
      </c>
      <c r="H18" s="3"/>
      <c r="I18" s="7"/>
      <c r="J18" s="3"/>
      <c r="K18" s="3"/>
    </row>
    <row r="19" spans="2:11" ht="15">
      <c r="B19" s="3" t="s">
        <v>1886</v>
      </c>
      <c r="C19" s="3" t="s">
        <v>20409</v>
      </c>
      <c r="D19" s="3" t="s">
        <v>1066</v>
      </c>
      <c r="E19" s="7" t="s">
        <v>1095</v>
      </c>
      <c r="F19" s="3" t="s">
        <v>20410</v>
      </c>
      <c r="G19" s="3" t="s">
        <v>20411</v>
      </c>
      <c r="H19" s="3"/>
      <c r="I19" s="7"/>
      <c r="J19" s="3"/>
      <c r="K19" s="3"/>
    </row>
    <row r="20" spans="2:11" ht="15">
      <c r="B20" s="3" t="s">
        <v>1890</v>
      </c>
      <c r="C20" s="3" t="s">
        <v>20412</v>
      </c>
      <c r="D20" s="3" t="s">
        <v>1066</v>
      </c>
      <c r="E20" s="7" t="s">
        <v>1095</v>
      </c>
      <c r="F20" s="3" t="s">
        <v>20413</v>
      </c>
      <c r="G20" s="3" t="s">
        <v>20414</v>
      </c>
      <c r="H20" s="3"/>
      <c r="I20" s="7"/>
      <c r="J20" s="3"/>
      <c r="K20" s="3"/>
    </row>
    <row r="21" spans="2:11" ht="15">
      <c r="B21" s="3" t="s">
        <v>1619</v>
      </c>
      <c r="C21" s="3" t="s">
        <v>20415</v>
      </c>
      <c r="D21" s="3" t="s">
        <v>1066</v>
      </c>
      <c r="E21" s="7" t="s">
        <v>1095</v>
      </c>
      <c r="F21" s="3" t="s">
        <v>20416</v>
      </c>
      <c r="G21" s="3" t="s">
        <v>20417</v>
      </c>
      <c r="H21" s="3"/>
      <c r="I21" s="7"/>
      <c r="J21" s="3"/>
      <c r="K21" s="3"/>
    </row>
    <row r="22" spans="2:11" ht="15">
      <c r="B22" s="3" t="s">
        <v>1895</v>
      </c>
      <c r="C22" s="3" t="s">
        <v>20418</v>
      </c>
      <c r="D22" s="3" t="s">
        <v>1066</v>
      </c>
      <c r="E22" s="7" t="s">
        <v>1095</v>
      </c>
      <c r="F22" s="3" t="s">
        <v>20419</v>
      </c>
      <c r="G22" s="3" t="s">
        <v>20420</v>
      </c>
      <c r="H22" s="3"/>
      <c r="I22" s="7"/>
      <c r="J22" s="3"/>
      <c r="K22" s="3"/>
    </row>
    <row r="23" spans="2:11" ht="15">
      <c r="B23" s="3" t="s">
        <v>1588</v>
      </c>
      <c r="C23" s="3" t="s">
        <v>20421</v>
      </c>
      <c r="D23" s="3" t="s">
        <v>1066</v>
      </c>
      <c r="E23" s="7" t="s">
        <v>1095</v>
      </c>
      <c r="F23" s="3" t="s">
        <v>20422</v>
      </c>
      <c r="G23" s="3" t="s">
        <v>20423</v>
      </c>
      <c r="H23" s="3"/>
      <c r="I23" s="7"/>
      <c r="J23" s="3"/>
      <c r="K23" s="3"/>
    </row>
    <row r="24" spans="2:11" ht="15">
      <c r="B24" s="3" t="s">
        <v>1899</v>
      </c>
      <c r="C24" s="3" t="s">
        <v>20424</v>
      </c>
      <c r="D24" s="3" t="s">
        <v>1066</v>
      </c>
      <c r="E24" s="7" t="s">
        <v>1095</v>
      </c>
      <c r="F24" s="3" t="s">
        <v>20425</v>
      </c>
      <c r="G24" s="3" t="s">
        <v>20426</v>
      </c>
      <c r="H24" s="3" t="s">
        <v>20426</v>
      </c>
      <c r="I24" s="7" t="s">
        <v>3776</v>
      </c>
      <c r="J24" s="3"/>
      <c r="K24" s="3"/>
    </row>
    <row r="25" spans="2:11" ht="15">
      <c r="B25" s="3" t="s">
        <v>1902</v>
      </c>
      <c r="C25" s="3" t="s">
        <v>20427</v>
      </c>
      <c r="D25" s="3" t="s">
        <v>1066</v>
      </c>
      <c r="E25" s="7" t="s">
        <v>1095</v>
      </c>
      <c r="F25" s="3" t="s">
        <v>20428</v>
      </c>
      <c r="G25" s="3" t="s">
        <v>20429</v>
      </c>
      <c r="H25" s="3" t="s">
        <v>20429</v>
      </c>
      <c r="I25" s="7" t="s">
        <v>3776</v>
      </c>
      <c r="J25" s="3"/>
      <c r="K25" s="3"/>
    </row>
    <row r="26" spans="2:11" ht="15">
      <c r="B26" s="3" t="s">
        <v>1146</v>
      </c>
      <c r="C26" s="3" t="s">
        <v>20430</v>
      </c>
      <c r="D26" s="3" t="s">
        <v>1066</v>
      </c>
      <c r="E26" s="7" t="s">
        <v>1095</v>
      </c>
      <c r="F26" s="3" t="s">
        <v>20431</v>
      </c>
      <c r="G26" s="3" t="s">
        <v>20432</v>
      </c>
      <c r="H26" s="3" t="s">
        <v>20432</v>
      </c>
      <c r="I26" s="7" t="s">
        <v>3776</v>
      </c>
      <c r="J26" s="3"/>
      <c r="K26" s="3"/>
    </row>
    <row r="27" spans="2:11" ht="15">
      <c r="B27" s="3" t="s">
        <v>1906</v>
      </c>
      <c r="C27" s="3" t="s">
        <v>20433</v>
      </c>
      <c r="D27" s="3" t="s">
        <v>1066</v>
      </c>
      <c r="E27" s="7" t="s">
        <v>1095</v>
      </c>
      <c r="F27" s="3" t="s">
        <v>20434</v>
      </c>
      <c r="G27" s="3" t="s">
        <v>20435</v>
      </c>
      <c r="H27" s="3" t="s">
        <v>20435</v>
      </c>
      <c r="I27" s="7" t="s">
        <v>3776</v>
      </c>
      <c r="J27" s="3"/>
      <c r="K27" s="3"/>
    </row>
    <row r="28" spans="2:11" ht="15">
      <c r="B28" s="3" t="s">
        <v>1909</v>
      </c>
      <c r="C28" s="3" t="s">
        <v>20436</v>
      </c>
      <c r="D28" s="3" t="s">
        <v>1066</v>
      </c>
      <c r="E28" s="7" t="s">
        <v>1095</v>
      </c>
      <c r="F28" s="3" t="s">
        <v>20437</v>
      </c>
      <c r="G28" s="3" t="s">
        <v>20438</v>
      </c>
      <c r="H28" s="3" t="s">
        <v>20438</v>
      </c>
      <c r="I28" s="7" t="s">
        <v>3776</v>
      </c>
      <c r="J28" s="3"/>
      <c r="K28" s="3"/>
    </row>
    <row r="29" spans="2:11" ht="15">
      <c r="B29" s="3" t="s">
        <v>1301</v>
      </c>
      <c r="C29" s="3" t="s">
        <v>20439</v>
      </c>
      <c r="D29" s="3" t="s">
        <v>1066</v>
      </c>
      <c r="E29" s="7" t="s">
        <v>1095</v>
      </c>
      <c r="F29" s="3" t="s">
        <v>20440</v>
      </c>
      <c r="G29" s="3" t="s">
        <v>20441</v>
      </c>
      <c r="H29" s="3" t="s">
        <v>20441</v>
      </c>
      <c r="I29" s="7" t="s">
        <v>3776</v>
      </c>
      <c r="J29" s="3"/>
      <c r="K29" s="3"/>
    </row>
    <row r="30" spans="2:11" ht="15">
      <c r="B30" s="3" t="s">
        <v>1912</v>
      </c>
      <c r="C30" s="3" t="s">
        <v>20442</v>
      </c>
      <c r="D30" s="3" t="s">
        <v>1066</v>
      </c>
      <c r="E30" s="7" t="s">
        <v>1095</v>
      </c>
      <c r="F30" s="3" t="s">
        <v>20443</v>
      </c>
      <c r="G30" s="3" t="s">
        <v>20444</v>
      </c>
      <c r="H30" s="3" t="s">
        <v>20444</v>
      </c>
      <c r="I30" s="7" t="s">
        <v>3776</v>
      </c>
      <c r="J30" s="3"/>
      <c r="K30" s="3"/>
    </row>
    <row r="31" spans="2:11" ht="15">
      <c r="B31" s="3" t="s">
        <v>1140</v>
      </c>
      <c r="C31" s="3" t="s">
        <v>20445</v>
      </c>
      <c r="D31" s="3" t="s">
        <v>1066</v>
      </c>
      <c r="E31" s="7" t="s">
        <v>1095</v>
      </c>
      <c r="F31" s="3" t="s">
        <v>20446</v>
      </c>
      <c r="G31" s="3" t="s">
        <v>20447</v>
      </c>
      <c r="H31" s="3" t="s">
        <v>20447</v>
      </c>
      <c r="I31" s="7" t="s">
        <v>3776</v>
      </c>
      <c r="J31" s="3"/>
      <c r="K31" s="3"/>
    </row>
    <row r="32" spans="2:11" ht="15">
      <c r="B32" s="3" t="s">
        <v>1169</v>
      </c>
      <c r="C32" s="3" t="s">
        <v>20448</v>
      </c>
      <c r="D32" s="3" t="s">
        <v>1066</v>
      </c>
      <c r="E32" s="7" t="s">
        <v>1095</v>
      </c>
      <c r="F32" s="3" t="s">
        <v>20449</v>
      </c>
      <c r="G32" s="3" t="s">
        <v>20450</v>
      </c>
      <c r="H32" s="3" t="s">
        <v>20450</v>
      </c>
      <c r="I32" s="7" t="s">
        <v>3776</v>
      </c>
      <c r="J32" s="3"/>
      <c r="K32" s="3"/>
    </row>
    <row r="33" spans="2:11" ht="15">
      <c r="B33" s="3" t="s">
        <v>1319</v>
      </c>
      <c r="C33" s="3" t="s">
        <v>20451</v>
      </c>
      <c r="D33" s="3" t="s">
        <v>1066</v>
      </c>
      <c r="E33" s="7" t="s">
        <v>1095</v>
      </c>
      <c r="F33" s="3" t="s">
        <v>20452</v>
      </c>
      <c r="G33" s="3" t="s">
        <v>20453</v>
      </c>
      <c r="H33" s="3" t="s">
        <v>20453</v>
      </c>
      <c r="I33" s="7" t="s">
        <v>3776</v>
      </c>
      <c r="J33" s="3"/>
      <c r="K33" s="3"/>
    </row>
    <row r="34" spans="2:11" ht="15">
      <c r="B34" s="3" t="s">
        <v>1472</v>
      </c>
      <c r="C34" s="3" t="s">
        <v>20454</v>
      </c>
      <c r="D34" s="3" t="s">
        <v>1066</v>
      </c>
      <c r="E34" s="7" t="s">
        <v>1095</v>
      </c>
      <c r="F34" s="3" t="s">
        <v>20455</v>
      </c>
      <c r="G34" s="3" t="s">
        <v>20456</v>
      </c>
      <c r="H34" s="3" t="s">
        <v>20456</v>
      </c>
      <c r="I34" s="7" t="s">
        <v>3776</v>
      </c>
      <c r="J34" s="3"/>
      <c r="K34" s="3"/>
    </row>
    <row r="35" spans="2:11" ht="15">
      <c r="B35" s="3" t="s">
        <v>1567</v>
      </c>
      <c r="C35" s="3" t="s">
        <v>20457</v>
      </c>
      <c r="D35" s="3" t="s">
        <v>1066</v>
      </c>
      <c r="E35" s="7" t="s">
        <v>1095</v>
      </c>
      <c r="F35" s="3" t="s">
        <v>20458</v>
      </c>
      <c r="G35" s="3" t="s">
        <v>20459</v>
      </c>
      <c r="H35" s="3" t="s">
        <v>20459</v>
      </c>
      <c r="I35" s="7" t="s">
        <v>3776</v>
      </c>
      <c r="J35" s="3"/>
      <c r="K35" s="3"/>
    </row>
    <row r="36" spans="2:11" ht="15">
      <c r="B36" s="3" t="s">
        <v>1681</v>
      </c>
      <c r="C36" s="3" t="s">
        <v>20460</v>
      </c>
      <c r="D36" s="3" t="s">
        <v>1066</v>
      </c>
      <c r="E36" s="7" t="s">
        <v>1095</v>
      </c>
      <c r="F36" s="3" t="s">
        <v>20461</v>
      </c>
      <c r="G36" s="3" t="s">
        <v>20462</v>
      </c>
      <c r="H36" s="3" t="s">
        <v>20462</v>
      </c>
      <c r="I36" s="7" t="s">
        <v>3776</v>
      </c>
      <c r="J36" s="3"/>
      <c r="K36" s="3"/>
    </row>
    <row r="37" spans="2:11" ht="15">
      <c r="B37" s="3" t="s">
        <v>1392</v>
      </c>
      <c r="C37" s="3" t="s">
        <v>20463</v>
      </c>
      <c r="D37" s="3" t="s">
        <v>1066</v>
      </c>
      <c r="E37" s="7" t="s">
        <v>1095</v>
      </c>
      <c r="F37" s="3" t="s">
        <v>20464</v>
      </c>
      <c r="G37" s="3" t="s">
        <v>20465</v>
      </c>
      <c r="H37" s="3" t="s">
        <v>20465</v>
      </c>
      <c r="I37" s="7" t="s">
        <v>3776</v>
      </c>
      <c r="J37" s="3"/>
      <c r="K37" s="3"/>
    </row>
    <row r="38" spans="2:11" ht="15">
      <c r="B38" s="3" t="s">
        <v>1380</v>
      </c>
      <c r="C38" s="3" t="s">
        <v>20466</v>
      </c>
      <c r="D38" s="3" t="s">
        <v>1066</v>
      </c>
      <c r="E38" s="7" t="s">
        <v>1095</v>
      </c>
      <c r="F38" s="3" t="s">
        <v>20467</v>
      </c>
      <c r="G38" s="3" t="s">
        <v>20468</v>
      </c>
      <c r="H38" s="3" t="s">
        <v>20468</v>
      </c>
      <c r="I38" s="7" t="s">
        <v>3776</v>
      </c>
      <c r="J38" s="3"/>
      <c r="K38" s="3"/>
    </row>
    <row r="39" spans="2:11" ht="15">
      <c r="B39" s="3" t="s">
        <v>1388</v>
      </c>
      <c r="C39" s="3" t="s">
        <v>20469</v>
      </c>
      <c r="D39" s="3" t="s">
        <v>1066</v>
      </c>
      <c r="E39" s="7" t="s">
        <v>1095</v>
      </c>
      <c r="F39" s="3" t="s">
        <v>20470</v>
      </c>
      <c r="G39" s="3" t="s">
        <v>20471</v>
      </c>
      <c r="H39" s="3" t="s">
        <v>20471</v>
      </c>
      <c r="I39" s="7" t="s">
        <v>3776</v>
      </c>
      <c r="J39" s="3"/>
      <c r="K39" s="3"/>
    </row>
    <row r="40" spans="2:11" ht="15">
      <c r="B40" s="3" t="s">
        <v>1384</v>
      </c>
      <c r="C40" s="3" t="s">
        <v>20472</v>
      </c>
      <c r="D40" s="3" t="s">
        <v>1066</v>
      </c>
      <c r="E40" s="7" t="s">
        <v>1095</v>
      </c>
      <c r="F40" s="3" t="s">
        <v>20473</v>
      </c>
      <c r="G40" s="3" t="s">
        <v>20474</v>
      </c>
      <c r="H40" s="3" t="s">
        <v>20474</v>
      </c>
      <c r="I40" s="7" t="s">
        <v>3776</v>
      </c>
      <c r="J40" s="3"/>
      <c r="K40" s="3"/>
    </row>
    <row r="41" spans="2:11" ht="15">
      <c r="B41" s="3" t="s">
        <v>1448</v>
      </c>
      <c r="C41" s="3" t="s">
        <v>20475</v>
      </c>
      <c r="D41" s="3" t="s">
        <v>1066</v>
      </c>
      <c r="E41" s="7" t="s">
        <v>1095</v>
      </c>
      <c r="F41" s="3" t="s">
        <v>20476</v>
      </c>
      <c r="G41" s="3" t="s">
        <v>20477</v>
      </c>
      <c r="H41" s="3" t="s">
        <v>20477</v>
      </c>
      <c r="I41" s="7" t="s">
        <v>3776</v>
      </c>
      <c r="J41" s="3"/>
      <c r="K41" s="3"/>
    </row>
    <row r="42" spans="2:11" ht="15">
      <c r="B42" s="3" t="s">
        <v>1223</v>
      </c>
      <c r="C42" s="3" t="s">
        <v>20478</v>
      </c>
      <c r="D42" s="3" t="s">
        <v>1066</v>
      </c>
      <c r="E42" s="7" t="s">
        <v>1095</v>
      </c>
      <c r="F42" s="3" t="s">
        <v>20479</v>
      </c>
      <c r="G42" s="3" t="s">
        <v>20480</v>
      </c>
      <c r="H42" s="3" t="s">
        <v>20480</v>
      </c>
      <c r="I42" s="7" t="s">
        <v>3776</v>
      </c>
      <c r="J42" s="3"/>
      <c r="K42" s="3"/>
    </row>
    <row r="43" spans="2:11" ht="15">
      <c r="B43" s="3" t="s">
        <v>1215</v>
      </c>
      <c r="C43" s="3" t="s">
        <v>20481</v>
      </c>
      <c r="D43" s="3" t="s">
        <v>1066</v>
      </c>
      <c r="E43" s="7" t="s">
        <v>1095</v>
      </c>
      <c r="F43" s="3" t="s">
        <v>20482</v>
      </c>
      <c r="G43" s="3" t="s">
        <v>20483</v>
      </c>
      <c r="H43" s="3" t="s">
        <v>20483</v>
      </c>
      <c r="I43" s="7" t="s">
        <v>3776</v>
      </c>
      <c r="J43" s="3"/>
      <c r="K43" s="3"/>
    </row>
    <row r="44" spans="2:11" ht="15">
      <c r="B44" s="3" t="s">
        <v>1219</v>
      </c>
      <c r="C44" s="3" t="s">
        <v>20484</v>
      </c>
      <c r="D44" s="3" t="s">
        <v>1066</v>
      </c>
      <c r="E44" s="7" t="s">
        <v>1095</v>
      </c>
      <c r="F44" s="3" t="s">
        <v>20485</v>
      </c>
      <c r="G44" s="3" t="s">
        <v>20486</v>
      </c>
      <c r="H44" s="3" t="s">
        <v>20486</v>
      </c>
      <c r="I44" s="7" t="s">
        <v>3776</v>
      </c>
      <c r="J44" s="3"/>
      <c r="K44" s="3"/>
    </row>
    <row r="45" spans="2:11" ht="15">
      <c r="B45" s="3" t="s">
        <v>1227</v>
      </c>
      <c r="C45" s="3" t="s">
        <v>20487</v>
      </c>
      <c r="D45" s="3" t="s">
        <v>1066</v>
      </c>
      <c r="E45" s="7" t="s">
        <v>1095</v>
      </c>
      <c r="F45" s="3" t="s">
        <v>20488</v>
      </c>
      <c r="G45" s="3" t="s">
        <v>20489</v>
      </c>
      <c r="H45" s="3" t="s">
        <v>20489</v>
      </c>
      <c r="I45" s="7" t="s">
        <v>3776</v>
      </c>
      <c r="J45" s="3"/>
      <c r="K45" s="3"/>
    </row>
    <row r="46" spans="2:11" ht="15">
      <c r="B46" s="3" t="s">
        <v>1191</v>
      </c>
      <c r="C46" s="3" t="s">
        <v>20490</v>
      </c>
      <c r="D46" s="3" t="s">
        <v>1066</v>
      </c>
      <c r="E46" s="7" t="s">
        <v>1095</v>
      </c>
      <c r="F46" s="3" t="s">
        <v>20491</v>
      </c>
      <c r="G46" s="3" t="s">
        <v>20492</v>
      </c>
      <c r="H46" s="3" t="s">
        <v>20492</v>
      </c>
      <c r="I46" s="7" t="s">
        <v>3776</v>
      </c>
      <c r="J46" s="3"/>
      <c r="K46" s="3"/>
    </row>
    <row r="47" spans="2:11" ht="15">
      <c r="B47" s="3" t="s">
        <v>1195</v>
      </c>
      <c r="C47" s="3" t="s">
        <v>20493</v>
      </c>
      <c r="D47" s="3" t="s">
        <v>1066</v>
      </c>
      <c r="E47" s="7" t="s">
        <v>1095</v>
      </c>
      <c r="F47" s="3" t="s">
        <v>20494</v>
      </c>
      <c r="G47" s="3" t="s">
        <v>20495</v>
      </c>
      <c r="H47" s="3" t="s">
        <v>20495</v>
      </c>
      <c r="I47" s="7" t="s">
        <v>3776</v>
      </c>
      <c r="J47" s="3"/>
      <c r="K47" s="3"/>
    </row>
    <row r="48" spans="2:11" ht="15">
      <c r="B48" s="3" t="s">
        <v>1187</v>
      </c>
      <c r="C48" s="3" t="s">
        <v>20496</v>
      </c>
      <c r="D48" s="3" t="s">
        <v>1066</v>
      </c>
      <c r="E48" s="7" t="s">
        <v>1095</v>
      </c>
      <c r="F48" s="3" t="s">
        <v>20497</v>
      </c>
      <c r="G48" s="3" t="s">
        <v>20498</v>
      </c>
      <c r="H48" s="3" t="s">
        <v>20498</v>
      </c>
      <c r="I48" s="7" t="s">
        <v>3776</v>
      </c>
      <c r="J48" s="3"/>
      <c r="K48" s="3"/>
    </row>
    <row r="49" spans="2:11" ht="15">
      <c r="B49" s="3" t="s">
        <v>1416</v>
      </c>
      <c r="C49" s="3" t="s">
        <v>20499</v>
      </c>
      <c r="D49" s="3" t="s">
        <v>1066</v>
      </c>
      <c r="E49" s="7" t="s">
        <v>1095</v>
      </c>
      <c r="F49" s="3" t="s">
        <v>20500</v>
      </c>
      <c r="G49" s="3" t="s">
        <v>20501</v>
      </c>
      <c r="H49" s="3" t="s">
        <v>20501</v>
      </c>
      <c r="I49" s="7" t="s">
        <v>3776</v>
      </c>
      <c r="J49" s="3"/>
      <c r="K49" s="3"/>
    </row>
    <row r="50" spans="2:11" ht="15">
      <c r="B50" s="3" t="s">
        <v>1916</v>
      </c>
      <c r="C50" s="3" t="s">
        <v>20502</v>
      </c>
      <c r="D50" s="3" t="s">
        <v>1066</v>
      </c>
      <c r="E50" s="7" t="s">
        <v>1095</v>
      </c>
      <c r="F50" s="3" t="s">
        <v>20503</v>
      </c>
      <c r="G50" s="3" t="s">
        <v>20504</v>
      </c>
      <c r="H50" s="3" t="s">
        <v>20504</v>
      </c>
      <c r="I50" s="7" t="s">
        <v>3776</v>
      </c>
      <c r="J50" s="3"/>
      <c r="K50" s="3"/>
    </row>
    <row r="51" spans="2:11" ht="15">
      <c r="B51" s="3" t="s">
        <v>1424</v>
      </c>
      <c r="C51" s="3" t="s">
        <v>20505</v>
      </c>
      <c r="D51" s="3" t="s">
        <v>1066</v>
      </c>
      <c r="E51" s="7" t="s">
        <v>1095</v>
      </c>
      <c r="F51" s="3" t="s">
        <v>20506</v>
      </c>
      <c r="G51" s="3" t="s">
        <v>20507</v>
      </c>
      <c r="H51" s="3" t="s">
        <v>20507</v>
      </c>
      <c r="I51" s="7" t="s">
        <v>3776</v>
      </c>
      <c r="J51" s="3"/>
      <c r="K51" s="3"/>
    </row>
    <row r="52" spans="2:11" ht="15">
      <c r="B52" s="3" t="s">
        <v>1428</v>
      </c>
      <c r="C52" s="3" t="s">
        <v>20508</v>
      </c>
      <c r="D52" s="3" t="s">
        <v>1066</v>
      </c>
      <c r="E52" s="7" t="s">
        <v>1095</v>
      </c>
      <c r="F52" s="3" t="s">
        <v>20509</v>
      </c>
      <c r="G52" s="3" t="s">
        <v>20510</v>
      </c>
      <c r="H52" s="3" t="s">
        <v>20510</v>
      </c>
      <c r="I52" s="7" t="s">
        <v>3776</v>
      </c>
      <c r="J52" s="3"/>
      <c r="K52" s="3"/>
    </row>
    <row r="53" spans="2:11" ht="15">
      <c r="B53" s="3" t="s">
        <v>1420</v>
      </c>
      <c r="C53" s="3" t="s">
        <v>20511</v>
      </c>
      <c r="D53" s="3" t="s">
        <v>1066</v>
      </c>
      <c r="E53" s="7" t="s">
        <v>1095</v>
      </c>
      <c r="F53" s="3" t="s">
        <v>20512</v>
      </c>
      <c r="G53" s="3" t="s">
        <v>20513</v>
      </c>
      <c r="H53" s="3" t="s">
        <v>20513</v>
      </c>
      <c r="I53" s="7" t="s">
        <v>3776</v>
      </c>
      <c r="J53" s="3"/>
      <c r="K53" s="3"/>
    </row>
    <row r="54" spans="2:11" ht="15">
      <c r="B54" s="3" t="s">
        <v>1571</v>
      </c>
      <c r="C54" s="3" t="s">
        <v>20514</v>
      </c>
      <c r="D54" s="3" t="s">
        <v>1066</v>
      </c>
      <c r="E54" s="7" t="s">
        <v>1095</v>
      </c>
      <c r="F54" s="3" t="s">
        <v>20515</v>
      </c>
      <c r="G54" s="3" t="s">
        <v>20516</v>
      </c>
      <c r="H54" s="3" t="s">
        <v>20516</v>
      </c>
      <c r="I54" s="7" t="s">
        <v>3776</v>
      </c>
      <c r="J54" s="3"/>
      <c r="K54" s="3"/>
    </row>
    <row r="55" spans="2:11" ht="15">
      <c r="B55" s="3" t="s">
        <v>1765</v>
      </c>
      <c r="C55" s="3" t="s">
        <v>20517</v>
      </c>
      <c r="D55" s="3" t="s">
        <v>1066</v>
      </c>
      <c r="E55" s="7" t="s">
        <v>1095</v>
      </c>
      <c r="F55" s="3" t="s">
        <v>20518</v>
      </c>
      <c r="G55" s="3" t="s">
        <v>20519</v>
      </c>
      <c r="H55" s="3" t="s">
        <v>20519</v>
      </c>
      <c r="I55" s="7" t="s">
        <v>3776</v>
      </c>
      <c r="J55" s="3"/>
      <c r="K55" s="3"/>
    </row>
    <row r="56" spans="2:11" ht="15">
      <c r="B56" s="3" t="s">
        <v>1920</v>
      </c>
      <c r="C56" s="3" t="s">
        <v>20520</v>
      </c>
      <c r="D56" s="3" t="s">
        <v>1066</v>
      </c>
      <c r="E56" s="7" t="s">
        <v>1095</v>
      </c>
      <c r="F56" s="3" t="s">
        <v>20521</v>
      </c>
      <c r="G56" s="3" t="s">
        <v>20522</v>
      </c>
      <c r="H56" s="3" t="s">
        <v>20522</v>
      </c>
      <c r="I56" s="7" t="s">
        <v>3776</v>
      </c>
      <c r="J56" s="3"/>
      <c r="K56" s="3"/>
    </row>
    <row r="57" spans="2:11" ht="15">
      <c r="B57" s="3" t="s">
        <v>1924</v>
      </c>
      <c r="C57" s="3" t="s">
        <v>20523</v>
      </c>
      <c r="D57" s="3" t="s">
        <v>1038</v>
      </c>
      <c r="E57" s="7"/>
      <c r="F57" s="3" t="s">
        <v>1673</v>
      </c>
      <c r="G57" s="3" t="s">
        <v>1674</v>
      </c>
      <c r="H57" s="3" t="s">
        <v>2359</v>
      </c>
      <c r="I57" s="7"/>
      <c r="J57" s="3"/>
      <c r="K5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6"/>
  <dimension ref="A1:K1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20524</v>
      </c>
      <c r="D4" s="4" t="s">
        <v>1019</v>
      </c>
      <c r="E4" s="3" t="s">
        <v>687</v>
      </c>
    </row>
    <row r="5" spans="1:11" ht="16">
      <c r="B5" s="4" t="s">
        <v>1020</v>
      </c>
      <c r="C5" s="13" t="s">
        <v>690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688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20525</v>
      </c>
      <c r="D9" s="3" t="s">
        <v>1038</v>
      </c>
      <c r="E9" s="7"/>
      <c r="F9" s="3" t="s">
        <v>20526</v>
      </c>
      <c r="G9" s="3" t="s">
        <v>20527</v>
      </c>
      <c r="H9" s="3" t="s">
        <v>20528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20529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20530</v>
      </c>
      <c r="D11" s="3" t="s">
        <v>1038</v>
      </c>
      <c r="E11" s="7"/>
      <c r="F11" s="3" t="s">
        <v>8532</v>
      </c>
      <c r="G11" s="3" t="s">
        <v>8533</v>
      </c>
      <c r="H11" s="3" t="s">
        <v>8834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20531</v>
      </c>
      <c r="D12" s="3" t="s">
        <v>1038</v>
      </c>
      <c r="E12" s="7"/>
      <c r="F12" s="3" t="s">
        <v>1646</v>
      </c>
      <c r="G12" s="3" t="s">
        <v>1647</v>
      </c>
      <c r="H12" s="3"/>
      <c r="I12" s="7" t="s">
        <v>1049</v>
      </c>
      <c r="J12" s="3"/>
      <c r="K12" s="3"/>
    </row>
    <row r="13" spans="1:11" ht="15">
      <c r="B13" s="3" t="s">
        <v>1872</v>
      </c>
      <c r="C13" s="3" t="s">
        <v>20532</v>
      </c>
      <c r="D13" s="3" t="s">
        <v>1573</v>
      </c>
      <c r="E13" s="7"/>
      <c r="F13" s="3" t="s">
        <v>1615</v>
      </c>
      <c r="G13" s="3" t="s">
        <v>1616</v>
      </c>
      <c r="H13" s="3"/>
      <c r="I13" s="7"/>
      <c r="J13" s="3"/>
      <c r="K13" s="3"/>
    </row>
    <row r="14" spans="1:11" ht="15">
      <c r="B14" s="3" t="s">
        <v>1165</v>
      </c>
      <c r="C14" s="3" t="s">
        <v>20533</v>
      </c>
      <c r="D14" s="3" t="s">
        <v>1038</v>
      </c>
      <c r="E14" s="7"/>
      <c r="F14" s="3" t="s">
        <v>1673</v>
      </c>
      <c r="G14" s="3" t="s">
        <v>1674</v>
      </c>
      <c r="H14" s="3" t="s">
        <v>2359</v>
      </c>
      <c r="I14" s="7"/>
      <c r="J14" s="3"/>
      <c r="K1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7"/>
  <dimension ref="A1:K4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20534</v>
      </c>
      <c r="D4" s="4" t="s">
        <v>1019</v>
      </c>
      <c r="E4" s="3" t="s">
        <v>691</v>
      </c>
    </row>
    <row r="5" spans="1:11" ht="16">
      <c r="B5" s="4" t="s">
        <v>1020</v>
      </c>
      <c r="C5" s="13" t="s">
        <v>694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692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20535</v>
      </c>
      <c r="D9" s="3" t="s">
        <v>1038</v>
      </c>
      <c r="E9" s="7"/>
      <c r="F9" s="3" t="s">
        <v>20536</v>
      </c>
      <c r="G9" s="3" t="s">
        <v>20537</v>
      </c>
      <c r="H9" s="3" t="s">
        <v>693</v>
      </c>
      <c r="I9" s="7" t="s">
        <v>1099</v>
      </c>
      <c r="J9" s="3"/>
      <c r="K9" s="3"/>
    </row>
    <row r="10" spans="1:11" ht="15">
      <c r="B10" s="3" t="s">
        <v>1044</v>
      </c>
      <c r="C10" s="3" t="s">
        <v>20538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1099</v>
      </c>
      <c r="J10" s="3"/>
      <c r="K10" s="3"/>
    </row>
    <row r="11" spans="1:11" ht="15">
      <c r="B11" s="3" t="s">
        <v>1050</v>
      </c>
      <c r="C11" s="3" t="s">
        <v>20539</v>
      </c>
      <c r="D11" s="3" t="s">
        <v>1038</v>
      </c>
      <c r="E11" s="7"/>
      <c r="F11" s="3" t="s">
        <v>18119</v>
      </c>
      <c r="G11" s="3" t="s">
        <v>19415</v>
      </c>
      <c r="H11" s="3" t="s">
        <v>19415</v>
      </c>
      <c r="I11" s="7" t="s">
        <v>1042</v>
      </c>
      <c r="J11" s="3"/>
      <c r="K11" s="3"/>
    </row>
    <row r="12" spans="1:11" ht="15">
      <c r="B12" s="3" t="s">
        <v>1055</v>
      </c>
      <c r="C12" s="3" t="s">
        <v>20540</v>
      </c>
      <c r="D12" s="3" t="s">
        <v>1038</v>
      </c>
      <c r="E12" s="7"/>
      <c r="F12" s="3" t="s">
        <v>19451</v>
      </c>
      <c r="G12" s="3" t="s">
        <v>18050</v>
      </c>
      <c r="H12" s="3"/>
      <c r="I12" s="7" t="s">
        <v>1042</v>
      </c>
      <c r="J12" s="3"/>
      <c r="K12" s="3"/>
    </row>
    <row r="13" spans="1:11" ht="15">
      <c r="B13" s="3" t="s">
        <v>1872</v>
      </c>
      <c r="C13" s="3" t="s">
        <v>20541</v>
      </c>
      <c r="D13" s="3" t="s">
        <v>1038</v>
      </c>
      <c r="E13" s="7"/>
      <c r="F13" s="3" t="s">
        <v>16550</v>
      </c>
      <c r="G13" s="3" t="s">
        <v>13808</v>
      </c>
      <c r="H13" s="3"/>
      <c r="I13" s="7" t="s">
        <v>3600</v>
      </c>
      <c r="J13" s="3"/>
      <c r="K13" s="3"/>
    </row>
    <row r="14" spans="1:11" ht="15">
      <c r="B14" s="3" t="s">
        <v>1165</v>
      </c>
      <c r="C14" s="3" t="s">
        <v>20542</v>
      </c>
      <c r="D14" s="3" t="s">
        <v>1038</v>
      </c>
      <c r="E14" s="7"/>
      <c r="F14" s="3" t="s">
        <v>1128</v>
      </c>
      <c r="G14" s="3" t="s">
        <v>1129</v>
      </c>
      <c r="H14" s="3"/>
      <c r="I14" s="7" t="s">
        <v>3600</v>
      </c>
      <c r="J14" s="3"/>
      <c r="K14" s="3"/>
    </row>
    <row r="15" spans="1:11" ht="15">
      <c r="B15" s="3" t="s">
        <v>1877</v>
      </c>
      <c r="C15" s="3" t="s">
        <v>20543</v>
      </c>
      <c r="D15" s="3" t="s">
        <v>1038</v>
      </c>
      <c r="E15" s="7"/>
      <c r="F15" s="3" t="s">
        <v>20544</v>
      </c>
      <c r="G15" s="3" t="s">
        <v>3656</v>
      </c>
      <c r="H15" s="3"/>
      <c r="I15" s="7" t="s">
        <v>3600</v>
      </c>
      <c r="J15" s="3"/>
      <c r="K15" s="3"/>
    </row>
    <row r="16" spans="1:11" ht="15">
      <c r="B16" s="3" t="s">
        <v>1161</v>
      </c>
      <c r="C16" s="3" t="s">
        <v>20545</v>
      </c>
      <c r="D16" s="3" t="s">
        <v>1573</v>
      </c>
      <c r="E16" s="7"/>
      <c r="F16" s="3" t="s">
        <v>2018</v>
      </c>
      <c r="G16" s="3" t="s">
        <v>2019</v>
      </c>
      <c r="H16" s="3"/>
      <c r="I16" s="7" t="s">
        <v>1576</v>
      </c>
      <c r="J16" s="3"/>
      <c r="K16" s="3"/>
    </row>
    <row r="17" spans="2:11" ht="15">
      <c r="B17" s="3" t="s">
        <v>1882</v>
      </c>
      <c r="C17" s="3" t="s">
        <v>20546</v>
      </c>
      <c r="D17" s="3" t="s">
        <v>1038</v>
      </c>
      <c r="E17" s="7"/>
      <c r="F17" s="3" t="s">
        <v>5031</v>
      </c>
      <c r="G17" s="3" t="s">
        <v>20547</v>
      </c>
      <c r="H17" s="3"/>
      <c r="I17" s="7" t="s">
        <v>3600</v>
      </c>
      <c r="J17" s="3"/>
      <c r="K17" s="3"/>
    </row>
    <row r="18" spans="2:11" ht="15">
      <c r="B18" s="3" t="s">
        <v>1582</v>
      </c>
      <c r="C18" s="3" t="s">
        <v>20548</v>
      </c>
      <c r="D18" s="3" t="s">
        <v>1573</v>
      </c>
      <c r="E18" s="7"/>
      <c r="F18" s="3" t="s">
        <v>19455</v>
      </c>
      <c r="G18" s="3" t="s">
        <v>19423</v>
      </c>
      <c r="H18" s="3"/>
      <c r="I18" s="7" t="s">
        <v>1576</v>
      </c>
      <c r="J18" s="3"/>
      <c r="K18" s="3"/>
    </row>
    <row r="19" spans="2:11" ht="15">
      <c r="B19" s="3" t="s">
        <v>1886</v>
      </c>
      <c r="C19" s="3" t="s">
        <v>20549</v>
      </c>
      <c r="D19" s="3" t="s">
        <v>1573</v>
      </c>
      <c r="E19" s="7"/>
      <c r="F19" s="3" t="s">
        <v>10670</v>
      </c>
      <c r="G19" s="3" t="s">
        <v>20550</v>
      </c>
      <c r="H19" s="3"/>
      <c r="I19" s="7" t="s">
        <v>1576</v>
      </c>
      <c r="J19" s="3"/>
      <c r="K19" s="3"/>
    </row>
    <row r="20" spans="2:11" ht="15">
      <c r="B20" s="3" t="s">
        <v>1890</v>
      </c>
      <c r="C20" s="3" t="s">
        <v>20551</v>
      </c>
      <c r="D20" s="3" t="s">
        <v>1573</v>
      </c>
      <c r="E20" s="7"/>
      <c r="F20" s="3" t="s">
        <v>20552</v>
      </c>
      <c r="G20" s="3" t="s">
        <v>20553</v>
      </c>
      <c r="H20" s="3"/>
      <c r="I20" s="7" t="s">
        <v>1576</v>
      </c>
      <c r="J20" s="3"/>
      <c r="K20" s="3"/>
    </row>
    <row r="21" spans="2:11" ht="15">
      <c r="B21" s="3" t="s">
        <v>1619</v>
      </c>
      <c r="C21" s="3" t="s">
        <v>20554</v>
      </c>
      <c r="D21" s="3" t="s">
        <v>1573</v>
      </c>
      <c r="E21" s="7"/>
      <c r="F21" s="3" t="s">
        <v>20555</v>
      </c>
      <c r="G21" s="3" t="s">
        <v>20556</v>
      </c>
      <c r="H21" s="3"/>
      <c r="I21" s="7" t="s">
        <v>1576</v>
      </c>
      <c r="J21" s="3"/>
      <c r="K21" s="3"/>
    </row>
    <row r="22" spans="2:11" ht="15">
      <c r="B22" s="3" t="s">
        <v>1895</v>
      </c>
      <c r="C22" s="3" t="s">
        <v>20557</v>
      </c>
      <c r="D22" s="3" t="s">
        <v>1573</v>
      </c>
      <c r="E22" s="7"/>
      <c r="F22" s="3" t="s">
        <v>8000</v>
      </c>
      <c r="G22" s="3" t="s">
        <v>8001</v>
      </c>
      <c r="H22" s="3"/>
      <c r="I22" s="7" t="s">
        <v>1576</v>
      </c>
      <c r="J22" s="3"/>
      <c r="K22" s="3"/>
    </row>
    <row r="23" spans="2:11" ht="15">
      <c r="B23" s="3" t="s">
        <v>1588</v>
      </c>
      <c r="C23" s="3" t="s">
        <v>20558</v>
      </c>
      <c r="D23" s="3" t="s">
        <v>1573</v>
      </c>
      <c r="E23" s="7"/>
      <c r="F23" s="3" t="s">
        <v>20559</v>
      </c>
      <c r="G23" s="3" t="s">
        <v>20560</v>
      </c>
      <c r="H23" s="3"/>
      <c r="I23" s="7" t="s">
        <v>1576</v>
      </c>
      <c r="J23" s="3"/>
      <c r="K23" s="3"/>
    </row>
    <row r="24" spans="2:11" ht="15">
      <c r="B24" s="3" t="s">
        <v>1899</v>
      </c>
      <c r="C24" s="3" t="s">
        <v>20561</v>
      </c>
      <c r="D24" s="3" t="s">
        <v>1573</v>
      </c>
      <c r="E24" s="7"/>
      <c r="F24" s="3" t="s">
        <v>20562</v>
      </c>
      <c r="G24" s="3" t="s">
        <v>20563</v>
      </c>
      <c r="H24" s="3"/>
      <c r="I24" s="7" t="s">
        <v>1576</v>
      </c>
      <c r="J24" s="3"/>
      <c r="K24" s="3"/>
    </row>
    <row r="25" spans="2:11" ht="15">
      <c r="B25" s="3" t="s">
        <v>1902</v>
      </c>
      <c r="C25" s="3" t="s">
        <v>20564</v>
      </c>
      <c r="D25" s="3" t="s">
        <v>1038</v>
      </c>
      <c r="E25" s="7"/>
      <c r="F25" s="3" t="s">
        <v>20565</v>
      </c>
      <c r="G25" s="3" t="s">
        <v>20566</v>
      </c>
      <c r="H25" s="3"/>
      <c r="I25" s="7" t="s">
        <v>7150</v>
      </c>
      <c r="J25" s="3"/>
      <c r="K25" s="3"/>
    </row>
    <row r="26" spans="2:11" ht="15">
      <c r="B26" s="3" t="s">
        <v>1146</v>
      </c>
      <c r="C26" s="3" t="s">
        <v>20567</v>
      </c>
      <c r="D26" s="3" t="s">
        <v>1038</v>
      </c>
      <c r="E26" s="7"/>
      <c r="F26" s="3" t="s">
        <v>20568</v>
      </c>
      <c r="G26" s="3" t="s">
        <v>20569</v>
      </c>
      <c r="H26" s="3"/>
      <c r="I26" s="7" t="s">
        <v>7150</v>
      </c>
      <c r="J26" s="3"/>
      <c r="K26" s="3"/>
    </row>
    <row r="27" spans="2:11" ht="15">
      <c r="B27" s="3" t="s">
        <v>1906</v>
      </c>
      <c r="C27" s="3" t="s">
        <v>20570</v>
      </c>
      <c r="D27" s="3" t="s">
        <v>1038</v>
      </c>
      <c r="E27" s="7"/>
      <c r="F27" s="3" t="s">
        <v>20571</v>
      </c>
      <c r="G27" s="3" t="s">
        <v>20572</v>
      </c>
      <c r="H27" s="3"/>
      <c r="I27" s="7" t="s">
        <v>7150</v>
      </c>
      <c r="J27" s="3"/>
      <c r="K27" s="3"/>
    </row>
    <row r="28" spans="2:11" ht="15">
      <c r="B28" s="3" t="s">
        <v>1909</v>
      </c>
      <c r="C28" s="3" t="s">
        <v>20573</v>
      </c>
      <c r="D28" s="3" t="s">
        <v>1038</v>
      </c>
      <c r="E28" s="7"/>
      <c r="F28" s="3" t="s">
        <v>20574</v>
      </c>
      <c r="G28" s="3" t="s">
        <v>20575</v>
      </c>
      <c r="H28" s="3"/>
      <c r="I28" s="7" t="s">
        <v>7150</v>
      </c>
      <c r="J28" s="3"/>
      <c r="K28" s="3"/>
    </row>
    <row r="29" spans="2:11" ht="15">
      <c r="B29" s="3" t="s">
        <v>1301</v>
      </c>
      <c r="C29" s="3" t="s">
        <v>20576</v>
      </c>
      <c r="D29" s="3" t="s">
        <v>1038</v>
      </c>
      <c r="E29" s="7"/>
      <c r="F29" s="3" t="s">
        <v>20577</v>
      </c>
      <c r="G29" s="3" t="s">
        <v>20578</v>
      </c>
      <c r="H29" s="3"/>
      <c r="I29" s="7" t="s">
        <v>7150</v>
      </c>
      <c r="J29" s="3"/>
      <c r="K29" s="3"/>
    </row>
    <row r="30" spans="2:11" ht="15">
      <c r="B30" s="3" t="s">
        <v>1912</v>
      </c>
      <c r="C30" s="3" t="s">
        <v>20579</v>
      </c>
      <c r="D30" s="3" t="s">
        <v>1038</v>
      </c>
      <c r="E30" s="7"/>
      <c r="F30" s="3" t="s">
        <v>20580</v>
      </c>
      <c r="G30" s="3" t="s">
        <v>20581</v>
      </c>
      <c r="H30" s="3"/>
      <c r="I30" s="7" t="s">
        <v>7150</v>
      </c>
      <c r="J30" s="3"/>
      <c r="K30" s="3"/>
    </row>
    <row r="31" spans="2:11" ht="15">
      <c r="B31" s="3" t="s">
        <v>1140</v>
      </c>
      <c r="C31" s="3" t="s">
        <v>20582</v>
      </c>
      <c r="D31" s="3" t="s">
        <v>1038</v>
      </c>
      <c r="E31" s="7"/>
      <c r="F31" s="3" t="s">
        <v>20583</v>
      </c>
      <c r="G31" s="3" t="s">
        <v>20584</v>
      </c>
      <c r="H31" s="3"/>
      <c r="I31" s="7" t="s">
        <v>7150</v>
      </c>
      <c r="J31" s="3"/>
      <c r="K31" s="3"/>
    </row>
    <row r="32" spans="2:11" ht="15">
      <c r="B32" s="3" t="s">
        <v>1169</v>
      </c>
      <c r="C32" s="3" t="s">
        <v>20585</v>
      </c>
      <c r="D32" s="3" t="s">
        <v>1038</v>
      </c>
      <c r="E32" s="7"/>
      <c r="F32" s="3" t="s">
        <v>20586</v>
      </c>
      <c r="G32" s="3" t="s">
        <v>20587</v>
      </c>
      <c r="H32" s="3"/>
      <c r="I32" s="7" t="s">
        <v>7150</v>
      </c>
      <c r="J32" s="3"/>
      <c r="K32" s="3"/>
    </row>
    <row r="33" spans="2:11" ht="15">
      <c r="B33" s="3" t="s">
        <v>1319</v>
      </c>
      <c r="C33" s="3" t="s">
        <v>20588</v>
      </c>
      <c r="D33" s="3" t="s">
        <v>1038</v>
      </c>
      <c r="E33" s="7"/>
      <c r="F33" s="3" t="s">
        <v>20589</v>
      </c>
      <c r="G33" s="3" t="s">
        <v>20590</v>
      </c>
      <c r="H33" s="3"/>
      <c r="I33" s="7" t="s">
        <v>7150</v>
      </c>
      <c r="J33" s="3"/>
      <c r="K33" s="3"/>
    </row>
    <row r="34" spans="2:11" ht="15">
      <c r="B34" s="3" t="s">
        <v>1472</v>
      </c>
      <c r="C34" s="3" t="s">
        <v>20591</v>
      </c>
      <c r="D34" s="3" t="s">
        <v>1038</v>
      </c>
      <c r="E34" s="7"/>
      <c r="F34" s="3" t="s">
        <v>20592</v>
      </c>
      <c r="G34" s="3" t="s">
        <v>20593</v>
      </c>
      <c r="H34" s="3"/>
      <c r="I34" s="7" t="s">
        <v>7150</v>
      </c>
      <c r="J34" s="3"/>
      <c r="K34" s="3"/>
    </row>
    <row r="35" spans="2:11" ht="15">
      <c r="B35" s="3" t="s">
        <v>1567</v>
      </c>
      <c r="C35" s="3" t="s">
        <v>20594</v>
      </c>
      <c r="D35" s="3" t="s">
        <v>1038</v>
      </c>
      <c r="E35" s="7"/>
      <c r="F35" s="3" t="s">
        <v>20595</v>
      </c>
      <c r="G35" s="3" t="s">
        <v>20596</v>
      </c>
      <c r="H35" s="3"/>
      <c r="I35" s="7" t="s">
        <v>7150</v>
      </c>
      <c r="J35" s="3"/>
      <c r="K35" s="3"/>
    </row>
    <row r="36" spans="2:11" ht="15">
      <c r="B36" s="3" t="s">
        <v>1681</v>
      </c>
      <c r="C36" s="3" t="s">
        <v>20597</v>
      </c>
      <c r="D36" s="3" t="s">
        <v>1038</v>
      </c>
      <c r="E36" s="7"/>
      <c r="F36" s="3" t="s">
        <v>20598</v>
      </c>
      <c r="G36" s="3" t="s">
        <v>20599</v>
      </c>
      <c r="H36" s="3"/>
      <c r="I36" s="7" t="s">
        <v>7150</v>
      </c>
      <c r="J36" s="3"/>
      <c r="K36" s="3"/>
    </row>
    <row r="37" spans="2:11" ht="15">
      <c r="B37" s="3" t="s">
        <v>1392</v>
      </c>
      <c r="C37" s="3" t="s">
        <v>20600</v>
      </c>
      <c r="D37" s="3" t="s">
        <v>1038</v>
      </c>
      <c r="E37" s="7"/>
      <c r="F37" s="3" t="s">
        <v>20601</v>
      </c>
      <c r="G37" s="3" t="s">
        <v>20602</v>
      </c>
      <c r="H37" s="3"/>
      <c r="I37" s="7" t="s">
        <v>7150</v>
      </c>
      <c r="J37" s="3"/>
      <c r="K37" s="3"/>
    </row>
    <row r="38" spans="2:11" ht="15">
      <c r="B38" s="3" t="s">
        <v>1380</v>
      </c>
      <c r="C38" s="3" t="s">
        <v>20603</v>
      </c>
      <c r="D38" s="3" t="s">
        <v>1038</v>
      </c>
      <c r="E38" s="7"/>
      <c r="F38" s="3" t="s">
        <v>1646</v>
      </c>
      <c r="G38" s="3" t="s">
        <v>1647</v>
      </c>
      <c r="H38" s="3" t="s">
        <v>1647</v>
      </c>
      <c r="I38" s="7" t="s">
        <v>1049</v>
      </c>
      <c r="J38" s="3"/>
      <c r="K38" s="3"/>
    </row>
    <row r="39" spans="2:11" ht="15">
      <c r="B39" s="3" t="s">
        <v>1388</v>
      </c>
      <c r="C39" s="3" t="s">
        <v>20604</v>
      </c>
      <c r="D39" s="3" t="s">
        <v>1573</v>
      </c>
      <c r="E39" s="7"/>
      <c r="F39" s="3" t="s">
        <v>1615</v>
      </c>
      <c r="G39" s="3" t="s">
        <v>1616</v>
      </c>
      <c r="H39" s="3" t="s">
        <v>1616</v>
      </c>
      <c r="I39" s="7"/>
      <c r="J39" s="3"/>
      <c r="K39" s="3"/>
    </row>
    <row r="40" spans="2:11" ht="15">
      <c r="B40" s="3" t="s">
        <v>1384</v>
      </c>
      <c r="C40" s="3" t="s">
        <v>20605</v>
      </c>
      <c r="D40" s="3" t="s">
        <v>1038</v>
      </c>
      <c r="E40" s="7"/>
      <c r="F40" s="3" t="s">
        <v>1673</v>
      </c>
      <c r="G40" s="3" t="s">
        <v>1674</v>
      </c>
      <c r="H40" s="3" t="s">
        <v>2359</v>
      </c>
      <c r="I40" s="7"/>
      <c r="J40" s="3"/>
      <c r="K4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8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20606</v>
      </c>
      <c r="D4" s="4" t="s">
        <v>1019</v>
      </c>
      <c r="E4" s="3" t="s">
        <v>695</v>
      </c>
    </row>
    <row r="5" spans="1:11" ht="16">
      <c r="B5" s="4" t="s">
        <v>1020</v>
      </c>
      <c r="C5" s="13" t="s">
        <v>698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696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20607</v>
      </c>
      <c r="D9" s="3" t="s">
        <v>1038</v>
      </c>
      <c r="E9" s="7"/>
      <c r="F9" s="3" t="s">
        <v>20608</v>
      </c>
      <c r="G9" s="3" t="s">
        <v>20609</v>
      </c>
      <c r="H9" s="3" t="s">
        <v>20610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20611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20612</v>
      </c>
      <c r="D11" s="3" t="s">
        <v>1038</v>
      </c>
      <c r="E11" s="7"/>
      <c r="F11" s="3" t="s">
        <v>4623</v>
      </c>
      <c r="G11" s="3" t="s">
        <v>4624</v>
      </c>
      <c r="H11" s="3" t="s">
        <v>4829</v>
      </c>
      <c r="I11" s="7" t="s">
        <v>1042</v>
      </c>
      <c r="J11" s="3" t="s">
        <v>1043</v>
      </c>
      <c r="K11" s="3" t="s">
        <v>1043</v>
      </c>
    </row>
    <row r="12" spans="1:11" ht="15">
      <c r="B12" s="3" t="s">
        <v>1055</v>
      </c>
      <c r="C12" s="3" t="s">
        <v>20613</v>
      </c>
      <c r="D12" s="3" t="s">
        <v>1038</v>
      </c>
      <c r="E12" s="7"/>
      <c r="F12" s="3" t="s">
        <v>4629</v>
      </c>
      <c r="G12" s="3" t="s">
        <v>4630</v>
      </c>
      <c r="H12" s="3" t="s">
        <v>4631</v>
      </c>
      <c r="I12" s="7" t="s">
        <v>1042</v>
      </c>
      <c r="J12" s="3"/>
      <c r="K12" s="3"/>
    </row>
    <row r="13" spans="1:11" ht="15">
      <c r="B13" s="3" t="s">
        <v>1872</v>
      </c>
      <c r="C13" s="3" t="s">
        <v>20614</v>
      </c>
      <c r="D13" s="3" t="s">
        <v>1038</v>
      </c>
      <c r="E13" s="7"/>
      <c r="F13" s="3" t="s">
        <v>4220</v>
      </c>
      <c r="G13" s="3" t="s">
        <v>4221</v>
      </c>
      <c r="H13" s="3" t="s">
        <v>4222</v>
      </c>
      <c r="I13" s="7" t="s">
        <v>1042</v>
      </c>
      <c r="J13" s="3"/>
      <c r="K13" s="3"/>
    </row>
    <row r="14" spans="1:11" ht="15">
      <c r="B14" s="3" t="s">
        <v>1165</v>
      </c>
      <c r="C14" s="3" t="s">
        <v>20615</v>
      </c>
      <c r="D14" s="3" t="s">
        <v>1038</v>
      </c>
      <c r="E14" s="7"/>
      <c r="F14" s="3" t="s">
        <v>3261</v>
      </c>
      <c r="G14" s="3" t="s">
        <v>3262</v>
      </c>
      <c r="H14" s="3" t="s">
        <v>4230</v>
      </c>
      <c r="I14" s="7" t="s">
        <v>1049</v>
      </c>
      <c r="J14" s="3"/>
      <c r="K14" s="3"/>
    </row>
    <row r="15" spans="1:11" ht="15">
      <c r="B15" s="3" t="s">
        <v>1877</v>
      </c>
      <c r="C15" s="3" t="s">
        <v>20616</v>
      </c>
      <c r="D15" s="3" t="s">
        <v>1038</v>
      </c>
      <c r="E15" s="7"/>
      <c r="F15" s="3" t="s">
        <v>3258</v>
      </c>
      <c r="G15" s="3" t="s">
        <v>3259</v>
      </c>
      <c r="H15" s="3" t="s">
        <v>4232</v>
      </c>
      <c r="I15" s="7" t="s">
        <v>1049</v>
      </c>
      <c r="J15" s="3"/>
      <c r="K15" s="3"/>
    </row>
    <row r="16" spans="1:11" ht="15">
      <c r="B16" s="3" t="s">
        <v>1161</v>
      </c>
      <c r="C16" s="3" t="s">
        <v>20617</v>
      </c>
      <c r="D16" s="3" t="s">
        <v>1573</v>
      </c>
      <c r="E16" s="7"/>
      <c r="F16" s="3" t="s">
        <v>4402</v>
      </c>
      <c r="G16" s="3" t="s">
        <v>4684</v>
      </c>
      <c r="H16" s="3" t="s">
        <v>4685</v>
      </c>
      <c r="I16" s="7" t="s">
        <v>1049</v>
      </c>
      <c r="J16" s="3"/>
      <c r="K16" s="3"/>
    </row>
    <row r="17" spans="2:11" ht="15">
      <c r="B17" s="3" t="s">
        <v>1882</v>
      </c>
      <c r="C17" s="3" t="s">
        <v>20618</v>
      </c>
      <c r="D17" s="3" t="s">
        <v>1038</v>
      </c>
      <c r="E17" s="7"/>
      <c r="F17" s="3" t="s">
        <v>4303</v>
      </c>
      <c r="G17" s="3" t="s">
        <v>15337</v>
      </c>
      <c r="H17" s="3" t="s">
        <v>15337</v>
      </c>
      <c r="I17" s="7" t="s">
        <v>1049</v>
      </c>
      <c r="J17" s="3"/>
      <c r="K17" s="3"/>
    </row>
    <row r="18" spans="2:11" ht="15">
      <c r="B18" s="3" t="s">
        <v>1582</v>
      </c>
      <c r="C18" s="3" t="s">
        <v>20619</v>
      </c>
      <c r="D18" s="3" t="s">
        <v>1038</v>
      </c>
      <c r="E18" s="7"/>
      <c r="F18" s="3" t="s">
        <v>4307</v>
      </c>
      <c r="G18" s="3" t="s">
        <v>20620</v>
      </c>
      <c r="H18" s="3" t="s">
        <v>20620</v>
      </c>
      <c r="I18" s="7" t="s">
        <v>1054</v>
      </c>
      <c r="J18" s="3"/>
      <c r="K18" s="3"/>
    </row>
    <row r="19" spans="2:11" ht="15">
      <c r="B19" s="3" t="s">
        <v>1886</v>
      </c>
      <c r="C19" s="3" t="s">
        <v>20621</v>
      </c>
      <c r="D19" s="3" t="s">
        <v>1038</v>
      </c>
      <c r="E19" s="7"/>
      <c r="F19" s="3" t="s">
        <v>20622</v>
      </c>
      <c r="G19" s="3" t="s">
        <v>4314</v>
      </c>
      <c r="H19" s="3" t="s">
        <v>4314</v>
      </c>
      <c r="I19" s="7" t="s">
        <v>1054</v>
      </c>
      <c r="J19" s="3"/>
      <c r="K19" s="3"/>
    </row>
    <row r="20" spans="2:11" ht="15">
      <c r="B20" s="3" t="s">
        <v>1890</v>
      </c>
      <c r="C20" s="3" t="s">
        <v>20623</v>
      </c>
      <c r="D20" s="3" t="s">
        <v>1038</v>
      </c>
      <c r="E20" s="7"/>
      <c r="F20" s="3" t="s">
        <v>20624</v>
      </c>
      <c r="G20" s="3" t="s">
        <v>4317</v>
      </c>
      <c r="H20" s="3" t="s">
        <v>4317</v>
      </c>
      <c r="I20" s="7" t="s">
        <v>1042</v>
      </c>
      <c r="J20" s="3"/>
      <c r="K20" s="3"/>
    </row>
    <row r="21" spans="2:11" ht="15">
      <c r="B21" s="3" t="s">
        <v>1619</v>
      </c>
      <c r="C21" s="3" t="s">
        <v>20625</v>
      </c>
      <c r="D21" s="3" t="s">
        <v>1038</v>
      </c>
      <c r="E21" s="7"/>
      <c r="F21" s="3" t="s">
        <v>20626</v>
      </c>
      <c r="G21" s="3" t="s">
        <v>4445</v>
      </c>
      <c r="H21" s="3" t="s">
        <v>4445</v>
      </c>
      <c r="I21" s="7" t="s">
        <v>1042</v>
      </c>
      <c r="J21" s="3"/>
      <c r="K21" s="3"/>
    </row>
    <row r="22" spans="2:11" ht="15">
      <c r="B22" s="3" t="s">
        <v>1895</v>
      </c>
      <c r="C22" s="3" t="s">
        <v>20627</v>
      </c>
      <c r="D22" s="3" t="s">
        <v>1038</v>
      </c>
      <c r="E22" s="7"/>
      <c r="F22" s="3" t="s">
        <v>20628</v>
      </c>
      <c r="G22" s="3" t="s">
        <v>4448</v>
      </c>
      <c r="H22" s="3" t="s">
        <v>4448</v>
      </c>
      <c r="I22" s="7" t="s">
        <v>1042</v>
      </c>
      <c r="J22" s="3"/>
      <c r="K22" s="3"/>
    </row>
    <row r="23" spans="2:11" ht="15">
      <c r="B23" s="3" t="s">
        <v>1588</v>
      </c>
      <c r="C23" s="3" t="s">
        <v>20629</v>
      </c>
      <c r="D23" s="3" t="s">
        <v>1038</v>
      </c>
      <c r="E23" s="7"/>
      <c r="F23" s="3" t="s">
        <v>20630</v>
      </c>
      <c r="G23" s="3" t="s">
        <v>20631</v>
      </c>
      <c r="H23" s="3" t="s">
        <v>20631</v>
      </c>
      <c r="I23" s="7" t="s">
        <v>1042</v>
      </c>
      <c r="J23" s="3"/>
      <c r="K23" s="3"/>
    </row>
    <row r="24" spans="2:11" ht="15">
      <c r="B24" s="3" t="s">
        <v>1899</v>
      </c>
      <c r="C24" s="3" t="s">
        <v>20632</v>
      </c>
      <c r="D24" s="3" t="s">
        <v>1038</v>
      </c>
      <c r="E24" s="7"/>
      <c r="F24" s="3" t="s">
        <v>20633</v>
      </c>
      <c r="G24" s="3" t="s">
        <v>17932</v>
      </c>
      <c r="H24" s="3" t="s">
        <v>17932</v>
      </c>
      <c r="I24" s="7" t="s">
        <v>1099</v>
      </c>
      <c r="J24" s="3"/>
      <c r="K24" s="3"/>
    </row>
    <row r="25" spans="2:11" ht="15">
      <c r="B25" s="3" t="s">
        <v>1902</v>
      </c>
      <c r="C25" s="3" t="s">
        <v>20634</v>
      </c>
      <c r="D25" s="3" t="s">
        <v>1038</v>
      </c>
      <c r="E25" s="7"/>
      <c r="F25" s="3" t="s">
        <v>20635</v>
      </c>
      <c r="G25" s="3" t="s">
        <v>20636</v>
      </c>
      <c r="H25" s="3" t="s">
        <v>20636</v>
      </c>
      <c r="I25" s="7" t="s">
        <v>1099</v>
      </c>
      <c r="J25" s="3"/>
      <c r="K25" s="3"/>
    </row>
    <row r="26" spans="2:11" ht="15">
      <c r="B26" s="3" t="s">
        <v>1146</v>
      </c>
      <c r="C26" s="3" t="s">
        <v>20637</v>
      </c>
      <c r="D26" s="3" t="s">
        <v>1038</v>
      </c>
      <c r="E26" s="7"/>
      <c r="F26" s="3" t="s">
        <v>20638</v>
      </c>
      <c r="G26" s="3" t="s">
        <v>20639</v>
      </c>
      <c r="H26" s="3" t="s">
        <v>20639</v>
      </c>
      <c r="I26" s="7" t="s">
        <v>1099</v>
      </c>
      <c r="J26" s="3"/>
      <c r="K26" s="3"/>
    </row>
    <row r="27" spans="2:11" ht="15">
      <c r="B27" s="3" t="s">
        <v>1906</v>
      </c>
      <c r="C27" s="3" t="s">
        <v>20640</v>
      </c>
      <c r="D27" s="3" t="s">
        <v>1038</v>
      </c>
      <c r="E27" s="7"/>
      <c r="F27" s="3" t="s">
        <v>20641</v>
      </c>
      <c r="G27" s="3" t="s">
        <v>20642</v>
      </c>
      <c r="H27" s="3" t="s">
        <v>20642</v>
      </c>
      <c r="I27" s="7" t="s">
        <v>1099</v>
      </c>
      <c r="J27" s="3"/>
      <c r="K27" s="3"/>
    </row>
    <row r="28" spans="2:11" ht="15">
      <c r="B28" s="3" t="s">
        <v>1909</v>
      </c>
      <c r="C28" s="3" t="s">
        <v>20643</v>
      </c>
      <c r="D28" s="3" t="s">
        <v>1038</v>
      </c>
      <c r="E28" s="7"/>
      <c r="F28" s="3" t="s">
        <v>1646</v>
      </c>
      <c r="G28" s="3" t="s">
        <v>1647</v>
      </c>
      <c r="H28" s="3" t="s">
        <v>1647</v>
      </c>
      <c r="I28" s="7" t="s">
        <v>1049</v>
      </c>
      <c r="J28" s="3"/>
      <c r="K28" s="3"/>
    </row>
    <row r="29" spans="2:11" ht="15">
      <c r="B29" s="3" t="s">
        <v>1301</v>
      </c>
      <c r="C29" s="3" t="s">
        <v>20644</v>
      </c>
      <c r="D29" s="3" t="s">
        <v>1573</v>
      </c>
      <c r="E29" s="7"/>
      <c r="F29" s="3" t="s">
        <v>1615</v>
      </c>
      <c r="G29" s="3" t="s">
        <v>1616</v>
      </c>
      <c r="H29" s="3" t="s">
        <v>1616</v>
      </c>
      <c r="I29" s="7"/>
      <c r="J29" s="3"/>
      <c r="K29" s="3"/>
    </row>
    <row r="30" spans="2:11" ht="15">
      <c r="B30" s="3" t="s">
        <v>1912</v>
      </c>
      <c r="C30" s="3" t="s">
        <v>20645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/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9"/>
  <dimension ref="A1:K116"/>
  <sheetViews>
    <sheetView workbookViewId="0"/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20646</v>
      </c>
      <c r="D4" s="4" t="s">
        <v>1019</v>
      </c>
      <c r="E4" s="3" t="s">
        <v>699</v>
      </c>
    </row>
    <row r="5" spans="1:11" ht="16">
      <c r="B5" s="4" t="s">
        <v>1020</v>
      </c>
      <c r="C5" s="13" t="s">
        <v>702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1038</v>
      </c>
      <c r="F6" s="5" t="s">
        <v>1025</v>
      </c>
      <c r="G6" s="3" t="s">
        <v>700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20647</v>
      </c>
      <c r="D9" s="3" t="s">
        <v>1038</v>
      </c>
      <c r="E9" s="7"/>
      <c r="F9" s="3" t="s">
        <v>20648</v>
      </c>
      <c r="G9" s="3" t="s">
        <v>20649</v>
      </c>
      <c r="H9" s="3" t="s">
        <v>20650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20651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/>
    </row>
    <row r="11" spans="1:11" ht="15">
      <c r="B11" s="3" t="s">
        <v>1050</v>
      </c>
      <c r="C11" s="3" t="s">
        <v>20652</v>
      </c>
      <c r="D11" s="3" t="s">
        <v>1038</v>
      </c>
      <c r="E11" s="7"/>
      <c r="F11" s="3" t="s">
        <v>1953</v>
      </c>
      <c r="G11" s="3" t="s">
        <v>1954</v>
      </c>
      <c r="H11" s="3" t="s">
        <v>1955</v>
      </c>
      <c r="I11" s="7" t="s">
        <v>1042</v>
      </c>
      <c r="J11" s="3" t="s">
        <v>1043</v>
      </c>
      <c r="K11" s="3"/>
    </row>
    <row r="12" spans="1:11" ht="15">
      <c r="B12" s="3" t="s">
        <v>1055</v>
      </c>
      <c r="C12" s="3" t="s">
        <v>20653</v>
      </c>
      <c r="D12" s="3" t="s">
        <v>1038</v>
      </c>
      <c r="E12" s="7"/>
      <c r="F12" s="3" t="s">
        <v>20654</v>
      </c>
      <c r="G12" s="3" t="s">
        <v>20655</v>
      </c>
      <c r="H12" s="3" t="s">
        <v>20656</v>
      </c>
      <c r="I12" s="7" t="s">
        <v>1042</v>
      </c>
      <c r="J12" s="3" t="s">
        <v>1043</v>
      </c>
      <c r="K12" s="3" t="s">
        <v>1043</v>
      </c>
    </row>
    <row r="13" spans="1:11" ht="15">
      <c r="B13" s="3" t="s">
        <v>1872</v>
      </c>
      <c r="C13" s="3" t="s">
        <v>20657</v>
      </c>
      <c r="D13" s="3" t="s">
        <v>1038</v>
      </c>
      <c r="E13" s="7"/>
      <c r="F13" s="3" t="s">
        <v>3049</v>
      </c>
      <c r="G13" s="3" t="s">
        <v>20658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20659</v>
      </c>
      <c r="D14" s="3" t="s">
        <v>1038</v>
      </c>
      <c r="E14" s="7"/>
      <c r="F14" s="3" t="s">
        <v>12020</v>
      </c>
      <c r="G14" s="3" t="s">
        <v>3715</v>
      </c>
      <c r="H14" s="3" t="s">
        <v>1098</v>
      </c>
      <c r="I14" s="7" t="s">
        <v>1049</v>
      </c>
      <c r="J14" s="3"/>
      <c r="K14" s="3"/>
    </row>
    <row r="15" spans="1:11" ht="15">
      <c r="B15" s="3" t="s">
        <v>1877</v>
      </c>
      <c r="C15" s="3" t="s">
        <v>20660</v>
      </c>
      <c r="D15" s="3" t="s">
        <v>1038</v>
      </c>
      <c r="E15" s="7"/>
      <c r="F15" s="3" t="s">
        <v>8781</v>
      </c>
      <c r="G15" s="3" t="s">
        <v>17570</v>
      </c>
      <c r="H15" s="3" t="s">
        <v>1098</v>
      </c>
      <c r="I15" s="7" t="s">
        <v>1049</v>
      </c>
      <c r="J15" s="3"/>
      <c r="K15" s="3"/>
    </row>
    <row r="16" spans="1:11" ht="15">
      <c r="B16" s="3" t="s">
        <v>1161</v>
      </c>
      <c r="C16" s="3" t="s">
        <v>20661</v>
      </c>
      <c r="D16" s="3" t="s">
        <v>1038</v>
      </c>
      <c r="E16" s="7"/>
      <c r="F16" s="3" t="s">
        <v>1727</v>
      </c>
      <c r="G16" s="3" t="s">
        <v>1129</v>
      </c>
      <c r="H16" s="3" t="s">
        <v>1098</v>
      </c>
      <c r="I16" s="7" t="s">
        <v>1049</v>
      </c>
      <c r="J16" s="3"/>
      <c r="K16" s="3"/>
    </row>
    <row r="17" spans="2:11" ht="15">
      <c r="B17" s="3" t="s">
        <v>1882</v>
      </c>
      <c r="C17" s="3" t="s">
        <v>20662</v>
      </c>
      <c r="D17" s="3" t="s">
        <v>1038</v>
      </c>
      <c r="E17" s="7"/>
      <c r="F17" s="3" t="s">
        <v>20663</v>
      </c>
      <c r="G17" s="3" t="s">
        <v>1053</v>
      </c>
      <c r="H17" s="3" t="s">
        <v>1098</v>
      </c>
      <c r="I17" s="7" t="s">
        <v>1049</v>
      </c>
      <c r="J17" s="3"/>
      <c r="K17" s="3"/>
    </row>
    <row r="18" spans="2:11" ht="15">
      <c r="B18" s="3" t="s">
        <v>1582</v>
      </c>
      <c r="C18" s="3" t="s">
        <v>20664</v>
      </c>
      <c r="D18" s="3" t="s">
        <v>1038</v>
      </c>
      <c r="E18" s="7"/>
      <c r="F18" s="3" t="s">
        <v>1637</v>
      </c>
      <c r="G18" s="3" t="s">
        <v>1628</v>
      </c>
      <c r="H18" s="3" t="s">
        <v>1098</v>
      </c>
      <c r="I18" s="7" t="s">
        <v>1049</v>
      </c>
      <c r="J18" s="3"/>
      <c r="K18" s="3"/>
    </row>
    <row r="19" spans="2:11" ht="15">
      <c r="B19" s="3" t="s">
        <v>1886</v>
      </c>
      <c r="C19" s="3" t="s">
        <v>20665</v>
      </c>
      <c r="D19" s="3" t="s">
        <v>1038</v>
      </c>
      <c r="E19" s="7"/>
      <c r="F19" s="3" t="s">
        <v>3667</v>
      </c>
      <c r="G19" s="3" t="s">
        <v>3668</v>
      </c>
      <c r="H19" s="3" t="s">
        <v>1098</v>
      </c>
      <c r="I19" s="7" t="s">
        <v>1049</v>
      </c>
      <c r="J19" s="3"/>
      <c r="K19" s="3"/>
    </row>
    <row r="20" spans="2:11" ht="15">
      <c r="B20" s="3" t="s">
        <v>1890</v>
      </c>
      <c r="C20" s="3" t="s">
        <v>20666</v>
      </c>
      <c r="D20" s="3" t="s">
        <v>1038</v>
      </c>
      <c r="E20" s="7"/>
      <c r="F20" s="3" t="s">
        <v>20667</v>
      </c>
      <c r="G20" s="3" t="s">
        <v>20668</v>
      </c>
      <c r="H20" s="3" t="s">
        <v>1098</v>
      </c>
      <c r="I20" s="7" t="s">
        <v>1049</v>
      </c>
      <c r="J20" s="3"/>
      <c r="K20" s="3"/>
    </row>
    <row r="21" spans="2:11" ht="15">
      <c r="B21" s="3" t="s">
        <v>1619</v>
      </c>
      <c r="C21" s="3" t="s">
        <v>20669</v>
      </c>
      <c r="D21" s="3" t="s">
        <v>1038</v>
      </c>
      <c r="E21" s="7"/>
      <c r="F21" s="3" t="s">
        <v>1469</v>
      </c>
      <c r="G21" s="3" t="s">
        <v>1461</v>
      </c>
      <c r="H21" s="3" t="s">
        <v>1098</v>
      </c>
      <c r="I21" s="7" t="s">
        <v>1049</v>
      </c>
      <c r="J21" s="3"/>
      <c r="K21" s="3"/>
    </row>
    <row r="22" spans="2:11" ht="15">
      <c r="B22" s="3" t="s">
        <v>1895</v>
      </c>
      <c r="C22" s="3" t="s">
        <v>20670</v>
      </c>
      <c r="D22" s="3" t="s">
        <v>1038</v>
      </c>
      <c r="E22" s="7"/>
      <c r="F22" s="3" t="s">
        <v>20671</v>
      </c>
      <c r="G22" s="3" t="s">
        <v>20672</v>
      </c>
      <c r="H22" s="3" t="s">
        <v>1098</v>
      </c>
      <c r="I22" s="7" t="s">
        <v>1049</v>
      </c>
      <c r="J22" s="3"/>
      <c r="K22" s="3"/>
    </row>
    <row r="23" spans="2:11" ht="15">
      <c r="B23" s="3" t="s">
        <v>1588</v>
      </c>
      <c r="C23" s="3" t="s">
        <v>20673</v>
      </c>
      <c r="D23" s="3" t="s">
        <v>1038</v>
      </c>
      <c r="E23" s="7"/>
      <c r="F23" s="3" t="s">
        <v>20674</v>
      </c>
      <c r="G23" s="3" t="s">
        <v>2903</v>
      </c>
      <c r="H23" s="3" t="s">
        <v>1098</v>
      </c>
      <c r="I23" s="7" t="s">
        <v>1049</v>
      </c>
      <c r="J23" s="3"/>
      <c r="K23" s="3"/>
    </row>
    <row r="24" spans="2:11" ht="15">
      <c r="B24" s="3" t="s">
        <v>1899</v>
      </c>
      <c r="C24" s="3" t="s">
        <v>20675</v>
      </c>
      <c r="D24" s="3" t="s">
        <v>1038</v>
      </c>
      <c r="E24" s="7"/>
      <c r="F24" s="3" t="s">
        <v>20676</v>
      </c>
      <c r="G24" s="3" t="s">
        <v>20677</v>
      </c>
      <c r="H24" s="3" t="s">
        <v>1098</v>
      </c>
      <c r="I24" s="7" t="s">
        <v>1049</v>
      </c>
      <c r="J24" s="3"/>
      <c r="K24" s="3"/>
    </row>
    <row r="25" spans="2:11" ht="15">
      <c r="B25" s="3" t="s">
        <v>1902</v>
      </c>
      <c r="C25" s="3" t="s">
        <v>20678</v>
      </c>
      <c r="D25" s="3" t="s">
        <v>1038</v>
      </c>
      <c r="E25" s="7"/>
      <c r="F25" s="3" t="s">
        <v>17561</v>
      </c>
      <c r="G25" s="3" t="s">
        <v>20679</v>
      </c>
      <c r="H25" s="3" t="s">
        <v>1098</v>
      </c>
      <c r="I25" s="7" t="s">
        <v>1049</v>
      </c>
      <c r="J25" s="3"/>
      <c r="K25" s="3"/>
    </row>
    <row r="26" spans="2:11" ht="15">
      <c r="B26" s="3" t="s">
        <v>1146</v>
      </c>
      <c r="C26" s="3" t="s">
        <v>20680</v>
      </c>
      <c r="D26" s="3" t="s">
        <v>1038</v>
      </c>
      <c r="E26" s="7"/>
      <c r="F26" s="3" t="s">
        <v>20681</v>
      </c>
      <c r="G26" s="3" t="s">
        <v>1733</v>
      </c>
      <c r="H26" s="3" t="s">
        <v>1098</v>
      </c>
      <c r="I26" s="7" t="s">
        <v>1049</v>
      </c>
      <c r="J26" s="3"/>
      <c r="K26" s="3"/>
    </row>
    <row r="27" spans="2:11" ht="15">
      <c r="B27" s="3" t="s">
        <v>1906</v>
      </c>
      <c r="C27" s="3" t="s">
        <v>20682</v>
      </c>
      <c r="D27" s="3" t="s">
        <v>1038</v>
      </c>
      <c r="E27" s="7"/>
      <c r="F27" s="3" t="s">
        <v>20683</v>
      </c>
      <c r="G27" s="3" t="s">
        <v>20684</v>
      </c>
      <c r="H27" s="3" t="s">
        <v>1098</v>
      </c>
      <c r="I27" s="7" t="s">
        <v>1049</v>
      </c>
      <c r="J27" s="3"/>
      <c r="K27" s="3"/>
    </row>
    <row r="28" spans="2:11" ht="15">
      <c r="B28" s="3" t="s">
        <v>1909</v>
      </c>
      <c r="C28" s="3" t="s">
        <v>20685</v>
      </c>
      <c r="D28" s="3" t="s">
        <v>1038</v>
      </c>
      <c r="E28" s="7"/>
      <c r="F28" s="3" t="s">
        <v>20686</v>
      </c>
      <c r="G28" s="3" t="s">
        <v>20687</v>
      </c>
      <c r="H28" s="3" t="s">
        <v>1098</v>
      </c>
      <c r="I28" s="7" t="s">
        <v>1049</v>
      </c>
      <c r="J28" s="3"/>
      <c r="K28" s="3"/>
    </row>
    <row r="29" spans="2:11" ht="15">
      <c r="B29" s="3" t="s">
        <v>1301</v>
      </c>
      <c r="C29" s="3" t="s">
        <v>20688</v>
      </c>
      <c r="D29" s="3" t="s">
        <v>1038</v>
      </c>
      <c r="E29" s="7"/>
      <c r="F29" s="3" t="s">
        <v>1713</v>
      </c>
      <c r="G29" s="3" t="s">
        <v>1714</v>
      </c>
      <c r="H29" s="3" t="s">
        <v>1098</v>
      </c>
      <c r="I29" s="7" t="s">
        <v>1049</v>
      </c>
      <c r="J29" s="3"/>
      <c r="K29" s="3"/>
    </row>
    <row r="30" spans="2:11" ht="15">
      <c r="B30" s="3" t="s">
        <v>1912</v>
      </c>
      <c r="C30" s="3" t="s">
        <v>20689</v>
      </c>
      <c r="D30" s="3" t="s">
        <v>1038</v>
      </c>
      <c r="E30" s="7"/>
      <c r="F30" s="3" t="s">
        <v>1418</v>
      </c>
      <c r="G30" s="3" t="s">
        <v>1419</v>
      </c>
      <c r="H30" s="3" t="s">
        <v>1098</v>
      </c>
      <c r="I30" s="7" t="s">
        <v>1049</v>
      </c>
      <c r="J30" s="3"/>
      <c r="K30" s="3"/>
    </row>
    <row r="31" spans="2:11" ht="15">
      <c r="B31" s="3" t="s">
        <v>1140</v>
      </c>
      <c r="C31" s="3" t="s">
        <v>20690</v>
      </c>
      <c r="D31" s="3" t="s">
        <v>1038</v>
      </c>
      <c r="E31" s="7"/>
      <c r="F31" s="3" t="s">
        <v>1426</v>
      </c>
      <c r="G31" s="3" t="s">
        <v>1427</v>
      </c>
      <c r="H31" s="3" t="s">
        <v>1098</v>
      </c>
      <c r="I31" s="7" t="s">
        <v>1049</v>
      </c>
      <c r="J31" s="3"/>
      <c r="K31" s="3"/>
    </row>
    <row r="32" spans="2:11" ht="15">
      <c r="B32" s="3" t="s">
        <v>1169</v>
      </c>
      <c r="C32" s="3" t="s">
        <v>20691</v>
      </c>
      <c r="D32" s="3" t="s">
        <v>1038</v>
      </c>
      <c r="E32" s="7"/>
      <c r="F32" s="3" t="s">
        <v>1445</v>
      </c>
      <c r="G32" s="3" t="s">
        <v>1919</v>
      </c>
      <c r="H32" s="3" t="s">
        <v>1098</v>
      </c>
      <c r="I32" s="7" t="s">
        <v>1049</v>
      </c>
      <c r="J32" s="3"/>
      <c r="K32" s="3"/>
    </row>
    <row r="33" spans="2:11" ht="15">
      <c r="B33" s="3" t="s">
        <v>1319</v>
      </c>
      <c r="C33" s="3" t="s">
        <v>20692</v>
      </c>
      <c r="D33" s="3" t="s">
        <v>1038</v>
      </c>
      <c r="E33" s="7"/>
      <c r="F33" s="3" t="s">
        <v>17199</v>
      </c>
      <c r="G33" s="3" t="s">
        <v>5564</v>
      </c>
      <c r="H33" s="3" t="s">
        <v>1098</v>
      </c>
      <c r="I33" s="7" t="s">
        <v>1049</v>
      </c>
      <c r="J33" s="3"/>
      <c r="K33" s="3"/>
    </row>
    <row r="34" spans="2:11" ht="15">
      <c r="B34" s="3" t="s">
        <v>1472</v>
      </c>
      <c r="C34" s="3" t="s">
        <v>20693</v>
      </c>
      <c r="D34" s="3" t="s">
        <v>1038</v>
      </c>
      <c r="E34" s="7"/>
      <c r="F34" s="3" t="s">
        <v>20694</v>
      </c>
      <c r="G34" s="3" t="s">
        <v>5519</v>
      </c>
      <c r="H34" s="3" t="s">
        <v>1098</v>
      </c>
      <c r="I34" s="7" t="s">
        <v>1049</v>
      </c>
      <c r="J34" s="3"/>
      <c r="K34" s="3"/>
    </row>
    <row r="35" spans="2:11" ht="15">
      <c r="B35" s="3" t="s">
        <v>1567</v>
      </c>
      <c r="C35" s="3" t="s">
        <v>20695</v>
      </c>
      <c r="D35" s="3" t="s">
        <v>1038</v>
      </c>
      <c r="E35" s="7"/>
      <c r="F35" s="3" t="s">
        <v>20696</v>
      </c>
      <c r="G35" s="3" t="s">
        <v>16748</v>
      </c>
      <c r="H35" s="3" t="s">
        <v>1098</v>
      </c>
      <c r="I35" s="7" t="s">
        <v>1049</v>
      </c>
      <c r="J35" s="3"/>
      <c r="K35" s="3"/>
    </row>
    <row r="36" spans="2:11" ht="15">
      <c r="B36" s="3" t="s">
        <v>1681</v>
      </c>
      <c r="C36" s="3" t="s">
        <v>20697</v>
      </c>
      <c r="D36" s="3" t="s">
        <v>1038</v>
      </c>
      <c r="E36" s="7"/>
      <c r="F36" s="3" t="s">
        <v>20698</v>
      </c>
      <c r="G36" s="3" t="s">
        <v>10801</v>
      </c>
      <c r="H36" s="3" t="s">
        <v>1098</v>
      </c>
      <c r="I36" s="7" t="s">
        <v>1049</v>
      </c>
      <c r="J36" s="3"/>
      <c r="K36" s="3"/>
    </row>
    <row r="37" spans="2:11" ht="15">
      <c r="B37" s="3" t="s">
        <v>1392</v>
      </c>
      <c r="C37" s="3" t="s">
        <v>20699</v>
      </c>
      <c r="D37" s="3" t="s">
        <v>1038</v>
      </c>
      <c r="E37" s="7"/>
      <c r="F37" s="3" t="s">
        <v>17567</v>
      </c>
      <c r="G37" s="3" t="s">
        <v>14913</v>
      </c>
      <c r="H37" s="3" t="s">
        <v>1098</v>
      </c>
      <c r="I37" s="7" t="s">
        <v>1049</v>
      </c>
      <c r="J37" s="3"/>
      <c r="K37" s="3"/>
    </row>
    <row r="38" spans="2:11" ht="15">
      <c r="B38" s="3" t="s">
        <v>1380</v>
      </c>
      <c r="C38" s="3" t="s">
        <v>20700</v>
      </c>
      <c r="D38" s="3" t="s">
        <v>1038</v>
      </c>
      <c r="E38" s="7"/>
      <c r="F38" s="3" t="s">
        <v>16755</v>
      </c>
      <c r="G38" s="3" t="s">
        <v>14916</v>
      </c>
      <c r="H38" s="3" t="s">
        <v>1098</v>
      </c>
      <c r="I38" s="7" t="s">
        <v>1049</v>
      </c>
      <c r="J38" s="3"/>
      <c r="K38" s="3"/>
    </row>
    <row r="39" spans="2:11" ht="15">
      <c r="B39" s="3" t="s">
        <v>1388</v>
      </c>
      <c r="C39" s="3" t="s">
        <v>20701</v>
      </c>
      <c r="D39" s="3" t="s">
        <v>1038</v>
      </c>
      <c r="E39" s="7"/>
      <c r="F39" s="3" t="s">
        <v>20702</v>
      </c>
      <c r="G39" s="3" t="s">
        <v>20703</v>
      </c>
      <c r="H39" s="3" t="s">
        <v>1098</v>
      </c>
      <c r="I39" s="7" t="s">
        <v>1049</v>
      </c>
      <c r="J39" s="3"/>
      <c r="K39" s="3"/>
    </row>
    <row r="40" spans="2:11" ht="15">
      <c r="B40" s="3" t="s">
        <v>1384</v>
      </c>
      <c r="C40" s="3" t="s">
        <v>20704</v>
      </c>
      <c r="D40" s="3" t="s">
        <v>1038</v>
      </c>
      <c r="E40" s="7"/>
      <c r="F40" s="3" t="s">
        <v>20705</v>
      </c>
      <c r="G40" s="3" t="s">
        <v>20706</v>
      </c>
      <c r="H40" s="3" t="s">
        <v>1098</v>
      </c>
      <c r="I40" s="7" t="s">
        <v>1049</v>
      </c>
      <c r="J40" s="3"/>
      <c r="K40" s="3"/>
    </row>
    <row r="41" spans="2:11" ht="15">
      <c r="B41" s="3" t="s">
        <v>1448</v>
      </c>
      <c r="C41" s="3" t="s">
        <v>20707</v>
      </c>
      <c r="D41" s="3" t="s">
        <v>1038</v>
      </c>
      <c r="E41" s="7"/>
      <c r="F41" s="3" t="s">
        <v>1646</v>
      </c>
      <c r="G41" s="3" t="s">
        <v>1647</v>
      </c>
      <c r="H41" s="3" t="s">
        <v>1098</v>
      </c>
      <c r="I41" s="7" t="s">
        <v>1049</v>
      </c>
      <c r="J41" s="3"/>
      <c r="K41" s="3"/>
    </row>
    <row r="42" spans="2:11" ht="15">
      <c r="B42" s="3" t="s">
        <v>1223</v>
      </c>
      <c r="C42" s="3" t="s">
        <v>20708</v>
      </c>
      <c r="D42" s="3" t="s">
        <v>1038</v>
      </c>
      <c r="E42" s="7"/>
      <c r="F42" s="3" t="s">
        <v>1615</v>
      </c>
      <c r="G42" s="3" t="s">
        <v>1616</v>
      </c>
      <c r="H42" s="3" t="s">
        <v>1098</v>
      </c>
      <c r="I42" s="7" t="s">
        <v>1049</v>
      </c>
      <c r="J42" s="3"/>
      <c r="K42" s="3"/>
    </row>
    <row r="43" spans="2:11" ht="15">
      <c r="B43" s="3" t="s">
        <v>1215</v>
      </c>
      <c r="C43" s="3" t="s">
        <v>20709</v>
      </c>
      <c r="D43" s="3" t="s">
        <v>1038</v>
      </c>
      <c r="E43" s="7"/>
      <c r="F43" s="3" t="s">
        <v>20710</v>
      </c>
      <c r="G43" s="3" t="s">
        <v>20711</v>
      </c>
      <c r="H43" s="3" t="s">
        <v>1098</v>
      </c>
      <c r="I43" s="7" t="s">
        <v>1049</v>
      </c>
      <c r="J43" s="3"/>
      <c r="K43" s="3"/>
    </row>
    <row r="44" spans="2:11" ht="15">
      <c r="B44" s="3" t="s">
        <v>1219</v>
      </c>
      <c r="C44" s="3" t="s">
        <v>20712</v>
      </c>
      <c r="D44" s="3" t="s">
        <v>1038</v>
      </c>
      <c r="E44" s="7"/>
      <c r="F44" s="3" t="s">
        <v>20713</v>
      </c>
      <c r="G44" s="3" t="s">
        <v>20714</v>
      </c>
      <c r="H44" s="3" t="s">
        <v>1098</v>
      </c>
      <c r="I44" s="7" t="s">
        <v>1049</v>
      </c>
      <c r="J44" s="3"/>
      <c r="K44" s="3"/>
    </row>
    <row r="45" spans="2:11" ht="15">
      <c r="B45" s="3" t="s">
        <v>1227</v>
      </c>
      <c r="C45" s="3" t="s">
        <v>20715</v>
      </c>
      <c r="D45" s="3" t="s">
        <v>1038</v>
      </c>
      <c r="E45" s="7"/>
      <c r="F45" s="3" t="s">
        <v>20716</v>
      </c>
      <c r="G45" s="3" t="s">
        <v>20717</v>
      </c>
      <c r="H45" s="3" t="s">
        <v>1098</v>
      </c>
      <c r="I45" s="7" t="s">
        <v>1049</v>
      </c>
      <c r="J45" s="3"/>
      <c r="K45" s="3"/>
    </row>
    <row r="46" spans="2:11" ht="15">
      <c r="B46" s="3" t="s">
        <v>1191</v>
      </c>
      <c r="C46" s="3" t="s">
        <v>20718</v>
      </c>
      <c r="D46" s="3" t="s">
        <v>1038</v>
      </c>
      <c r="E46" s="7"/>
      <c r="F46" s="3" t="s">
        <v>20719</v>
      </c>
      <c r="G46" s="3" t="s">
        <v>20720</v>
      </c>
      <c r="H46" s="3" t="s">
        <v>1098</v>
      </c>
      <c r="I46" s="7" t="s">
        <v>1049</v>
      </c>
      <c r="J46" s="3"/>
      <c r="K46" s="3"/>
    </row>
    <row r="47" spans="2:11" ht="15">
      <c r="B47" s="3" t="s">
        <v>1195</v>
      </c>
      <c r="C47" s="3" t="s">
        <v>20721</v>
      </c>
      <c r="D47" s="3" t="s">
        <v>1038</v>
      </c>
      <c r="E47" s="7"/>
      <c r="F47" s="3" t="s">
        <v>20722</v>
      </c>
      <c r="G47" s="3" t="s">
        <v>20723</v>
      </c>
      <c r="H47" s="3" t="s">
        <v>1098</v>
      </c>
      <c r="I47" s="7" t="s">
        <v>1049</v>
      </c>
      <c r="J47" s="3"/>
      <c r="K47" s="3"/>
    </row>
    <row r="48" spans="2:11" ht="15">
      <c r="B48" s="3" t="s">
        <v>1187</v>
      </c>
      <c r="C48" s="3" t="s">
        <v>20724</v>
      </c>
      <c r="D48" s="3" t="s">
        <v>1038</v>
      </c>
      <c r="E48" s="7"/>
      <c r="F48" s="3" t="s">
        <v>2487</v>
      </c>
      <c r="G48" s="3" t="s">
        <v>20725</v>
      </c>
      <c r="H48" s="3" t="s">
        <v>1098</v>
      </c>
      <c r="I48" s="7" t="s">
        <v>1049</v>
      </c>
      <c r="J48" s="3"/>
      <c r="K48" s="3"/>
    </row>
    <row r="49" spans="2:11" ht="15">
      <c r="B49" s="3" t="s">
        <v>1416</v>
      </c>
      <c r="C49" s="3" t="s">
        <v>20726</v>
      </c>
      <c r="D49" s="3" t="s">
        <v>1038</v>
      </c>
      <c r="E49" s="7"/>
      <c r="F49" s="3" t="s">
        <v>2491</v>
      </c>
      <c r="G49" s="3" t="s">
        <v>20727</v>
      </c>
      <c r="H49" s="3" t="s">
        <v>1098</v>
      </c>
      <c r="I49" s="7" t="s">
        <v>1049</v>
      </c>
      <c r="J49" s="3"/>
      <c r="K49" s="3"/>
    </row>
    <row r="50" spans="2:11" ht="15">
      <c r="B50" s="3" t="s">
        <v>1916</v>
      </c>
      <c r="C50" s="3" t="s">
        <v>20728</v>
      </c>
      <c r="D50" s="3" t="s">
        <v>1038</v>
      </c>
      <c r="E50" s="7"/>
      <c r="F50" s="3" t="s">
        <v>2494</v>
      </c>
      <c r="G50" s="3" t="s">
        <v>20729</v>
      </c>
      <c r="H50" s="3" t="s">
        <v>1098</v>
      </c>
      <c r="I50" s="7" t="s">
        <v>1049</v>
      </c>
      <c r="J50" s="3"/>
      <c r="K50" s="3"/>
    </row>
    <row r="51" spans="2:11" ht="15">
      <c r="B51" s="3" t="s">
        <v>1424</v>
      </c>
      <c r="C51" s="3" t="s">
        <v>20730</v>
      </c>
      <c r="D51" s="3" t="s">
        <v>1038</v>
      </c>
      <c r="E51" s="7"/>
      <c r="F51" s="3" t="s">
        <v>2498</v>
      </c>
      <c r="G51" s="3" t="s">
        <v>20731</v>
      </c>
      <c r="H51" s="3" t="s">
        <v>1098</v>
      </c>
      <c r="I51" s="7" t="s">
        <v>1049</v>
      </c>
      <c r="J51" s="3"/>
      <c r="K51" s="3"/>
    </row>
    <row r="52" spans="2:11" ht="15">
      <c r="B52" s="3" t="s">
        <v>1428</v>
      </c>
      <c r="C52" s="3" t="s">
        <v>20732</v>
      </c>
      <c r="D52" s="3" t="s">
        <v>1038</v>
      </c>
      <c r="E52" s="7"/>
      <c r="F52" s="3" t="s">
        <v>2503</v>
      </c>
      <c r="G52" s="3" t="s">
        <v>20733</v>
      </c>
      <c r="H52" s="3" t="s">
        <v>1098</v>
      </c>
      <c r="I52" s="7" t="s">
        <v>1049</v>
      </c>
      <c r="J52" s="3"/>
      <c r="K52" s="3"/>
    </row>
    <row r="53" spans="2:11" ht="15">
      <c r="B53" s="3" t="s">
        <v>1420</v>
      </c>
      <c r="C53" s="3" t="s">
        <v>20734</v>
      </c>
      <c r="D53" s="3" t="s">
        <v>1038</v>
      </c>
      <c r="E53" s="7"/>
      <c r="F53" s="3" t="s">
        <v>2507</v>
      </c>
      <c r="G53" s="3" t="s">
        <v>20735</v>
      </c>
      <c r="H53" s="3" t="s">
        <v>1098</v>
      </c>
      <c r="I53" s="7" t="s">
        <v>1049</v>
      </c>
      <c r="J53" s="3"/>
      <c r="K53" s="3"/>
    </row>
    <row r="54" spans="2:11" ht="15">
      <c r="B54" s="3" t="s">
        <v>1571</v>
      </c>
      <c r="C54" s="3" t="s">
        <v>20736</v>
      </c>
      <c r="D54" s="3" t="s">
        <v>1038</v>
      </c>
      <c r="E54" s="7"/>
      <c r="F54" s="3" t="s">
        <v>2510</v>
      </c>
      <c r="G54" s="3" t="s">
        <v>20737</v>
      </c>
      <c r="H54" s="3" t="s">
        <v>1098</v>
      </c>
      <c r="I54" s="7" t="s">
        <v>1049</v>
      </c>
      <c r="J54" s="3"/>
      <c r="K54" s="3"/>
    </row>
    <row r="55" spans="2:11" ht="15">
      <c r="B55" s="3" t="s">
        <v>1765</v>
      </c>
      <c r="C55" s="3" t="s">
        <v>20738</v>
      </c>
      <c r="D55" s="3" t="s">
        <v>1038</v>
      </c>
      <c r="E55" s="7"/>
      <c r="F55" s="3" t="s">
        <v>2513</v>
      </c>
      <c r="G55" s="3" t="s">
        <v>16748</v>
      </c>
      <c r="H55" s="3" t="s">
        <v>1098</v>
      </c>
      <c r="I55" s="7" t="s">
        <v>1049</v>
      </c>
      <c r="J55" s="3"/>
      <c r="K55" s="3"/>
    </row>
    <row r="56" spans="2:11" ht="15">
      <c r="B56" s="3" t="s">
        <v>1920</v>
      </c>
      <c r="C56" s="3" t="s">
        <v>20739</v>
      </c>
      <c r="D56" s="3" t="s">
        <v>1038</v>
      </c>
      <c r="E56" s="7"/>
      <c r="F56" s="3" t="s">
        <v>20740</v>
      </c>
      <c r="G56" s="3" t="s">
        <v>20741</v>
      </c>
      <c r="H56" s="3" t="s">
        <v>1098</v>
      </c>
      <c r="I56" s="7" t="s">
        <v>1049</v>
      </c>
      <c r="J56" s="3"/>
      <c r="K56" s="3"/>
    </row>
    <row r="57" spans="2:11" ht="15">
      <c r="B57" s="3" t="s">
        <v>1924</v>
      </c>
      <c r="C57" s="3" t="s">
        <v>20742</v>
      </c>
      <c r="D57" s="3" t="s">
        <v>1038</v>
      </c>
      <c r="E57" s="7"/>
      <c r="F57" s="3" t="s">
        <v>20743</v>
      </c>
      <c r="G57" s="3" t="s">
        <v>20744</v>
      </c>
      <c r="H57" s="3" t="s">
        <v>1098</v>
      </c>
      <c r="I57" s="7" t="s">
        <v>1049</v>
      </c>
      <c r="J57" s="3"/>
      <c r="K57" s="3"/>
    </row>
    <row r="58" spans="2:11" ht="15">
      <c r="B58" s="3" t="s">
        <v>1928</v>
      </c>
      <c r="C58" s="3" t="s">
        <v>20745</v>
      </c>
      <c r="D58" s="3" t="s">
        <v>1038</v>
      </c>
      <c r="E58" s="7"/>
      <c r="F58" s="3" t="s">
        <v>20746</v>
      </c>
      <c r="G58" s="3" t="s">
        <v>20747</v>
      </c>
      <c r="H58" s="3" t="s">
        <v>1098</v>
      </c>
      <c r="I58" s="7" t="s">
        <v>1049</v>
      </c>
      <c r="J58" s="3"/>
      <c r="K58" s="3"/>
    </row>
    <row r="59" spans="2:11" ht="15">
      <c r="B59" s="3" t="s">
        <v>1931</v>
      </c>
      <c r="C59" s="3" t="s">
        <v>20748</v>
      </c>
      <c r="D59" s="3" t="s">
        <v>1038</v>
      </c>
      <c r="E59" s="7"/>
      <c r="F59" s="3" t="s">
        <v>20749</v>
      </c>
      <c r="G59" s="3" t="s">
        <v>20750</v>
      </c>
      <c r="H59" s="3" t="s">
        <v>1098</v>
      </c>
      <c r="I59" s="7" t="s">
        <v>1049</v>
      </c>
      <c r="J59" s="3"/>
      <c r="K59" s="3"/>
    </row>
    <row r="60" spans="2:11" ht="15">
      <c r="B60" s="3" t="s">
        <v>1934</v>
      </c>
      <c r="C60" s="3" t="s">
        <v>20751</v>
      </c>
      <c r="D60" s="3" t="s">
        <v>1038</v>
      </c>
      <c r="E60" s="7"/>
      <c r="F60" s="3" t="s">
        <v>20752</v>
      </c>
      <c r="G60" s="3" t="s">
        <v>20753</v>
      </c>
      <c r="H60" s="3" t="s">
        <v>1098</v>
      </c>
      <c r="I60" s="7" t="s">
        <v>1049</v>
      </c>
      <c r="J60" s="3"/>
      <c r="K60" s="3"/>
    </row>
    <row r="61" spans="2:11" ht="15">
      <c r="B61" s="3" t="s">
        <v>1938</v>
      </c>
      <c r="C61" s="3" t="s">
        <v>20754</v>
      </c>
      <c r="D61" s="3" t="s">
        <v>1038</v>
      </c>
      <c r="E61" s="7"/>
      <c r="F61" s="3" t="s">
        <v>20755</v>
      </c>
      <c r="G61" s="3" t="s">
        <v>20756</v>
      </c>
      <c r="H61" s="3" t="s">
        <v>1098</v>
      </c>
      <c r="I61" s="7" t="s">
        <v>1049</v>
      </c>
      <c r="J61" s="3"/>
      <c r="K61" s="3"/>
    </row>
    <row r="62" spans="2:11" ht="15">
      <c r="B62" s="3" t="s">
        <v>1942</v>
      </c>
      <c r="C62" s="3" t="s">
        <v>20757</v>
      </c>
      <c r="D62" s="3" t="s">
        <v>1038</v>
      </c>
      <c r="E62" s="7"/>
      <c r="F62" s="3" t="s">
        <v>20758</v>
      </c>
      <c r="G62" s="3" t="s">
        <v>20759</v>
      </c>
      <c r="H62" s="3" t="s">
        <v>1098</v>
      </c>
      <c r="I62" s="7" t="s">
        <v>1049</v>
      </c>
      <c r="J62" s="3"/>
      <c r="K62" s="3"/>
    </row>
    <row r="63" spans="2:11" ht="15">
      <c r="B63" s="3" t="s">
        <v>1495</v>
      </c>
      <c r="C63" s="3" t="s">
        <v>20760</v>
      </c>
      <c r="D63" s="3" t="s">
        <v>1038</v>
      </c>
      <c r="E63" s="7"/>
      <c r="F63" s="3" t="s">
        <v>20761</v>
      </c>
      <c r="G63" s="3" t="s">
        <v>20762</v>
      </c>
      <c r="H63" s="3" t="s">
        <v>1098</v>
      </c>
      <c r="I63" s="7" t="s">
        <v>1049</v>
      </c>
      <c r="J63" s="3"/>
      <c r="K63" s="3"/>
    </row>
    <row r="64" spans="2:11" ht="15">
      <c r="B64" s="3" t="s">
        <v>1481</v>
      </c>
      <c r="C64" s="3" t="s">
        <v>20763</v>
      </c>
      <c r="D64" s="3" t="s">
        <v>1038</v>
      </c>
      <c r="E64" s="7"/>
      <c r="F64" s="3" t="s">
        <v>20764</v>
      </c>
      <c r="G64" s="3" t="s">
        <v>20765</v>
      </c>
      <c r="H64" s="3" t="s">
        <v>1098</v>
      </c>
      <c r="I64" s="7" t="s">
        <v>1049</v>
      </c>
      <c r="J64" s="3"/>
      <c r="K64" s="3"/>
    </row>
    <row r="65" spans="2:11" ht="15">
      <c r="B65" s="3" t="s">
        <v>1347</v>
      </c>
      <c r="C65" s="3" t="s">
        <v>20766</v>
      </c>
      <c r="D65" s="3" t="s">
        <v>1038</v>
      </c>
      <c r="E65" s="7"/>
      <c r="F65" s="3" t="s">
        <v>20767</v>
      </c>
      <c r="G65" s="3" t="s">
        <v>20768</v>
      </c>
      <c r="H65" s="3" t="s">
        <v>1098</v>
      </c>
      <c r="I65" s="7" t="s">
        <v>1049</v>
      </c>
      <c r="J65" s="3"/>
      <c r="K65" s="3"/>
    </row>
    <row r="66" spans="2:11" ht="15">
      <c r="B66" s="3" t="s">
        <v>1375</v>
      </c>
      <c r="C66" s="3" t="s">
        <v>20769</v>
      </c>
      <c r="D66" s="3" t="s">
        <v>1038</v>
      </c>
      <c r="E66" s="7"/>
      <c r="F66" s="3" t="s">
        <v>20770</v>
      </c>
      <c r="G66" s="3" t="s">
        <v>20771</v>
      </c>
      <c r="H66" s="3" t="s">
        <v>1098</v>
      </c>
      <c r="I66" s="7" t="s">
        <v>1049</v>
      </c>
      <c r="J66" s="3"/>
      <c r="K66" s="3"/>
    </row>
    <row r="67" spans="2:11" ht="15">
      <c r="B67" s="3" t="s">
        <v>1252</v>
      </c>
      <c r="C67" s="3" t="s">
        <v>20772</v>
      </c>
      <c r="D67" s="3" t="s">
        <v>1038</v>
      </c>
      <c r="E67" s="7"/>
      <c r="F67" s="3" t="s">
        <v>20773</v>
      </c>
      <c r="G67" s="3" t="s">
        <v>20774</v>
      </c>
      <c r="H67" s="3" t="s">
        <v>1098</v>
      </c>
      <c r="I67" s="7" t="s">
        <v>1049</v>
      </c>
      <c r="J67" s="3"/>
      <c r="K67" s="3"/>
    </row>
    <row r="68" spans="2:11" ht="15">
      <c r="B68" s="3" t="s">
        <v>1182</v>
      </c>
      <c r="C68" s="3" t="s">
        <v>20775</v>
      </c>
      <c r="D68" s="3" t="s">
        <v>1038</v>
      </c>
      <c r="E68" s="7"/>
      <c r="F68" s="3" t="s">
        <v>20776</v>
      </c>
      <c r="G68" s="3" t="s">
        <v>20777</v>
      </c>
      <c r="H68" s="3" t="s">
        <v>1098</v>
      </c>
      <c r="I68" s="7" t="s">
        <v>1049</v>
      </c>
      <c r="J68" s="3"/>
      <c r="K68" s="3"/>
    </row>
    <row r="69" spans="2:11" ht="15">
      <c r="B69" s="3" t="s">
        <v>1592</v>
      </c>
      <c r="C69" s="3" t="s">
        <v>20778</v>
      </c>
      <c r="D69" s="3" t="s">
        <v>1038</v>
      </c>
      <c r="E69" s="7"/>
      <c r="F69" s="3" t="s">
        <v>20779</v>
      </c>
      <c r="G69" s="3" t="s">
        <v>20780</v>
      </c>
      <c r="H69" s="3" t="s">
        <v>1098</v>
      </c>
      <c r="I69" s="7" t="s">
        <v>1049</v>
      </c>
      <c r="J69" s="3"/>
      <c r="K69" s="3"/>
    </row>
    <row r="70" spans="2:11" ht="15">
      <c r="B70" s="3" t="s">
        <v>1476</v>
      </c>
      <c r="C70" s="3" t="s">
        <v>20781</v>
      </c>
      <c r="D70" s="3" t="s">
        <v>1038</v>
      </c>
      <c r="E70" s="7"/>
      <c r="F70" s="3" t="s">
        <v>20782</v>
      </c>
      <c r="G70" s="3" t="s">
        <v>20783</v>
      </c>
      <c r="H70" s="3" t="s">
        <v>1098</v>
      </c>
      <c r="I70" s="7" t="s">
        <v>1049</v>
      </c>
      <c r="J70" s="3"/>
      <c r="K70" s="3"/>
    </row>
    <row r="71" spans="2:11" ht="15">
      <c r="B71" s="3" t="s">
        <v>1676</v>
      </c>
      <c r="C71" s="3" t="s">
        <v>20784</v>
      </c>
      <c r="D71" s="3" t="s">
        <v>1038</v>
      </c>
      <c r="E71" s="7"/>
      <c r="F71" s="3" t="s">
        <v>20785</v>
      </c>
      <c r="G71" s="3" t="s">
        <v>20786</v>
      </c>
      <c r="H71" s="3" t="s">
        <v>1098</v>
      </c>
      <c r="I71" s="7" t="s">
        <v>1049</v>
      </c>
      <c r="J71" s="3"/>
      <c r="K71" s="3"/>
    </row>
    <row r="72" spans="2:11" ht="15">
      <c r="B72" s="3" t="s">
        <v>1362</v>
      </c>
      <c r="C72" s="3" t="s">
        <v>20787</v>
      </c>
      <c r="D72" s="3" t="s">
        <v>1038</v>
      </c>
      <c r="E72" s="7"/>
      <c r="F72" s="3" t="s">
        <v>20788</v>
      </c>
      <c r="G72" s="3" t="s">
        <v>20789</v>
      </c>
      <c r="H72" s="3" t="s">
        <v>1098</v>
      </c>
      <c r="I72" s="7" t="s">
        <v>1049</v>
      </c>
      <c r="J72" s="3"/>
      <c r="K72" s="3"/>
    </row>
    <row r="73" spans="2:11" ht="15">
      <c r="B73" s="3" t="s">
        <v>1126</v>
      </c>
      <c r="C73" s="3" t="s">
        <v>20790</v>
      </c>
      <c r="D73" s="3" t="s">
        <v>1038</v>
      </c>
      <c r="E73" s="7"/>
      <c r="F73" s="3" t="s">
        <v>20791</v>
      </c>
      <c r="G73" s="3" t="s">
        <v>20792</v>
      </c>
      <c r="H73" s="3" t="s">
        <v>1098</v>
      </c>
      <c r="I73" s="7" t="s">
        <v>1049</v>
      </c>
      <c r="J73" s="3"/>
      <c r="K73" s="3"/>
    </row>
    <row r="74" spans="2:11" ht="15">
      <c r="B74" s="3" t="s">
        <v>1725</v>
      </c>
      <c r="C74" s="3" t="s">
        <v>20793</v>
      </c>
      <c r="D74" s="3" t="s">
        <v>1038</v>
      </c>
      <c r="E74" s="7"/>
      <c r="F74" s="3" t="s">
        <v>20794</v>
      </c>
      <c r="G74" s="3" t="s">
        <v>20795</v>
      </c>
      <c r="H74" s="3" t="s">
        <v>1098</v>
      </c>
      <c r="I74" s="7" t="s">
        <v>1049</v>
      </c>
      <c r="J74" s="3"/>
      <c r="K74" s="3"/>
    </row>
    <row r="75" spans="2:11" ht="15">
      <c r="B75" s="3" t="s">
        <v>1173</v>
      </c>
      <c r="C75" s="3" t="s">
        <v>20796</v>
      </c>
      <c r="D75" s="3" t="s">
        <v>1038</v>
      </c>
      <c r="E75" s="7"/>
      <c r="F75" s="3" t="s">
        <v>20797</v>
      </c>
      <c r="G75" s="3" t="s">
        <v>20798</v>
      </c>
      <c r="H75" s="3" t="s">
        <v>1098</v>
      </c>
      <c r="I75" s="7" t="s">
        <v>1049</v>
      </c>
      <c r="J75" s="3"/>
      <c r="K75" s="3"/>
    </row>
    <row r="76" spans="2:11" ht="15">
      <c r="B76" s="3" t="s">
        <v>1452</v>
      </c>
      <c r="C76" s="3" t="s">
        <v>20799</v>
      </c>
      <c r="D76" s="3" t="s">
        <v>1038</v>
      </c>
      <c r="E76" s="7"/>
      <c r="F76" s="3" t="s">
        <v>20800</v>
      </c>
      <c r="G76" s="3" t="s">
        <v>20801</v>
      </c>
      <c r="H76" s="3" t="s">
        <v>1098</v>
      </c>
      <c r="I76" s="7" t="s">
        <v>1049</v>
      </c>
      <c r="J76" s="3"/>
      <c r="K76" s="3"/>
    </row>
    <row r="77" spans="2:11" ht="15">
      <c r="B77" s="3" t="s">
        <v>1131</v>
      </c>
      <c r="C77" s="3" t="s">
        <v>20802</v>
      </c>
      <c r="D77" s="3" t="s">
        <v>1038</v>
      </c>
      <c r="E77" s="7"/>
      <c r="F77" s="3" t="s">
        <v>20803</v>
      </c>
      <c r="G77" s="3" t="s">
        <v>20804</v>
      </c>
      <c r="H77" s="3" t="s">
        <v>1098</v>
      </c>
      <c r="I77" s="7" t="s">
        <v>1049</v>
      </c>
      <c r="J77" s="3"/>
      <c r="K77" s="3"/>
    </row>
    <row r="78" spans="2:11" ht="15">
      <c r="B78" s="3" t="s">
        <v>1671</v>
      </c>
      <c r="C78" s="3" t="s">
        <v>20805</v>
      </c>
      <c r="D78" s="3" t="s">
        <v>1038</v>
      </c>
      <c r="E78" s="7"/>
      <c r="F78" s="3" t="s">
        <v>20806</v>
      </c>
      <c r="G78" s="3" t="s">
        <v>20807</v>
      </c>
      <c r="H78" s="3" t="s">
        <v>1098</v>
      </c>
      <c r="I78" s="7" t="s">
        <v>1049</v>
      </c>
      <c r="J78" s="3"/>
      <c r="K78" s="3"/>
    </row>
    <row r="79" spans="2:11" ht="15">
      <c r="B79" s="3" t="s">
        <v>1275</v>
      </c>
      <c r="C79" s="3" t="s">
        <v>20808</v>
      </c>
      <c r="D79" s="3" t="s">
        <v>1038</v>
      </c>
      <c r="E79" s="7"/>
      <c r="F79" s="3" t="s">
        <v>20809</v>
      </c>
      <c r="G79" s="3" t="s">
        <v>20810</v>
      </c>
      <c r="H79" s="3" t="s">
        <v>1098</v>
      </c>
      <c r="I79" s="7" t="s">
        <v>1049</v>
      </c>
      <c r="J79" s="3"/>
      <c r="K79" s="3"/>
    </row>
    <row r="80" spans="2:11" ht="15">
      <c r="B80" s="3" t="s">
        <v>1644</v>
      </c>
      <c r="C80" s="3" t="s">
        <v>20811</v>
      </c>
      <c r="D80" s="3" t="s">
        <v>1038</v>
      </c>
      <c r="E80" s="7"/>
      <c r="F80" s="3" t="s">
        <v>20812</v>
      </c>
      <c r="G80" s="3" t="s">
        <v>17586</v>
      </c>
      <c r="H80" s="3" t="s">
        <v>1098</v>
      </c>
      <c r="I80" s="7" t="s">
        <v>1049</v>
      </c>
      <c r="J80" s="3"/>
      <c r="K80" s="3"/>
    </row>
    <row r="81" spans="2:11" ht="15">
      <c r="B81" s="3" t="s">
        <v>1613</v>
      </c>
      <c r="C81" s="3" t="s">
        <v>20813</v>
      </c>
      <c r="D81" s="3" t="s">
        <v>1038</v>
      </c>
      <c r="E81" s="7"/>
      <c r="F81" s="3" t="s">
        <v>20814</v>
      </c>
      <c r="G81" s="3" t="s">
        <v>20815</v>
      </c>
      <c r="H81" s="3" t="s">
        <v>1098</v>
      </c>
      <c r="I81" s="7" t="s">
        <v>1049</v>
      </c>
      <c r="J81" s="3"/>
      <c r="K81" s="3"/>
    </row>
    <row r="82" spans="2:11" ht="15">
      <c r="B82" s="3" t="s">
        <v>1624</v>
      </c>
      <c r="C82" s="3" t="s">
        <v>20816</v>
      </c>
      <c r="D82" s="3" t="s">
        <v>1038</v>
      </c>
      <c r="E82" s="7"/>
      <c r="F82" s="3" t="s">
        <v>20817</v>
      </c>
      <c r="G82" s="3" t="s">
        <v>20818</v>
      </c>
      <c r="H82" s="3" t="s">
        <v>1098</v>
      </c>
      <c r="I82" s="7" t="s">
        <v>1049</v>
      </c>
      <c r="J82" s="3"/>
      <c r="K82" s="3"/>
    </row>
    <row r="83" spans="2:11" ht="15">
      <c r="B83" s="3" t="s">
        <v>1635</v>
      </c>
      <c r="C83" s="3" t="s">
        <v>20819</v>
      </c>
      <c r="D83" s="3" t="s">
        <v>1038</v>
      </c>
      <c r="E83" s="7"/>
      <c r="F83" s="3" t="s">
        <v>20820</v>
      </c>
      <c r="G83" s="3" t="s">
        <v>20821</v>
      </c>
      <c r="H83" s="3" t="s">
        <v>1098</v>
      </c>
      <c r="I83" s="7" t="s">
        <v>1049</v>
      </c>
      <c r="J83" s="3"/>
      <c r="K83" s="3"/>
    </row>
    <row r="84" spans="2:11" ht="15">
      <c r="B84" s="3" t="s">
        <v>1658</v>
      </c>
      <c r="C84" s="3" t="s">
        <v>20822</v>
      </c>
      <c r="D84" s="3" t="s">
        <v>1038</v>
      </c>
      <c r="E84" s="7"/>
      <c r="F84" s="3" t="s">
        <v>20823</v>
      </c>
      <c r="G84" s="3" t="s">
        <v>20824</v>
      </c>
      <c r="H84" s="3" t="s">
        <v>1098</v>
      </c>
      <c r="I84" s="7" t="s">
        <v>1049</v>
      </c>
      <c r="J84" s="3"/>
      <c r="K84" s="3"/>
    </row>
    <row r="85" spans="2:11" ht="15">
      <c r="B85" s="3" t="s">
        <v>1517</v>
      </c>
      <c r="C85" s="3" t="s">
        <v>20825</v>
      </c>
      <c r="D85" s="3" t="s">
        <v>1038</v>
      </c>
      <c r="E85" s="7"/>
      <c r="F85" s="3" t="s">
        <v>20826</v>
      </c>
      <c r="G85" s="3" t="s">
        <v>20827</v>
      </c>
      <c r="H85" s="3" t="s">
        <v>1098</v>
      </c>
      <c r="I85" s="7" t="s">
        <v>1049</v>
      </c>
      <c r="J85" s="3"/>
      <c r="K85" s="3"/>
    </row>
    <row r="86" spans="2:11" ht="15">
      <c r="B86" s="3" t="s">
        <v>1552</v>
      </c>
      <c r="C86" s="3" t="s">
        <v>20828</v>
      </c>
      <c r="D86" s="3" t="s">
        <v>1038</v>
      </c>
      <c r="E86" s="7"/>
      <c r="F86" s="3" t="s">
        <v>20829</v>
      </c>
      <c r="G86" s="3" t="s">
        <v>20830</v>
      </c>
      <c r="H86" s="3" t="s">
        <v>1098</v>
      </c>
      <c r="I86" s="7" t="s">
        <v>1049</v>
      </c>
      <c r="J86" s="3"/>
      <c r="K86" s="3"/>
    </row>
    <row r="87" spans="2:11" ht="15">
      <c r="B87" s="3" t="s">
        <v>1537</v>
      </c>
      <c r="C87" s="3" t="s">
        <v>20831</v>
      </c>
      <c r="D87" s="3" t="s">
        <v>1038</v>
      </c>
      <c r="E87" s="7"/>
      <c r="F87" s="3" t="s">
        <v>20832</v>
      </c>
      <c r="G87" s="3" t="s">
        <v>20833</v>
      </c>
      <c r="H87" s="3" t="s">
        <v>1098</v>
      </c>
      <c r="I87" s="7" t="s">
        <v>1049</v>
      </c>
      <c r="J87" s="3"/>
      <c r="K87" s="3"/>
    </row>
    <row r="88" spans="2:11" ht="15">
      <c r="B88" s="3" t="s">
        <v>1522</v>
      </c>
      <c r="C88" s="3" t="s">
        <v>20834</v>
      </c>
      <c r="D88" s="3" t="s">
        <v>1038</v>
      </c>
      <c r="E88" s="7"/>
      <c r="F88" s="3" t="s">
        <v>20835</v>
      </c>
      <c r="G88" s="3" t="s">
        <v>20836</v>
      </c>
      <c r="H88" s="3" t="s">
        <v>1098</v>
      </c>
      <c r="I88" s="7" t="s">
        <v>1049</v>
      </c>
      <c r="J88" s="3"/>
      <c r="K88" s="3"/>
    </row>
    <row r="89" spans="2:11" ht="15">
      <c r="B89" s="3" t="s">
        <v>1285</v>
      </c>
      <c r="C89" s="3" t="s">
        <v>20837</v>
      </c>
      <c r="D89" s="3" t="s">
        <v>1038</v>
      </c>
      <c r="E89" s="7"/>
      <c r="F89" s="3" t="s">
        <v>20838</v>
      </c>
      <c r="G89" s="3" t="s">
        <v>20839</v>
      </c>
      <c r="H89" s="3" t="s">
        <v>1098</v>
      </c>
      <c r="I89" s="7" t="s">
        <v>1049</v>
      </c>
      <c r="J89" s="3"/>
      <c r="K89" s="3"/>
    </row>
    <row r="90" spans="2:11" ht="15">
      <c r="B90" s="3" t="s">
        <v>1508</v>
      </c>
      <c r="C90" s="3" t="s">
        <v>20840</v>
      </c>
      <c r="D90" s="3" t="s">
        <v>1038</v>
      </c>
      <c r="E90" s="7"/>
      <c r="F90" s="3" t="s">
        <v>20841</v>
      </c>
      <c r="G90" s="3" t="s">
        <v>20842</v>
      </c>
      <c r="H90" s="3" t="s">
        <v>1098</v>
      </c>
      <c r="I90" s="7" t="s">
        <v>1049</v>
      </c>
      <c r="J90" s="3"/>
      <c r="K90" s="3"/>
    </row>
    <row r="91" spans="2:11" ht="15">
      <c r="B91" s="3" t="s">
        <v>1210</v>
      </c>
      <c r="C91" s="3" t="s">
        <v>20843</v>
      </c>
      <c r="D91" s="3" t="s">
        <v>1038</v>
      </c>
      <c r="E91" s="7"/>
      <c r="F91" s="3" t="s">
        <v>20844</v>
      </c>
      <c r="G91" s="3" t="s">
        <v>20845</v>
      </c>
      <c r="H91" s="3" t="s">
        <v>1098</v>
      </c>
      <c r="I91" s="7" t="s">
        <v>1049</v>
      </c>
      <c r="J91" s="3"/>
      <c r="K91" s="3"/>
    </row>
    <row r="92" spans="2:11" ht="15">
      <c r="B92" s="3" t="s">
        <v>1467</v>
      </c>
      <c r="C92" s="3" t="s">
        <v>20846</v>
      </c>
      <c r="D92" s="3" t="s">
        <v>1038</v>
      </c>
      <c r="E92" s="7"/>
      <c r="F92" s="3" t="s">
        <v>20847</v>
      </c>
      <c r="G92" s="3" t="s">
        <v>20848</v>
      </c>
      <c r="H92" s="3" t="s">
        <v>1098</v>
      </c>
      <c r="I92" s="7" t="s">
        <v>1049</v>
      </c>
      <c r="J92" s="3"/>
      <c r="K92" s="3"/>
    </row>
    <row r="93" spans="2:11" ht="15">
      <c r="B93" s="3" t="s">
        <v>1352</v>
      </c>
      <c r="C93" s="3" t="s">
        <v>20849</v>
      </c>
      <c r="D93" s="3" t="s">
        <v>1038</v>
      </c>
      <c r="E93" s="7"/>
      <c r="F93" s="3" t="s">
        <v>20850</v>
      </c>
      <c r="G93" s="3" t="s">
        <v>20851</v>
      </c>
      <c r="H93" s="3" t="s">
        <v>1098</v>
      </c>
      <c r="I93" s="7" t="s">
        <v>1049</v>
      </c>
      <c r="J93" s="3"/>
      <c r="K93" s="3"/>
    </row>
    <row r="94" spans="2:11" ht="15">
      <c r="B94" s="3" t="s">
        <v>1437</v>
      </c>
      <c r="C94" s="3" t="s">
        <v>20852</v>
      </c>
      <c r="D94" s="3" t="s">
        <v>1573</v>
      </c>
      <c r="E94" s="7"/>
      <c r="F94" s="3" t="s">
        <v>20853</v>
      </c>
      <c r="G94" s="3" t="s">
        <v>20854</v>
      </c>
      <c r="H94" s="3" t="s">
        <v>1098</v>
      </c>
      <c r="I94" s="7" t="s">
        <v>1576</v>
      </c>
      <c r="J94" s="3"/>
      <c r="K94" s="3"/>
    </row>
    <row r="95" spans="2:11" ht="15">
      <c r="B95" s="3" t="s">
        <v>1443</v>
      </c>
      <c r="C95" s="3" t="s">
        <v>20855</v>
      </c>
      <c r="D95" s="3" t="s">
        <v>1573</v>
      </c>
      <c r="E95" s="7"/>
      <c r="F95" s="3" t="s">
        <v>2018</v>
      </c>
      <c r="G95" s="3" t="s">
        <v>2019</v>
      </c>
      <c r="H95" s="3" t="s">
        <v>1098</v>
      </c>
      <c r="I95" s="7" t="s">
        <v>1576</v>
      </c>
      <c r="J95" s="3"/>
      <c r="K95" s="3"/>
    </row>
    <row r="96" spans="2:11" ht="15">
      <c r="B96" s="3" t="s">
        <v>1064</v>
      </c>
      <c r="C96" s="3" t="s">
        <v>20856</v>
      </c>
      <c r="D96" s="3" t="s">
        <v>1038</v>
      </c>
      <c r="E96" s="7"/>
      <c r="F96" s="3" t="s">
        <v>20857</v>
      </c>
      <c r="G96" s="3" t="s">
        <v>20858</v>
      </c>
      <c r="H96" s="3" t="s">
        <v>1098</v>
      </c>
      <c r="I96" s="7" t="s">
        <v>1049</v>
      </c>
      <c r="J96" s="3"/>
      <c r="K96" s="3"/>
    </row>
    <row r="97" spans="2:11" ht="15">
      <c r="B97" s="3" t="s">
        <v>1071</v>
      </c>
      <c r="C97" s="3" t="s">
        <v>20859</v>
      </c>
      <c r="D97" s="3" t="s">
        <v>1038</v>
      </c>
      <c r="E97" s="7"/>
      <c r="F97" s="3" t="s">
        <v>4889</v>
      </c>
      <c r="G97" s="3" t="s">
        <v>5035</v>
      </c>
      <c r="H97" s="3" t="s">
        <v>1098</v>
      </c>
      <c r="I97" s="7" t="s">
        <v>1049</v>
      </c>
      <c r="J97" s="3"/>
      <c r="K97" s="3"/>
    </row>
    <row r="98" spans="2:11" ht="15">
      <c r="B98" s="3" t="s">
        <v>1082</v>
      </c>
      <c r="C98" s="3" t="s">
        <v>20860</v>
      </c>
      <c r="D98" s="3" t="s">
        <v>1038</v>
      </c>
      <c r="E98" s="7"/>
      <c r="F98" s="3" t="s">
        <v>20861</v>
      </c>
      <c r="G98" s="3" t="s">
        <v>20862</v>
      </c>
      <c r="H98" s="3" t="s">
        <v>1098</v>
      </c>
      <c r="I98" s="7" t="s">
        <v>1049</v>
      </c>
      <c r="J98" s="3"/>
      <c r="K98" s="3"/>
    </row>
    <row r="99" spans="2:11" ht="15">
      <c r="B99" s="3" t="s">
        <v>1088</v>
      </c>
      <c r="C99" s="3" t="s">
        <v>20863</v>
      </c>
      <c r="D99" s="3" t="s">
        <v>1038</v>
      </c>
      <c r="E99" s="7"/>
      <c r="F99" s="3" t="s">
        <v>20864</v>
      </c>
      <c r="G99" s="3" t="s">
        <v>20865</v>
      </c>
      <c r="H99" s="3" t="s">
        <v>1098</v>
      </c>
      <c r="I99" s="7" t="s">
        <v>1049</v>
      </c>
      <c r="J99" s="3"/>
      <c r="K99" s="3"/>
    </row>
    <row r="100" spans="2:11" ht="15">
      <c r="B100" s="3" t="s">
        <v>1741</v>
      </c>
      <c r="C100" s="3" t="s">
        <v>20866</v>
      </c>
      <c r="D100" s="3" t="s">
        <v>1038</v>
      </c>
      <c r="E100" s="7"/>
      <c r="F100" s="3" t="s">
        <v>20867</v>
      </c>
      <c r="G100" s="3" t="s">
        <v>20868</v>
      </c>
      <c r="H100" s="3" t="s">
        <v>1098</v>
      </c>
      <c r="I100" s="7" t="s">
        <v>1049</v>
      </c>
      <c r="J100" s="3"/>
      <c r="K100" s="3"/>
    </row>
    <row r="101" spans="2:11" ht="15">
      <c r="B101" s="3" t="s">
        <v>1755</v>
      </c>
      <c r="C101" s="3" t="s">
        <v>20869</v>
      </c>
      <c r="D101" s="3" t="s">
        <v>1038</v>
      </c>
      <c r="E101" s="7"/>
      <c r="F101" s="3" t="s">
        <v>20870</v>
      </c>
      <c r="G101" s="3" t="s">
        <v>20871</v>
      </c>
      <c r="H101" s="3" t="s">
        <v>1098</v>
      </c>
      <c r="I101" s="7" t="s">
        <v>1049</v>
      </c>
      <c r="J101" s="3"/>
      <c r="K101" s="3"/>
    </row>
    <row r="102" spans="2:11" ht="15">
      <c r="B102" s="3" t="s">
        <v>1711</v>
      </c>
      <c r="C102" s="3" t="s">
        <v>20872</v>
      </c>
      <c r="D102" s="3" t="s">
        <v>1038</v>
      </c>
      <c r="E102" s="7"/>
      <c r="F102" s="3" t="s">
        <v>20873</v>
      </c>
      <c r="G102" s="3" t="s">
        <v>20874</v>
      </c>
      <c r="H102" s="3" t="s">
        <v>1098</v>
      </c>
      <c r="I102" s="7" t="s">
        <v>1049</v>
      </c>
      <c r="J102" s="3"/>
      <c r="K102" s="3"/>
    </row>
    <row r="103" spans="2:11" ht="15">
      <c r="B103" s="3" t="s">
        <v>1110</v>
      </c>
      <c r="C103" s="3" t="s">
        <v>20875</v>
      </c>
      <c r="D103" s="3" t="s">
        <v>1573</v>
      </c>
      <c r="E103" s="7"/>
      <c r="F103" s="3" t="s">
        <v>2197</v>
      </c>
      <c r="G103" s="3" t="s">
        <v>2198</v>
      </c>
      <c r="H103" s="3" t="s">
        <v>1098</v>
      </c>
      <c r="I103" s="7" t="s">
        <v>1576</v>
      </c>
      <c r="J103" s="3"/>
      <c r="K103" s="3"/>
    </row>
    <row r="104" spans="2:11" ht="15">
      <c r="B104" s="3" t="s">
        <v>1597</v>
      </c>
      <c r="C104" s="3" t="s">
        <v>20876</v>
      </c>
      <c r="D104" s="3" t="s">
        <v>1038</v>
      </c>
      <c r="E104" s="7"/>
      <c r="F104" s="3" t="s">
        <v>20877</v>
      </c>
      <c r="G104" s="3" t="s">
        <v>20878</v>
      </c>
      <c r="H104" s="3" t="s">
        <v>1098</v>
      </c>
      <c r="I104" s="7" t="s">
        <v>1049</v>
      </c>
      <c r="J104" s="3"/>
      <c r="K104" s="3"/>
    </row>
    <row r="105" spans="2:11" ht="15">
      <c r="B105" s="3" t="s">
        <v>1335</v>
      </c>
      <c r="C105" s="3" t="s">
        <v>20879</v>
      </c>
      <c r="D105" s="3" t="s">
        <v>1038</v>
      </c>
      <c r="E105" s="7"/>
      <c r="F105" s="3" t="s">
        <v>20880</v>
      </c>
      <c r="G105" s="3" t="s">
        <v>20881</v>
      </c>
      <c r="H105" s="3" t="s">
        <v>1098</v>
      </c>
      <c r="I105" s="7" t="s">
        <v>1049</v>
      </c>
      <c r="J105" s="3"/>
      <c r="K105" s="3"/>
    </row>
    <row r="106" spans="2:11" ht="15">
      <c r="B106" s="3" t="s">
        <v>1367</v>
      </c>
      <c r="C106" s="3" t="s">
        <v>20882</v>
      </c>
      <c r="D106" s="3" t="s">
        <v>1038</v>
      </c>
      <c r="E106" s="7"/>
      <c r="F106" s="3" t="s">
        <v>20883</v>
      </c>
      <c r="G106" s="3" t="s">
        <v>20884</v>
      </c>
      <c r="H106" s="3" t="s">
        <v>1098</v>
      </c>
      <c r="I106" s="7" t="s">
        <v>1049</v>
      </c>
      <c r="J106" s="3"/>
      <c r="K106" s="3"/>
    </row>
    <row r="107" spans="2:11" ht="15">
      <c r="B107" s="3" t="s">
        <v>1630</v>
      </c>
      <c r="C107" s="3" t="s">
        <v>20885</v>
      </c>
      <c r="D107" s="3" t="s">
        <v>1038</v>
      </c>
      <c r="E107" s="7"/>
      <c r="F107" s="3" t="s">
        <v>20886</v>
      </c>
      <c r="G107" s="3" t="s">
        <v>20887</v>
      </c>
      <c r="H107" s="3" t="s">
        <v>1098</v>
      </c>
      <c r="I107" s="7" t="s">
        <v>1049</v>
      </c>
      <c r="J107" s="3"/>
      <c r="K107" s="3"/>
    </row>
    <row r="108" spans="2:11" ht="15">
      <c r="B108" s="3" t="s">
        <v>1296</v>
      </c>
      <c r="C108" s="3" t="s">
        <v>20888</v>
      </c>
      <c r="D108" s="3" t="s">
        <v>1038</v>
      </c>
      <c r="E108" s="7"/>
      <c r="F108" s="3" t="s">
        <v>20889</v>
      </c>
      <c r="G108" s="3" t="s">
        <v>20890</v>
      </c>
      <c r="H108" s="3" t="s">
        <v>1098</v>
      </c>
      <c r="I108" s="7" t="s">
        <v>1049</v>
      </c>
      <c r="J108" s="3"/>
      <c r="K108" s="3"/>
    </row>
    <row r="109" spans="2:11" ht="15">
      <c r="B109" s="3" t="s">
        <v>1291</v>
      </c>
      <c r="C109" s="3" t="s">
        <v>20891</v>
      </c>
      <c r="D109" s="3" t="s">
        <v>1038</v>
      </c>
      <c r="E109" s="7"/>
      <c r="F109" s="3" t="s">
        <v>20892</v>
      </c>
      <c r="G109" s="3" t="s">
        <v>20768</v>
      </c>
      <c r="H109" s="3" t="s">
        <v>1098</v>
      </c>
      <c r="I109" s="7" t="s">
        <v>1049</v>
      </c>
      <c r="J109" s="3"/>
      <c r="K109" s="3"/>
    </row>
    <row r="110" spans="2:11" ht="15">
      <c r="B110" s="3" t="s">
        <v>1432</v>
      </c>
      <c r="C110" s="3" t="s">
        <v>20893</v>
      </c>
      <c r="D110" s="3" t="s">
        <v>1038</v>
      </c>
      <c r="E110" s="7"/>
      <c r="F110" s="3" t="s">
        <v>20894</v>
      </c>
      <c r="G110" s="3" t="s">
        <v>20895</v>
      </c>
      <c r="H110" s="3" t="s">
        <v>1098</v>
      </c>
      <c r="I110" s="7" t="s">
        <v>1049</v>
      </c>
      <c r="J110" s="3"/>
      <c r="K110" s="3"/>
    </row>
    <row r="111" spans="2:11" ht="15">
      <c r="B111" s="3" t="s">
        <v>1059</v>
      </c>
      <c r="C111" s="3" t="s">
        <v>20896</v>
      </c>
      <c r="D111" s="3" t="s">
        <v>1038</v>
      </c>
      <c r="E111" s="7"/>
      <c r="F111" s="3" t="s">
        <v>20897</v>
      </c>
      <c r="G111" s="3" t="s">
        <v>20898</v>
      </c>
      <c r="H111" s="3" t="s">
        <v>1098</v>
      </c>
      <c r="I111" s="7" t="s">
        <v>1049</v>
      </c>
      <c r="J111" s="3"/>
      <c r="K111" s="3"/>
    </row>
    <row r="112" spans="2:11" ht="15">
      <c r="B112" s="3" t="s">
        <v>1077</v>
      </c>
      <c r="C112" s="3" t="s">
        <v>20899</v>
      </c>
      <c r="D112" s="3" t="s">
        <v>1038</v>
      </c>
      <c r="E112" s="7"/>
      <c r="F112" s="3" t="s">
        <v>20900</v>
      </c>
      <c r="G112" s="3" t="s">
        <v>10801</v>
      </c>
      <c r="H112" s="3" t="s">
        <v>1098</v>
      </c>
      <c r="I112" s="7" t="s">
        <v>1049</v>
      </c>
      <c r="J112" s="3"/>
      <c r="K112" s="3"/>
    </row>
    <row r="113" spans="2:11" ht="15">
      <c r="B113" s="3" t="s">
        <v>1116</v>
      </c>
      <c r="C113" s="3" t="s">
        <v>20901</v>
      </c>
      <c r="D113" s="3" t="s">
        <v>1038</v>
      </c>
      <c r="E113" s="7"/>
      <c r="F113" s="3" t="s">
        <v>7871</v>
      </c>
      <c r="G113" s="3" t="s">
        <v>20902</v>
      </c>
      <c r="H113" s="3" t="s">
        <v>1098</v>
      </c>
      <c r="I113" s="7" t="s">
        <v>1049</v>
      </c>
      <c r="J113" s="3"/>
      <c r="K113" s="3"/>
    </row>
    <row r="114" spans="2:11" ht="15">
      <c r="B114" s="3" t="s">
        <v>1121</v>
      </c>
      <c r="C114" s="3" t="s">
        <v>20903</v>
      </c>
      <c r="D114" s="3" t="s">
        <v>1038</v>
      </c>
      <c r="E114" s="7"/>
      <c r="F114" s="3" t="s">
        <v>20904</v>
      </c>
      <c r="G114" s="3" t="s">
        <v>20905</v>
      </c>
      <c r="H114" s="3" t="s">
        <v>1098</v>
      </c>
      <c r="I114" s="7" t="s">
        <v>1049</v>
      </c>
      <c r="J114" s="3"/>
      <c r="K114" s="3"/>
    </row>
    <row r="115" spans="2:11" ht="15">
      <c r="B115" s="3" t="s">
        <v>1603</v>
      </c>
      <c r="C115" s="3" t="s">
        <v>20906</v>
      </c>
      <c r="D115" s="3" t="s">
        <v>1038</v>
      </c>
      <c r="E115" s="7"/>
      <c r="F115" s="3" t="s">
        <v>20907</v>
      </c>
      <c r="G115" s="3" t="s">
        <v>20908</v>
      </c>
      <c r="H115" s="3" t="s">
        <v>1098</v>
      </c>
      <c r="I115" s="7" t="s">
        <v>1049</v>
      </c>
      <c r="J115" s="3"/>
      <c r="K115" s="3"/>
    </row>
    <row r="116" spans="2:11" ht="15">
      <c r="B116" s="3" t="s">
        <v>1608</v>
      </c>
      <c r="C116" s="3" t="s">
        <v>20909</v>
      </c>
      <c r="D116" s="3" t="s">
        <v>1038</v>
      </c>
      <c r="E116" s="7"/>
      <c r="F116" s="3" t="s">
        <v>1673</v>
      </c>
      <c r="G116" s="3" t="s">
        <v>1674</v>
      </c>
      <c r="H116" s="3" t="s">
        <v>2359</v>
      </c>
      <c r="I116" s="7"/>
      <c r="J116" s="3"/>
      <c r="K11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0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20910</v>
      </c>
      <c r="D4" s="4" t="s">
        <v>1019</v>
      </c>
      <c r="E4" s="3" t="s">
        <v>703</v>
      </c>
    </row>
    <row r="5" spans="1:11" ht="16">
      <c r="B5" s="4" t="s">
        <v>1020</v>
      </c>
      <c r="C5" s="13" t="s">
        <v>537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704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20911</v>
      </c>
      <c r="D9" s="3" t="s">
        <v>1038</v>
      </c>
      <c r="E9" s="7"/>
      <c r="F9" s="3" t="s">
        <v>20912</v>
      </c>
      <c r="G9" s="3" t="s">
        <v>20913</v>
      </c>
      <c r="H9" s="3" t="s">
        <v>20914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20915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20916</v>
      </c>
      <c r="D11" s="3" t="s">
        <v>1038</v>
      </c>
      <c r="E11" s="7"/>
      <c r="F11" s="3" t="s">
        <v>1277</v>
      </c>
      <c r="G11" s="3" t="s">
        <v>1278</v>
      </c>
      <c r="H11" s="3" t="s">
        <v>1278</v>
      </c>
      <c r="I11" s="7" t="s">
        <v>1049</v>
      </c>
      <c r="J11" s="3"/>
      <c r="K11" s="3"/>
    </row>
    <row r="12" spans="1:11" ht="15">
      <c r="B12" s="3" t="s">
        <v>1055</v>
      </c>
      <c r="C12" s="3" t="s">
        <v>20917</v>
      </c>
      <c r="D12" s="3" t="s">
        <v>1038</v>
      </c>
      <c r="E12" s="7"/>
      <c r="F12" s="3" t="s">
        <v>3474</v>
      </c>
      <c r="G12" s="3" t="s">
        <v>3475</v>
      </c>
      <c r="H12" s="3" t="s">
        <v>3475</v>
      </c>
      <c r="I12" s="7" t="s">
        <v>1049</v>
      </c>
      <c r="J12" s="3"/>
      <c r="K12" s="3"/>
    </row>
    <row r="13" spans="1:11" ht="15">
      <c r="B13" s="3" t="s">
        <v>1872</v>
      </c>
      <c r="C13" s="3" t="s">
        <v>20918</v>
      </c>
      <c r="D13" s="3" t="s">
        <v>1038</v>
      </c>
      <c r="E13" s="7"/>
      <c r="F13" s="3" t="s">
        <v>17096</v>
      </c>
      <c r="G13" s="3" t="s">
        <v>17097</v>
      </c>
      <c r="H13" s="3" t="s">
        <v>17097</v>
      </c>
      <c r="I13" s="7" t="s">
        <v>1042</v>
      </c>
      <c r="J13" s="3"/>
      <c r="K13" s="3"/>
    </row>
    <row r="14" spans="1:11" ht="15">
      <c r="B14" s="3" t="s">
        <v>1165</v>
      </c>
      <c r="C14" s="3" t="s">
        <v>20919</v>
      </c>
      <c r="D14" s="3" t="s">
        <v>1038</v>
      </c>
      <c r="E14" s="7"/>
      <c r="F14" s="3" t="s">
        <v>3197</v>
      </c>
      <c r="G14" s="3" t="s">
        <v>15556</v>
      </c>
      <c r="H14" s="3" t="s">
        <v>17099</v>
      </c>
      <c r="I14" s="7" t="s">
        <v>1042</v>
      </c>
      <c r="J14" s="3"/>
      <c r="K14" s="3"/>
    </row>
    <row r="15" spans="1:11" ht="15">
      <c r="B15" s="3" t="s">
        <v>1877</v>
      </c>
      <c r="C15" s="3" t="s">
        <v>20920</v>
      </c>
      <c r="D15" s="3" t="s">
        <v>1038</v>
      </c>
      <c r="E15" s="7"/>
      <c r="F15" s="3" t="s">
        <v>17101</v>
      </c>
      <c r="G15" s="3" t="s">
        <v>17102</v>
      </c>
      <c r="H15" s="3" t="s">
        <v>17103</v>
      </c>
      <c r="I15" s="7" t="s">
        <v>1049</v>
      </c>
      <c r="J15" s="3"/>
      <c r="K15" s="3"/>
    </row>
    <row r="16" spans="1:11" ht="15">
      <c r="B16" s="3" t="s">
        <v>1161</v>
      </c>
      <c r="C16" s="3" t="s">
        <v>20921</v>
      </c>
      <c r="D16" s="3" t="s">
        <v>1038</v>
      </c>
      <c r="E16" s="7"/>
      <c r="F16" s="3" t="s">
        <v>17105</v>
      </c>
      <c r="G16" s="3" t="s">
        <v>17106</v>
      </c>
      <c r="H16" s="3" t="s">
        <v>1098</v>
      </c>
      <c r="I16" s="7" t="s">
        <v>1618</v>
      </c>
      <c r="J16" s="3"/>
      <c r="K16" s="3"/>
    </row>
    <row r="17" spans="2:11" ht="15">
      <c r="B17" s="3" t="s">
        <v>1882</v>
      </c>
      <c r="C17" s="3" t="s">
        <v>20922</v>
      </c>
      <c r="D17" s="3" t="s">
        <v>1038</v>
      </c>
      <c r="E17" s="7"/>
      <c r="F17" s="3" t="s">
        <v>17108</v>
      </c>
      <c r="G17" s="3" t="s">
        <v>17109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20923</v>
      </c>
      <c r="D18" s="3" t="s">
        <v>1038</v>
      </c>
      <c r="E18" s="7"/>
      <c r="F18" s="3" t="s">
        <v>14691</v>
      </c>
      <c r="G18" s="3" t="s">
        <v>15234</v>
      </c>
      <c r="H18" s="3" t="s">
        <v>17111</v>
      </c>
      <c r="I18" s="7" t="s">
        <v>1042</v>
      </c>
      <c r="J18" s="3"/>
      <c r="K18" s="3"/>
    </row>
    <row r="19" spans="2:11" ht="15">
      <c r="B19" s="3" t="s">
        <v>1886</v>
      </c>
      <c r="C19" s="3" t="s">
        <v>20924</v>
      </c>
      <c r="D19" s="3" t="s">
        <v>1038</v>
      </c>
      <c r="E19" s="7"/>
      <c r="F19" s="3" t="s">
        <v>14694</v>
      </c>
      <c r="G19" s="3" t="s">
        <v>15237</v>
      </c>
      <c r="H19" s="3" t="s">
        <v>17111</v>
      </c>
      <c r="I19" s="7" t="s">
        <v>1042</v>
      </c>
      <c r="J19" s="3"/>
      <c r="K19" s="3"/>
    </row>
    <row r="20" spans="2:11" ht="15">
      <c r="B20" s="3" t="s">
        <v>1890</v>
      </c>
      <c r="C20" s="3" t="s">
        <v>20925</v>
      </c>
      <c r="D20" s="3" t="s">
        <v>1038</v>
      </c>
      <c r="E20" s="7"/>
      <c r="F20" s="3" t="s">
        <v>17114</v>
      </c>
      <c r="G20" s="3" t="s">
        <v>17115</v>
      </c>
      <c r="H20" s="3" t="s">
        <v>17116</v>
      </c>
      <c r="I20" s="7" t="s">
        <v>1042</v>
      </c>
      <c r="J20" s="3"/>
      <c r="K20" s="3"/>
    </row>
    <row r="21" spans="2:11" ht="15">
      <c r="B21" s="3" t="s">
        <v>1619</v>
      </c>
      <c r="C21" s="3" t="s">
        <v>20926</v>
      </c>
      <c r="D21" s="3" t="s">
        <v>1038</v>
      </c>
      <c r="E21" s="7"/>
      <c r="F21" s="3" t="s">
        <v>17118</v>
      </c>
      <c r="G21" s="3" t="s">
        <v>17119</v>
      </c>
      <c r="H21" s="3" t="s">
        <v>17116</v>
      </c>
      <c r="I21" s="7" t="s">
        <v>1042</v>
      </c>
      <c r="J21" s="3"/>
      <c r="K21" s="3"/>
    </row>
    <row r="22" spans="2:11" ht="15">
      <c r="B22" s="3" t="s">
        <v>1895</v>
      </c>
      <c r="C22" s="3" t="s">
        <v>20927</v>
      </c>
      <c r="D22" s="3" t="s">
        <v>1038</v>
      </c>
      <c r="E22" s="7"/>
      <c r="F22" s="3" t="s">
        <v>17121</v>
      </c>
      <c r="G22" s="3" t="s">
        <v>17122</v>
      </c>
      <c r="H22" s="3" t="s">
        <v>17123</v>
      </c>
      <c r="I22" s="7" t="s">
        <v>1042</v>
      </c>
      <c r="J22" s="3"/>
      <c r="K22" s="3"/>
    </row>
    <row r="23" spans="2:11" ht="15">
      <c r="B23" s="3" t="s">
        <v>1588</v>
      </c>
      <c r="C23" s="3" t="s">
        <v>20928</v>
      </c>
      <c r="D23" s="3" t="s">
        <v>1038</v>
      </c>
      <c r="E23" s="7"/>
      <c r="F23" s="3" t="s">
        <v>17125</v>
      </c>
      <c r="G23" s="3" t="s">
        <v>17126</v>
      </c>
      <c r="H23" s="3" t="s">
        <v>17123</v>
      </c>
      <c r="I23" s="7" t="s">
        <v>1042</v>
      </c>
      <c r="J23" s="3"/>
      <c r="K23" s="3"/>
    </row>
    <row r="24" spans="2:11" ht="15">
      <c r="B24" s="3" t="s">
        <v>1899</v>
      </c>
      <c r="C24" s="3" t="s">
        <v>20929</v>
      </c>
      <c r="D24" s="3" t="s">
        <v>1038</v>
      </c>
      <c r="E24" s="7"/>
      <c r="F24" s="3" t="s">
        <v>8777</v>
      </c>
      <c r="G24" s="3" t="s">
        <v>2590</v>
      </c>
      <c r="H24" s="3" t="s">
        <v>1098</v>
      </c>
      <c r="I24" s="7" t="s">
        <v>1042</v>
      </c>
      <c r="J24" s="3"/>
      <c r="K24" s="3"/>
    </row>
    <row r="25" spans="2:11" ht="15">
      <c r="B25" s="3" t="s">
        <v>1902</v>
      </c>
      <c r="C25" s="3" t="s">
        <v>20930</v>
      </c>
      <c r="D25" s="3" t="s">
        <v>1038</v>
      </c>
      <c r="E25" s="7"/>
      <c r="F25" s="3" t="s">
        <v>8781</v>
      </c>
      <c r="G25" s="3" t="s">
        <v>2587</v>
      </c>
      <c r="H25" s="3" t="s">
        <v>1098</v>
      </c>
      <c r="I25" s="7" t="s">
        <v>1042</v>
      </c>
      <c r="J25" s="3"/>
      <c r="K25" s="3"/>
    </row>
    <row r="26" spans="2:11" ht="15">
      <c r="B26" s="3" t="s">
        <v>1146</v>
      </c>
      <c r="C26" s="3" t="s">
        <v>20931</v>
      </c>
      <c r="D26" s="3" t="s">
        <v>1573</v>
      </c>
      <c r="E26" s="7"/>
      <c r="F26" s="3" t="s">
        <v>16595</v>
      </c>
      <c r="G26" s="3" t="s">
        <v>15231</v>
      </c>
      <c r="H26" s="3" t="s">
        <v>1098</v>
      </c>
      <c r="I26" s="7" t="s">
        <v>1618</v>
      </c>
      <c r="J26" s="3"/>
      <c r="K26" s="3"/>
    </row>
    <row r="27" spans="2:11" ht="15">
      <c r="B27" s="3" t="s">
        <v>1906</v>
      </c>
      <c r="C27" s="3" t="s">
        <v>20932</v>
      </c>
      <c r="D27" s="3" t="s">
        <v>1038</v>
      </c>
      <c r="E27" s="7"/>
      <c r="F27" s="3" t="s">
        <v>17131</v>
      </c>
      <c r="G27" s="3" t="s">
        <v>17132</v>
      </c>
      <c r="H27" s="3" t="s">
        <v>17133</v>
      </c>
      <c r="I27" s="7" t="s">
        <v>1076</v>
      </c>
      <c r="J27" s="3"/>
      <c r="K27" s="3"/>
    </row>
    <row r="28" spans="2:11" ht="15">
      <c r="B28" s="3" t="s">
        <v>1909</v>
      </c>
      <c r="C28" s="3" t="s">
        <v>20933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1301</v>
      </c>
      <c r="C29" s="3" t="s">
        <v>20934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20935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 t="s">
        <v>1049</v>
      </c>
      <c r="J30" s="3"/>
      <c r="K30" s="3"/>
    </row>
    <row r="31" spans="2:11" ht="15">
      <c r="B31" s="3" t="s">
        <v>1140</v>
      </c>
      <c r="C31" s="3" t="s">
        <v>20936</v>
      </c>
      <c r="D31" s="3" t="s">
        <v>1038</v>
      </c>
      <c r="E31" s="7"/>
      <c r="F31" s="3" t="s">
        <v>20937</v>
      </c>
      <c r="G31" s="3" t="s">
        <v>17139</v>
      </c>
      <c r="H31" s="3" t="s">
        <v>17139</v>
      </c>
      <c r="I31" s="7" t="s">
        <v>1049</v>
      </c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1"/>
  <dimension ref="A1:K3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20938</v>
      </c>
      <c r="D4" s="4" t="s">
        <v>1019</v>
      </c>
      <c r="E4" s="3" t="s">
        <v>705</v>
      </c>
    </row>
    <row r="5" spans="1:11" ht="16">
      <c r="B5" s="4" t="s">
        <v>1020</v>
      </c>
      <c r="C5" s="13" t="s">
        <v>537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706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20939</v>
      </c>
      <c r="D9" s="3" t="s">
        <v>1038</v>
      </c>
      <c r="E9" s="7"/>
      <c r="F9" s="3" t="s">
        <v>20940</v>
      </c>
      <c r="G9" s="3" t="s">
        <v>20913</v>
      </c>
      <c r="H9" s="3" t="s">
        <v>20941</v>
      </c>
      <c r="I9" s="7" t="s">
        <v>1042</v>
      </c>
      <c r="J9" s="3" t="s">
        <v>1043</v>
      </c>
      <c r="K9" s="3" t="s">
        <v>1043</v>
      </c>
    </row>
    <row r="10" spans="1:11" ht="15">
      <c r="B10" s="3" t="s">
        <v>1044</v>
      </c>
      <c r="C10" s="3" t="s">
        <v>20942</v>
      </c>
      <c r="D10" s="3" t="s">
        <v>1038</v>
      </c>
      <c r="E10" s="7"/>
      <c r="F10" s="3" t="s">
        <v>1046</v>
      </c>
      <c r="G10" s="3" t="s">
        <v>1047</v>
      </c>
      <c r="H10" s="3" t="s">
        <v>1048</v>
      </c>
      <c r="I10" s="7" t="s">
        <v>1049</v>
      </c>
      <c r="J10" s="3" t="s">
        <v>1043</v>
      </c>
      <c r="K10" s="3" t="s">
        <v>1043</v>
      </c>
    </row>
    <row r="11" spans="1:11" ht="15">
      <c r="B11" s="3" t="s">
        <v>1050</v>
      </c>
      <c r="C11" s="3" t="s">
        <v>20943</v>
      </c>
      <c r="D11" s="3" t="s">
        <v>1038</v>
      </c>
      <c r="E11" s="7"/>
      <c r="F11" s="3" t="s">
        <v>1277</v>
      </c>
      <c r="G11" s="3" t="s">
        <v>1278</v>
      </c>
      <c r="H11" s="3" t="s">
        <v>1278</v>
      </c>
      <c r="I11" s="7" t="s">
        <v>1049</v>
      </c>
      <c r="J11" s="3"/>
      <c r="K11" s="3"/>
    </row>
    <row r="12" spans="1:11" ht="15">
      <c r="B12" s="3" t="s">
        <v>1055</v>
      </c>
      <c r="C12" s="3" t="s">
        <v>20944</v>
      </c>
      <c r="D12" s="3" t="s">
        <v>1038</v>
      </c>
      <c r="E12" s="7"/>
      <c r="F12" s="3" t="s">
        <v>3474</v>
      </c>
      <c r="G12" s="3" t="s">
        <v>3475</v>
      </c>
      <c r="H12" s="3" t="s">
        <v>3475</v>
      </c>
      <c r="I12" s="7" t="s">
        <v>1049</v>
      </c>
      <c r="J12" s="3"/>
      <c r="K12" s="3"/>
    </row>
    <row r="13" spans="1:11" ht="15">
      <c r="B13" s="3" t="s">
        <v>1872</v>
      </c>
      <c r="C13" s="3" t="s">
        <v>20945</v>
      </c>
      <c r="D13" s="3" t="s">
        <v>1038</v>
      </c>
      <c r="E13" s="7"/>
      <c r="F13" s="3" t="s">
        <v>17096</v>
      </c>
      <c r="G13" s="3" t="s">
        <v>17097</v>
      </c>
      <c r="H13" s="3" t="s">
        <v>17097</v>
      </c>
      <c r="I13" s="7" t="s">
        <v>1042</v>
      </c>
      <c r="J13" s="3"/>
      <c r="K13" s="3"/>
    </row>
    <row r="14" spans="1:11" ht="15">
      <c r="B14" s="3" t="s">
        <v>1165</v>
      </c>
      <c r="C14" s="3" t="s">
        <v>20946</v>
      </c>
      <c r="D14" s="3" t="s">
        <v>1038</v>
      </c>
      <c r="E14" s="7"/>
      <c r="F14" s="3" t="s">
        <v>3197</v>
      </c>
      <c r="G14" s="3" t="s">
        <v>15556</v>
      </c>
      <c r="H14" s="3" t="s">
        <v>17099</v>
      </c>
      <c r="I14" s="7" t="s">
        <v>1042</v>
      </c>
      <c r="J14" s="3"/>
      <c r="K14" s="3"/>
    </row>
    <row r="15" spans="1:11" ht="15">
      <c r="B15" s="3" t="s">
        <v>1877</v>
      </c>
      <c r="C15" s="3" t="s">
        <v>20947</v>
      </c>
      <c r="D15" s="3" t="s">
        <v>1038</v>
      </c>
      <c r="E15" s="7"/>
      <c r="F15" s="3" t="s">
        <v>17101</v>
      </c>
      <c r="G15" s="3" t="s">
        <v>17102</v>
      </c>
      <c r="H15" s="3" t="s">
        <v>17103</v>
      </c>
      <c r="I15" s="7" t="s">
        <v>1049</v>
      </c>
      <c r="J15" s="3"/>
      <c r="K15" s="3"/>
    </row>
    <row r="16" spans="1:11" ht="15">
      <c r="B16" s="3" t="s">
        <v>1161</v>
      </c>
      <c r="C16" s="3" t="s">
        <v>20948</v>
      </c>
      <c r="D16" s="3" t="s">
        <v>1038</v>
      </c>
      <c r="E16" s="7"/>
      <c r="F16" s="3" t="s">
        <v>17105</v>
      </c>
      <c r="G16" s="3" t="s">
        <v>17106</v>
      </c>
      <c r="H16" s="3" t="s">
        <v>1098</v>
      </c>
      <c r="I16" s="7" t="s">
        <v>1618</v>
      </c>
      <c r="J16" s="3"/>
      <c r="K16" s="3"/>
    </row>
    <row r="17" spans="2:11" ht="15">
      <c r="B17" s="3" t="s">
        <v>1882</v>
      </c>
      <c r="C17" s="3" t="s">
        <v>20949</v>
      </c>
      <c r="D17" s="3" t="s">
        <v>1038</v>
      </c>
      <c r="E17" s="7"/>
      <c r="F17" s="3" t="s">
        <v>17108</v>
      </c>
      <c r="G17" s="3" t="s">
        <v>17109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20950</v>
      </c>
      <c r="D18" s="3" t="s">
        <v>1038</v>
      </c>
      <c r="E18" s="7"/>
      <c r="F18" s="3" t="s">
        <v>14691</v>
      </c>
      <c r="G18" s="3" t="s">
        <v>15234</v>
      </c>
      <c r="H18" s="3" t="s">
        <v>17111</v>
      </c>
      <c r="I18" s="7" t="s">
        <v>1042</v>
      </c>
      <c r="J18" s="3"/>
      <c r="K18" s="3"/>
    </row>
    <row r="19" spans="2:11" ht="15">
      <c r="B19" s="3" t="s">
        <v>1886</v>
      </c>
      <c r="C19" s="3" t="s">
        <v>20951</v>
      </c>
      <c r="D19" s="3" t="s">
        <v>1038</v>
      </c>
      <c r="E19" s="7"/>
      <c r="F19" s="3" t="s">
        <v>14694</v>
      </c>
      <c r="G19" s="3" t="s">
        <v>15237</v>
      </c>
      <c r="H19" s="3" t="s">
        <v>17111</v>
      </c>
      <c r="I19" s="7" t="s">
        <v>1042</v>
      </c>
      <c r="J19" s="3"/>
      <c r="K19" s="3"/>
    </row>
    <row r="20" spans="2:11" ht="15">
      <c r="B20" s="3" t="s">
        <v>1890</v>
      </c>
      <c r="C20" s="3" t="s">
        <v>20952</v>
      </c>
      <c r="D20" s="3" t="s">
        <v>1038</v>
      </c>
      <c r="E20" s="7"/>
      <c r="F20" s="3" t="s">
        <v>17114</v>
      </c>
      <c r="G20" s="3" t="s">
        <v>17115</v>
      </c>
      <c r="H20" s="3" t="s">
        <v>17116</v>
      </c>
      <c r="I20" s="7" t="s">
        <v>1042</v>
      </c>
      <c r="J20" s="3"/>
      <c r="K20" s="3"/>
    </row>
    <row r="21" spans="2:11" ht="15">
      <c r="B21" s="3" t="s">
        <v>1619</v>
      </c>
      <c r="C21" s="3" t="s">
        <v>20953</v>
      </c>
      <c r="D21" s="3" t="s">
        <v>1038</v>
      </c>
      <c r="E21" s="7"/>
      <c r="F21" s="3" t="s">
        <v>17118</v>
      </c>
      <c r="G21" s="3" t="s">
        <v>17119</v>
      </c>
      <c r="H21" s="3" t="s">
        <v>17116</v>
      </c>
      <c r="I21" s="7" t="s">
        <v>1042</v>
      </c>
      <c r="J21" s="3"/>
      <c r="K21" s="3"/>
    </row>
    <row r="22" spans="2:11" ht="15">
      <c r="B22" s="3" t="s">
        <v>1895</v>
      </c>
      <c r="C22" s="3" t="s">
        <v>20954</v>
      </c>
      <c r="D22" s="3" t="s">
        <v>1038</v>
      </c>
      <c r="E22" s="7"/>
      <c r="F22" s="3" t="s">
        <v>17121</v>
      </c>
      <c r="G22" s="3" t="s">
        <v>17122</v>
      </c>
      <c r="H22" s="3" t="s">
        <v>17123</v>
      </c>
      <c r="I22" s="7" t="s">
        <v>1042</v>
      </c>
      <c r="J22" s="3"/>
      <c r="K22" s="3"/>
    </row>
    <row r="23" spans="2:11" ht="15">
      <c r="B23" s="3" t="s">
        <v>1588</v>
      </c>
      <c r="C23" s="3" t="s">
        <v>20955</v>
      </c>
      <c r="D23" s="3" t="s">
        <v>1038</v>
      </c>
      <c r="E23" s="7"/>
      <c r="F23" s="3" t="s">
        <v>17125</v>
      </c>
      <c r="G23" s="3" t="s">
        <v>17126</v>
      </c>
      <c r="H23" s="3" t="s">
        <v>17123</v>
      </c>
      <c r="I23" s="7" t="s">
        <v>1042</v>
      </c>
      <c r="J23" s="3"/>
      <c r="K23" s="3"/>
    </row>
    <row r="24" spans="2:11" ht="15">
      <c r="B24" s="3" t="s">
        <v>1899</v>
      </c>
      <c r="C24" s="3" t="s">
        <v>20956</v>
      </c>
      <c r="D24" s="3" t="s">
        <v>1038</v>
      </c>
      <c r="E24" s="7"/>
      <c r="F24" s="3" t="s">
        <v>8777</v>
      </c>
      <c r="G24" s="3" t="s">
        <v>2590</v>
      </c>
      <c r="H24" s="3" t="s">
        <v>1098</v>
      </c>
      <c r="I24" s="7" t="s">
        <v>1042</v>
      </c>
      <c r="J24" s="3"/>
      <c r="K24" s="3"/>
    </row>
    <row r="25" spans="2:11" ht="15">
      <c r="B25" s="3" t="s">
        <v>1902</v>
      </c>
      <c r="C25" s="3" t="s">
        <v>20957</v>
      </c>
      <c r="D25" s="3" t="s">
        <v>1038</v>
      </c>
      <c r="E25" s="7"/>
      <c r="F25" s="3" t="s">
        <v>8781</v>
      </c>
      <c r="G25" s="3" t="s">
        <v>2587</v>
      </c>
      <c r="H25" s="3" t="s">
        <v>1098</v>
      </c>
      <c r="I25" s="7" t="s">
        <v>1042</v>
      </c>
      <c r="J25" s="3"/>
      <c r="K25" s="3"/>
    </row>
    <row r="26" spans="2:11" ht="15">
      <c r="B26" s="3" t="s">
        <v>1146</v>
      </c>
      <c r="C26" s="3" t="s">
        <v>20958</v>
      </c>
      <c r="D26" s="3" t="s">
        <v>1573</v>
      </c>
      <c r="E26" s="7"/>
      <c r="F26" s="3" t="s">
        <v>16595</v>
      </c>
      <c r="G26" s="3" t="s">
        <v>15231</v>
      </c>
      <c r="H26" s="3" t="s">
        <v>1098</v>
      </c>
      <c r="I26" s="7" t="s">
        <v>1618</v>
      </c>
      <c r="J26" s="3"/>
      <c r="K26" s="3"/>
    </row>
    <row r="27" spans="2:11" ht="15">
      <c r="B27" s="3" t="s">
        <v>1906</v>
      </c>
      <c r="C27" s="3" t="s">
        <v>20959</v>
      </c>
      <c r="D27" s="3" t="s">
        <v>1038</v>
      </c>
      <c r="E27" s="7"/>
      <c r="F27" s="3" t="s">
        <v>17131</v>
      </c>
      <c r="G27" s="3" t="s">
        <v>17132</v>
      </c>
      <c r="H27" s="3" t="s">
        <v>17133</v>
      </c>
      <c r="I27" s="7" t="s">
        <v>1076</v>
      </c>
      <c r="J27" s="3"/>
      <c r="K27" s="3"/>
    </row>
    <row r="28" spans="2:11" ht="15">
      <c r="B28" s="3" t="s">
        <v>1909</v>
      </c>
      <c r="C28" s="3" t="s">
        <v>20960</v>
      </c>
      <c r="D28" s="3" t="s">
        <v>1038</v>
      </c>
      <c r="E28" s="7"/>
      <c r="F28" s="3" t="s">
        <v>1646</v>
      </c>
      <c r="G28" s="3" t="s">
        <v>1647</v>
      </c>
      <c r="H28" s="3" t="s">
        <v>1648</v>
      </c>
      <c r="I28" s="7" t="s">
        <v>1049</v>
      </c>
      <c r="J28" s="3"/>
      <c r="K28" s="3"/>
    </row>
    <row r="29" spans="2:11" ht="15">
      <c r="B29" s="3" t="s">
        <v>1301</v>
      </c>
      <c r="C29" s="3" t="s">
        <v>20961</v>
      </c>
      <c r="D29" s="3" t="s">
        <v>1573</v>
      </c>
      <c r="E29" s="7"/>
      <c r="F29" s="3" t="s">
        <v>1615</v>
      </c>
      <c r="G29" s="3" t="s">
        <v>13412</v>
      </c>
      <c r="H29" s="3" t="s">
        <v>1098</v>
      </c>
      <c r="I29" s="7" t="s">
        <v>1618</v>
      </c>
      <c r="J29" s="3" t="s">
        <v>1043</v>
      </c>
      <c r="K29" s="3" t="s">
        <v>1043</v>
      </c>
    </row>
    <row r="30" spans="2:11" ht="15">
      <c r="B30" s="3" t="s">
        <v>1912</v>
      </c>
      <c r="C30" s="3" t="s">
        <v>20962</v>
      </c>
      <c r="D30" s="3" t="s">
        <v>1038</v>
      </c>
      <c r="E30" s="7"/>
      <c r="F30" s="3" t="s">
        <v>1673</v>
      </c>
      <c r="G30" s="3" t="s">
        <v>1674</v>
      </c>
      <c r="H30" s="3" t="s">
        <v>2359</v>
      </c>
      <c r="I30" s="7" t="s">
        <v>1049</v>
      </c>
      <c r="J30" s="3"/>
      <c r="K30" s="3"/>
    </row>
    <row r="31" spans="2:11" ht="15">
      <c r="B31" s="3" t="s">
        <v>1140</v>
      </c>
      <c r="C31" s="3" t="s">
        <v>20963</v>
      </c>
      <c r="D31" s="3" t="s">
        <v>1038</v>
      </c>
      <c r="E31" s="7"/>
      <c r="F31" s="3" t="s">
        <v>20937</v>
      </c>
      <c r="G31" s="3" t="s">
        <v>17139</v>
      </c>
      <c r="H31" s="3" t="s">
        <v>17139</v>
      </c>
      <c r="I31" s="7" t="s">
        <v>1049</v>
      </c>
      <c r="J31" s="3"/>
      <c r="K3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2"/>
  <dimension ref="A1:K9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20964</v>
      </c>
      <c r="D4" s="4" t="s">
        <v>1019</v>
      </c>
      <c r="E4" s="3" t="s">
        <v>707</v>
      </c>
    </row>
    <row r="5" spans="1:11" ht="16">
      <c r="B5" s="4" t="s">
        <v>1020</v>
      </c>
      <c r="C5" s="13" t="s">
        <v>711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709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20965</v>
      </c>
      <c r="D9" s="3" t="s">
        <v>1038</v>
      </c>
      <c r="E9" s="7"/>
      <c r="F9" s="3" t="s">
        <v>20966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20969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20971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20975</v>
      </c>
      <c r="D12" s="3" t="s">
        <v>1038</v>
      </c>
      <c r="E12" s="7"/>
      <c r="F12" s="3" t="s">
        <v>20976</v>
      </c>
      <c r="G12" s="3" t="s">
        <v>17909</v>
      </c>
      <c r="H12" s="3" t="s">
        <v>1098</v>
      </c>
      <c r="I12" s="7" t="s">
        <v>20968</v>
      </c>
      <c r="J12" s="3"/>
      <c r="K12" s="3"/>
    </row>
    <row r="13" spans="1:11" ht="15">
      <c r="B13" s="3" t="s">
        <v>1872</v>
      </c>
      <c r="C13" s="3" t="s">
        <v>20977</v>
      </c>
      <c r="D13" s="3" t="s">
        <v>1038</v>
      </c>
      <c r="E13" s="7"/>
      <c r="F13" s="3" t="s">
        <v>1632</v>
      </c>
      <c r="G13" s="3" t="s">
        <v>1633</v>
      </c>
      <c r="H13" s="3" t="s">
        <v>20978</v>
      </c>
      <c r="I13" s="7" t="s">
        <v>1287</v>
      </c>
      <c r="J13" s="3"/>
      <c r="K13" s="3"/>
    </row>
    <row r="14" spans="1:11" ht="15">
      <c r="B14" s="3" t="s">
        <v>1165</v>
      </c>
      <c r="C14" s="3" t="s">
        <v>20979</v>
      </c>
      <c r="D14" s="3" t="s">
        <v>1038</v>
      </c>
      <c r="E14" s="7"/>
      <c r="F14" s="3" t="s">
        <v>1637</v>
      </c>
      <c r="G14" s="3" t="s">
        <v>20980</v>
      </c>
      <c r="H14" s="3" t="s">
        <v>1098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20981</v>
      </c>
      <c r="D15" s="3" t="s">
        <v>1038</v>
      </c>
      <c r="E15" s="7"/>
      <c r="F15" s="3" t="s">
        <v>20982</v>
      </c>
      <c r="G15" s="3" t="s">
        <v>3730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20984</v>
      </c>
      <c r="D16" s="3" t="s">
        <v>1038</v>
      </c>
      <c r="E16" s="7"/>
      <c r="F16" s="3" t="s">
        <v>20985</v>
      </c>
      <c r="G16" s="3" t="s">
        <v>20986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20987</v>
      </c>
      <c r="D17" s="3" t="s">
        <v>1038</v>
      </c>
      <c r="E17" s="7"/>
      <c r="F17" s="3" t="s">
        <v>20988</v>
      </c>
      <c r="G17" s="3" t="s">
        <v>20989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20990</v>
      </c>
      <c r="D18" s="3" t="s">
        <v>1038</v>
      </c>
      <c r="E18" s="7"/>
      <c r="F18" s="3" t="s">
        <v>20991</v>
      </c>
      <c r="G18" s="3" t="s">
        <v>1498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20992</v>
      </c>
      <c r="D19" s="3" t="s">
        <v>1038</v>
      </c>
      <c r="E19" s="7"/>
      <c r="F19" s="3" t="s">
        <v>20993</v>
      </c>
      <c r="G19" s="3" t="s">
        <v>20994</v>
      </c>
      <c r="H19" s="3" t="s">
        <v>20995</v>
      </c>
      <c r="I19" s="7" t="s">
        <v>7150</v>
      </c>
      <c r="J19" s="3"/>
      <c r="K19" s="3"/>
    </row>
    <row r="20" spans="2:11" ht="15">
      <c r="B20" s="3" t="s">
        <v>1890</v>
      </c>
      <c r="C20" s="3" t="s">
        <v>20996</v>
      </c>
      <c r="D20" s="3" t="s">
        <v>1038</v>
      </c>
      <c r="E20" s="7"/>
      <c r="F20" s="3" t="s">
        <v>20997</v>
      </c>
      <c r="G20" s="3" t="s">
        <v>20998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20999</v>
      </c>
      <c r="D21" s="3" t="s">
        <v>1038</v>
      </c>
      <c r="E21" s="7"/>
      <c r="F21" s="3" t="s">
        <v>21000</v>
      </c>
      <c r="G21" s="3" t="s">
        <v>21001</v>
      </c>
      <c r="H21" s="3" t="s">
        <v>21002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21004</v>
      </c>
      <c r="D22" s="3" t="s">
        <v>1038</v>
      </c>
      <c r="E22" s="7"/>
      <c r="F22" s="3" t="s">
        <v>21005</v>
      </c>
      <c r="G22" s="3" t="s">
        <v>21006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21007</v>
      </c>
      <c r="D23" s="3" t="s">
        <v>1038</v>
      </c>
      <c r="E23" s="7"/>
      <c r="F23" s="3" t="s">
        <v>21008</v>
      </c>
      <c r="G23" s="3" t="s">
        <v>12400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21009</v>
      </c>
      <c r="D24" s="3" t="s">
        <v>1038</v>
      </c>
      <c r="E24" s="7"/>
      <c r="F24" s="3" t="s">
        <v>21010</v>
      </c>
      <c r="G24" s="3" t="s">
        <v>21011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21012</v>
      </c>
      <c r="D25" s="3" t="s">
        <v>1038</v>
      </c>
      <c r="E25" s="7"/>
      <c r="F25" s="3" t="s">
        <v>21013</v>
      </c>
      <c r="G25" s="3" t="s">
        <v>17563</v>
      </c>
      <c r="H25" s="3" t="s">
        <v>1098</v>
      </c>
      <c r="I25" s="7" t="s">
        <v>20983</v>
      </c>
      <c r="J25" s="3"/>
      <c r="K25" s="3"/>
    </row>
    <row r="26" spans="2:11" ht="15">
      <c r="B26" s="3" t="s">
        <v>1146</v>
      </c>
      <c r="C26" s="3" t="s">
        <v>21014</v>
      </c>
      <c r="D26" s="3" t="s">
        <v>1038</v>
      </c>
      <c r="E26" s="7"/>
      <c r="F26" s="3" t="s">
        <v>21015</v>
      </c>
      <c r="G26" s="3" t="s">
        <v>21016</v>
      </c>
      <c r="H26" s="3" t="s">
        <v>1098</v>
      </c>
      <c r="I26" s="7" t="s">
        <v>1207</v>
      </c>
      <c r="J26" s="3"/>
      <c r="K26" s="3"/>
    </row>
    <row r="27" spans="2:11" ht="15">
      <c r="B27" s="3" t="s">
        <v>1906</v>
      </c>
      <c r="C27" s="3" t="s">
        <v>21017</v>
      </c>
      <c r="D27" s="3" t="s">
        <v>1038</v>
      </c>
      <c r="E27" s="7"/>
      <c r="F27" s="3" t="s">
        <v>21018</v>
      </c>
      <c r="G27" s="3" t="s">
        <v>1322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21019</v>
      </c>
      <c r="D28" s="3" t="s">
        <v>1038</v>
      </c>
      <c r="E28" s="7"/>
      <c r="F28" s="3" t="s">
        <v>21020</v>
      </c>
      <c r="G28" s="3" t="s">
        <v>21021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21022</v>
      </c>
      <c r="D29" s="3" t="s">
        <v>1038</v>
      </c>
      <c r="E29" s="7"/>
      <c r="F29" s="3" t="s">
        <v>21023</v>
      </c>
      <c r="G29" s="3" t="s">
        <v>21024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21025</v>
      </c>
      <c r="D30" s="3" t="s">
        <v>1142</v>
      </c>
      <c r="E30" s="7"/>
      <c r="F30" s="3" t="s">
        <v>21026</v>
      </c>
      <c r="G30" s="3" t="s">
        <v>1168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21027</v>
      </c>
      <c r="D31" s="3" t="s">
        <v>1038</v>
      </c>
      <c r="E31" s="7"/>
      <c r="F31" s="3" t="s">
        <v>1465</v>
      </c>
      <c r="G31" s="3" t="s">
        <v>6066</v>
      </c>
      <c r="H31" s="3" t="s">
        <v>1098</v>
      </c>
      <c r="I31" s="7" t="s">
        <v>1587</v>
      </c>
      <c r="J31" s="3"/>
      <c r="K31" s="3"/>
    </row>
    <row r="32" spans="2:11" ht="15">
      <c r="B32" s="3" t="s">
        <v>1169</v>
      </c>
      <c r="C32" s="3" t="s">
        <v>21028</v>
      </c>
      <c r="D32" s="3" t="s">
        <v>1038</v>
      </c>
      <c r="E32" s="7"/>
      <c r="F32" s="3" t="s">
        <v>1469</v>
      </c>
      <c r="G32" s="3" t="s">
        <v>21029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21030</v>
      </c>
      <c r="D33" s="3" t="s">
        <v>1038</v>
      </c>
      <c r="E33" s="7"/>
      <c r="F33" s="3" t="s">
        <v>1208</v>
      </c>
      <c r="G33" s="3" t="s">
        <v>6070</v>
      </c>
      <c r="H33" s="3" t="s">
        <v>21031</v>
      </c>
      <c r="I33" s="7" t="s">
        <v>7150</v>
      </c>
      <c r="J33" s="3"/>
      <c r="K33" s="3"/>
    </row>
    <row r="34" spans="2:11" ht="15">
      <c r="B34" s="3" t="s">
        <v>1472</v>
      </c>
      <c r="C34" s="3" t="s">
        <v>21032</v>
      </c>
      <c r="D34" s="3" t="s">
        <v>1038</v>
      </c>
      <c r="E34" s="7"/>
      <c r="F34" s="3" t="s">
        <v>1212</v>
      </c>
      <c r="G34" s="3" t="s">
        <v>21033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21034</v>
      </c>
      <c r="D35" s="3" t="s">
        <v>1038</v>
      </c>
      <c r="E35" s="7"/>
      <c r="F35" s="3" t="s">
        <v>21035</v>
      </c>
      <c r="G35" s="3" t="s">
        <v>1080</v>
      </c>
      <c r="H35" s="3" t="s">
        <v>21036</v>
      </c>
      <c r="I35" s="7" t="s">
        <v>21003</v>
      </c>
      <c r="J35" s="3"/>
      <c r="K35" s="3"/>
    </row>
    <row r="36" spans="2:11" ht="15">
      <c r="B36" s="3" t="s">
        <v>1681</v>
      </c>
      <c r="C36" s="3" t="s">
        <v>21037</v>
      </c>
      <c r="D36" s="3" t="s">
        <v>1038</v>
      </c>
      <c r="E36" s="7"/>
      <c r="F36" s="3" t="s">
        <v>21038</v>
      </c>
      <c r="G36" s="3" t="s">
        <v>21039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21040</v>
      </c>
      <c r="D37" s="3" t="s">
        <v>1038</v>
      </c>
      <c r="E37" s="7"/>
      <c r="F37" s="3" t="s">
        <v>21041</v>
      </c>
      <c r="G37" s="3" t="s">
        <v>21042</v>
      </c>
      <c r="H37" s="3" t="s">
        <v>21043</v>
      </c>
      <c r="I37" s="7" t="s">
        <v>21044</v>
      </c>
      <c r="J37" s="3"/>
      <c r="K37" s="3"/>
    </row>
    <row r="38" spans="2:11" ht="15">
      <c r="B38" s="3" t="s">
        <v>1380</v>
      </c>
      <c r="C38" s="3" t="s">
        <v>21045</v>
      </c>
      <c r="D38" s="3" t="s">
        <v>1038</v>
      </c>
      <c r="E38" s="7"/>
      <c r="F38" s="3" t="s">
        <v>21046</v>
      </c>
      <c r="G38" s="3" t="s">
        <v>21047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21048</v>
      </c>
      <c r="D39" s="3" t="s">
        <v>1142</v>
      </c>
      <c r="E39" s="7"/>
      <c r="F39" s="3" t="s">
        <v>21049</v>
      </c>
      <c r="G39" s="3" t="s">
        <v>21050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21051</v>
      </c>
      <c r="D40" s="3" t="s">
        <v>1038</v>
      </c>
      <c r="E40" s="7"/>
      <c r="F40" s="3" t="s">
        <v>1723</v>
      </c>
      <c r="G40" s="3" t="s">
        <v>6092</v>
      </c>
      <c r="H40" s="3" t="s">
        <v>21052</v>
      </c>
      <c r="I40" s="7" t="s">
        <v>1587</v>
      </c>
      <c r="J40" s="3"/>
      <c r="K40" s="3"/>
    </row>
    <row r="41" spans="2:11" ht="15">
      <c r="B41" s="3" t="s">
        <v>1448</v>
      </c>
      <c r="C41" s="3" t="s">
        <v>21053</v>
      </c>
      <c r="D41" s="3" t="s">
        <v>1038</v>
      </c>
      <c r="E41" s="7"/>
      <c r="F41" s="3" t="s">
        <v>1713</v>
      </c>
      <c r="G41" s="3" t="s">
        <v>21054</v>
      </c>
      <c r="H41" s="3" t="s">
        <v>1098</v>
      </c>
      <c r="I41" s="7" t="s">
        <v>20968</v>
      </c>
      <c r="J41" s="3"/>
      <c r="K41" s="3"/>
    </row>
    <row r="42" spans="2:11" ht="15">
      <c r="B42" s="3" t="s">
        <v>1223</v>
      </c>
      <c r="C42" s="3" t="s">
        <v>21055</v>
      </c>
      <c r="D42" s="3" t="s">
        <v>1038</v>
      </c>
      <c r="E42" s="7"/>
      <c r="F42" s="3" t="s">
        <v>21056</v>
      </c>
      <c r="G42" s="3" t="s">
        <v>21057</v>
      </c>
      <c r="H42" s="3" t="s">
        <v>21058</v>
      </c>
      <c r="I42" s="7" t="s">
        <v>7150</v>
      </c>
      <c r="J42" s="3"/>
      <c r="K42" s="3"/>
    </row>
    <row r="43" spans="2:11" ht="15">
      <c r="B43" s="3" t="s">
        <v>1215</v>
      </c>
      <c r="C43" s="3" t="s">
        <v>21059</v>
      </c>
      <c r="D43" s="3" t="s">
        <v>1038</v>
      </c>
      <c r="E43" s="7"/>
      <c r="F43" s="3" t="s">
        <v>21060</v>
      </c>
      <c r="G43" s="3" t="s">
        <v>21061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21062</v>
      </c>
      <c r="D44" s="3" t="s">
        <v>1038</v>
      </c>
      <c r="E44" s="7"/>
      <c r="F44" s="3" t="s">
        <v>21063</v>
      </c>
      <c r="G44" s="3" t="s">
        <v>21064</v>
      </c>
      <c r="H44" s="3" t="s">
        <v>1098</v>
      </c>
      <c r="I44" s="7" t="s">
        <v>7150</v>
      </c>
      <c r="J44" s="3"/>
      <c r="K44" s="3"/>
    </row>
    <row r="45" spans="2:11" ht="15">
      <c r="B45" s="3" t="s">
        <v>1227</v>
      </c>
      <c r="C45" s="3" t="s">
        <v>21065</v>
      </c>
      <c r="D45" s="3" t="s">
        <v>1038</v>
      </c>
      <c r="E45" s="7"/>
      <c r="F45" s="3" t="s">
        <v>21066</v>
      </c>
      <c r="G45" s="3" t="s">
        <v>21067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21068</v>
      </c>
      <c r="D46" s="3" t="s">
        <v>1038</v>
      </c>
      <c r="E46" s="7"/>
      <c r="F46" s="3" t="s">
        <v>21069</v>
      </c>
      <c r="G46" s="3" t="s">
        <v>21070</v>
      </c>
      <c r="H46" s="3" t="s">
        <v>1098</v>
      </c>
      <c r="I46" s="7" t="s">
        <v>21044</v>
      </c>
      <c r="J46" s="3"/>
      <c r="K46" s="3"/>
    </row>
    <row r="47" spans="2:11" ht="15">
      <c r="B47" s="3" t="s">
        <v>1195</v>
      </c>
      <c r="C47" s="3" t="s">
        <v>21071</v>
      </c>
      <c r="D47" s="3" t="s">
        <v>1038</v>
      </c>
      <c r="E47" s="7"/>
      <c r="F47" s="3" t="s">
        <v>21072</v>
      </c>
      <c r="G47" s="3" t="s">
        <v>21073</v>
      </c>
      <c r="H47" s="3" t="s">
        <v>1098</v>
      </c>
      <c r="I47" s="7" t="s">
        <v>20983</v>
      </c>
      <c r="J47" s="3"/>
      <c r="K47" s="3"/>
    </row>
    <row r="48" spans="2:11" ht="15">
      <c r="B48" s="3" t="s">
        <v>1187</v>
      </c>
      <c r="C48" s="3" t="s">
        <v>21074</v>
      </c>
      <c r="D48" s="3" t="s">
        <v>1038</v>
      </c>
      <c r="E48" s="7"/>
      <c r="F48" s="3" t="s">
        <v>21075</v>
      </c>
      <c r="G48" s="3" t="s">
        <v>21076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21077</v>
      </c>
      <c r="D49" s="3" t="s">
        <v>1038</v>
      </c>
      <c r="E49" s="7"/>
      <c r="F49" s="3" t="s">
        <v>21078</v>
      </c>
      <c r="G49" s="3" t="s">
        <v>21079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21080</v>
      </c>
      <c r="D50" s="3" t="s">
        <v>1038</v>
      </c>
      <c r="E50" s="7"/>
      <c r="F50" s="3" t="s">
        <v>21081</v>
      </c>
      <c r="G50" s="3" t="s">
        <v>21082</v>
      </c>
      <c r="H50" s="3" t="s">
        <v>1098</v>
      </c>
      <c r="I50" s="7" t="s">
        <v>20968</v>
      </c>
      <c r="J50" s="3"/>
      <c r="K50" s="3"/>
    </row>
    <row r="51" spans="2:11" ht="15">
      <c r="B51" s="3" t="s">
        <v>1424</v>
      </c>
      <c r="C51" s="3" t="s">
        <v>21083</v>
      </c>
      <c r="D51" s="3" t="s">
        <v>1142</v>
      </c>
      <c r="E51" s="7"/>
      <c r="F51" s="3" t="s">
        <v>21084</v>
      </c>
      <c r="G51" s="3" t="s">
        <v>21085</v>
      </c>
      <c r="H51" s="3" t="s">
        <v>1098</v>
      </c>
      <c r="I51" s="7"/>
      <c r="J51" s="3"/>
      <c r="K51" s="3"/>
    </row>
    <row r="52" spans="2:11" ht="15">
      <c r="B52" s="3" t="s">
        <v>1428</v>
      </c>
      <c r="C52" s="3" t="s">
        <v>21086</v>
      </c>
      <c r="D52" s="3" t="s">
        <v>1038</v>
      </c>
      <c r="E52" s="7"/>
      <c r="F52" s="3" t="s">
        <v>21087</v>
      </c>
      <c r="G52" s="3" t="s">
        <v>21088</v>
      </c>
      <c r="H52" s="3" t="s">
        <v>1098</v>
      </c>
      <c r="I52" s="7" t="s">
        <v>20983</v>
      </c>
      <c r="J52" s="3"/>
      <c r="K52" s="3"/>
    </row>
    <row r="53" spans="2:11" ht="15">
      <c r="B53" s="3" t="s">
        <v>1420</v>
      </c>
      <c r="C53" s="3" t="s">
        <v>21089</v>
      </c>
      <c r="D53" s="3" t="s">
        <v>1038</v>
      </c>
      <c r="E53" s="7"/>
      <c r="F53" s="3" t="s">
        <v>21090</v>
      </c>
      <c r="G53" s="3" t="s">
        <v>21091</v>
      </c>
      <c r="H53" s="3" t="s">
        <v>21092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21093</v>
      </c>
      <c r="D54" s="3" t="s">
        <v>1038</v>
      </c>
      <c r="E54" s="7"/>
      <c r="F54" s="3" t="s">
        <v>21094</v>
      </c>
      <c r="G54" s="3" t="s">
        <v>21095</v>
      </c>
      <c r="H54" s="3" t="s">
        <v>1098</v>
      </c>
      <c r="I54" s="7" t="s">
        <v>20968</v>
      </c>
      <c r="J54" s="3"/>
      <c r="K54" s="3"/>
    </row>
    <row r="55" spans="2:11" ht="15">
      <c r="B55" s="3" t="s">
        <v>1765</v>
      </c>
      <c r="C55" s="3" t="s">
        <v>21096</v>
      </c>
      <c r="D55" s="3" t="s">
        <v>1038</v>
      </c>
      <c r="E55" s="7"/>
      <c r="F55" s="3" t="s">
        <v>21097</v>
      </c>
      <c r="G55" s="3" t="s">
        <v>21098</v>
      </c>
      <c r="H55" s="3" t="s">
        <v>21099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21100</v>
      </c>
      <c r="D56" s="3" t="s">
        <v>1038</v>
      </c>
      <c r="E56" s="7"/>
      <c r="F56" s="3" t="s">
        <v>21101</v>
      </c>
      <c r="G56" s="3" t="s">
        <v>21102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21103</v>
      </c>
      <c r="D57" s="3" t="s">
        <v>1038</v>
      </c>
      <c r="E57" s="7"/>
      <c r="F57" s="3" t="s">
        <v>21104</v>
      </c>
      <c r="G57" s="3" t="s">
        <v>21105</v>
      </c>
      <c r="H57" s="3" t="s">
        <v>21106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21107</v>
      </c>
      <c r="D58" s="3" t="s">
        <v>1038</v>
      </c>
      <c r="E58" s="7"/>
      <c r="F58" s="3" t="s">
        <v>21108</v>
      </c>
      <c r="G58" s="3" t="s">
        <v>21109</v>
      </c>
      <c r="H58" s="3" t="s">
        <v>1098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21110</v>
      </c>
      <c r="D59" s="3" t="s">
        <v>1038</v>
      </c>
      <c r="E59" s="7"/>
      <c r="F59" s="3" t="s">
        <v>21111</v>
      </c>
      <c r="G59" s="3" t="s">
        <v>21112</v>
      </c>
      <c r="H59" s="3" t="s">
        <v>21113</v>
      </c>
      <c r="I59" s="7" t="s">
        <v>20974</v>
      </c>
      <c r="J59" s="3"/>
      <c r="K59" s="3"/>
    </row>
    <row r="60" spans="2:11" ht="15">
      <c r="B60" s="3" t="s">
        <v>1934</v>
      </c>
      <c r="C60" s="3" t="s">
        <v>21114</v>
      </c>
      <c r="D60" s="3" t="s">
        <v>1038</v>
      </c>
      <c r="E60" s="7"/>
      <c r="F60" s="3" t="s">
        <v>21115</v>
      </c>
      <c r="G60" s="3" t="s">
        <v>21116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21117</v>
      </c>
      <c r="D61" s="3" t="s">
        <v>1038</v>
      </c>
      <c r="E61" s="7"/>
      <c r="F61" s="3" t="s">
        <v>21118</v>
      </c>
      <c r="G61" s="3" t="s">
        <v>21119</v>
      </c>
      <c r="H61" s="3" t="s">
        <v>21120</v>
      </c>
      <c r="I61" s="7" t="s">
        <v>20974</v>
      </c>
      <c r="J61" s="3"/>
      <c r="K61" s="3"/>
    </row>
    <row r="62" spans="2:11" ht="15">
      <c r="B62" s="3" t="s">
        <v>1942</v>
      </c>
      <c r="C62" s="3" t="s">
        <v>21121</v>
      </c>
      <c r="D62" s="3" t="s">
        <v>1038</v>
      </c>
      <c r="E62" s="7"/>
      <c r="F62" s="3" t="s">
        <v>21122</v>
      </c>
      <c r="G62" s="3" t="s">
        <v>21123</v>
      </c>
      <c r="H62" s="3" t="s">
        <v>1098</v>
      </c>
      <c r="I62" s="7" t="s">
        <v>20968</v>
      </c>
      <c r="J62" s="3"/>
      <c r="K62" s="3"/>
    </row>
    <row r="63" spans="2:11" ht="15">
      <c r="B63" s="3" t="s">
        <v>1495</v>
      </c>
      <c r="C63" s="3" t="s">
        <v>21124</v>
      </c>
      <c r="D63" s="3" t="s">
        <v>1038</v>
      </c>
      <c r="E63" s="7"/>
      <c r="F63" s="3" t="s">
        <v>1863</v>
      </c>
      <c r="G63" s="3" t="s">
        <v>21125</v>
      </c>
      <c r="H63" s="3" t="s">
        <v>1098</v>
      </c>
      <c r="I63" s="7" t="s">
        <v>20974</v>
      </c>
      <c r="J63" s="3"/>
      <c r="K63" s="3"/>
    </row>
    <row r="64" spans="2:11" ht="15">
      <c r="B64" s="3" t="s">
        <v>1481</v>
      </c>
      <c r="C64" s="3" t="s">
        <v>21126</v>
      </c>
      <c r="D64" s="3" t="s">
        <v>1038</v>
      </c>
      <c r="E64" s="7"/>
      <c r="F64" s="3" t="s">
        <v>1869</v>
      </c>
      <c r="G64" s="3" t="s">
        <v>21127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21128</v>
      </c>
      <c r="D65" s="3" t="s">
        <v>1038</v>
      </c>
      <c r="E65" s="7"/>
      <c r="F65" s="3" t="s">
        <v>21129</v>
      </c>
      <c r="G65" s="3" t="s">
        <v>21130</v>
      </c>
      <c r="H65" s="3" t="s">
        <v>1098</v>
      </c>
      <c r="I65" s="7" t="s">
        <v>20974</v>
      </c>
      <c r="J65" s="3"/>
      <c r="K65" s="3"/>
    </row>
    <row r="66" spans="2:11" ht="15">
      <c r="B66" s="3" t="s">
        <v>1375</v>
      </c>
      <c r="C66" s="3" t="s">
        <v>21131</v>
      </c>
      <c r="D66" s="3" t="s">
        <v>1038</v>
      </c>
      <c r="E66" s="7"/>
      <c r="F66" s="3" t="s">
        <v>21132</v>
      </c>
      <c r="G66" s="3" t="s">
        <v>13287</v>
      </c>
      <c r="H66" s="3" t="s">
        <v>1098</v>
      </c>
      <c r="I66" s="7" t="s">
        <v>21003</v>
      </c>
      <c r="J66" s="3"/>
      <c r="K66" s="3"/>
    </row>
    <row r="67" spans="2:11" ht="15">
      <c r="B67" s="3" t="s">
        <v>1252</v>
      </c>
      <c r="C67" s="3" t="s">
        <v>21133</v>
      </c>
      <c r="D67" s="3" t="s">
        <v>1038</v>
      </c>
      <c r="E67" s="7"/>
      <c r="F67" s="3" t="s">
        <v>21134</v>
      </c>
      <c r="G67" s="3" t="s">
        <v>21135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21136</v>
      </c>
      <c r="D68" s="3" t="s">
        <v>1038</v>
      </c>
      <c r="E68" s="7"/>
      <c r="F68" s="3" t="s">
        <v>21137</v>
      </c>
      <c r="G68" s="3" t="s">
        <v>21138</v>
      </c>
      <c r="H68" s="3" t="s">
        <v>1098</v>
      </c>
      <c r="I68" s="7" t="s">
        <v>21139</v>
      </c>
      <c r="J68" s="3"/>
      <c r="K68" s="3"/>
    </row>
    <row r="69" spans="2:11" ht="15">
      <c r="B69" s="3" t="s">
        <v>1592</v>
      </c>
      <c r="C69" s="3" t="s">
        <v>21140</v>
      </c>
      <c r="D69" s="3" t="s">
        <v>1038</v>
      </c>
      <c r="E69" s="7"/>
      <c r="F69" s="3" t="s">
        <v>21141</v>
      </c>
      <c r="G69" s="3" t="s">
        <v>1419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21142</v>
      </c>
      <c r="D70" s="3" t="s">
        <v>1038</v>
      </c>
      <c r="E70" s="7"/>
      <c r="F70" s="3" t="s">
        <v>21143</v>
      </c>
      <c r="G70" s="3" t="s">
        <v>1427</v>
      </c>
      <c r="H70" s="3" t="s">
        <v>1098</v>
      </c>
      <c r="I70" s="7" t="s">
        <v>20974</v>
      </c>
      <c r="J70" s="3"/>
      <c r="K70" s="3"/>
    </row>
    <row r="71" spans="2:11" ht="15">
      <c r="B71" s="3" t="s">
        <v>1676</v>
      </c>
      <c r="C71" s="3" t="s">
        <v>21144</v>
      </c>
      <c r="D71" s="3" t="s">
        <v>1038</v>
      </c>
      <c r="E71" s="7"/>
      <c r="F71" s="3" t="s">
        <v>1665</v>
      </c>
      <c r="G71" s="3" t="s">
        <v>21145</v>
      </c>
      <c r="H71" s="3" t="s">
        <v>1098</v>
      </c>
      <c r="I71" s="7" t="s">
        <v>20974</v>
      </c>
      <c r="J71" s="3"/>
      <c r="K71" s="3"/>
    </row>
    <row r="72" spans="2:11" ht="15">
      <c r="B72" s="3" t="s">
        <v>1362</v>
      </c>
      <c r="C72" s="3" t="s">
        <v>21146</v>
      </c>
      <c r="D72" s="3" t="s">
        <v>1038</v>
      </c>
      <c r="E72" s="7"/>
      <c r="F72" s="3" t="s">
        <v>1669</v>
      </c>
      <c r="G72" s="3" t="s">
        <v>21147</v>
      </c>
      <c r="H72" s="3" t="s">
        <v>1098</v>
      </c>
      <c r="I72" s="7" t="s">
        <v>20968</v>
      </c>
      <c r="J72" s="3"/>
      <c r="K72" s="3"/>
    </row>
    <row r="73" spans="2:11" ht="15">
      <c r="B73" s="3" t="s">
        <v>1126</v>
      </c>
      <c r="C73" s="3" t="s">
        <v>21148</v>
      </c>
      <c r="D73" s="3" t="s">
        <v>1038</v>
      </c>
      <c r="E73" s="7"/>
      <c r="F73" s="3" t="s">
        <v>8416</v>
      </c>
      <c r="G73" s="3" t="s">
        <v>21149</v>
      </c>
      <c r="H73" s="3" t="s">
        <v>21150</v>
      </c>
      <c r="I73" s="7" t="s">
        <v>20974</v>
      </c>
      <c r="J73" s="3"/>
      <c r="K73" s="3"/>
    </row>
    <row r="74" spans="2:11" ht="15">
      <c r="B74" s="3" t="s">
        <v>1725</v>
      </c>
      <c r="C74" s="3" t="s">
        <v>21151</v>
      </c>
      <c r="D74" s="3" t="s">
        <v>1038</v>
      </c>
      <c r="E74" s="7"/>
      <c r="F74" s="3" t="s">
        <v>8414</v>
      </c>
      <c r="G74" s="3" t="s">
        <v>21152</v>
      </c>
      <c r="H74" s="3" t="s">
        <v>1098</v>
      </c>
      <c r="I74" s="7" t="s">
        <v>20968</v>
      </c>
      <c r="J74" s="3"/>
      <c r="K74" s="3"/>
    </row>
    <row r="75" spans="2:11" ht="15">
      <c r="B75" s="3" t="s">
        <v>1173</v>
      </c>
      <c r="C75" s="3" t="s">
        <v>21153</v>
      </c>
      <c r="D75" s="3" t="s">
        <v>1038</v>
      </c>
      <c r="E75" s="7"/>
      <c r="F75" s="3" t="s">
        <v>21154</v>
      </c>
      <c r="G75" s="3" t="s">
        <v>21155</v>
      </c>
      <c r="H75" s="3" t="s">
        <v>21156</v>
      </c>
      <c r="I75" s="7" t="s">
        <v>20968</v>
      </c>
      <c r="J75" s="3"/>
      <c r="K75" s="3"/>
    </row>
    <row r="76" spans="2:11" ht="15">
      <c r="B76" s="3" t="s">
        <v>1452</v>
      </c>
      <c r="C76" s="3" t="s">
        <v>21157</v>
      </c>
      <c r="D76" s="3" t="s">
        <v>1038</v>
      </c>
      <c r="E76" s="7"/>
      <c r="F76" s="3" t="s">
        <v>21158</v>
      </c>
      <c r="G76" s="3" t="s">
        <v>21159</v>
      </c>
      <c r="H76" s="3" t="s">
        <v>1098</v>
      </c>
      <c r="I76" s="7" t="s">
        <v>1718</v>
      </c>
      <c r="J76" s="3"/>
      <c r="K76" s="3"/>
    </row>
    <row r="77" spans="2:11" ht="15">
      <c r="B77" s="3" t="s">
        <v>1131</v>
      </c>
      <c r="C77" s="3" t="s">
        <v>21160</v>
      </c>
      <c r="D77" s="3" t="s">
        <v>1038</v>
      </c>
      <c r="E77" s="7"/>
      <c r="F77" s="3" t="s">
        <v>21161</v>
      </c>
      <c r="G77" s="3" t="s">
        <v>21162</v>
      </c>
      <c r="H77" s="3" t="s">
        <v>1098</v>
      </c>
      <c r="I77" s="7" t="s">
        <v>20968</v>
      </c>
      <c r="J77" s="3"/>
      <c r="K77" s="3"/>
    </row>
    <row r="78" spans="2:11" ht="15">
      <c r="B78" s="3" t="s">
        <v>1671</v>
      </c>
      <c r="C78" s="3" t="s">
        <v>21163</v>
      </c>
      <c r="D78" s="3" t="s">
        <v>1038</v>
      </c>
      <c r="E78" s="7"/>
      <c r="F78" s="3" t="s">
        <v>21164</v>
      </c>
      <c r="G78" s="3" t="s">
        <v>21165</v>
      </c>
      <c r="H78" s="3" t="s">
        <v>1098</v>
      </c>
      <c r="I78" s="7" t="s">
        <v>20968</v>
      </c>
      <c r="J78" s="3"/>
      <c r="K78" s="3"/>
    </row>
    <row r="79" spans="2:11" ht="15">
      <c r="B79" s="3" t="s">
        <v>1275</v>
      </c>
      <c r="C79" s="3" t="s">
        <v>21166</v>
      </c>
      <c r="D79" s="3" t="s">
        <v>1038</v>
      </c>
      <c r="E79" s="7"/>
      <c r="F79" s="3" t="s">
        <v>21167</v>
      </c>
      <c r="G79" s="3" t="s">
        <v>21168</v>
      </c>
      <c r="H79" s="3" t="s">
        <v>1098</v>
      </c>
      <c r="I79" s="7" t="s">
        <v>20983</v>
      </c>
      <c r="J79" s="3"/>
      <c r="K79" s="3"/>
    </row>
    <row r="80" spans="2:11" ht="15">
      <c r="B80" s="3" t="s">
        <v>1644</v>
      </c>
      <c r="C80" s="3" t="s">
        <v>21169</v>
      </c>
      <c r="D80" s="3" t="s">
        <v>1038</v>
      </c>
      <c r="E80" s="7"/>
      <c r="F80" s="3" t="s">
        <v>21170</v>
      </c>
      <c r="G80" s="3" t="s">
        <v>21171</v>
      </c>
      <c r="H80" s="3" t="s">
        <v>1098</v>
      </c>
      <c r="I80" s="7" t="s">
        <v>1204</v>
      </c>
      <c r="J80" s="3"/>
      <c r="K80" s="3"/>
    </row>
    <row r="81" spans="2:11" ht="15">
      <c r="B81" s="3" t="s">
        <v>1613</v>
      </c>
      <c r="C81" s="3" t="s">
        <v>21172</v>
      </c>
      <c r="D81" s="3" t="s">
        <v>1038</v>
      </c>
      <c r="E81" s="7"/>
      <c r="F81" s="3" t="s">
        <v>21173</v>
      </c>
      <c r="G81" s="3" t="s">
        <v>21174</v>
      </c>
      <c r="H81" s="3" t="s">
        <v>1098</v>
      </c>
      <c r="I81" s="7" t="s">
        <v>1204</v>
      </c>
      <c r="J81" s="3"/>
      <c r="K81" s="3"/>
    </row>
    <row r="82" spans="2:11" ht="15">
      <c r="B82" s="3" t="s">
        <v>1624</v>
      </c>
      <c r="C82" s="3" t="s">
        <v>21175</v>
      </c>
      <c r="D82" s="3" t="s">
        <v>1038</v>
      </c>
      <c r="E82" s="7"/>
      <c r="F82" s="3" t="s">
        <v>21176</v>
      </c>
      <c r="G82" s="3" t="s">
        <v>21177</v>
      </c>
      <c r="H82" s="3" t="s">
        <v>1098</v>
      </c>
      <c r="I82" s="7" t="s">
        <v>20974</v>
      </c>
      <c r="J82" s="3"/>
      <c r="K82" s="3"/>
    </row>
    <row r="83" spans="2:11" ht="15">
      <c r="B83" s="3" t="s">
        <v>1635</v>
      </c>
      <c r="C83" s="3" t="s">
        <v>21178</v>
      </c>
      <c r="D83" s="3" t="s">
        <v>1038</v>
      </c>
      <c r="E83" s="7"/>
      <c r="F83" s="3" t="s">
        <v>21179</v>
      </c>
      <c r="G83" s="3" t="s">
        <v>21180</v>
      </c>
      <c r="H83" s="3" t="s">
        <v>1098</v>
      </c>
      <c r="I83" s="7" t="s">
        <v>1204</v>
      </c>
      <c r="J83" s="3"/>
      <c r="K83" s="3"/>
    </row>
    <row r="84" spans="2:11" ht="15">
      <c r="B84" s="3" t="s">
        <v>1658</v>
      </c>
      <c r="C84" s="3" t="s">
        <v>21181</v>
      </c>
      <c r="D84" s="3" t="s">
        <v>1038</v>
      </c>
      <c r="E84" s="7"/>
      <c r="F84" s="3" t="s">
        <v>21182</v>
      </c>
      <c r="G84" s="3" t="s">
        <v>21183</v>
      </c>
      <c r="H84" s="3" t="s">
        <v>1098</v>
      </c>
      <c r="I84" s="7" t="s">
        <v>20968</v>
      </c>
      <c r="J84" s="3"/>
      <c r="K84" s="3"/>
    </row>
    <row r="85" spans="2:11" ht="15">
      <c r="B85" s="3" t="s">
        <v>1517</v>
      </c>
      <c r="C85" s="3" t="s">
        <v>21184</v>
      </c>
      <c r="D85" s="3" t="s">
        <v>1038</v>
      </c>
      <c r="E85" s="7"/>
      <c r="F85" s="3" t="s">
        <v>1163</v>
      </c>
      <c r="G85" s="3" t="s">
        <v>1304</v>
      </c>
      <c r="H85" s="3" t="s">
        <v>1098</v>
      </c>
      <c r="I85" s="7" t="s">
        <v>20974</v>
      </c>
      <c r="J85" s="3"/>
      <c r="K85" s="3"/>
    </row>
    <row r="86" spans="2:11" ht="15">
      <c r="B86" s="3" t="s">
        <v>1552</v>
      </c>
      <c r="C86" s="3" t="s">
        <v>21185</v>
      </c>
      <c r="D86" s="3" t="s">
        <v>1038</v>
      </c>
      <c r="E86" s="7"/>
      <c r="F86" s="3" t="s">
        <v>21186</v>
      </c>
      <c r="G86" s="3" t="s">
        <v>7634</v>
      </c>
      <c r="H86" s="3" t="s">
        <v>1098</v>
      </c>
      <c r="I86" s="7" t="s">
        <v>20968</v>
      </c>
      <c r="J86" s="3"/>
      <c r="K86" s="3"/>
    </row>
    <row r="87" spans="2:11" ht="15">
      <c r="B87" s="3" t="s">
        <v>1537</v>
      </c>
      <c r="C87" s="3" t="s">
        <v>21187</v>
      </c>
      <c r="D87" s="3" t="s">
        <v>1038</v>
      </c>
      <c r="E87" s="7"/>
      <c r="F87" s="3" t="s">
        <v>21188</v>
      </c>
      <c r="G87" s="3" t="s">
        <v>7645</v>
      </c>
      <c r="H87" s="3" t="s">
        <v>1098</v>
      </c>
      <c r="I87" s="7" t="s">
        <v>20983</v>
      </c>
      <c r="J87" s="3"/>
      <c r="K87" s="3"/>
    </row>
    <row r="88" spans="2:11" ht="15">
      <c r="B88" s="3" t="s">
        <v>1522</v>
      </c>
      <c r="C88" s="3" t="s">
        <v>21189</v>
      </c>
      <c r="D88" s="3" t="s">
        <v>1573</v>
      </c>
      <c r="E88" s="7"/>
      <c r="F88" s="3" t="s">
        <v>1615</v>
      </c>
      <c r="G88" s="3" t="s">
        <v>1768</v>
      </c>
      <c r="H88" s="3" t="s">
        <v>1098</v>
      </c>
      <c r="I88" s="7"/>
      <c r="J88" s="3"/>
      <c r="K88" s="3"/>
    </row>
    <row r="89" spans="2:11" ht="15">
      <c r="B89" s="3" t="s">
        <v>1285</v>
      </c>
      <c r="C89" s="3" t="s">
        <v>21190</v>
      </c>
      <c r="D89" s="3" t="s">
        <v>1038</v>
      </c>
      <c r="E89" s="7"/>
      <c r="F89" s="3" t="s">
        <v>21191</v>
      </c>
      <c r="G89" s="3" t="s">
        <v>21192</v>
      </c>
      <c r="H89" s="3" t="s">
        <v>1098</v>
      </c>
      <c r="I89" s="7" t="s">
        <v>20968</v>
      </c>
      <c r="J89" s="3"/>
      <c r="K89" s="3"/>
    </row>
    <row r="90" spans="2:11" ht="15">
      <c r="B90" s="3" t="s">
        <v>1508</v>
      </c>
      <c r="C90" s="3" t="s">
        <v>21193</v>
      </c>
      <c r="D90" s="3" t="s">
        <v>1038</v>
      </c>
      <c r="E90" s="7"/>
      <c r="F90" s="3" t="s">
        <v>21194</v>
      </c>
      <c r="G90" s="3" t="s">
        <v>21195</v>
      </c>
      <c r="H90" s="3" t="s">
        <v>1098</v>
      </c>
      <c r="I90" s="7" t="s">
        <v>20983</v>
      </c>
      <c r="J90" s="3"/>
      <c r="K90" s="3"/>
    </row>
    <row r="91" spans="2:11" ht="15">
      <c r="B91" s="3" t="s">
        <v>1210</v>
      </c>
      <c r="C91" s="3" t="s">
        <v>21196</v>
      </c>
      <c r="D91" s="3" t="s">
        <v>1038</v>
      </c>
      <c r="E91" s="7"/>
      <c r="F91" s="3" t="s">
        <v>1646</v>
      </c>
      <c r="G91" s="3" t="s">
        <v>21197</v>
      </c>
      <c r="H91" s="3" t="s">
        <v>1098</v>
      </c>
      <c r="I91" s="7" t="s">
        <v>21198</v>
      </c>
      <c r="J91" s="3"/>
      <c r="K91" s="3"/>
    </row>
    <row r="92" spans="2:11" ht="15">
      <c r="B92" s="3" t="s">
        <v>1467</v>
      </c>
      <c r="C92" s="3" t="s">
        <v>21199</v>
      </c>
      <c r="D92" s="3" t="s">
        <v>1038</v>
      </c>
      <c r="E92" s="7"/>
      <c r="F92" s="3" t="s">
        <v>21200</v>
      </c>
      <c r="G92" s="3" t="s">
        <v>21201</v>
      </c>
      <c r="H92" s="3" t="s">
        <v>1098</v>
      </c>
      <c r="I92" s="7" t="s">
        <v>20968</v>
      </c>
      <c r="J92" s="3"/>
      <c r="K92" s="3"/>
    </row>
    <row r="93" spans="2:11" ht="15">
      <c r="B93" s="3" t="s">
        <v>1352</v>
      </c>
      <c r="C93" s="3" t="s">
        <v>21202</v>
      </c>
      <c r="D93" s="3" t="s">
        <v>1038</v>
      </c>
      <c r="E93" s="7"/>
      <c r="F93" s="3" t="s">
        <v>21203</v>
      </c>
      <c r="G93" s="3" t="s">
        <v>21204</v>
      </c>
      <c r="H93" s="3" t="s">
        <v>1098</v>
      </c>
      <c r="I93" s="7" t="s">
        <v>21198</v>
      </c>
      <c r="J93" s="3"/>
      <c r="K93" s="3"/>
    </row>
    <row r="94" spans="2:11" ht="15">
      <c r="B94" s="3" t="s">
        <v>1437</v>
      </c>
      <c r="C94" s="3" t="s">
        <v>21205</v>
      </c>
      <c r="D94" s="3" t="s">
        <v>1573</v>
      </c>
      <c r="E94" s="7"/>
      <c r="F94" s="3" t="s">
        <v>21206</v>
      </c>
      <c r="G94" s="3" t="s">
        <v>21207</v>
      </c>
      <c r="H94" s="3" t="s">
        <v>1098</v>
      </c>
      <c r="I94" s="7"/>
      <c r="J94" s="3"/>
      <c r="K94" s="3"/>
    </row>
    <row r="95" spans="2:11" ht="15">
      <c r="B95" s="3" t="s">
        <v>1443</v>
      </c>
      <c r="C95" s="3" t="s">
        <v>21208</v>
      </c>
      <c r="D95" s="3" t="s">
        <v>1038</v>
      </c>
      <c r="E95" s="7"/>
      <c r="F95" s="3" t="s">
        <v>21209</v>
      </c>
      <c r="G95" s="3" t="s">
        <v>21210</v>
      </c>
      <c r="H95" s="3" t="s">
        <v>1098</v>
      </c>
      <c r="I95" s="7" t="s">
        <v>20968</v>
      </c>
      <c r="J95" s="3"/>
      <c r="K95" s="3"/>
    </row>
    <row r="96" spans="2:11" ht="15">
      <c r="B96" s="3" t="s">
        <v>1064</v>
      </c>
      <c r="C96" s="3" t="s">
        <v>21211</v>
      </c>
      <c r="D96" s="3" t="s">
        <v>1038</v>
      </c>
      <c r="E96" s="7"/>
      <c r="F96" s="3" t="s">
        <v>21212</v>
      </c>
      <c r="G96" s="3" t="s">
        <v>21213</v>
      </c>
      <c r="H96" s="3" t="s">
        <v>1098</v>
      </c>
      <c r="I96" s="7" t="s">
        <v>20983</v>
      </c>
      <c r="J96" s="3"/>
      <c r="K9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3"/>
  <dimension ref="A1:K2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21214</v>
      </c>
      <c r="D4" s="4" t="s">
        <v>1019</v>
      </c>
      <c r="E4" s="3" t="s">
        <v>712</v>
      </c>
    </row>
    <row r="5" spans="1:11" ht="16">
      <c r="B5" s="4" t="s">
        <v>1020</v>
      </c>
      <c r="C5" s="13" t="s">
        <v>715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713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21215</v>
      </c>
      <c r="D9" s="3" t="s">
        <v>1038</v>
      </c>
      <c r="E9" s="7"/>
      <c r="F9" s="3" t="s">
        <v>21216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21217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21218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21219</v>
      </c>
      <c r="D12" s="3" t="s">
        <v>1038</v>
      </c>
      <c r="E12" s="7"/>
      <c r="F12" s="3" t="s">
        <v>21220</v>
      </c>
      <c r="G12" s="3" t="s">
        <v>21221</v>
      </c>
      <c r="H12" s="3" t="s">
        <v>1098</v>
      </c>
      <c r="I12" s="7" t="s">
        <v>7150</v>
      </c>
      <c r="J12" s="3"/>
      <c r="K12" s="3"/>
    </row>
    <row r="13" spans="1:11" ht="15">
      <c r="B13" s="3" t="s">
        <v>1872</v>
      </c>
      <c r="C13" s="3" t="s">
        <v>21222</v>
      </c>
      <c r="D13" s="3" t="s">
        <v>1038</v>
      </c>
      <c r="E13" s="7"/>
      <c r="F13" s="3" t="s">
        <v>21223</v>
      </c>
      <c r="G13" s="3" t="s">
        <v>21224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21225</v>
      </c>
      <c r="D14" s="3" t="s">
        <v>1038</v>
      </c>
      <c r="E14" s="7"/>
      <c r="F14" s="3" t="s">
        <v>21226</v>
      </c>
      <c r="G14" s="3" t="s">
        <v>21227</v>
      </c>
      <c r="H14" s="3" t="s">
        <v>1098</v>
      </c>
      <c r="I14" s="7" t="s">
        <v>21139</v>
      </c>
      <c r="J14" s="3"/>
      <c r="K14" s="3"/>
    </row>
    <row r="15" spans="1:11" ht="15">
      <c r="B15" s="3" t="s">
        <v>1877</v>
      </c>
      <c r="C15" s="3" t="s">
        <v>21228</v>
      </c>
      <c r="D15" s="3" t="s">
        <v>1038</v>
      </c>
      <c r="E15" s="7"/>
      <c r="F15" s="3" t="s">
        <v>21013</v>
      </c>
      <c r="G15" s="3" t="s">
        <v>21229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21230</v>
      </c>
      <c r="D16" s="3" t="s">
        <v>1038</v>
      </c>
      <c r="E16" s="7"/>
      <c r="F16" s="3" t="s">
        <v>21015</v>
      </c>
      <c r="G16" s="3" t="s">
        <v>1684</v>
      </c>
      <c r="H16" s="3" t="s">
        <v>1098</v>
      </c>
      <c r="I16" s="7" t="s">
        <v>1207</v>
      </c>
      <c r="J16" s="3"/>
      <c r="K16" s="3"/>
    </row>
    <row r="17" spans="2:11" ht="15">
      <c r="B17" s="3" t="s">
        <v>1882</v>
      </c>
      <c r="C17" s="3" t="s">
        <v>21231</v>
      </c>
      <c r="D17" s="3" t="s">
        <v>1038</v>
      </c>
      <c r="E17" s="7"/>
      <c r="F17" s="3" t="s">
        <v>21186</v>
      </c>
      <c r="G17" s="3" t="s">
        <v>7634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21232</v>
      </c>
      <c r="D18" s="3" t="s">
        <v>1038</v>
      </c>
      <c r="E18" s="7"/>
      <c r="F18" s="3" t="s">
        <v>21188</v>
      </c>
      <c r="G18" s="3" t="s">
        <v>7645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21233</v>
      </c>
      <c r="D19" s="3" t="s">
        <v>1573</v>
      </c>
      <c r="E19" s="7"/>
      <c r="F19" s="3" t="s">
        <v>1615</v>
      </c>
      <c r="G19" s="3" t="s">
        <v>1768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21234</v>
      </c>
      <c r="D20" s="3" t="s">
        <v>1038</v>
      </c>
      <c r="E20" s="7"/>
      <c r="F20" s="3" t="s">
        <v>21191</v>
      </c>
      <c r="G20" s="3" t="s">
        <v>21192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21235</v>
      </c>
      <c r="D21" s="3" t="s">
        <v>1038</v>
      </c>
      <c r="E21" s="7"/>
      <c r="F21" s="3" t="s">
        <v>21194</v>
      </c>
      <c r="G21" s="3" t="s">
        <v>21195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21236</v>
      </c>
      <c r="D22" s="3" t="s">
        <v>1038</v>
      </c>
      <c r="E22" s="7"/>
      <c r="F22" s="3" t="s">
        <v>1646</v>
      </c>
      <c r="G22" s="3" t="s">
        <v>21197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21237</v>
      </c>
      <c r="D23" s="3" t="s">
        <v>1038</v>
      </c>
      <c r="E23" s="7"/>
      <c r="F23" s="3" t="s">
        <v>21200</v>
      </c>
      <c r="G23" s="3" t="s">
        <v>21201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21238</v>
      </c>
      <c r="D24" s="3" t="s">
        <v>1038</v>
      </c>
      <c r="E24" s="7"/>
      <c r="F24" s="3" t="s">
        <v>21203</v>
      </c>
      <c r="G24" s="3" t="s">
        <v>21204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21239</v>
      </c>
      <c r="D25" s="3" t="s">
        <v>1573</v>
      </c>
      <c r="E25" s="7"/>
      <c r="F25" s="3" t="s">
        <v>21206</v>
      </c>
      <c r="G25" s="3" t="s">
        <v>21207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21240</v>
      </c>
      <c r="D26" s="3" t="s">
        <v>1038</v>
      </c>
      <c r="E26" s="7"/>
      <c r="F26" s="3" t="s">
        <v>21209</v>
      </c>
      <c r="G26" s="3" t="s">
        <v>21210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21241</v>
      </c>
      <c r="D27" s="3" t="s">
        <v>1038</v>
      </c>
      <c r="E27" s="7"/>
      <c r="F27" s="3" t="s">
        <v>21212</v>
      </c>
      <c r="G27" s="3" t="s">
        <v>21213</v>
      </c>
      <c r="H27" s="3" t="s">
        <v>1098</v>
      </c>
      <c r="I27" s="7" t="s">
        <v>20983</v>
      </c>
      <c r="J27" s="3"/>
      <c r="K2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4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21242</v>
      </c>
      <c r="D4" s="4" t="s">
        <v>1019</v>
      </c>
      <c r="E4" s="3" t="s">
        <v>716</v>
      </c>
    </row>
    <row r="5" spans="1:11" ht="16">
      <c r="B5" s="4" t="s">
        <v>1020</v>
      </c>
      <c r="C5" s="13" t="s">
        <v>719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717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21243</v>
      </c>
      <c r="D9" s="3" t="s">
        <v>1038</v>
      </c>
      <c r="E9" s="7"/>
      <c r="F9" s="3" t="s">
        <v>21244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21245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21246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21247</v>
      </c>
      <c r="D12" s="3" t="s">
        <v>1038</v>
      </c>
      <c r="E12" s="7"/>
      <c r="F12" s="3" t="s">
        <v>21248</v>
      </c>
      <c r="G12" s="3" t="s">
        <v>21249</v>
      </c>
      <c r="H12" s="3" t="s">
        <v>1098</v>
      </c>
      <c r="I12" s="7" t="s">
        <v>7150</v>
      </c>
      <c r="J12" s="3"/>
      <c r="K12" s="3"/>
    </row>
    <row r="13" spans="1:11" ht="15">
      <c r="B13" s="3" t="s">
        <v>1872</v>
      </c>
      <c r="C13" s="3" t="s">
        <v>21250</v>
      </c>
      <c r="D13" s="3" t="s">
        <v>1038</v>
      </c>
      <c r="E13" s="7"/>
      <c r="F13" s="3" t="s">
        <v>21251</v>
      </c>
      <c r="G13" s="3" t="s">
        <v>21252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21253</v>
      </c>
      <c r="D14" s="3" t="s">
        <v>1038</v>
      </c>
      <c r="E14" s="7"/>
      <c r="F14" s="3" t="s">
        <v>21020</v>
      </c>
      <c r="G14" s="3" t="s">
        <v>21254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21255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21256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21257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21258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21259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21260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21261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21262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21263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21264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21265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5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21266</v>
      </c>
      <c r="D4" s="4" t="s">
        <v>1019</v>
      </c>
      <c r="E4" s="3" t="s">
        <v>720</v>
      </c>
    </row>
    <row r="5" spans="1:11" ht="16">
      <c r="B5" s="4" t="s">
        <v>1020</v>
      </c>
      <c r="C5" s="13" t="s">
        <v>723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721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21267</v>
      </c>
      <c r="D9" s="3" t="s">
        <v>1038</v>
      </c>
      <c r="E9" s="7"/>
      <c r="F9" s="3" t="s">
        <v>21268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21269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21270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21271</v>
      </c>
      <c r="D12" s="3" t="s">
        <v>1038</v>
      </c>
      <c r="E12" s="7"/>
      <c r="F12" s="3" t="s">
        <v>21272</v>
      </c>
      <c r="G12" s="3" t="s">
        <v>6361</v>
      </c>
      <c r="H12" s="3" t="s">
        <v>1098</v>
      </c>
      <c r="I12" s="7" t="s">
        <v>7150</v>
      </c>
      <c r="J12" s="3"/>
      <c r="K12" s="3"/>
    </row>
    <row r="13" spans="1:11" ht="15">
      <c r="B13" s="3" t="s">
        <v>1872</v>
      </c>
      <c r="C13" s="3" t="s">
        <v>21273</v>
      </c>
      <c r="D13" s="3" t="s">
        <v>1038</v>
      </c>
      <c r="E13" s="7"/>
      <c r="F13" s="3" t="s">
        <v>21274</v>
      </c>
      <c r="G13" s="3" t="s">
        <v>21275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21276</v>
      </c>
      <c r="D14" s="3" t="s">
        <v>1038</v>
      </c>
      <c r="E14" s="7"/>
      <c r="F14" s="3" t="s">
        <v>21277</v>
      </c>
      <c r="G14" s="3" t="s">
        <v>21278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21279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21280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21281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21282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21283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21284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21285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21286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21287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21288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21289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6"/>
  <dimension ref="A1:K36"/>
  <sheetViews>
    <sheetView zoomScaleNormal="100"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21290</v>
      </c>
      <c r="D4" s="4" t="s">
        <v>1019</v>
      </c>
      <c r="E4" s="3" t="s">
        <v>724</v>
      </c>
    </row>
    <row r="5" spans="1:11" ht="16">
      <c r="B5" s="4" t="s">
        <v>1020</v>
      </c>
      <c r="C5" s="13" t="s">
        <v>727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725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21291</v>
      </c>
      <c r="D9" s="3" t="s">
        <v>1038</v>
      </c>
      <c r="E9" s="7"/>
      <c r="F9" s="3" t="s">
        <v>21292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21293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21294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21295</v>
      </c>
      <c r="D12" s="3" t="s">
        <v>1038</v>
      </c>
      <c r="E12" s="7"/>
      <c r="F12" s="3" t="s">
        <v>21296</v>
      </c>
      <c r="G12" s="3" t="s">
        <v>21297</v>
      </c>
      <c r="H12" s="3" t="s">
        <v>21298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21299</v>
      </c>
      <c r="D13" s="3" t="s">
        <v>1038</v>
      </c>
      <c r="E13" s="7"/>
      <c r="F13" s="3" t="s">
        <v>21300</v>
      </c>
      <c r="G13" s="3" t="s">
        <v>21301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21302</v>
      </c>
      <c r="D14" s="3" t="s">
        <v>1038</v>
      </c>
      <c r="E14" s="7"/>
      <c r="F14" s="3" t="s">
        <v>21303</v>
      </c>
      <c r="G14" s="3" t="s">
        <v>21304</v>
      </c>
      <c r="H14" s="3" t="s">
        <v>21305</v>
      </c>
      <c r="I14" s="7" t="s">
        <v>1204</v>
      </c>
      <c r="J14" s="3"/>
      <c r="K14" s="3"/>
    </row>
    <row r="15" spans="1:11" ht="15">
      <c r="B15" s="3" t="s">
        <v>1877</v>
      </c>
      <c r="C15" s="3" t="s">
        <v>21306</v>
      </c>
      <c r="D15" s="3" t="s">
        <v>1038</v>
      </c>
      <c r="E15" s="7"/>
      <c r="F15" s="3" t="s">
        <v>21307</v>
      </c>
      <c r="G15" s="3" t="s">
        <v>21308</v>
      </c>
      <c r="H15" s="3" t="s">
        <v>21305</v>
      </c>
      <c r="I15" s="7" t="s">
        <v>1204</v>
      </c>
      <c r="J15" s="3"/>
      <c r="K15" s="3"/>
    </row>
    <row r="16" spans="1:11" ht="15">
      <c r="B16" s="3" t="s">
        <v>1161</v>
      </c>
      <c r="C16" s="3" t="s">
        <v>21309</v>
      </c>
      <c r="D16" s="3" t="s">
        <v>1038</v>
      </c>
      <c r="E16" s="7"/>
      <c r="F16" s="3" t="s">
        <v>21310</v>
      </c>
      <c r="G16" s="3" t="s">
        <v>21311</v>
      </c>
      <c r="H16" s="3" t="s">
        <v>21305</v>
      </c>
      <c r="I16" s="7" t="s">
        <v>1204</v>
      </c>
      <c r="J16" s="3"/>
      <c r="K16" s="3"/>
    </row>
    <row r="17" spans="2:11" ht="15">
      <c r="B17" s="3" t="s">
        <v>1882</v>
      </c>
      <c r="C17" s="3" t="s">
        <v>21312</v>
      </c>
      <c r="D17" s="3" t="s">
        <v>1038</v>
      </c>
      <c r="E17" s="7"/>
      <c r="F17" s="3" t="s">
        <v>4889</v>
      </c>
      <c r="G17" s="3" t="s">
        <v>5035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21313</v>
      </c>
      <c r="D18" s="3" t="s">
        <v>1142</v>
      </c>
      <c r="E18" s="7"/>
      <c r="F18" s="3" t="s">
        <v>2926</v>
      </c>
      <c r="G18" s="3" t="s">
        <v>20553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21314</v>
      </c>
      <c r="D19" s="3" t="s">
        <v>1038</v>
      </c>
      <c r="E19" s="7"/>
      <c r="F19" s="3" t="s">
        <v>21315</v>
      </c>
      <c r="G19" s="3" t="s">
        <v>21316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21317</v>
      </c>
      <c r="D20" s="3" t="s">
        <v>1142</v>
      </c>
      <c r="E20" s="7"/>
      <c r="F20" s="3" t="s">
        <v>21318</v>
      </c>
      <c r="G20" s="3" t="s">
        <v>21319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21320</v>
      </c>
      <c r="D21" s="3" t="s">
        <v>1038</v>
      </c>
      <c r="E21" s="7"/>
      <c r="F21" s="3" t="s">
        <v>21321</v>
      </c>
      <c r="G21" s="3" t="s">
        <v>21322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21323</v>
      </c>
      <c r="D22" s="3" t="s">
        <v>1142</v>
      </c>
      <c r="E22" s="7"/>
      <c r="F22" s="3" t="s">
        <v>21324</v>
      </c>
      <c r="G22" s="3" t="s">
        <v>21325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21326</v>
      </c>
      <c r="D23" s="3" t="s">
        <v>1038</v>
      </c>
      <c r="E23" s="7"/>
      <c r="F23" s="3" t="s">
        <v>21327</v>
      </c>
      <c r="G23" s="3" t="s">
        <v>21328</v>
      </c>
      <c r="H23" s="3" t="s">
        <v>21329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21330</v>
      </c>
      <c r="D24" s="3" t="s">
        <v>1142</v>
      </c>
      <c r="E24" s="7"/>
      <c r="F24" s="3" t="s">
        <v>21331</v>
      </c>
      <c r="G24" s="3" t="s">
        <v>21332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21333</v>
      </c>
      <c r="D25" s="3" t="s">
        <v>1038</v>
      </c>
      <c r="E25" s="7"/>
      <c r="F25" s="3" t="s">
        <v>21334</v>
      </c>
      <c r="G25" s="3" t="s">
        <v>21335</v>
      </c>
      <c r="H25" s="3" t="s">
        <v>1098</v>
      </c>
      <c r="I25" s="7" t="s">
        <v>1204</v>
      </c>
      <c r="J25" s="3"/>
      <c r="K25" s="3"/>
    </row>
    <row r="26" spans="2:11" ht="15">
      <c r="B26" s="3" t="s">
        <v>1146</v>
      </c>
      <c r="C26" s="3" t="s">
        <v>21336</v>
      </c>
      <c r="D26" s="3" t="s">
        <v>1038</v>
      </c>
      <c r="E26" s="7"/>
      <c r="F26" s="3" t="s">
        <v>21186</v>
      </c>
      <c r="G26" s="3" t="s">
        <v>7634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21337</v>
      </c>
      <c r="D27" s="3" t="s">
        <v>1038</v>
      </c>
      <c r="E27" s="7"/>
      <c r="F27" s="3" t="s">
        <v>21188</v>
      </c>
      <c r="G27" s="3" t="s">
        <v>7645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21338</v>
      </c>
      <c r="D28" s="3" t="s">
        <v>1573</v>
      </c>
      <c r="E28" s="7"/>
      <c r="F28" s="3" t="s">
        <v>1615</v>
      </c>
      <c r="G28" s="3" t="s">
        <v>1768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21339</v>
      </c>
      <c r="D29" s="3" t="s">
        <v>1038</v>
      </c>
      <c r="E29" s="7"/>
      <c r="F29" s="3" t="s">
        <v>21191</v>
      </c>
      <c r="G29" s="3" t="s">
        <v>21192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21340</v>
      </c>
      <c r="D30" s="3" t="s">
        <v>1038</v>
      </c>
      <c r="E30" s="7"/>
      <c r="F30" s="3" t="s">
        <v>21194</v>
      </c>
      <c r="G30" s="3" t="s">
        <v>21195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21341</v>
      </c>
      <c r="D31" s="3" t="s">
        <v>1038</v>
      </c>
      <c r="E31" s="7"/>
      <c r="F31" s="3" t="s">
        <v>1646</v>
      </c>
      <c r="G31" s="3" t="s">
        <v>21197</v>
      </c>
      <c r="H31" s="3" t="s">
        <v>1098</v>
      </c>
      <c r="I31" s="7" t="s">
        <v>21198</v>
      </c>
      <c r="J31" s="3"/>
      <c r="K31" s="3"/>
    </row>
    <row r="32" spans="2:11" ht="15">
      <c r="B32" s="3" t="s">
        <v>1169</v>
      </c>
      <c r="C32" s="3" t="s">
        <v>21342</v>
      </c>
      <c r="D32" s="3" t="s">
        <v>1038</v>
      </c>
      <c r="E32" s="7"/>
      <c r="F32" s="3" t="s">
        <v>21200</v>
      </c>
      <c r="G32" s="3" t="s">
        <v>21201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21343</v>
      </c>
      <c r="D33" s="3" t="s">
        <v>1038</v>
      </c>
      <c r="E33" s="7"/>
      <c r="F33" s="3" t="s">
        <v>21203</v>
      </c>
      <c r="G33" s="3" t="s">
        <v>21204</v>
      </c>
      <c r="H33" s="3" t="s">
        <v>1098</v>
      </c>
      <c r="I33" s="7" t="s">
        <v>21198</v>
      </c>
      <c r="J33" s="3"/>
      <c r="K33" s="3"/>
    </row>
    <row r="34" spans="2:11" ht="15">
      <c r="B34" s="3" t="s">
        <v>1472</v>
      </c>
      <c r="C34" s="3" t="s">
        <v>21344</v>
      </c>
      <c r="D34" s="3" t="s">
        <v>1573</v>
      </c>
      <c r="E34" s="7"/>
      <c r="F34" s="3" t="s">
        <v>21206</v>
      </c>
      <c r="G34" s="3" t="s">
        <v>21207</v>
      </c>
      <c r="H34" s="3" t="s">
        <v>1098</v>
      </c>
      <c r="I34" s="7"/>
      <c r="J34" s="3"/>
      <c r="K34" s="3"/>
    </row>
    <row r="35" spans="2:11" ht="15">
      <c r="B35" s="3" t="s">
        <v>1567</v>
      </c>
      <c r="C35" s="3" t="s">
        <v>21345</v>
      </c>
      <c r="D35" s="3" t="s">
        <v>1038</v>
      </c>
      <c r="E35" s="7"/>
      <c r="F35" s="3" t="s">
        <v>21209</v>
      </c>
      <c r="G35" s="3" t="s">
        <v>21210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21346</v>
      </c>
      <c r="D36" s="3" t="s">
        <v>1038</v>
      </c>
      <c r="E36" s="7"/>
      <c r="F36" s="3" t="s">
        <v>21212</v>
      </c>
      <c r="G36" s="3" t="s">
        <v>21213</v>
      </c>
      <c r="H36" s="3" t="s">
        <v>1098</v>
      </c>
      <c r="I36" s="7" t="s">
        <v>20983</v>
      </c>
      <c r="J36" s="3"/>
      <c r="K36" s="3"/>
    </row>
  </sheetData>
  <mergeCells count="1">
    <mergeCell ref="C5:E5"/>
  </mergeCells>
  <phoneticPr fontId="4" type="noConversion"/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7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21347</v>
      </c>
      <c r="D4" s="4" t="s">
        <v>1019</v>
      </c>
      <c r="E4" s="3" t="s">
        <v>728</v>
      </c>
    </row>
    <row r="5" spans="1:11" ht="16">
      <c r="B5" s="4" t="s">
        <v>1020</v>
      </c>
      <c r="C5" s="13" t="s">
        <v>731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729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21348</v>
      </c>
      <c r="D9" s="3" t="s">
        <v>1038</v>
      </c>
      <c r="E9" s="7"/>
      <c r="F9" s="3" t="s">
        <v>21349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21350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21351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21352</v>
      </c>
      <c r="D12" s="3" t="s">
        <v>1038</v>
      </c>
      <c r="E12" s="7"/>
      <c r="F12" s="3" t="s">
        <v>21353</v>
      </c>
      <c r="G12" s="3" t="s">
        <v>21354</v>
      </c>
      <c r="H12" s="3" t="s">
        <v>21355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21356</v>
      </c>
      <c r="D13" s="3" t="s">
        <v>1038</v>
      </c>
      <c r="E13" s="7"/>
      <c r="F13" s="3" t="s">
        <v>21357</v>
      </c>
      <c r="G13" s="3" t="s">
        <v>21358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21359</v>
      </c>
      <c r="D14" s="3" t="s">
        <v>1038</v>
      </c>
      <c r="E14" s="7"/>
      <c r="F14" s="3" t="s">
        <v>21360</v>
      </c>
      <c r="G14" s="3" t="s">
        <v>21361</v>
      </c>
      <c r="H14" s="3" t="s">
        <v>21362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21363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21364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21365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21366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21367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21368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21369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21370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21371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21372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21373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8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21374</v>
      </c>
      <c r="D4" s="4" t="s">
        <v>1019</v>
      </c>
      <c r="E4" s="3" t="s">
        <v>732</v>
      </c>
    </row>
    <row r="5" spans="1:11" ht="16">
      <c r="B5" s="4" t="s">
        <v>1020</v>
      </c>
      <c r="C5" s="13" t="s">
        <v>735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733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21375</v>
      </c>
      <c r="D9" s="3" t="s">
        <v>1038</v>
      </c>
      <c r="E9" s="7"/>
      <c r="F9" s="3" t="s">
        <v>21376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21377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21378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21379</v>
      </c>
      <c r="D12" s="3" t="s">
        <v>1038</v>
      </c>
      <c r="E12" s="7"/>
      <c r="F12" s="3" t="s">
        <v>21380</v>
      </c>
      <c r="G12" s="3" t="s">
        <v>21381</v>
      </c>
      <c r="H12" s="3" t="s">
        <v>21298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21382</v>
      </c>
      <c r="D13" s="3" t="s">
        <v>1038</v>
      </c>
      <c r="E13" s="7"/>
      <c r="F13" s="3" t="s">
        <v>21383</v>
      </c>
      <c r="G13" s="3" t="s">
        <v>21384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21385</v>
      </c>
      <c r="D14" s="3" t="s">
        <v>1038</v>
      </c>
      <c r="E14" s="7"/>
      <c r="F14" s="3" t="s">
        <v>1434</v>
      </c>
      <c r="G14" s="3" t="s">
        <v>21386</v>
      </c>
      <c r="H14" s="3" t="s">
        <v>21387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21388</v>
      </c>
      <c r="D15" s="3" t="s">
        <v>1038</v>
      </c>
      <c r="E15" s="7"/>
      <c r="F15" s="3" t="s">
        <v>1445</v>
      </c>
      <c r="G15" s="3" t="s">
        <v>21389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21390</v>
      </c>
      <c r="D16" s="3" t="s">
        <v>1038</v>
      </c>
      <c r="E16" s="7"/>
      <c r="F16" s="3" t="s">
        <v>21186</v>
      </c>
      <c r="G16" s="3" t="s">
        <v>7634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21391</v>
      </c>
      <c r="D17" s="3" t="s">
        <v>1038</v>
      </c>
      <c r="E17" s="7"/>
      <c r="F17" s="3" t="s">
        <v>21188</v>
      </c>
      <c r="G17" s="3" t="s">
        <v>7645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21392</v>
      </c>
      <c r="D18" s="3" t="s">
        <v>1573</v>
      </c>
      <c r="E18" s="7"/>
      <c r="F18" s="3" t="s">
        <v>1615</v>
      </c>
      <c r="G18" s="3" t="s">
        <v>1768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21393</v>
      </c>
      <c r="D19" s="3" t="s">
        <v>1038</v>
      </c>
      <c r="E19" s="7"/>
      <c r="F19" s="3" t="s">
        <v>21191</v>
      </c>
      <c r="G19" s="3" t="s">
        <v>21192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21394</v>
      </c>
      <c r="D20" s="3" t="s">
        <v>1038</v>
      </c>
      <c r="E20" s="7"/>
      <c r="F20" s="3" t="s">
        <v>21194</v>
      </c>
      <c r="G20" s="3" t="s">
        <v>21195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21395</v>
      </c>
      <c r="D21" s="3" t="s">
        <v>1038</v>
      </c>
      <c r="E21" s="7"/>
      <c r="F21" s="3" t="s">
        <v>1646</v>
      </c>
      <c r="G21" s="3" t="s">
        <v>21197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21396</v>
      </c>
      <c r="D22" s="3" t="s">
        <v>1038</v>
      </c>
      <c r="E22" s="7"/>
      <c r="F22" s="3" t="s">
        <v>21200</v>
      </c>
      <c r="G22" s="3" t="s">
        <v>21201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21397</v>
      </c>
      <c r="D23" s="3" t="s">
        <v>1038</v>
      </c>
      <c r="E23" s="7"/>
      <c r="F23" s="3" t="s">
        <v>21203</v>
      </c>
      <c r="G23" s="3" t="s">
        <v>21204</v>
      </c>
      <c r="H23" s="3" t="s">
        <v>1098</v>
      </c>
      <c r="I23" s="7" t="s">
        <v>21198</v>
      </c>
      <c r="J23" s="3"/>
      <c r="K23" s="3"/>
    </row>
    <row r="24" spans="2:11" ht="15">
      <c r="B24" s="3" t="s">
        <v>1899</v>
      </c>
      <c r="C24" s="3" t="s">
        <v>21398</v>
      </c>
      <c r="D24" s="3" t="s">
        <v>1573</v>
      </c>
      <c r="E24" s="7"/>
      <c r="F24" s="3" t="s">
        <v>21206</v>
      </c>
      <c r="G24" s="3" t="s">
        <v>21207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21399</v>
      </c>
      <c r="D25" s="3" t="s">
        <v>1038</v>
      </c>
      <c r="E25" s="7"/>
      <c r="F25" s="3" t="s">
        <v>21209</v>
      </c>
      <c r="G25" s="3" t="s">
        <v>21210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21400</v>
      </c>
      <c r="D26" s="3" t="s">
        <v>1038</v>
      </c>
      <c r="E26" s="7"/>
      <c r="F26" s="3" t="s">
        <v>21212</v>
      </c>
      <c r="G26" s="3" t="s">
        <v>21213</v>
      </c>
      <c r="H26" s="3" t="s">
        <v>1098</v>
      </c>
      <c r="I26" s="7" t="s">
        <v>20983</v>
      </c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79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21401</v>
      </c>
      <c r="D4" s="4" t="s">
        <v>1019</v>
      </c>
      <c r="E4" s="3" t="s">
        <v>736</v>
      </c>
    </row>
    <row r="5" spans="1:11" ht="16">
      <c r="B5" s="4" t="s">
        <v>1020</v>
      </c>
      <c r="C5" s="13" t="s">
        <v>739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737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21402</v>
      </c>
      <c r="D9" s="3" t="s">
        <v>1038</v>
      </c>
      <c r="E9" s="7"/>
      <c r="F9" s="3" t="s">
        <v>21403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21404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21405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21406</v>
      </c>
      <c r="D12" s="3" t="s">
        <v>1038</v>
      </c>
      <c r="E12" s="7"/>
      <c r="F12" s="3" t="s">
        <v>5031</v>
      </c>
      <c r="G12" s="3" t="s">
        <v>21407</v>
      </c>
      <c r="H12" s="3" t="s">
        <v>1098</v>
      </c>
      <c r="I12" s="7" t="s">
        <v>20968</v>
      </c>
      <c r="J12" s="3"/>
      <c r="K12" s="3"/>
    </row>
    <row r="13" spans="1:11" ht="15">
      <c r="B13" s="3" t="s">
        <v>1872</v>
      </c>
      <c r="C13" s="3" t="s">
        <v>21408</v>
      </c>
      <c r="D13" s="3" t="s">
        <v>1038</v>
      </c>
      <c r="E13" s="7"/>
      <c r="F13" s="3" t="s">
        <v>5034</v>
      </c>
      <c r="G13" s="3" t="s">
        <v>21409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21410</v>
      </c>
      <c r="D14" s="3" t="s">
        <v>1573</v>
      </c>
      <c r="E14" s="7"/>
      <c r="F14" s="3" t="s">
        <v>2926</v>
      </c>
      <c r="G14" s="3" t="s">
        <v>21411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21412</v>
      </c>
      <c r="D15" s="3" t="s">
        <v>1038</v>
      </c>
      <c r="E15" s="7"/>
      <c r="F15" s="3" t="s">
        <v>21413</v>
      </c>
      <c r="G15" s="3" t="s">
        <v>21414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21415</v>
      </c>
      <c r="D16" s="3" t="s">
        <v>1038</v>
      </c>
      <c r="E16" s="7"/>
      <c r="F16" s="3" t="s">
        <v>21186</v>
      </c>
      <c r="G16" s="3" t="s">
        <v>7634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21416</v>
      </c>
      <c r="D17" s="3" t="s">
        <v>1038</v>
      </c>
      <c r="E17" s="7"/>
      <c r="F17" s="3" t="s">
        <v>21188</v>
      </c>
      <c r="G17" s="3" t="s">
        <v>7645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21417</v>
      </c>
      <c r="D18" s="3" t="s">
        <v>1573</v>
      </c>
      <c r="E18" s="7"/>
      <c r="F18" s="3" t="s">
        <v>1615</v>
      </c>
      <c r="G18" s="3" t="s">
        <v>1768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21418</v>
      </c>
      <c r="D19" s="3" t="s">
        <v>1038</v>
      </c>
      <c r="E19" s="7"/>
      <c r="F19" s="3" t="s">
        <v>21191</v>
      </c>
      <c r="G19" s="3" t="s">
        <v>21192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21419</v>
      </c>
      <c r="D20" s="3" t="s">
        <v>1038</v>
      </c>
      <c r="E20" s="7"/>
      <c r="F20" s="3" t="s">
        <v>21194</v>
      </c>
      <c r="G20" s="3" t="s">
        <v>21195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21420</v>
      </c>
      <c r="D21" s="3" t="s">
        <v>1038</v>
      </c>
      <c r="E21" s="7"/>
      <c r="F21" s="3" t="s">
        <v>1646</v>
      </c>
      <c r="G21" s="3" t="s">
        <v>21197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21421</v>
      </c>
      <c r="D22" s="3" t="s">
        <v>1038</v>
      </c>
      <c r="E22" s="7"/>
      <c r="F22" s="3" t="s">
        <v>21200</v>
      </c>
      <c r="G22" s="3" t="s">
        <v>21201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21422</v>
      </c>
      <c r="D23" s="3" t="s">
        <v>1038</v>
      </c>
      <c r="E23" s="7"/>
      <c r="F23" s="3" t="s">
        <v>21203</v>
      </c>
      <c r="G23" s="3" t="s">
        <v>21204</v>
      </c>
      <c r="H23" s="3" t="s">
        <v>1098</v>
      </c>
      <c r="I23" s="7" t="s">
        <v>21198</v>
      </c>
      <c r="J23" s="3"/>
      <c r="K23" s="3"/>
    </row>
    <row r="24" spans="2:11" ht="15">
      <c r="B24" s="3" t="s">
        <v>1899</v>
      </c>
      <c r="C24" s="3" t="s">
        <v>21423</v>
      </c>
      <c r="D24" s="3" t="s">
        <v>1573</v>
      </c>
      <c r="E24" s="7"/>
      <c r="F24" s="3" t="s">
        <v>21206</v>
      </c>
      <c r="G24" s="3" t="s">
        <v>21207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21424</v>
      </c>
      <c r="D25" s="3" t="s">
        <v>1038</v>
      </c>
      <c r="E25" s="7"/>
      <c r="F25" s="3" t="s">
        <v>21209</v>
      </c>
      <c r="G25" s="3" t="s">
        <v>21210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21425</v>
      </c>
      <c r="D26" s="3" t="s">
        <v>1038</v>
      </c>
      <c r="E26" s="7"/>
      <c r="F26" s="3" t="s">
        <v>21212</v>
      </c>
      <c r="G26" s="3" t="s">
        <v>21213</v>
      </c>
      <c r="H26" s="3" t="s">
        <v>1098</v>
      </c>
      <c r="I26" s="7" t="s">
        <v>20983</v>
      </c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0"/>
  <dimension ref="A1:K2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21426</v>
      </c>
      <c r="D4" s="4" t="s">
        <v>1019</v>
      </c>
      <c r="E4" s="3" t="s">
        <v>740</v>
      </c>
    </row>
    <row r="5" spans="1:11" ht="16">
      <c r="B5" s="4" t="s">
        <v>1020</v>
      </c>
      <c r="C5" s="13" t="s">
        <v>743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741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21427</v>
      </c>
      <c r="D9" s="3" t="s">
        <v>1038</v>
      </c>
      <c r="E9" s="7"/>
      <c r="F9" s="3" t="s">
        <v>21428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21429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21430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21431</v>
      </c>
      <c r="D12" s="3" t="s">
        <v>1038</v>
      </c>
      <c r="E12" s="7"/>
      <c r="F12" s="3" t="s">
        <v>1152</v>
      </c>
      <c r="G12" s="3" t="s">
        <v>21432</v>
      </c>
      <c r="H12" s="3" t="s">
        <v>21433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21434</v>
      </c>
      <c r="D13" s="3" t="s">
        <v>1038</v>
      </c>
      <c r="E13" s="7"/>
      <c r="F13" s="3" t="s">
        <v>1155</v>
      </c>
      <c r="G13" s="3" t="s">
        <v>21435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21436</v>
      </c>
      <c r="D14" s="3" t="s">
        <v>1038</v>
      </c>
      <c r="E14" s="7"/>
      <c r="F14" s="3" t="s">
        <v>21186</v>
      </c>
      <c r="G14" s="3" t="s">
        <v>7634</v>
      </c>
      <c r="H14" s="3" t="s">
        <v>1098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21437</v>
      </c>
      <c r="D15" s="3" t="s">
        <v>1038</v>
      </c>
      <c r="E15" s="7"/>
      <c r="F15" s="3" t="s">
        <v>21188</v>
      </c>
      <c r="G15" s="3" t="s">
        <v>7645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21438</v>
      </c>
      <c r="D16" s="3" t="s">
        <v>1573</v>
      </c>
      <c r="E16" s="7"/>
      <c r="F16" s="3" t="s">
        <v>1615</v>
      </c>
      <c r="G16" s="3" t="s">
        <v>1768</v>
      </c>
      <c r="H16" s="3" t="s">
        <v>1098</v>
      </c>
      <c r="I16" s="7"/>
      <c r="J16" s="3"/>
      <c r="K16" s="3"/>
    </row>
    <row r="17" spans="2:11" ht="15">
      <c r="B17" s="3" t="s">
        <v>1882</v>
      </c>
      <c r="C17" s="3" t="s">
        <v>21439</v>
      </c>
      <c r="D17" s="3" t="s">
        <v>1038</v>
      </c>
      <c r="E17" s="7"/>
      <c r="F17" s="3" t="s">
        <v>21191</v>
      </c>
      <c r="G17" s="3" t="s">
        <v>21192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21440</v>
      </c>
      <c r="D18" s="3" t="s">
        <v>1038</v>
      </c>
      <c r="E18" s="7"/>
      <c r="F18" s="3" t="s">
        <v>21194</v>
      </c>
      <c r="G18" s="3" t="s">
        <v>21195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21441</v>
      </c>
      <c r="D19" s="3" t="s">
        <v>1038</v>
      </c>
      <c r="E19" s="7"/>
      <c r="F19" s="3" t="s">
        <v>1646</v>
      </c>
      <c r="G19" s="3" t="s">
        <v>21197</v>
      </c>
      <c r="H19" s="3" t="s">
        <v>1098</v>
      </c>
      <c r="I19" s="7" t="s">
        <v>21198</v>
      </c>
      <c r="J19" s="3"/>
      <c r="K19" s="3"/>
    </row>
    <row r="20" spans="2:11" ht="15">
      <c r="B20" s="3" t="s">
        <v>1890</v>
      </c>
      <c r="C20" s="3" t="s">
        <v>21442</v>
      </c>
      <c r="D20" s="3" t="s">
        <v>1038</v>
      </c>
      <c r="E20" s="7"/>
      <c r="F20" s="3" t="s">
        <v>21200</v>
      </c>
      <c r="G20" s="3" t="s">
        <v>21201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21443</v>
      </c>
      <c r="D21" s="3" t="s">
        <v>1038</v>
      </c>
      <c r="E21" s="7"/>
      <c r="F21" s="3" t="s">
        <v>21203</v>
      </c>
      <c r="G21" s="3" t="s">
        <v>21204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21444</v>
      </c>
      <c r="D22" s="3" t="s">
        <v>1573</v>
      </c>
      <c r="E22" s="7"/>
      <c r="F22" s="3" t="s">
        <v>21206</v>
      </c>
      <c r="G22" s="3" t="s">
        <v>21207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21445</v>
      </c>
      <c r="D23" s="3" t="s">
        <v>1038</v>
      </c>
      <c r="E23" s="7"/>
      <c r="F23" s="3" t="s">
        <v>21209</v>
      </c>
      <c r="G23" s="3" t="s">
        <v>21210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21446</v>
      </c>
      <c r="D24" s="3" t="s">
        <v>1038</v>
      </c>
      <c r="E24" s="7"/>
      <c r="F24" s="3" t="s">
        <v>21212</v>
      </c>
      <c r="G24" s="3" t="s">
        <v>21213</v>
      </c>
      <c r="H24" s="3" t="s">
        <v>1098</v>
      </c>
      <c r="I24" s="7" t="s">
        <v>20983</v>
      </c>
      <c r="J24" s="3"/>
      <c r="K2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1"/>
  <dimension ref="A1:K3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21447</v>
      </c>
      <c r="D4" s="4" t="s">
        <v>1019</v>
      </c>
      <c r="E4" s="3" t="s">
        <v>744</v>
      </c>
    </row>
    <row r="5" spans="1:11" ht="16">
      <c r="B5" s="4" t="s">
        <v>1020</v>
      </c>
      <c r="C5" s="13" t="s">
        <v>747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745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21448</v>
      </c>
      <c r="D9" s="3" t="s">
        <v>1038</v>
      </c>
      <c r="E9" s="7"/>
      <c r="F9" s="3" t="s">
        <v>21449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21450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21451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21452</v>
      </c>
      <c r="D12" s="3" t="s">
        <v>1038</v>
      </c>
      <c r="E12" s="7"/>
      <c r="F12" s="3" t="s">
        <v>21453</v>
      </c>
      <c r="G12" s="3" t="s">
        <v>21454</v>
      </c>
      <c r="H12" s="3" t="s">
        <v>1098</v>
      </c>
      <c r="I12" s="7" t="s">
        <v>21044</v>
      </c>
      <c r="J12" s="3"/>
      <c r="K12" s="3"/>
    </row>
    <row r="13" spans="1:11" ht="15">
      <c r="B13" s="3" t="s">
        <v>1872</v>
      </c>
      <c r="C13" s="3" t="s">
        <v>21455</v>
      </c>
      <c r="D13" s="3" t="s">
        <v>1038</v>
      </c>
      <c r="E13" s="7"/>
      <c r="F13" s="3" t="s">
        <v>21456</v>
      </c>
      <c r="G13" s="3" t="s">
        <v>21457</v>
      </c>
      <c r="H13" s="3" t="s">
        <v>1098</v>
      </c>
      <c r="I13" s="7" t="s">
        <v>7150</v>
      </c>
      <c r="J13" s="3"/>
      <c r="K13" s="3"/>
    </row>
    <row r="14" spans="1:11" ht="15">
      <c r="B14" s="3" t="s">
        <v>1165</v>
      </c>
      <c r="C14" s="3" t="s">
        <v>21458</v>
      </c>
      <c r="D14" s="3" t="s">
        <v>1038</v>
      </c>
      <c r="E14" s="7"/>
      <c r="F14" s="3" t="s">
        <v>21459</v>
      </c>
      <c r="G14" s="3" t="s">
        <v>21460</v>
      </c>
      <c r="H14" s="3" t="s">
        <v>1098</v>
      </c>
      <c r="I14" s="7" t="s">
        <v>21461</v>
      </c>
      <c r="J14" s="3"/>
      <c r="K14" s="3"/>
    </row>
    <row r="15" spans="1:11" ht="15">
      <c r="B15" s="3" t="s">
        <v>1877</v>
      </c>
      <c r="C15" s="3" t="s">
        <v>21462</v>
      </c>
      <c r="D15" s="3" t="s">
        <v>1038</v>
      </c>
      <c r="E15" s="7"/>
      <c r="F15" s="3" t="s">
        <v>21463</v>
      </c>
      <c r="G15" s="3" t="s">
        <v>21464</v>
      </c>
      <c r="H15" s="3" t="s">
        <v>1098</v>
      </c>
      <c r="I15" s="7" t="s">
        <v>21139</v>
      </c>
      <c r="J15" s="3"/>
      <c r="K15" s="3"/>
    </row>
    <row r="16" spans="1:11" ht="15">
      <c r="B16" s="3" t="s">
        <v>1161</v>
      </c>
      <c r="C16" s="3" t="s">
        <v>21465</v>
      </c>
      <c r="D16" s="3" t="s">
        <v>1038</v>
      </c>
      <c r="E16" s="7"/>
      <c r="F16" s="3" t="s">
        <v>21466</v>
      </c>
      <c r="G16" s="3" t="s">
        <v>21467</v>
      </c>
      <c r="H16" s="3" t="s">
        <v>1098</v>
      </c>
      <c r="I16" s="7" t="s">
        <v>21139</v>
      </c>
      <c r="J16" s="3"/>
      <c r="K16" s="3"/>
    </row>
    <row r="17" spans="2:11" ht="15">
      <c r="B17" s="3" t="s">
        <v>1882</v>
      </c>
      <c r="C17" s="3" t="s">
        <v>21468</v>
      </c>
      <c r="D17" s="3" t="s">
        <v>1142</v>
      </c>
      <c r="E17" s="7"/>
      <c r="F17" s="3" t="s">
        <v>21469</v>
      </c>
      <c r="G17" s="3" t="s">
        <v>21470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21471</v>
      </c>
      <c r="D18" s="3" t="s">
        <v>1142</v>
      </c>
      <c r="E18" s="7"/>
      <c r="F18" s="3" t="s">
        <v>21472</v>
      </c>
      <c r="G18" s="3" t="s">
        <v>21473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21474</v>
      </c>
      <c r="D19" s="3" t="s">
        <v>1038</v>
      </c>
      <c r="E19" s="7"/>
      <c r="F19" s="3" t="s">
        <v>21475</v>
      </c>
      <c r="G19" s="3" t="s">
        <v>21476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21477</v>
      </c>
      <c r="D20" s="3" t="s">
        <v>1038</v>
      </c>
      <c r="E20" s="7"/>
      <c r="F20" s="3" t="s">
        <v>21478</v>
      </c>
      <c r="G20" s="3" t="s">
        <v>21479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21480</v>
      </c>
      <c r="D21" s="3" t="s">
        <v>1038</v>
      </c>
      <c r="E21" s="7"/>
      <c r="F21" s="3" t="s">
        <v>21481</v>
      </c>
      <c r="G21" s="3" t="s">
        <v>21482</v>
      </c>
      <c r="H21" s="3" t="s">
        <v>1098</v>
      </c>
      <c r="I21" s="7" t="s">
        <v>21044</v>
      </c>
      <c r="J21" s="3"/>
      <c r="K21" s="3"/>
    </row>
    <row r="22" spans="2:11" ht="15">
      <c r="B22" s="3" t="s">
        <v>1895</v>
      </c>
      <c r="C22" s="3" t="s">
        <v>21483</v>
      </c>
      <c r="D22" s="3" t="s">
        <v>1038</v>
      </c>
      <c r="E22" s="7"/>
      <c r="F22" s="3" t="s">
        <v>21484</v>
      </c>
      <c r="G22" s="3" t="s">
        <v>21485</v>
      </c>
      <c r="H22" s="3" t="s">
        <v>1098</v>
      </c>
      <c r="I22" s="7" t="s">
        <v>20983</v>
      </c>
      <c r="J22" s="3"/>
      <c r="K22" s="3"/>
    </row>
    <row r="23" spans="2:11" ht="15">
      <c r="B23" s="3" t="s">
        <v>1588</v>
      </c>
      <c r="C23" s="3" t="s">
        <v>21486</v>
      </c>
      <c r="D23" s="3" t="s">
        <v>1142</v>
      </c>
      <c r="E23" s="7"/>
      <c r="F23" s="3" t="s">
        <v>21487</v>
      </c>
      <c r="G23" s="3" t="s">
        <v>21488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21489</v>
      </c>
      <c r="D24" s="3" t="s">
        <v>1038</v>
      </c>
      <c r="E24" s="7"/>
      <c r="F24" s="3" t="s">
        <v>21490</v>
      </c>
      <c r="G24" s="3" t="s">
        <v>21491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21492</v>
      </c>
      <c r="D25" s="3" t="s">
        <v>1038</v>
      </c>
      <c r="E25" s="7"/>
      <c r="F25" s="3" t="s">
        <v>21186</v>
      </c>
      <c r="G25" s="3" t="s">
        <v>7634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21493</v>
      </c>
      <c r="D26" s="3" t="s">
        <v>1038</v>
      </c>
      <c r="E26" s="7"/>
      <c r="F26" s="3" t="s">
        <v>21188</v>
      </c>
      <c r="G26" s="3" t="s">
        <v>7645</v>
      </c>
      <c r="H26" s="3" t="s">
        <v>1098</v>
      </c>
      <c r="I26" s="7" t="s">
        <v>20983</v>
      </c>
      <c r="J26" s="3"/>
      <c r="K26" s="3"/>
    </row>
    <row r="27" spans="2:11" ht="15">
      <c r="B27" s="3" t="s">
        <v>1906</v>
      </c>
      <c r="C27" s="3" t="s">
        <v>21494</v>
      </c>
      <c r="D27" s="3" t="s">
        <v>1573</v>
      </c>
      <c r="E27" s="7"/>
      <c r="F27" s="3" t="s">
        <v>1615</v>
      </c>
      <c r="G27" s="3" t="s">
        <v>1768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21495</v>
      </c>
      <c r="D28" s="3" t="s">
        <v>1038</v>
      </c>
      <c r="E28" s="7"/>
      <c r="F28" s="3" t="s">
        <v>21191</v>
      </c>
      <c r="G28" s="3" t="s">
        <v>21192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21496</v>
      </c>
      <c r="D29" s="3" t="s">
        <v>1038</v>
      </c>
      <c r="E29" s="7"/>
      <c r="F29" s="3" t="s">
        <v>21194</v>
      </c>
      <c r="G29" s="3" t="s">
        <v>21195</v>
      </c>
      <c r="H29" s="3" t="s">
        <v>1098</v>
      </c>
      <c r="I29" s="7" t="s">
        <v>20983</v>
      </c>
      <c r="J29" s="3"/>
      <c r="K29" s="3"/>
    </row>
    <row r="30" spans="2:11" ht="15">
      <c r="B30" s="3" t="s">
        <v>1912</v>
      </c>
      <c r="C30" s="3" t="s">
        <v>21497</v>
      </c>
      <c r="D30" s="3" t="s">
        <v>1038</v>
      </c>
      <c r="E30" s="7"/>
      <c r="F30" s="3" t="s">
        <v>1646</v>
      </c>
      <c r="G30" s="3" t="s">
        <v>21197</v>
      </c>
      <c r="H30" s="3" t="s">
        <v>1098</v>
      </c>
      <c r="I30" s="7" t="s">
        <v>21198</v>
      </c>
      <c r="J30" s="3"/>
      <c r="K30" s="3"/>
    </row>
    <row r="31" spans="2:11" ht="15">
      <c r="B31" s="3" t="s">
        <v>1140</v>
      </c>
      <c r="C31" s="3" t="s">
        <v>21498</v>
      </c>
      <c r="D31" s="3" t="s">
        <v>1038</v>
      </c>
      <c r="E31" s="7"/>
      <c r="F31" s="3" t="s">
        <v>21200</v>
      </c>
      <c r="G31" s="3" t="s">
        <v>21201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21499</v>
      </c>
      <c r="D32" s="3" t="s">
        <v>1038</v>
      </c>
      <c r="E32" s="7"/>
      <c r="F32" s="3" t="s">
        <v>21203</v>
      </c>
      <c r="G32" s="3" t="s">
        <v>21204</v>
      </c>
      <c r="H32" s="3" t="s">
        <v>1098</v>
      </c>
      <c r="I32" s="7" t="s">
        <v>21198</v>
      </c>
      <c r="J32" s="3"/>
      <c r="K32" s="3"/>
    </row>
    <row r="33" spans="2:11" ht="15">
      <c r="B33" s="3" t="s">
        <v>1319</v>
      </c>
      <c r="C33" s="3" t="s">
        <v>21500</v>
      </c>
      <c r="D33" s="3" t="s">
        <v>1573</v>
      </c>
      <c r="E33" s="7"/>
      <c r="F33" s="3" t="s">
        <v>21206</v>
      </c>
      <c r="G33" s="3" t="s">
        <v>21207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21501</v>
      </c>
      <c r="D34" s="3" t="s">
        <v>1038</v>
      </c>
      <c r="E34" s="7"/>
      <c r="F34" s="3" t="s">
        <v>21209</v>
      </c>
      <c r="G34" s="3" t="s">
        <v>21210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21502</v>
      </c>
      <c r="D35" s="3" t="s">
        <v>1038</v>
      </c>
      <c r="E35" s="7"/>
      <c r="F35" s="3" t="s">
        <v>21212</v>
      </c>
      <c r="G35" s="3" t="s">
        <v>21213</v>
      </c>
      <c r="H35" s="3" t="s">
        <v>1098</v>
      </c>
      <c r="I35" s="7" t="s">
        <v>20983</v>
      </c>
      <c r="J35" s="3"/>
      <c r="K3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2"/>
  <dimension ref="A1:K10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21503</v>
      </c>
      <c r="D4" s="4" t="s">
        <v>1019</v>
      </c>
      <c r="E4" s="3" t="s">
        <v>748</v>
      </c>
    </row>
    <row r="5" spans="1:11" ht="16">
      <c r="B5" s="4" t="s">
        <v>1020</v>
      </c>
      <c r="C5" s="13" t="s">
        <v>751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749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21504</v>
      </c>
      <c r="D9" s="3" t="s">
        <v>1038</v>
      </c>
      <c r="E9" s="7"/>
      <c r="F9" s="3" t="s">
        <v>21505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21506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21507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21508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21510</v>
      </c>
      <c r="D13" s="3" t="s">
        <v>1038</v>
      </c>
      <c r="E13" s="7"/>
      <c r="F13" s="3" t="s">
        <v>21511</v>
      </c>
      <c r="G13" s="3" t="s">
        <v>21512</v>
      </c>
      <c r="H13" s="3" t="s">
        <v>1098</v>
      </c>
      <c r="I13" s="7" t="s">
        <v>21003</v>
      </c>
      <c r="J13" s="3"/>
      <c r="K13" s="3"/>
    </row>
    <row r="14" spans="1:11" ht="15">
      <c r="B14" s="3" t="s">
        <v>1165</v>
      </c>
      <c r="C14" s="3" t="s">
        <v>21513</v>
      </c>
      <c r="D14" s="3" t="s">
        <v>1038</v>
      </c>
      <c r="E14" s="7"/>
      <c r="F14" s="3" t="s">
        <v>21514</v>
      </c>
      <c r="G14" s="3" t="s">
        <v>21515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21516</v>
      </c>
      <c r="D15" s="3" t="s">
        <v>1038</v>
      </c>
      <c r="E15" s="7"/>
      <c r="F15" s="3" t="s">
        <v>21517</v>
      </c>
      <c r="G15" s="3" t="s">
        <v>21518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21519</v>
      </c>
      <c r="D16" s="3" t="s">
        <v>1038</v>
      </c>
      <c r="E16" s="7"/>
      <c r="F16" s="3" t="s">
        <v>21520</v>
      </c>
      <c r="G16" s="3" t="s">
        <v>21521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21522</v>
      </c>
      <c r="D17" s="3" t="s">
        <v>1038</v>
      </c>
      <c r="E17" s="7"/>
      <c r="F17" s="3" t="s">
        <v>21523</v>
      </c>
      <c r="G17" s="3" t="s">
        <v>21524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21525</v>
      </c>
      <c r="D18" s="3" t="s">
        <v>1038</v>
      </c>
      <c r="E18" s="7"/>
      <c r="F18" s="3" t="s">
        <v>21526</v>
      </c>
      <c r="G18" s="3" t="s">
        <v>21527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21528</v>
      </c>
      <c r="D19" s="3" t="s">
        <v>1038</v>
      </c>
      <c r="E19" s="7"/>
      <c r="F19" s="3" t="s">
        <v>21529</v>
      </c>
      <c r="G19" s="3" t="s">
        <v>21530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21531</v>
      </c>
      <c r="D20" s="3" t="s">
        <v>1038</v>
      </c>
      <c r="E20" s="7"/>
      <c r="F20" s="3" t="s">
        <v>21532</v>
      </c>
      <c r="G20" s="3" t="s">
        <v>21533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21534</v>
      </c>
      <c r="D21" s="3" t="s">
        <v>1038</v>
      </c>
      <c r="E21" s="7"/>
      <c r="F21" s="3" t="s">
        <v>21535</v>
      </c>
      <c r="G21" s="3" t="s">
        <v>21536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21537</v>
      </c>
      <c r="D22" s="3" t="s">
        <v>1038</v>
      </c>
      <c r="E22" s="7"/>
      <c r="F22" s="3" t="s">
        <v>21538</v>
      </c>
      <c r="G22" s="3" t="s">
        <v>21539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21540</v>
      </c>
      <c r="D23" s="3" t="s">
        <v>1038</v>
      </c>
      <c r="E23" s="7"/>
      <c r="F23" s="3" t="s">
        <v>21541</v>
      </c>
      <c r="G23" s="3" t="s">
        <v>21542</v>
      </c>
      <c r="H23" s="3" t="s">
        <v>1098</v>
      </c>
      <c r="I23" s="7" t="s">
        <v>7150</v>
      </c>
      <c r="J23" s="3"/>
      <c r="K23" s="3"/>
    </row>
    <row r="24" spans="2:11" ht="15">
      <c r="B24" s="3" t="s">
        <v>1899</v>
      </c>
      <c r="C24" s="3" t="s">
        <v>21543</v>
      </c>
      <c r="D24" s="3" t="s">
        <v>1038</v>
      </c>
      <c r="E24" s="7"/>
      <c r="F24" s="3" t="s">
        <v>21544</v>
      </c>
      <c r="G24" s="3" t="s">
        <v>21545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21546</v>
      </c>
      <c r="D25" s="3" t="s">
        <v>1038</v>
      </c>
      <c r="E25" s="7"/>
      <c r="F25" s="3" t="s">
        <v>21547</v>
      </c>
      <c r="G25" s="3" t="s">
        <v>21548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21549</v>
      </c>
      <c r="D26" s="3" t="s">
        <v>1038</v>
      </c>
      <c r="E26" s="7"/>
      <c r="F26" s="3" t="s">
        <v>21550</v>
      </c>
      <c r="G26" s="3" t="s">
        <v>21551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21552</v>
      </c>
      <c r="D27" s="3" t="s">
        <v>1038</v>
      </c>
      <c r="E27" s="7"/>
      <c r="F27" s="3" t="s">
        <v>21553</v>
      </c>
      <c r="G27" s="3" t="s">
        <v>21554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21555</v>
      </c>
      <c r="D28" s="3" t="s">
        <v>1038</v>
      </c>
      <c r="E28" s="7"/>
      <c r="F28" s="3" t="s">
        <v>21556</v>
      </c>
      <c r="G28" s="3" t="s">
        <v>21557</v>
      </c>
      <c r="H28" s="3" t="s">
        <v>1098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21558</v>
      </c>
      <c r="D29" s="3" t="s">
        <v>1038</v>
      </c>
      <c r="E29" s="7"/>
      <c r="F29" s="3" t="s">
        <v>21559</v>
      </c>
      <c r="G29" s="3" t="s">
        <v>21560</v>
      </c>
      <c r="H29" s="3" t="s">
        <v>1098</v>
      </c>
      <c r="I29" s="7" t="s">
        <v>20983</v>
      </c>
      <c r="J29" s="3"/>
      <c r="K29" s="3"/>
    </row>
    <row r="30" spans="2:11" ht="15">
      <c r="B30" s="3" t="s">
        <v>1912</v>
      </c>
      <c r="C30" s="3" t="s">
        <v>21561</v>
      </c>
      <c r="D30" s="3" t="s">
        <v>1038</v>
      </c>
      <c r="E30" s="7"/>
      <c r="F30" s="3" t="s">
        <v>21562</v>
      </c>
      <c r="G30" s="3" t="s">
        <v>21563</v>
      </c>
      <c r="H30" s="3" t="s">
        <v>1098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21564</v>
      </c>
      <c r="D31" s="3" t="s">
        <v>1038</v>
      </c>
      <c r="E31" s="7"/>
      <c r="F31" s="3" t="s">
        <v>21565</v>
      </c>
      <c r="G31" s="3" t="s">
        <v>21566</v>
      </c>
      <c r="H31" s="3" t="s">
        <v>1098</v>
      </c>
      <c r="I31" s="7" t="s">
        <v>21003</v>
      </c>
      <c r="J31" s="3"/>
      <c r="K31" s="3"/>
    </row>
    <row r="32" spans="2:11" ht="15">
      <c r="B32" s="3" t="s">
        <v>1169</v>
      </c>
      <c r="C32" s="3" t="s">
        <v>21567</v>
      </c>
      <c r="D32" s="3" t="s">
        <v>1038</v>
      </c>
      <c r="E32" s="7"/>
      <c r="F32" s="3" t="s">
        <v>21568</v>
      </c>
      <c r="G32" s="3" t="s">
        <v>21569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21570</v>
      </c>
      <c r="D33" s="3" t="s">
        <v>1038</v>
      </c>
      <c r="E33" s="7"/>
      <c r="F33" s="3" t="s">
        <v>21571</v>
      </c>
      <c r="G33" s="3" t="s">
        <v>21572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21573</v>
      </c>
      <c r="D34" s="3" t="s">
        <v>1038</v>
      </c>
      <c r="E34" s="7"/>
      <c r="F34" s="3" t="s">
        <v>21574</v>
      </c>
      <c r="G34" s="3" t="s">
        <v>21575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21576</v>
      </c>
      <c r="D35" s="3" t="s">
        <v>1038</v>
      </c>
      <c r="E35" s="7"/>
      <c r="F35" s="3" t="s">
        <v>21577</v>
      </c>
      <c r="G35" s="3" t="s">
        <v>21578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21579</v>
      </c>
      <c r="D36" s="3" t="s">
        <v>1038</v>
      </c>
      <c r="E36" s="7"/>
      <c r="F36" s="3" t="s">
        <v>21580</v>
      </c>
      <c r="G36" s="3" t="s">
        <v>21581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21582</v>
      </c>
      <c r="D37" s="3" t="s">
        <v>1038</v>
      </c>
      <c r="E37" s="7"/>
      <c r="F37" s="3" t="s">
        <v>21583</v>
      </c>
      <c r="G37" s="3" t="s">
        <v>21584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21585</v>
      </c>
      <c r="D38" s="3" t="s">
        <v>1038</v>
      </c>
      <c r="E38" s="7"/>
      <c r="F38" s="3" t="s">
        <v>21586</v>
      </c>
      <c r="G38" s="3" t="s">
        <v>21587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21588</v>
      </c>
      <c r="D39" s="3" t="s">
        <v>1038</v>
      </c>
      <c r="E39" s="7"/>
      <c r="F39" s="3" t="s">
        <v>21589</v>
      </c>
      <c r="G39" s="3" t="s">
        <v>21590</v>
      </c>
      <c r="H39" s="3" t="s">
        <v>1098</v>
      </c>
      <c r="I39" s="7" t="s">
        <v>21003</v>
      </c>
      <c r="J39" s="3"/>
      <c r="K39" s="3"/>
    </row>
    <row r="40" spans="2:11" ht="15">
      <c r="B40" s="3" t="s">
        <v>1384</v>
      </c>
      <c r="C40" s="3" t="s">
        <v>21591</v>
      </c>
      <c r="D40" s="3" t="s">
        <v>1038</v>
      </c>
      <c r="E40" s="7"/>
      <c r="F40" s="3" t="s">
        <v>21592</v>
      </c>
      <c r="G40" s="3" t="s">
        <v>21593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21594</v>
      </c>
      <c r="D41" s="3" t="s">
        <v>1038</v>
      </c>
      <c r="E41" s="7"/>
      <c r="F41" s="3" t="s">
        <v>21595</v>
      </c>
      <c r="G41" s="3" t="s">
        <v>21596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21597</v>
      </c>
      <c r="D42" s="3" t="s">
        <v>1038</v>
      </c>
      <c r="E42" s="7"/>
      <c r="F42" s="3" t="s">
        <v>21598</v>
      </c>
      <c r="G42" s="3" t="s">
        <v>21599</v>
      </c>
      <c r="H42" s="3" t="s">
        <v>1098</v>
      </c>
      <c r="I42" s="7" t="s">
        <v>21003</v>
      </c>
      <c r="J42" s="3"/>
      <c r="K42" s="3"/>
    </row>
    <row r="43" spans="2:11" ht="15">
      <c r="B43" s="3" t="s">
        <v>1215</v>
      </c>
      <c r="C43" s="3" t="s">
        <v>21600</v>
      </c>
      <c r="D43" s="3" t="s">
        <v>1038</v>
      </c>
      <c r="E43" s="7"/>
      <c r="F43" s="3" t="s">
        <v>21601</v>
      </c>
      <c r="G43" s="3" t="s">
        <v>21602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21603</v>
      </c>
      <c r="D44" s="3" t="s">
        <v>1038</v>
      </c>
      <c r="E44" s="7"/>
      <c r="F44" s="3" t="s">
        <v>21604</v>
      </c>
      <c r="G44" s="3" t="s">
        <v>21605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21606</v>
      </c>
      <c r="D45" s="3" t="s">
        <v>1038</v>
      </c>
      <c r="E45" s="7"/>
      <c r="F45" s="3" t="s">
        <v>21607</v>
      </c>
      <c r="G45" s="3" t="s">
        <v>21608</v>
      </c>
      <c r="H45" s="3" t="s">
        <v>1098</v>
      </c>
      <c r="I45" s="7" t="s">
        <v>21003</v>
      </c>
      <c r="J45" s="3"/>
      <c r="K45" s="3"/>
    </row>
    <row r="46" spans="2:11" ht="15">
      <c r="B46" s="3" t="s">
        <v>1191</v>
      </c>
      <c r="C46" s="3" t="s">
        <v>21609</v>
      </c>
      <c r="D46" s="3" t="s">
        <v>1038</v>
      </c>
      <c r="E46" s="7"/>
      <c r="F46" s="3" t="s">
        <v>21610</v>
      </c>
      <c r="G46" s="3" t="s">
        <v>21611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21612</v>
      </c>
      <c r="D47" s="3" t="s">
        <v>1038</v>
      </c>
      <c r="E47" s="7"/>
      <c r="F47" s="3" t="s">
        <v>21613</v>
      </c>
      <c r="G47" s="3" t="s">
        <v>21614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21615</v>
      </c>
      <c r="D48" s="3" t="s">
        <v>1038</v>
      </c>
      <c r="E48" s="7"/>
      <c r="F48" s="3" t="s">
        <v>21616</v>
      </c>
      <c r="G48" s="3" t="s">
        <v>21617</v>
      </c>
      <c r="H48" s="3" t="s">
        <v>1098</v>
      </c>
      <c r="I48" s="7" t="s">
        <v>21003</v>
      </c>
      <c r="J48" s="3"/>
      <c r="K48" s="3"/>
    </row>
    <row r="49" spans="2:11" ht="15">
      <c r="B49" s="3" t="s">
        <v>1416</v>
      </c>
      <c r="C49" s="3" t="s">
        <v>21618</v>
      </c>
      <c r="D49" s="3" t="s">
        <v>1038</v>
      </c>
      <c r="E49" s="7"/>
      <c r="F49" s="3" t="s">
        <v>21619</v>
      </c>
      <c r="G49" s="3" t="s">
        <v>21620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21621</v>
      </c>
      <c r="D50" s="3" t="s">
        <v>1038</v>
      </c>
      <c r="E50" s="7"/>
      <c r="F50" s="3" t="s">
        <v>21622</v>
      </c>
      <c r="G50" s="3" t="s">
        <v>21623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21624</v>
      </c>
      <c r="D51" s="3" t="s">
        <v>1038</v>
      </c>
      <c r="E51" s="7"/>
      <c r="F51" s="3" t="s">
        <v>21625</v>
      </c>
      <c r="G51" s="3" t="s">
        <v>21626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21627</v>
      </c>
      <c r="D52" s="3" t="s">
        <v>1038</v>
      </c>
      <c r="E52" s="7"/>
      <c r="F52" s="3" t="s">
        <v>21628</v>
      </c>
      <c r="G52" s="3" t="s">
        <v>21629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21630</v>
      </c>
      <c r="D53" s="3" t="s">
        <v>1038</v>
      </c>
      <c r="E53" s="7"/>
      <c r="F53" s="3" t="s">
        <v>21631</v>
      </c>
      <c r="G53" s="3" t="s">
        <v>21632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21633</v>
      </c>
      <c r="D54" s="3" t="s">
        <v>1038</v>
      </c>
      <c r="E54" s="7"/>
      <c r="F54" s="3" t="s">
        <v>21634</v>
      </c>
      <c r="G54" s="3" t="s">
        <v>21635</v>
      </c>
      <c r="H54" s="3" t="s">
        <v>1098</v>
      </c>
      <c r="I54" s="7" t="s">
        <v>21003</v>
      </c>
      <c r="J54" s="3"/>
      <c r="K54" s="3"/>
    </row>
    <row r="55" spans="2:11" ht="15">
      <c r="B55" s="3" t="s">
        <v>1765</v>
      </c>
      <c r="C55" s="3" t="s">
        <v>21636</v>
      </c>
      <c r="D55" s="3" t="s">
        <v>1038</v>
      </c>
      <c r="E55" s="7"/>
      <c r="F55" s="3" t="s">
        <v>21637</v>
      </c>
      <c r="G55" s="3" t="s">
        <v>21638</v>
      </c>
      <c r="H55" s="3" t="s">
        <v>1098</v>
      </c>
      <c r="I55" s="7" t="s">
        <v>20968</v>
      </c>
      <c r="J55" s="3"/>
      <c r="K55" s="3"/>
    </row>
    <row r="56" spans="2:11" ht="15">
      <c r="B56" s="3" t="s">
        <v>1920</v>
      </c>
      <c r="C56" s="3" t="s">
        <v>21639</v>
      </c>
      <c r="D56" s="3" t="s">
        <v>1038</v>
      </c>
      <c r="E56" s="7"/>
      <c r="F56" s="3" t="s">
        <v>21640</v>
      </c>
      <c r="G56" s="3" t="s">
        <v>21641</v>
      </c>
      <c r="H56" s="3" t="s">
        <v>1098</v>
      </c>
      <c r="I56" s="7" t="s">
        <v>1145</v>
      </c>
      <c r="J56" s="3"/>
      <c r="K56" s="3"/>
    </row>
    <row r="57" spans="2:11" ht="15">
      <c r="B57" s="3" t="s">
        <v>1924</v>
      </c>
      <c r="C57" s="3" t="s">
        <v>21642</v>
      </c>
      <c r="D57" s="3" t="s">
        <v>1038</v>
      </c>
      <c r="E57" s="7"/>
      <c r="F57" s="3" t="s">
        <v>21643</v>
      </c>
      <c r="G57" s="3" t="s">
        <v>21644</v>
      </c>
      <c r="H57" s="3" t="s">
        <v>1098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21645</v>
      </c>
      <c r="D58" s="3" t="s">
        <v>1038</v>
      </c>
      <c r="E58" s="7"/>
      <c r="F58" s="3" t="s">
        <v>21646</v>
      </c>
      <c r="G58" s="3" t="s">
        <v>21647</v>
      </c>
      <c r="H58" s="3" t="s">
        <v>1098</v>
      </c>
      <c r="I58" s="7" t="s">
        <v>20974</v>
      </c>
      <c r="J58" s="3"/>
      <c r="K58" s="3"/>
    </row>
    <row r="59" spans="2:11" ht="15">
      <c r="B59" s="3" t="s">
        <v>1931</v>
      </c>
      <c r="C59" s="3" t="s">
        <v>21648</v>
      </c>
      <c r="D59" s="3" t="s">
        <v>1038</v>
      </c>
      <c r="E59" s="7"/>
      <c r="F59" s="3" t="s">
        <v>21649</v>
      </c>
      <c r="G59" s="3" t="s">
        <v>21650</v>
      </c>
      <c r="H59" s="3" t="s">
        <v>1098</v>
      </c>
      <c r="I59" s="7" t="s">
        <v>7150</v>
      </c>
      <c r="J59" s="3"/>
      <c r="K59" s="3"/>
    </row>
    <row r="60" spans="2:11" ht="15">
      <c r="B60" s="3" t="s">
        <v>1934</v>
      </c>
      <c r="C60" s="3" t="s">
        <v>21651</v>
      </c>
      <c r="D60" s="3" t="s">
        <v>1038</v>
      </c>
      <c r="E60" s="7"/>
      <c r="F60" s="3" t="s">
        <v>21652</v>
      </c>
      <c r="G60" s="3" t="s">
        <v>21653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21654</v>
      </c>
      <c r="D61" s="3" t="s">
        <v>1038</v>
      </c>
      <c r="E61" s="7"/>
      <c r="F61" s="3" t="s">
        <v>21655</v>
      </c>
      <c r="G61" s="3" t="s">
        <v>21656</v>
      </c>
      <c r="H61" s="3" t="s">
        <v>1098</v>
      </c>
      <c r="I61" s="7" t="s">
        <v>21003</v>
      </c>
      <c r="J61" s="3"/>
      <c r="K61" s="3"/>
    </row>
    <row r="62" spans="2:11" ht="15">
      <c r="B62" s="3" t="s">
        <v>1942</v>
      </c>
      <c r="C62" s="3" t="s">
        <v>21657</v>
      </c>
      <c r="D62" s="3" t="s">
        <v>1038</v>
      </c>
      <c r="E62" s="7"/>
      <c r="F62" s="3" t="s">
        <v>21658</v>
      </c>
      <c r="G62" s="3" t="s">
        <v>21659</v>
      </c>
      <c r="H62" s="3" t="s">
        <v>1098</v>
      </c>
      <c r="I62" s="7" t="s">
        <v>20968</v>
      </c>
      <c r="J62" s="3"/>
      <c r="K62" s="3"/>
    </row>
    <row r="63" spans="2:11" ht="15">
      <c r="B63" s="3" t="s">
        <v>1495</v>
      </c>
      <c r="C63" s="3" t="s">
        <v>21660</v>
      </c>
      <c r="D63" s="3" t="s">
        <v>1038</v>
      </c>
      <c r="E63" s="7"/>
      <c r="F63" s="3" t="s">
        <v>21661</v>
      </c>
      <c r="G63" s="3" t="s">
        <v>21662</v>
      </c>
      <c r="H63" s="3" t="s">
        <v>1098</v>
      </c>
      <c r="I63" s="7" t="s">
        <v>21003</v>
      </c>
      <c r="J63" s="3"/>
      <c r="K63" s="3"/>
    </row>
    <row r="64" spans="2:11" ht="15">
      <c r="B64" s="3" t="s">
        <v>1481</v>
      </c>
      <c r="C64" s="3" t="s">
        <v>21663</v>
      </c>
      <c r="D64" s="3" t="s">
        <v>1038</v>
      </c>
      <c r="E64" s="7"/>
      <c r="F64" s="3" t="s">
        <v>21664</v>
      </c>
      <c r="G64" s="3" t="s">
        <v>21665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21666</v>
      </c>
      <c r="D65" s="3" t="s">
        <v>1038</v>
      </c>
      <c r="E65" s="7"/>
      <c r="F65" s="3" t="s">
        <v>21667</v>
      </c>
      <c r="G65" s="3" t="s">
        <v>21668</v>
      </c>
      <c r="H65" s="3" t="s">
        <v>1098</v>
      </c>
      <c r="I65" s="7" t="s">
        <v>21003</v>
      </c>
      <c r="J65" s="3"/>
      <c r="K65" s="3"/>
    </row>
    <row r="66" spans="2:11" ht="15">
      <c r="B66" s="3" t="s">
        <v>1375</v>
      </c>
      <c r="C66" s="3" t="s">
        <v>21669</v>
      </c>
      <c r="D66" s="3" t="s">
        <v>1038</v>
      </c>
      <c r="E66" s="7"/>
      <c r="F66" s="3" t="s">
        <v>21670</v>
      </c>
      <c r="G66" s="3" t="s">
        <v>21671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21672</v>
      </c>
      <c r="D67" s="3" t="s">
        <v>1038</v>
      </c>
      <c r="E67" s="7"/>
      <c r="F67" s="3" t="s">
        <v>21673</v>
      </c>
      <c r="G67" s="3" t="s">
        <v>21674</v>
      </c>
      <c r="H67" s="3" t="s">
        <v>1098</v>
      </c>
      <c r="I67" s="7" t="s">
        <v>21003</v>
      </c>
      <c r="J67" s="3"/>
      <c r="K67" s="3"/>
    </row>
    <row r="68" spans="2:11" ht="15">
      <c r="B68" s="3" t="s">
        <v>1182</v>
      </c>
      <c r="C68" s="3" t="s">
        <v>21675</v>
      </c>
      <c r="D68" s="3" t="s">
        <v>1038</v>
      </c>
      <c r="E68" s="7"/>
      <c r="F68" s="3" t="s">
        <v>21676</v>
      </c>
      <c r="G68" s="3" t="s">
        <v>21677</v>
      </c>
      <c r="H68" s="3" t="s">
        <v>1098</v>
      </c>
      <c r="I68" s="7" t="s">
        <v>20968</v>
      </c>
      <c r="J68" s="3"/>
      <c r="K68" s="3"/>
    </row>
    <row r="69" spans="2:11" ht="15">
      <c r="B69" s="3" t="s">
        <v>1592</v>
      </c>
      <c r="C69" s="3" t="s">
        <v>21678</v>
      </c>
      <c r="D69" s="3" t="s">
        <v>1038</v>
      </c>
      <c r="E69" s="7"/>
      <c r="F69" s="3" t="s">
        <v>21679</v>
      </c>
      <c r="G69" s="3" t="s">
        <v>21680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21681</v>
      </c>
      <c r="D70" s="3" t="s">
        <v>1038</v>
      </c>
      <c r="E70" s="7"/>
      <c r="F70" s="3" t="s">
        <v>21682</v>
      </c>
      <c r="G70" s="3" t="s">
        <v>21683</v>
      </c>
      <c r="H70" s="3" t="s">
        <v>1098</v>
      </c>
      <c r="I70" s="7" t="s">
        <v>20974</v>
      </c>
      <c r="J70" s="3"/>
      <c r="K70" s="3"/>
    </row>
    <row r="71" spans="2:11" ht="15">
      <c r="B71" s="3" t="s">
        <v>1676</v>
      </c>
      <c r="C71" s="3" t="s">
        <v>21684</v>
      </c>
      <c r="D71" s="3" t="s">
        <v>1038</v>
      </c>
      <c r="E71" s="7"/>
      <c r="F71" s="3" t="s">
        <v>21685</v>
      </c>
      <c r="G71" s="3" t="s">
        <v>21686</v>
      </c>
      <c r="H71" s="3" t="s">
        <v>1098</v>
      </c>
      <c r="I71" s="7" t="s">
        <v>20974</v>
      </c>
      <c r="J71" s="3"/>
      <c r="K71" s="3"/>
    </row>
    <row r="72" spans="2:11" ht="15">
      <c r="B72" s="3" t="s">
        <v>1362</v>
      </c>
      <c r="C72" s="3" t="s">
        <v>21687</v>
      </c>
      <c r="D72" s="3" t="s">
        <v>1038</v>
      </c>
      <c r="E72" s="7"/>
      <c r="F72" s="3" t="s">
        <v>21688</v>
      </c>
      <c r="G72" s="3" t="s">
        <v>21689</v>
      </c>
      <c r="H72" s="3" t="s">
        <v>1098</v>
      </c>
      <c r="I72" s="7" t="s">
        <v>7150</v>
      </c>
      <c r="J72" s="3"/>
      <c r="K72" s="3"/>
    </row>
    <row r="73" spans="2:11" ht="15">
      <c r="B73" s="3" t="s">
        <v>1126</v>
      </c>
      <c r="C73" s="3" t="s">
        <v>21690</v>
      </c>
      <c r="D73" s="3" t="s">
        <v>1038</v>
      </c>
      <c r="E73" s="7"/>
      <c r="F73" s="3" t="s">
        <v>21691</v>
      </c>
      <c r="G73" s="3" t="s">
        <v>21692</v>
      </c>
      <c r="H73" s="3" t="s">
        <v>1098</v>
      </c>
      <c r="I73" s="7" t="s">
        <v>20968</v>
      </c>
      <c r="J73" s="3"/>
      <c r="K73" s="3"/>
    </row>
    <row r="74" spans="2:11" ht="15">
      <c r="B74" s="3" t="s">
        <v>1725</v>
      </c>
      <c r="C74" s="3" t="s">
        <v>21693</v>
      </c>
      <c r="D74" s="3" t="s">
        <v>1038</v>
      </c>
      <c r="E74" s="7"/>
      <c r="F74" s="3" t="s">
        <v>21694</v>
      </c>
      <c r="G74" s="3" t="s">
        <v>21695</v>
      </c>
      <c r="H74" s="3" t="s">
        <v>1098</v>
      </c>
      <c r="I74" s="7" t="s">
        <v>7150</v>
      </c>
      <c r="J74" s="3"/>
      <c r="K74" s="3"/>
    </row>
    <row r="75" spans="2:11" ht="15">
      <c r="B75" s="3" t="s">
        <v>1173</v>
      </c>
      <c r="C75" s="3" t="s">
        <v>21696</v>
      </c>
      <c r="D75" s="3" t="s">
        <v>1038</v>
      </c>
      <c r="E75" s="7"/>
      <c r="F75" s="3" t="s">
        <v>21697</v>
      </c>
      <c r="G75" s="3" t="s">
        <v>21698</v>
      </c>
      <c r="H75" s="3" t="s">
        <v>1098</v>
      </c>
      <c r="I75" s="7" t="s">
        <v>20968</v>
      </c>
      <c r="J75" s="3"/>
      <c r="K75" s="3"/>
    </row>
    <row r="76" spans="2:11" ht="15">
      <c r="B76" s="3" t="s">
        <v>1452</v>
      </c>
      <c r="C76" s="3" t="s">
        <v>21699</v>
      </c>
      <c r="D76" s="3" t="s">
        <v>1038</v>
      </c>
      <c r="E76" s="7"/>
      <c r="F76" s="3" t="s">
        <v>21700</v>
      </c>
      <c r="G76" s="3" t="s">
        <v>21701</v>
      </c>
      <c r="H76" s="3" t="s">
        <v>1098</v>
      </c>
      <c r="I76" s="7" t="s">
        <v>7150</v>
      </c>
      <c r="J76" s="3"/>
      <c r="K76" s="3"/>
    </row>
    <row r="77" spans="2:11" ht="15">
      <c r="B77" s="3" t="s">
        <v>1131</v>
      </c>
      <c r="C77" s="3" t="s">
        <v>21702</v>
      </c>
      <c r="D77" s="3" t="s">
        <v>1038</v>
      </c>
      <c r="E77" s="7"/>
      <c r="F77" s="3" t="s">
        <v>21703</v>
      </c>
      <c r="G77" s="3" t="s">
        <v>21704</v>
      </c>
      <c r="H77" s="3" t="s">
        <v>1098</v>
      </c>
      <c r="I77" s="7" t="s">
        <v>20968</v>
      </c>
      <c r="J77" s="3"/>
      <c r="K77" s="3"/>
    </row>
    <row r="78" spans="2:11" ht="15">
      <c r="B78" s="3" t="s">
        <v>1671</v>
      </c>
      <c r="C78" s="3" t="s">
        <v>21705</v>
      </c>
      <c r="D78" s="3" t="s">
        <v>1038</v>
      </c>
      <c r="E78" s="7"/>
      <c r="F78" s="3" t="s">
        <v>21706</v>
      </c>
      <c r="G78" s="3" t="s">
        <v>21707</v>
      </c>
      <c r="H78" s="3" t="s">
        <v>1098</v>
      </c>
      <c r="I78" s="7" t="s">
        <v>21003</v>
      </c>
      <c r="J78" s="3"/>
      <c r="K78" s="3"/>
    </row>
    <row r="79" spans="2:11" ht="15">
      <c r="B79" s="3" t="s">
        <v>1275</v>
      </c>
      <c r="C79" s="3" t="s">
        <v>21708</v>
      </c>
      <c r="D79" s="3" t="s">
        <v>1038</v>
      </c>
      <c r="E79" s="7"/>
      <c r="F79" s="3" t="s">
        <v>21709</v>
      </c>
      <c r="G79" s="3" t="s">
        <v>21710</v>
      </c>
      <c r="H79" s="3" t="s">
        <v>1098</v>
      </c>
      <c r="I79" s="7" t="s">
        <v>20968</v>
      </c>
      <c r="J79" s="3"/>
      <c r="K79" s="3"/>
    </row>
    <row r="80" spans="2:11" ht="15">
      <c r="B80" s="3" t="s">
        <v>1644</v>
      </c>
      <c r="C80" s="3" t="s">
        <v>21711</v>
      </c>
      <c r="D80" s="3" t="s">
        <v>1038</v>
      </c>
      <c r="E80" s="7"/>
      <c r="F80" s="3" t="s">
        <v>21712</v>
      </c>
      <c r="G80" s="3" t="s">
        <v>21713</v>
      </c>
      <c r="H80" s="3" t="s">
        <v>1098</v>
      </c>
      <c r="I80" s="7" t="s">
        <v>21003</v>
      </c>
      <c r="J80" s="3"/>
      <c r="K80" s="3"/>
    </row>
    <row r="81" spans="2:11" ht="15">
      <c r="B81" s="3" t="s">
        <v>1613</v>
      </c>
      <c r="C81" s="3" t="s">
        <v>21714</v>
      </c>
      <c r="D81" s="3" t="s">
        <v>1038</v>
      </c>
      <c r="E81" s="7"/>
      <c r="F81" s="3" t="s">
        <v>21715</v>
      </c>
      <c r="G81" s="3" t="s">
        <v>21716</v>
      </c>
      <c r="H81" s="3" t="s">
        <v>1098</v>
      </c>
      <c r="I81" s="7" t="s">
        <v>20968</v>
      </c>
      <c r="J81" s="3"/>
      <c r="K81" s="3"/>
    </row>
    <row r="82" spans="2:11" ht="15">
      <c r="B82" s="3" t="s">
        <v>1624</v>
      </c>
      <c r="C82" s="3" t="s">
        <v>21717</v>
      </c>
      <c r="D82" s="3" t="s">
        <v>1038</v>
      </c>
      <c r="E82" s="7"/>
      <c r="F82" s="3" t="s">
        <v>21718</v>
      </c>
      <c r="G82" s="3" t="s">
        <v>1032</v>
      </c>
      <c r="H82" s="3" t="s">
        <v>1098</v>
      </c>
      <c r="I82" s="7" t="s">
        <v>21139</v>
      </c>
      <c r="J82" s="3"/>
      <c r="K82" s="3"/>
    </row>
    <row r="83" spans="2:11" ht="15">
      <c r="B83" s="3" t="s">
        <v>1635</v>
      </c>
      <c r="C83" s="3" t="s">
        <v>21719</v>
      </c>
      <c r="D83" s="3" t="s">
        <v>1038</v>
      </c>
      <c r="E83" s="7"/>
      <c r="F83" s="3" t="s">
        <v>21720</v>
      </c>
      <c r="G83" s="3" t="s">
        <v>21721</v>
      </c>
      <c r="H83" s="3" t="s">
        <v>1098</v>
      </c>
      <c r="I83" s="7" t="s">
        <v>3776</v>
      </c>
      <c r="J83" s="3"/>
      <c r="K83" s="3"/>
    </row>
    <row r="84" spans="2:11" ht="15">
      <c r="B84" s="3" t="s">
        <v>1658</v>
      </c>
      <c r="C84" s="3" t="s">
        <v>21722</v>
      </c>
      <c r="D84" s="3" t="s">
        <v>1142</v>
      </c>
      <c r="E84" s="7"/>
      <c r="F84" s="3" t="s">
        <v>21723</v>
      </c>
      <c r="G84" s="3" t="s">
        <v>21724</v>
      </c>
      <c r="H84" s="3" t="s">
        <v>1098</v>
      </c>
      <c r="I84" s="7"/>
      <c r="J84" s="3"/>
      <c r="K84" s="3"/>
    </row>
    <row r="85" spans="2:11" ht="15">
      <c r="B85" s="3" t="s">
        <v>1517</v>
      </c>
      <c r="C85" s="3" t="s">
        <v>21725</v>
      </c>
      <c r="D85" s="3" t="s">
        <v>1142</v>
      </c>
      <c r="E85" s="7"/>
      <c r="F85" s="3" t="s">
        <v>21726</v>
      </c>
      <c r="G85" s="3" t="s">
        <v>21727</v>
      </c>
      <c r="H85" s="3" t="s">
        <v>1098</v>
      </c>
      <c r="I85" s="7"/>
      <c r="J85" s="3"/>
      <c r="K85" s="3"/>
    </row>
    <row r="86" spans="2:11" ht="15">
      <c r="B86" s="3" t="s">
        <v>1552</v>
      </c>
      <c r="C86" s="3" t="s">
        <v>21728</v>
      </c>
      <c r="D86" s="3" t="s">
        <v>1038</v>
      </c>
      <c r="E86" s="7"/>
      <c r="F86" s="3" t="s">
        <v>21729</v>
      </c>
      <c r="G86" s="3" t="s">
        <v>21730</v>
      </c>
      <c r="H86" s="3" t="s">
        <v>1098</v>
      </c>
      <c r="I86" s="7" t="s">
        <v>1145</v>
      </c>
      <c r="J86" s="3"/>
      <c r="K86" s="3"/>
    </row>
    <row r="87" spans="2:11" ht="15">
      <c r="B87" s="3" t="s">
        <v>1537</v>
      </c>
      <c r="C87" s="3" t="s">
        <v>21731</v>
      </c>
      <c r="D87" s="3" t="s">
        <v>1038</v>
      </c>
      <c r="E87" s="7"/>
      <c r="F87" s="3" t="s">
        <v>21732</v>
      </c>
      <c r="G87" s="3" t="s">
        <v>21733</v>
      </c>
      <c r="H87" s="3" t="s">
        <v>1098</v>
      </c>
      <c r="I87" s="7" t="s">
        <v>1145</v>
      </c>
      <c r="J87" s="3"/>
      <c r="K87" s="3"/>
    </row>
    <row r="88" spans="2:11" ht="15">
      <c r="B88" s="3" t="s">
        <v>1522</v>
      </c>
      <c r="C88" s="3" t="s">
        <v>21734</v>
      </c>
      <c r="D88" s="3" t="s">
        <v>1142</v>
      </c>
      <c r="E88" s="7"/>
      <c r="F88" s="3" t="s">
        <v>21735</v>
      </c>
      <c r="G88" s="3" t="s">
        <v>21736</v>
      </c>
      <c r="H88" s="3" t="s">
        <v>1098</v>
      </c>
      <c r="I88" s="7"/>
      <c r="J88" s="3"/>
      <c r="K88" s="3"/>
    </row>
    <row r="89" spans="2:11" ht="15">
      <c r="B89" s="3" t="s">
        <v>1285</v>
      </c>
      <c r="C89" s="3" t="s">
        <v>21737</v>
      </c>
      <c r="D89" s="3" t="s">
        <v>1038</v>
      </c>
      <c r="E89" s="7"/>
      <c r="F89" s="3" t="s">
        <v>21738</v>
      </c>
      <c r="G89" s="3" t="s">
        <v>21739</v>
      </c>
      <c r="H89" s="3" t="s">
        <v>1098</v>
      </c>
      <c r="I89" s="7" t="s">
        <v>7150</v>
      </c>
      <c r="J89" s="3"/>
      <c r="K89" s="3"/>
    </row>
    <row r="90" spans="2:11" ht="15">
      <c r="B90" s="3" t="s">
        <v>1508</v>
      </c>
      <c r="C90" s="3" t="s">
        <v>21740</v>
      </c>
      <c r="D90" s="3" t="s">
        <v>1038</v>
      </c>
      <c r="E90" s="7"/>
      <c r="F90" s="3" t="s">
        <v>21741</v>
      </c>
      <c r="G90" s="3" t="s">
        <v>21742</v>
      </c>
      <c r="H90" s="3" t="s">
        <v>1098</v>
      </c>
      <c r="I90" s="7" t="s">
        <v>21003</v>
      </c>
      <c r="J90" s="3"/>
      <c r="K90" s="3"/>
    </row>
    <row r="91" spans="2:11" ht="15">
      <c r="B91" s="3" t="s">
        <v>1210</v>
      </c>
      <c r="C91" s="3" t="s">
        <v>21743</v>
      </c>
      <c r="D91" s="3" t="s">
        <v>1038</v>
      </c>
      <c r="E91" s="7"/>
      <c r="F91" s="3" t="s">
        <v>21744</v>
      </c>
      <c r="G91" s="3" t="s">
        <v>21745</v>
      </c>
      <c r="H91" s="3" t="s">
        <v>1098</v>
      </c>
      <c r="I91" s="7" t="s">
        <v>7150</v>
      </c>
      <c r="J91" s="3"/>
      <c r="K91" s="3"/>
    </row>
    <row r="92" spans="2:11" ht="15">
      <c r="B92" s="3" t="s">
        <v>1467</v>
      </c>
      <c r="C92" s="3" t="s">
        <v>21746</v>
      </c>
      <c r="D92" s="3" t="s">
        <v>1038</v>
      </c>
      <c r="E92" s="7"/>
      <c r="F92" s="3" t="s">
        <v>21747</v>
      </c>
      <c r="G92" s="3" t="s">
        <v>21748</v>
      </c>
      <c r="H92" s="3" t="s">
        <v>1098</v>
      </c>
      <c r="I92" s="7" t="s">
        <v>20968</v>
      </c>
      <c r="J92" s="3"/>
      <c r="K92" s="3"/>
    </row>
    <row r="93" spans="2:11" ht="15">
      <c r="B93" s="3" t="s">
        <v>1352</v>
      </c>
      <c r="C93" s="3" t="s">
        <v>21749</v>
      </c>
      <c r="D93" s="3" t="s">
        <v>1038</v>
      </c>
      <c r="E93" s="7"/>
      <c r="F93" s="3" t="s">
        <v>21750</v>
      </c>
      <c r="G93" s="3" t="s">
        <v>21751</v>
      </c>
      <c r="H93" s="3" t="s">
        <v>1098</v>
      </c>
      <c r="I93" s="7" t="s">
        <v>3776</v>
      </c>
      <c r="J93" s="3"/>
      <c r="K93" s="3"/>
    </row>
    <row r="94" spans="2:11" ht="15">
      <c r="B94" s="3" t="s">
        <v>1437</v>
      </c>
      <c r="C94" s="3" t="s">
        <v>21752</v>
      </c>
      <c r="D94" s="3" t="s">
        <v>1038</v>
      </c>
      <c r="E94" s="7"/>
      <c r="F94" s="3" t="s">
        <v>21753</v>
      </c>
      <c r="G94" s="3" t="s">
        <v>21754</v>
      </c>
      <c r="H94" s="3" t="s">
        <v>1098</v>
      </c>
      <c r="I94" s="7" t="s">
        <v>20968</v>
      </c>
      <c r="J94" s="3"/>
      <c r="K94" s="3"/>
    </row>
    <row r="95" spans="2:11" ht="15">
      <c r="B95" s="3" t="s">
        <v>1443</v>
      </c>
      <c r="C95" s="3" t="s">
        <v>21755</v>
      </c>
      <c r="D95" s="3" t="s">
        <v>1038</v>
      </c>
      <c r="E95" s="7"/>
      <c r="F95" s="3" t="s">
        <v>21186</v>
      </c>
      <c r="G95" s="3" t="s">
        <v>7634</v>
      </c>
      <c r="H95" s="3" t="s">
        <v>1098</v>
      </c>
      <c r="I95" s="7" t="s">
        <v>20968</v>
      </c>
      <c r="J95" s="3"/>
      <c r="K95" s="3"/>
    </row>
    <row r="96" spans="2:11" ht="15">
      <c r="B96" s="3" t="s">
        <v>1064</v>
      </c>
      <c r="C96" s="3" t="s">
        <v>21756</v>
      </c>
      <c r="D96" s="3" t="s">
        <v>1038</v>
      </c>
      <c r="E96" s="7"/>
      <c r="F96" s="3" t="s">
        <v>21188</v>
      </c>
      <c r="G96" s="3" t="s">
        <v>7645</v>
      </c>
      <c r="H96" s="3" t="s">
        <v>1098</v>
      </c>
      <c r="I96" s="7" t="s">
        <v>20983</v>
      </c>
      <c r="J96" s="3"/>
      <c r="K96" s="3"/>
    </row>
    <row r="97" spans="2:11" ht="15">
      <c r="B97" s="3" t="s">
        <v>1071</v>
      </c>
      <c r="C97" s="3" t="s">
        <v>21757</v>
      </c>
      <c r="D97" s="3" t="s">
        <v>1573</v>
      </c>
      <c r="E97" s="7"/>
      <c r="F97" s="3" t="s">
        <v>1615</v>
      </c>
      <c r="G97" s="3" t="s">
        <v>1768</v>
      </c>
      <c r="H97" s="3" t="s">
        <v>1098</v>
      </c>
      <c r="I97" s="7"/>
      <c r="J97" s="3"/>
      <c r="K97" s="3"/>
    </row>
    <row r="98" spans="2:11" ht="15">
      <c r="B98" s="3" t="s">
        <v>1082</v>
      </c>
      <c r="C98" s="3" t="s">
        <v>21758</v>
      </c>
      <c r="D98" s="3" t="s">
        <v>1038</v>
      </c>
      <c r="E98" s="7"/>
      <c r="F98" s="3" t="s">
        <v>21191</v>
      </c>
      <c r="G98" s="3" t="s">
        <v>21192</v>
      </c>
      <c r="H98" s="3" t="s">
        <v>1098</v>
      </c>
      <c r="I98" s="7" t="s">
        <v>20968</v>
      </c>
      <c r="J98" s="3"/>
      <c r="K98" s="3"/>
    </row>
    <row r="99" spans="2:11" ht="15">
      <c r="B99" s="3" t="s">
        <v>1088</v>
      </c>
      <c r="C99" s="3" t="s">
        <v>21759</v>
      </c>
      <c r="D99" s="3" t="s">
        <v>1038</v>
      </c>
      <c r="E99" s="7"/>
      <c r="F99" s="3" t="s">
        <v>21194</v>
      </c>
      <c r="G99" s="3" t="s">
        <v>21195</v>
      </c>
      <c r="H99" s="3" t="s">
        <v>1098</v>
      </c>
      <c r="I99" s="7" t="s">
        <v>20983</v>
      </c>
      <c r="J99" s="3"/>
      <c r="K99" s="3"/>
    </row>
    <row r="100" spans="2:11" ht="15">
      <c r="B100" s="3" t="s">
        <v>1741</v>
      </c>
      <c r="C100" s="3" t="s">
        <v>21760</v>
      </c>
      <c r="D100" s="3" t="s">
        <v>1038</v>
      </c>
      <c r="E100" s="7"/>
      <c r="F100" s="3" t="s">
        <v>1646</v>
      </c>
      <c r="G100" s="3" t="s">
        <v>21197</v>
      </c>
      <c r="H100" s="3" t="s">
        <v>1098</v>
      </c>
      <c r="I100" s="7" t="s">
        <v>21198</v>
      </c>
      <c r="J100" s="3"/>
      <c r="K100" s="3"/>
    </row>
    <row r="101" spans="2:11" ht="15">
      <c r="B101" s="3" t="s">
        <v>1755</v>
      </c>
      <c r="C101" s="3" t="s">
        <v>21761</v>
      </c>
      <c r="D101" s="3" t="s">
        <v>1038</v>
      </c>
      <c r="E101" s="7"/>
      <c r="F101" s="3" t="s">
        <v>21200</v>
      </c>
      <c r="G101" s="3" t="s">
        <v>21201</v>
      </c>
      <c r="H101" s="3" t="s">
        <v>1098</v>
      </c>
      <c r="I101" s="7" t="s">
        <v>20968</v>
      </c>
      <c r="J101" s="3"/>
      <c r="K101" s="3"/>
    </row>
    <row r="102" spans="2:11" ht="15">
      <c r="B102" s="3" t="s">
        <v>1711</v>
      </c>
      <c r="C102" s="3" t="s">
        <v>21762</v>
      </c>
      <c r="D102" s="3" t="s">
        <v>1038</v>
      </c>
      <c r="E102" s="7"/>
      <c r="F102" s="3" t="s">
        <v>21203</v>
      </c>
      <c r="G102" s="3" t="s">
        <v>21204</v>
      </c>
      <c r="H102" s="3" t="s">
        <v>1098</v>
      </c>
      <c r="I102" s="7" t="s">
        <v>21198</v>
      </c>
      <c r="J102" s="3"/>
      <c r="K102" s="3"/>
    </row>
    <row r="103" spans="2:11" ht="15">
      <c r="B103" s="3" t="s">
        <v>1110</v>
      </c>
      <c r="C103" s="3" t="s">
        <v>21763</v>
      </c>
      <c r="D103" s="3" t="s">
        <v>1573</v>
      </c>
      <c r="E103" s="7"/>
      <c r="F103" s="3" t="s">
        <v>21206</v>
      </c>
      <c r="G103" s="3" t="s">
        <v>21207</v>
      </c>
      <c r="H103" s="3" t="s">
        <v>1098</v>
      </c>
      <c r="I103" s="7"/>
      <c r="J103" s="3"/>
      <c r="K103" s="3"/>
    </row>
    <row r="104" spans="2:11" ht="15">
      <c r="B104" s="3" t="s">
        <v>1597</v>
      </c>
      <c r="C104" s="3" t="s">
        <v>21764</v>
      </c>
      <c r="D104" s="3" t="s">
        <v>1038</v>
      </c>
      <c r="E104" s="7"/>
      <c r="F104" s="3" t="s">
        <v>21209</v>
      </c>
      <c r="G104" s="3" t="s">
        <v>21210</v>
      </c>
      <c r="H104" s="3" t="s">
        <v>1098</v>
      </c>
      <c r="I104" s="7" t="s">
        <v>20968</v>
      </c>
      <c r="J104" s="3"/>
      <c r="K104" s="3"/>
    </row>
    <row r="105" spans="2:11" ht="15">
      <c r="B105" s="3" t="s">
        <v>1335</v>
      </c>
      <c r="C105" s="3" t="s">
        <v>21765</v>
      </c>
      <c r="D105" s="3" t="s">
        <v>1038</v>
      </c>
      <c r="E105" s="7"/>
      <c r="F105" s="3" t="s">
        <v>21212</v>
      </c>
      <c r="G105" s="3" t="s">
        <v>21213</v>
      </c>
      <c r="H105" s="3" t="s">
        <v>1098</v>
      </c>
      <c r="I105" s="7" t="s">
        <v>20983</v>
      </c>
      <c r="J105" s="3"/>
      <c r="K10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3"/>
  <dimension ref="A1:K6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21766</v>
      </c>
      <c r="D4" s="4" t="s">
        <v>1019</v>
      </c>
      <c r="E4" s="3" t="s">
        <v>752</v>
      </c>
    </row>
    <row r="5" spans="1:11" ht="16">
      <c r="B5" s="4" t="s">
        <v>1020</v>
      </c>
      <c r="C5" s="13" t="s">
        <v>755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753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21767</v>
      </c>
      <c r="D9" s="3" t="s">
        <v>1038</v>
      </c>
      <c r="E9" s="7"/>
      <c r="F9" s="3" t="s">
        <v>21768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21769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21770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21771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21772</v>
      </c>
      <c r="D13" s="3" t="s">
        <v>1038</v>
      </c>
      <c r="E13" s="7"/>
      <c r="F13" s="3" t="s">
        <v>21773</v>
      </c>
      <c r="G13" s="3" t="s">
        <v>21774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21775</v>
      </c>
      <c r="D14" s="3" t="s">
        <v>1142</v>
      </c>
      <c r="E14" s="7"/>
      <c r="F14" s="3" t="s">
        <v>21776</v>
      </c>
      <c r="G14" s="3" t="s">
        <v>21777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21778</v>
      </c>
      <c r="D15" s="3" t="s">
        <v>1038</v>
      </c>
      <c r="E15" s="7"/>
      <c r="F15" s="3" t="s">
        <v>1863</v>
      </c>
      <c r="G15" s="3" t="s">
        <v>2970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21779</v>
      </c>
      <c r="D16" s="3" t="s">
        <v>1038</v>
      </c>
      <c r="E16" s="7"/>
      <c r="F16" s="3" t="s">
        <v>1869</v>
      </c>
      <c r="G16" s="3" t="s">
        <v>2973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21780</v>
      </c>
      <c r="D17" s="3" t="s">
        <v>1038</v>
      </c>
      <c r="E17" s="7"/>
      <c r="F17" s="3" t="s">
        <v>21781</v>
      </c>
      <c r="G17" s="3" t="s">
        <v>21782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21783</v>
      </c>
      <c r="D18" s="3" t="s">
        <v>1038</v>
      </c>
      <c r="E18" s="7"/>
      <c r="F18" s="3" t="s">
        <v>21784</v>
      </c>
      <c r="G18" s="3" t="s">
        <v>21785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21786</v>
      </c>
      <c r="D19" s="3" t="s">
        <v>1038</v>
      </c>
      <c r="E19" s="7"/>
      <c r="F19" s="3" t="s">
        <v>21158</v>
      </c>
      <c r="G19" s="3" t="s">
        <v>21159</v>
      </c>
      <c r="H19" s="3" t="s">
        <v>1098</v>
      </c>
      <c r="I19" s="7" t="s">
        <v>1718</v>
      </c>
      <c r="J19" s="3"/>
      <c r="K19" s="3"/>
    </row>
    <row r="20" spans="2:11" ht="15">
      <c r="B20" s="3" t="s">
        <v>1890</v>
      </c>
      <c r="C20" s="3" t="s">
        <v>21787</v>
      </c>
      <c r="D20" s="3" t="s">
        <v>1038</v>
      </c>
      <c r="E20" s="7"/>
      <c r="F20" s="3" t="s">
        <v>21167</v>
      </c>
      <c r="G20" s="3" t="s">
        <v>21168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21788</v>
      </c>
      <c r="D21" s="3" t="s">
        <v>1038</v>
      </c>
      <c r="E21" s="7"/>
      <c r="F21" s="3" t="s">
        <v>21789</v>
      </c>
      <c r="G21" s="3" t="s">
        <v>21790</v>
      </c>
      <c r="H21" s="3" t="s">
        <v>1098</v>
      </c>
      <c r="I21" s="7" t="s">
        <v>1145</v>
      </c>
      <c r="J21" s="3"/>
      <c r="K21" s="3"/>
    </row>
    <row r="22" spans="2:11" ht="15">
      <c r="B22" s="3" t="s">
        <v>1895</v>
      </c>
      <c r="C22" s="3" t="s">
        <v>21791</v>
      </c>
      <c r="D22" s="3" t="s">
        <v>1038</v>
      </c>
      <c r="E22" s="7"/>
      <c r="F22" s="3" t="s">
        <v>21792</v>
      </c>
      <c r="G22" s="3" t="s">
        <v>21793</v>
      </c>
      <c r="H22" s="3" t="s">
        <v>1098</v>
      </c>
      <c r="I22" s="7" t="s">
        <v>21139</v>
      </c>
      <c r="J22" s="3"/>
      <c r="K22" s="3"/>
    </row>
    <row r="23" spans="2:11" ht="15">
      <c r="B23" s="3" t="s">
        <v>1588</v>
      </c>
      <c r="C23" s="3" t="s">
        <v>21794</v>
      </c>
      <c r="D23" s="3" t="s">
        <v>1038</v>
      </c>
      <c r="E23" s="7"/>
      <c r="F23" s="3" t="s">
        <v>21795</v>
      </c>
      <c r="G23" s="3" t="s">
        <v>21796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21797</v>
      </c>
      <c r="D24" s="3" t="s">
        <v>1038</v>
      </c>
      <c r="E24" s="7"/>
      <c r="F24" s="3" t="s">
        <v>21798</v>
      </c>
      <c r="G24" s="3" t="s">
        <v>21799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21800</v>
      </c>
      <c r="D25" s="3" t="s">
        <v>1038</v>
      </c>
      <c r="E25" s="7"/>
      <c r="F25" s="3" t="s">
        <v>21801</v>
      </c>
      <c r="G25" s="3" t="s">
        <v>21802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21803</v>
      </c>
      <c r="D26" s="3" t="s">
        <v>1038</v>
      </c>
      <c r="E26" s="7"/>
      <c r="F26" s="3" t="s">
        <v>21804</v>
      </c>
      <c r="G26" s="3" t="s">
        <v>21805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21806</v>
      </c>
      <c r="D27" s="3" t="s">
        <v>1038</v>
      </c>
      <c r="E27" s="7"/>
      <c r="F27" s="3" t="s">
        <v>21807</v>
      </c>
      <c r="G27" s="3" t="s">
        <v>21808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21809</v>
      </c>
      <c r="D28" s="3" t="s">
        <v>1038</v>
      </c>
      <c r="E28" s="7"/>
      <c r="F28" s="3" t="s">
        <v>21810</v>
      </c>
      <c r="G28" s="3" t="s">
        <v>21811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21812</v>
      </c>
      <c r="D29" s="3" t="s">
        <v>1038</v>
      </c>
      <c r="E29" s="7"/>
      <c r="F29" s="3" t="s">
        <v>21813</v>
      </c>
      <c r="G29" s="3" t="s">
        <v>21814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21815</v>
      </c>
      <c r="D30" s="3" t="s">
        <v>1038</v>
      </c>
      <c r="E30" s="7"/>
      <c r="F30" s="3" t="s">
        <v>21816</v>
      </c>
      <c r="G30" s="3" t="s">
        <v>21817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21818</v>
      </c>
      <c r="D31" s="3" t="s">
        <v>1038</v>
      </c>
      <c r="E31" s="7"/>
      <c r="F31" s="3" t="s">
        <v>21819</v>
      </c>
      <c r="G31" s="3" t="s">
        <v>21820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21821</v>
      </c>
      <c r="D32" s="3" t="s">
        <v>1038</v>
      </c>
      <c r="E32" s="7"/>
      <c r="F32" s="3" t="s">
        <v>21822</v>
      </c>
      <c r="G32" s="3" t="s">
        <v>21823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21824</v>
      </c>
      <c r="D33" s="3" t="s">
        <v>1038</v>
      </c>
      <c r="E33" s="7"/>
      <c r="F33" s="3" t="s">
        <v>21825</v>
      </c>
      <c r="G33" s="3" t="s">
        <v>21826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21827</v>
      </c>
      <c r="D34" s="3" t="s">
        <v>1038</v>
      </c>
      <c r="E34" s="7"/>
      <c r="F34" s="3" t="s">
        <v>21828</v>
      </c>
      <c r="G34" s="3" t="s">
        <v>21829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21830</v>
      </c>
      <c r="D35" s="3" t="s">
        <v>1038</v>
      </c>
      <c r="E35" s="7"/>
      <c r="F35" s="3" t="s">
        <v>21831</v>
      </c>
      <c r="G35" s="3" t="s">
        <v>21832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21833</v>
      </c>
      <c r="D36" s="3" t="s">
        <v>1038</v>
      </c>
      <c r="E36" s="7"/>
      <c r="F36" s="3" t="s">
        <v>21834</v>
      </c>
      <c r="G36" s="3" t="s">
        <v>21835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21836</v>
      </c>
      <c r="D37" s="3" t="s">
        <v>1038</v>
      </c>
      <c r="E37" s="7"/>
      <c r="F37" s="3" t="s">
        <v>21837</v>
      </c>
      <c r="G37" s="3" t="s">
        <v>21838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21839</v>
      </c>
      <c r="D38" s="3" t="s">
        <v>1038</v>
      </c>
      <c r="E38" s="7"/>
      <c r="F38" s="3" t="s">
        <v>21840</v>
      </c>
      <c r="G38" s="3" t="s">
        <v>21841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21842</v>
      </c>
      <c r="D39" s="3" t="s">
        <v>1038</v>
      </c>
      <c r="E39" s="7"/>
      <c r="F39" s="3" t="s">
        <v>21843</v>
      </c>
      <c r="G39" s="3" t="s">
        <v>21844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21845</v>
      </c>
      <c r="D40" s="3" t="s">
        <v>1038</v>
      </c>
      <c r="E40" s="7"/>
      <c r="F40" s="3" t="s">
        <v>21846</v>
      </c>
      <c r="G40" s="3" t="s">
        <v>21847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21848</v>
      </c>
      <c r="D41" s="3" t="s">
        <v>1038</v>
      </c>
      <c r="E41" s="7"/>
      <c r="F41" s="3" t="s">
        <v>21849</v>
      </c>
      <c r="G41" s="3" t="s">
        <v>21850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21851</v>
      </c>
      <c r="D42" s="3" t="s">
        <v>1038</v>
      </c>
      <c r="E42" s="7"/>
      <c r="F42" s="3" t="s">
        <v>21852</v>
      </c>
      <c r="G42" s="3" t="s">
        <v>21853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21854</v>
      </c>
      <c r="D43" s="3" t="s">
        <v>1038</v>
      </c>
      <c r="E43" s="7"/>
      <c r="F43" s="3" t="s">
        <v>21855</v>
      </c>
      <c r="G43" s="3" t="s">
        <v>21856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21857</v>
      </c>
      <c r="D44" s="3" t="s">
        <v>1038</v>
      </c>
      <c r="E44" s="7"/>
      <c r="F44" s="3" t="s">
        <v>21858</v>
      </c>
      <c r="G44" s="3" t="s">
        <v>21859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21860</v>
      </c>
      <c r="D45" s="3" t="s">
        <v>1038</v>
      </c>
      <c r="E45" s="7"/>
      <c r="F45" s="3" t="s">
        <v>21861</v>
      </c>
      <c r="G45" s="3" t="s">
        <v>21862</v>
      </c>
      <c r="H45" s="3" t="s">
        <v>1098</v>
      </c>
      <c r="I45" s="7" t="s">
        <v>20974</v>
      </c>
      <c r="J45" s="3"/>
      <c r="K45" s="3"/>
    </row>
    <row r="46" spans="2:11" ht="15">
      <c r="B46" s="3" t="s">
        <v>1191</v>
      </c>
      <c r="C46" s="3" t="s">
        <v>21863</v>
      </c>
      <c r="D46" s="3" t="s">
        <v>1038</v>
      </c>
      <c r="E46" s="7"/>
      <c r="F46" s="3" t="s">
        <v>21864</v>
      </c>
      <c r="G46" s="3" t="s">
        <v>21865</v>
      </c>
      <c r="H46" s="3" t="s">
        <v>1098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21866</v>
      </c>
      <c r="D47" s="3" t="s">
        <v>1038</v>
      </c>
      <c r="E47" s="7"/>
      <c r="F47" s="3" t="s">
        <v>21867</v>
      </c>
      <c r="G47" s="3" t="s">
        <v>21868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21869</v>
      </c>
      <c r="D48" s="3" t="s">
        <v>1038</v>
      </c>
      <c r="E48" s="7"/>
      <c r="F48" s="3" t="s">
        <v>21870</v>
      </c>
      <c r="G48" s="3" t="s">
        <v>21871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21872</v>
      </c>
      <c r="D49" s="3" t="s">
        <v>1038</v>
      </c>
      <c r="E49" s="7"/>
      <c r="F49" s="3" t="s">
        <v>21873</v>
      </c>
      <c r="G49" s="3" t="s">
        <v>21874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21875</v>
      </c>
      <c r="D50" s="3" t="s">
        <v>1038</v>
      </c>
      <c r="E50" s="7"/>
      <c r="F50" s="3" t="s">
        <v>21876</v>
      </c>
      <c r="G50" s="3" t="s">
        <v>21877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21878</v>
      </c>
      <c r="D51" s="3" t="s">
        <v>1038</v>
      </c>
      <c r="E51" s="7"/>
      <c r="F51" s="3" t="s">
        <v>21879</v>
      </c>
      <c r="G51" s="3" t="s">
        <v>21880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21881</v>
      </c>
      <c r="D52" s="3" t="s">
        <v>1038</v>
      </c>
      <c r="E52" s="7"/>
      <c r="F52" s="3" t="s">
        <v>21882</v>
      </c>
      <c r="G52" s="3" t="s">
        <v>21883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21884</v>
      </c>
      <c r="D53" s="3" t="s">
        <v>1038</v>
      </c>
      <c r="E53" s="7"/>
      <c r="F53" s="3" t="s">
        <v>21885</v>
      </c>
      <c r="G53" s="3" t="s">
        <v>21886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21887</v>
      </c>
      <c r="D54" s="3" t="s">
        <v>1038</v>
      </c>
      <c r="E54" s="7"/>
      <c r="F54" s="3" t="s">
        <v>21888</v>
      </c>
      <c r="G54" s="3" t="s">
        <v>21889</v>
      </c>
      <c r="H54" s="3" t="s">
        <v>1098</v>
      </c>
      <c r="I54" s="7" t="s">
        <v>20974</v>
      </c>
      <c r="J54" s="3"/>
      <c r="K54" s="3"/>
    </row>
    <row r="55" spans="2:11" ht="15">
      <c r="B55" s="3" t="s">
        <v>1765</v>
      </c>
      <c r="C55" s="3" t="s">
        <v>21890</v>
      </c>
      <c r="D55" s="3" t="s">
        <v>1038</v>
      </c>
      <c r="E55" s="7"/>
      <c r="F55" s="3" t="s">
        <v>21891</v>
      </c>
      <c r="G55" s="3" t="s">
        <v>21892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21893</v>
      </c>
      <c r="D56" s="3" t="s">
        <v>1038</v>
      </c>
      <c r="E56" s="7"/>
      <c r="F56" s="3" t="s">
        <v>21894</v>
      </c>
      <c r="G56" s="3" t="s">
        <v>21895</v>
      </c>
      <c r="H56" s="3" t="s">
        <v>1098</v>
      </c>
      <c r="I56" s="7" t="s">
        <v>1287</v>
      </c>
      <c r="J56" s="3"/>
      <c r="K56" s="3"/>
    </row>
    <row r="57" spans="2:11" ht="15">
      <c r="B57" s="3" t="s">
        <v>1924</v>
      </c>
      <c r="C57" s="3" t="s">
        <v>21896</v>
      </c>
      <c r="D57" s="3" t="s">
        <v>1573</v>
      </c>
      <c r="E57" s="7"/>
      <c r="F57" s="3" t="s">
        <v>18015</v>
      </c>
      <c r="G57" s="3" t="s">
        <v>2927</v>
      </c>
      <c r="H57" s="3" t="s">
        <v>1098</v>
      </c>
      <c r="I57" s="7"/>
      <c r="J57" s="3"/>
      <c r="K57" s="3"/>
    </row>
    <row r="58" spans="2:11" ht="15">
      <c r="B58" s="3" t="s">
        <v>1928</v>
      </c>
      <c r="C58" s="3" t="s">
        <v>21897</v>
      </c>
      <c r="D58" s="3" t="s">
        <v>1038</v>
      </c>
      <c r="E58" s="7"/>
      <c r="F58" s="3" t="s">
        <v>21186</v>
      </c>
      <c r="G58" s="3" t="s">
        <v>7634</v>
      </c>
      <c r="H58" s="3" t="s">
        <v>1098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21898</v>
      </c>
      <c r="D59" s="3" t="s">
        <v>1038</v>
      </c>
      <c r="E59" s="7"/>
      <c r="F59" s="3" t="s">
        <v>21188</v>
      </c>
      <c r="G59" s="3" t="s">
        <v>7645</v>
      </c>
      <c r="H59" s="3" t="s">
        <v>1098</v>
      </c>
      <c r="I59" s="7" t="s">
        <v>20983</v>
      </c>
      <c r="J59" s="3"/>
      <c r="K59" s="3"/>
    </row>
    <row r="60" spans="2:11" ht="15">
      <c r="B60" s="3" t="s">
        <v>1934</v>
      </c>
      <c r="C60" s="3" t="s">
        <v>21899</v>
      </c>
      <c r="D60" s="3" t="s">
        <v>1573</v>
      </c>
      <c r="E60" s="7"/>
      <c r="F60" s="3" t="s">
        <v>1615</v>
      </c>
      <c r="G60" s="3" t="s">
        <v>1768</v>
      </c>
      <c r="H60" s="3" t="s">
        <v>1098</v>
      </c>
      <c r="I60" s="7"/>
      <c r="J60" s="3"/>
      <c r="K60" s="3"/>
    </row>
    <row r="61" spans="2:11" ht="15">
      <c r="B61" s="3" t="s">
        <v>1938</v>
      </c>
      <c r="C61" s="3" t="s">
        <v>21900</v>
      </c>
      <c r="D61" s="3" t="s">
        <v>1038</v>
      </c>
      <c r="E61" s="7"/>
      <c r="F61" s="3" t="s">
        <v>21191</v>
      </c>
      <c r="G61" s="3" t="s">
        <v>21192</v>
      </c>
      <c r="H61" s="3" t="s">
        <v>1098</v>
      </c>
      <c r="I61" s="7" t="s">
        <v>20968</v>
      </c>
      <c r="J61" s="3"/>
      <c r="K61" s="3"/>
    </row>
    <row r="62" spans="2:11" ht="15">
      <c r="B62" s="3" t="s">
        <v>1942</v>
      </c>
      <c r="C62" s="3" t="s">
        <v>21901</v>
      </c>
      <c r="D62" s="3" t="s">
        <v>1038</v>
      </c>
      <c r="E62" s="7"/>
      <c r="F62" s="3" t="s">
        <v>21194</v>
      </c>
      <c r="G62" s="3" t="s">
        <v>21195</v>
      </c>
      <c r="H62" s="3" t="s">
        <v>1098</v>
      </c>
      <c r="I62" s="7" t="s">
        <v>20983</v>
      </c>
      <c r="J62" s="3"/>
      <c r="K62" s="3"/>
    </row>
    <row r="63" spans="2:11" ht="15">
      <c r="B63" s="3" t="s">
        <v>1495</v>
      </c>
      <c r="C63" s="3" t="s">
        <v>21902</v>
      </c>
      <c r="D63" s="3" t="s">
        <v>1038</v>
      </c>
      <c r="E63" s="7"/>
      <c r="F63" s="3" t="s">
        <v>1646</v>
      </c>
      <c r="G63" s="3" t="s">
        <v>21197</v>
      </c>
      <c r="H63" s="3" t="s">
        <v>1098</v>
      </c>
      <c r="I63" s="7" t="s">
        <v>21198</v>
      </c>
      <c r="J63" s="3"/>
      <c r="K63" s="3"/>
    </row>
    <row r="64" spans="2:11" ht="15">
      <c r="B64" s="3" t="s">
        <v>1481</v>
      </c>
      <c r="C64" s="3" t="s">
        <v>21903</v>
      </c>
      <c r="D64" s="3" t="s">
        <v>1038</v>
      </c>
      <c r="E64" s="7"/>
      <c r="F64" s="3" t="s">
        <v>21200</v>
      </c>
      <c r="G64" s="3" t="s">
        <v>21201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21904</v>
      </c>
      <c r="D65" s="3" t="s">
        <v>1038</v>
      </c>
      <c r="E65" s="7"/>
      <c r="F65" s="3" t="s">
        <v>21203</v>
      </c>
      <c r="G65" s="3" t="s">
        <v>21204</v>
      </c>
      <c r="H65" s="3" t="s">
        <v>1098</v>
      </c>
      <c r="I65" s="7" t="s">
        <v>21198</v>
      </c>
      <c r="J65" s="3"/>
      <c r="K65" s="3"/>
    </row>
    <row r="66" spans="2:11" ht="15">
      <c r="B66" s="3" t="s">
        <v>1375</v>
      </c>
      <c r="C66" s="3" t="s">
        <v>21905</v>
      </c>
      <c r="D66" s="3" t="s">
        <v>1573</v>
      </c>
      <c r="E66" s="7"/>
      <c r="F66" s="3" t="s">
        <v>21206</v>
      </c>
      <c r="G66" s="3" t="s">
        <v>21207</v>
      </c>
      <c r="H66" s="3" t="s">
        <v>1098</v>
      </c>
      <c r="I66" s="7"/>
      <c r="J66" s="3"/>
      <c r="K66" s="3"/>
    </row>
    <row r="67" spans="2:11" ht="15">
      <c r="B67" s="3" t="s">
        <v>1252</v>
      </c>
      <c r="C67" s="3" t="s">
        <v>21906</v>
      </c>
      <c r="D67" s="3" t="s">
        <v>1038</v>
      </c>
      <c r="E67" s="7"/>
      <c r="F67" s="3" t="s">
        <v>21209</v>
      </c>
      <c r="G67" s="3" t="s">
        <v>21210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21907</v>
      </c>
      <c r="D68" s="3" t="s">
        <v>1038</v>
      </c>
      <c r="E68" s="7"/>
      <c r="F68" s="3" t="s">
        <v>21212</v>
      </c>
      <c r="G68" s="3" t="s">
        <v>21213</v>
      </c>
      <c r="H68" s="3" t="s">
        <v>1098</v>
      </c>
      <c r="I68" s="7" t="s">
        <v>20983</v>
      </c>
      <c r="J68" s="3"/>
      <c r="K6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4"/>
  <dimension ref="A1:K7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21908</v>
      </c>
      <c r="D4" s="4" t="s">
        <v>1019</v>
      </c>
      <c r="E4" s="3" t="s">
        <v>756</v>
      </c>
    </row>
    <row r="5" spans="1:11" ht="16">
      <c r="B5" s="4" t="s">
        <v>1020</v>
      </c>
      <c r="C5" s="13" t="s">
        <v>759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757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21909</v>
      </c>
      <c r="D9" s="3" t="s">
        <v>1038</v>
      </c>
      <c r="E9" s="7"/>
      <c r="F9" s="3" t="s">
        <v>21910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21911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21912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21913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21915</v>
      </c>
      <c r="D13" s="3" t="s">
        <v>1038</v>
      </c>
      <c r="E13" s="7"/>
      <c r="F13" s="3" t="s">
        <v>21916</v>
      </c>
      <c r="G13" s="3" t="s">
        <v>21917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21918</v>
      </c>
      <c r="D14" s="3" t="s">
        <v>1573</v>
      </c>
      <c r="E14" s="7"/>
      <c r="F14" s="3" t="s">
        <v>2662</v>
      </c>
      <c r="G14" s="3" t="s">
        <v>4311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21919</v>
      </c>
      <c r="D15" s="3" t="s">
        <v>1038</v>
      </c>
      <c r="E15" s="7"/>
      <c r="F15" s="3" t="s">
        <v>21920</v>
      </c>
      <c r="G15" s="3" t="s">
        <v>21921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21922</v>
      </c>
      <c r="D16" s="3" t="s">
        <v>1038</v>
      </c>
      <c r="E16" s="7"/>
      <c r="F16" s="3" t="s">
        <v>21923</v>
      </c>
      <c r="G16" s="3" t="s">
        <v>21924</v>
      </c>
      <c r="H16" s="3" t="s">
        <v>1098</v>
      </c>
      <c r="I16" s="7" t="s">
        <v>21139</v>
      </c>
      <c r="J16" s="3"/>
      <c r="K16" s="3"/>
    </row>
    <row r="17" spans="2:11" ht="15">
      <c r="B17" s="3" t="s">
        <v>1882</v>
      </c>
      <c r="C17" s="3" t="s">
        <v>21925</v>
      </c>
      <c r="D17" s="3" t="s">
        <v>1038</v>
      </c>
      <c r="E17" s="7"/>
      <c r="F17" s="3" t="s">
        <v>21926</v>
      </c>
      <c r="G17" s="3" t="s">
        <v>21927</v>
      </c>
      <c r="H17" s="3" t="s">
        <v>1098</v>
      </c>
      <c r="I17" s="7" t="s">
        <v>21139</v>
      </c>
      <c r="J17" s="3"/>
      <c r="K17" s="3"/>
    </row>
    <row r="18" spans="2:11" ht="15">
      <c r="B18" s="3" t="s">
        <v>1582</v>
      </c>
      <c r="C18" s="3" t="s">
        <v>21928</v>
      </c>
      <c r="D18" s="3" t="s">
        <v>1038</v>
      </c>
      <c r="E18" s="7"/>
      <c r="F18" s="3" t="s">
        <v>21929</v>
      </c>
      <c r="G18" s="3" t="s">
        <v>17189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21930</v>
      </c>
      <c r="D19" s="3" t="s">
        <v>1038</v>
      </c>
      <c r="E19" s="7"/>
      <c r="F19" s="3" t="s">
        <v>21931</v>
      </c>
      <c r="G19" s="3" t="s">
        <v>17192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21932</v>
      </c>
      <c r="D20" s="3" t="s">
        <v>1038</v>
      </c>
      <c r="E20" s="7"/>
      <c r="F20" s="3" t="s">
        <v>21933</v>
      </c>
      <c r="G20" s="3" t="s">
        <v>17200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21934</v>
      </c>
      <c r="D21" s="3" t="s">
        <v>1038</v>
      </c>
      <c r="E21" s="7"/>
      <c r="F21" s="3" t="s">
        <v>21935</v>
      </c>
      <c r="G21" s="3" t="s">
        <v>21936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21937</v>
      </c>
      <c r="D22" s="3" t="s">
        <v>1038</v>
      </c>
      <c r="E22" s="7"/>
      <c r="F22" s="3" t="s">
        <v>21938</v>
      </c>
      <c r="G22" s="3" t="s">
        <v>21939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21940</v>
      </c>
      <c r="D23" s="3" t="s">
        <v>1038</v>
      </c>
      <c r="E23" s="7"/>
      <c r="F23" s="3" t="s">
        <v>21941</v>
      </c>
      <c r="G23" s="3" t="s">
        <v>21942</v>
      </c>
      <c r="H23" s="3" t="s">
        <v>21943</v>
      </c>
      <c r="I23" s="7" t="s">
        <v>21003</v>
      </c>
      <c r="J23" s="3"/>
      <c r="K23" s="3"/>
    </row>
    <row r="24" spans="2:11" ht="15">
      <c r="B24" s="3" t="s">
        <v>1899</v>
      </c>
      <c r="C24" s="3" t="s">
        <v>21944</v>
      </c>
      <c r="D24" s="3" t="s">
        <v>1038</v>
      </c>
      <c r="E24" s="7"/>
      <c r="F24" s="3" t="s">
        <v>21945</v>
      </c>
      <c r="G24" s="3" t="s">
        <v>21946</v>
      </c>
      <c r="H24" s="3" t="s">
        <v>1098</v>
      </c>
      <c r="I24" s="7" t="s">
        <v>21139</v>
      </c>
      <c r="J24" s="3"/>
      <c r="K24" s="3"/>
    </row>
    <row r="25" spans="2:11" ht="15">
      <c r="B25" s="3" t="s">
        <v>1902</v>
      </c>
      <c r="C25" s="3" t="s">
        <v>21947</v>
      </c>
      <c r="D25" s="3" t="s">
        <v>1038</v>
      </c>
      <c r="E25" s="7"/>
      <c r="F25" s="3" t="s">
        <v>21948</v>
      </c>
      <c r="G25" s="3" t="s">
        <v>21949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21950</v>
      </c>
      <c r="D26" s="3" t="s">
        <v>1038</v>
      </c>
      <c r="E26" s="7"/>
      <c r="F26" s="3" t="s">
        <v>21951</v>
      </c>
      <c r="G26" s="3" t="s">
        <v>21952</v>
      </c>
      <c r="H26" s="3" t="s">
        <v>1098</v>
      </c>
      <c r="I26" s="7" t="s">
        <v>21139</v>
      </c>
      <c r="J26" s="3"/>
      <c r="K26" s="3"/>
    </row>
    <row r="27" spans="2:11" ht="15">
      <c r="B27" s="3" t="s">
        <v>1906</v>
      </c>
      <c r="C27" s="3" t="s">
        <v>21953</v>
      </c>
      <c r="D27" s="3" t="s">
        <v>1038</v>
      </c>
      <c r="E27" s="7"/>
      <c r="F27" s="3" t="s">
        <v>21954</v>
      </c>
      <c r="G27" s="3" t="s">
        <v>21955</v>
      </c>
      <c r="H27" s="3" t="s">
        <v>1098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21956</v>
      </c>
      <c r="D28" s="3" t="s">
        <v>1038</v>
      </c>
      <c r="E28" s="7"/>
      <c r="F28" s="3" t="s">
        <v>21957</v>
      </c>
      <c r="G28" s="3" t="s">
        <v>21958</v>
      </c>
      <c r="H28" s="3" t="s">
        <v>1098</v>
      </c>
      <c r="I28" s="7" t="s">
        <v>21139</v>
      </c>
      <c r="J28" s="3"/>
      <c r="K28" s="3"/>
    </row>
    <row r="29" spans="2:11" ht="15">
      <c r="B29" s="3" t="s">
        <v>1301</v>
      </c>
      <c r="C29" s="3" t="s">
        <v>21959</v>
      </c>
      <c r="D29" s="3" t="s">
        <v>1038</v>
      </c>
      <c r="E29" s="7"/>
      <c r="F29" s="3" t="s">
        <v>21960</v>
      </c>
      <c r="G29" s="3" t="s">
        <v>21961</v>
      </c>
      <c r="H29" s="3" t="s">
        <v>21943</v>
      </c>
      <c r="I29" s="7" t="s">
        <v>21003</v>
      </c>
      <c r="J29" s="3"/>
      <c r="K29" s="3"/>
    </row>
    <row r="30" spans="2:11" ht="15">
      <c r="B30" s="3" t="s">
        <v>1912</v>
      </c>
      <c r="C30" s="3" t="s">
        <v>21962</v>
      </c>
      <c r="D30" s="3" t="s">
        <v>1038</v>
      </c>
      <c r="E30" s="7"/>
      <c r="F30" s="3" t="s">
        <v>21963</v>
      </c>
      <c r="G30" s="3" t="s">
        <v>21964</v>
      </c>
      <c r="H30" s="3" t="s">
        <v>1098</v>
      </c>
      <c r="I30" s="7" t="s">
        <v>21139</v>
      </c>
      <c r="J30" s="3"/>
      <c r="K30" s="3"/>
    </row>
    <row r="31" spans="2:11" ht="15">
      <c r="B31" s="3" t="s">
        <v>1140</v>
      </c>
      <c r="C31" s="3" t="s">
        <v>21965</v>
      </c>
      <c r="D31" s="3" t="s">
        <v>1038</v>
      </c>
      <c r="E31" s="7"/>
      <c r="F31" s="3" t="s">
        <v>21966</v>
      </c>
      <c r="G31" s="3" t="s">
        <v>21967</v>
      </c>
      <c r="H31" s="3" t="s">
        <v>1098</v>
      </c>
      <c r="I31" s="7" t="s">
        <v>21003</v>
      </c>
      <c r="J31" s="3"/>
      <c r="K31" s="3"/>
    </row>
    <row r="32" spans="2:11" ht="15">
      <c r="B32" s="3" t="s">
        <v>1169</v>
      </c>
      <c r="C32" s="3" t="s">
        <v>21968</v>
      </c>
      <c r="D32" s="3" t="s">
        <v>1038</v>
      </c>
      <c r="E32" s="7"/>
      <c r="F32" s="3" t="s">
        <v>21969</v>
      </c>
      <c r="G32" s="3" t="s">
        <v>21970</v>
      </c>
      <c r="H32" s="3" t="s">
        <v>1098</v>
      </c>
      <c r="I32" s="7" t="s">
        <v>21139</v>
      </c>
      <c r="J32" s="3"/>
      <c r="K32" s="3"/>
    </row>
    <row r="33" spans="2:11" ht="15">
      <c r="B33" s="3" t="s">
        <v>1319</v>
      </c>
      <c r="C33" s="3" t="s">
        <v>21971</v>
      </c>
      <c r="D33" s="3" t="s">
        <v>1038</v>
      </c>
      <c r="E33" s="7"/>
      <c r="F33" s="3" t="s">
        <v>21972</v>
      </c>
      <c r="G33" s="3" t="s">
        <v>21973</v>
      </c>
      <c r="H33" s="3" t="s">
        <v>21943</v>
      </c>
      <c r="I33" s="7" t="s">
        <v>21003</v>
      </c>
      <c r="J33" s="3"/>
      <c r="K33" s="3"/>
    </row>
    <row r="34" spans="2:11" ht="15">
      <c r="B34" s="3" t="s">
        <v>1472</v>
      </c>
      <c r="C34" s="3" t="s">
        <v>21974</v>
      </c>
      <c r="D34" s="3" t="s">
        <v>1038</v>
      </c>
      <c r="E34" s="7"/>
      <c r="F34" s="3" t="s">
        <v>21975</v>
      </c>
      <c r="G34" s="3" t="s">
        <v>21976</v>
      </c>
      <c r="H34" s="3" t="s">
        <v>1098</v>
      </c>
      <c r="I34" s="7" t="s">
        <v>21139</v>
      </c>
      <c r="J34" s="3"/>
      <c r="K34" s="3"/>
    </row>
    <row r="35" spans="2:11" ht="15">
      <c r="B35" s="3" t="s">
        <v>1567</v>
      </c>
      <c r="C35" s="3" t="s">
        <v>21977</v>
      </c>
      <c r="D35" s="3" t="s">
        <v>1038</v>
      </c>
      <c r="E35" s="7"/>
      <c r="F35" s="3" t="s">
        <v>21792</v>
      </c>
      <c r="G35" s="3" t="s">
        <v>21978</v>
      </c>
      <c r="H35" s="3" t="s">
        <v>1098</v>
      </c>
      <c r="I35" s="7" t="s">
        <v>21139</v>
      </c>
      <c r="J35" s="3"/>
      <c r="K35" s="3"/>
    </row>
    <row r="36" spans="2:11" ht="15">
      <c r="B36" s="3" t="s">
        <v>1681</v>
      </c>
      <c r="C36" s="3" t="s">
        <v>21979</v>
      </c>
      <c r="D36" s="3" t="s">
        <v>1038</v>
      </c>
      <c r="E36" s="7"/>
      <c r="F36" s="3" t="s">
        <v>21980</v>
      </c>
      <c r="G36" s="3" t="s">
        <v>2952</v>
      </c>
      <c r="H36" s="3" t="s">
        <v>21981</v>
      </c>
      <c r="I36" s="7" t="s">
        <v>21003</v>
      </c>
      <c r="J36" s="3"/>
      <c r="K36" s="3"/>
    </row>
    <row r="37" spans="2:11" ht="15">
      <c r="B37" s="3" t="s">
        <v>1392</v>
      </c>
      <c r="C37" s="3" t="s">
        <v>21982</v>
      </c>
      <c r="D37" s="3" t="s">
        <v>1038</v>
      </c>
      <c r="E37" s="7"/>
      <c r="F37" s="3" t="s">
        <v>21983</v>
      </c>
      <c r="G37" s="3" t="s">
        <v>21984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21985</v>
      </c>
      <c r="D38" s="3" t="s">
        <v>1038</v>
      </c>
      <c r="E38" s="7"/>
      <c r="F38" s="3" t="s">
        <v>21986</v>
      </c>
      <c r="G38" s="3" t="s">
        <v>21987</v>
      </c>
      <c r="H38" s="3" t="s">
        <v>1098</v>
      </c>
      <c r="I38" s="7" t="s">
        <v>21139</v>
      </c>
      <c r="J38" s="3"/>
      <c r="K38" s="3"/>
    </row>
    <row r="39" spans="2:11" ht="15">
      <c r="B39" s="3" t="s">
        <v>1388</v>
      </c>
      <c r="C39" s="3" t="s">
        <v>21988</v>
      </c>
      <c r="D39" s="3" t="s">
        <v>1038</v>
      </c>
      <c r="E39" s="7"/>
      <c r="F39" s="3" t="s">
        <v>21989</v>
      </c>
      <c r="G39" s="3" t="s">
        <v>21990</v>
      </c>
      <c r="H39" s="3" t="s">
        <v>21991</v>
      </c>
      <c r="I39" s="7" t="s">
        <v>21003</v>
      </c>
      <c r="J39" s="3"/>
      <c r="K39" s="3"/>
    </row>
    <row r="40" spans="2:11" ht="15">
      <c r="B40" s="3" t="s">
        <v>1384</v>
      </c>
      <c r="C40" s="3" t="s">
        <v>21992</v>
      </c>
      <c r="D40" s="3" t="s">
        <v>1038</v>
      </c>
      <c r="E40" s="7"/>
      <c r="F40" s="3" t="s">
        <v>21993</v>
      </c>
      <c r="G40" s="3" t="s">
        <v>21994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21995</v>
      </c>
      <c r="D41" s="3" t="s">
        <v>1038</v>
      </c>
      <c r="E41" s="7"/>
      <c r="F41" s="3" t="s">
        <v>21996</v>
      </c>
      <c r="G41" s="3" t="s">
        <v>21997</v>
      </c>
      <c r="H41" s="3" t="s">
        <v>1098</v>
      </c>
      <c r="I41" s="7" t="s">
        <v>21139</v>
      </c>
      <c r="J41" s="3"/>
      <c r="K41" s="3"/>
    </row>
    <row r="42" spans="2:11" ht="15">
      <c r="B42" s="3" t="s">
        <v>1223</v>
      </c>
      <c r="C42" s="3" t="s">
        <v>21998</v>
      </c>
      <c r="D42" s="3" t="s">
        <v>1038</v>
      </c>
      <c r="E42" s="7"/>
      <c r="F42" s="3" t="s">
        <v>21999</v>
      </c>
      <c r="G42" s="3" t="s">
        <v>22000</v>
      </c>
      <c r="H42" s="3" t="s">
        <v>22001</v>
      </c>
      <c r="I42" s="7" t="s">
        <v>21003</v>
      </c>
      <c r="J42" s="3"/>
      <c r="K42" s="3"/>
    </row>
    <row r="43" spans="2:11" ht="15">
      <c r="B43" s="3" t="s">
        <v>1215</v>
      </c>
      <c r="C43" s="3" t="s">
        <v>22002</v>
      </c>
      <c r="D43" s="3" t="s">
        <v>1038</v>
      </c>
      <c r="E43" s="7"/>
      <c r="F43" s="3" t="s">
        <v>22003</v>
      </c>
      <c r="G43" s="3" t="s">
        <v>22004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22005</v>
      </c>
      <c r="D44" s="3" t="s">
        <v>1038</v>
      </c>
      <c r="E44" s="7"/>
      <c r="F44" s="3" t="s">
        <v>22006</v>
      </c>
      <c r="G44" s="3" t="s">
        <v>14501</v>
      </c>
      <c r="H44" s="3" t="s">
        <v>1098</v>
      </c>
      <c r="I44" s="7" t="s">
        <v>21139</v>
      </c>
      <c r="J44" s="3"/>
      <c r="K44" s="3"/>
    </row>
    <row r="45" spans="2:11" ht="15">
      <c r="B45" s="3" t="s">
        <v>1227</v>
      </c>
      <c r="C45" s="3" t="s">
        <v>22007</v>
      </c>
      <c r="D45" s="3" t="s">
        <v>1038</v>
      </c>
      <c r="E45" s="7"/>
      <c r="F45" s="3" t="s">
        <v>8777</v>
      </c>
      <c r="G45" s="3" t="s">
        <v>18050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22008</v>
      </c>
      <c r="D46" s="3" t="s">
        <v>1038</v>
      </c>
      <c r="E46" s="7"/>
      <c r="F46" s="3" t="s">
        <v>8781</v>
      </c>
      <c r="G46" s="3" t="s">
        <v>18053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22009</v>
      </c>
      <c r="D47" s="3" t="s">
        <v>1038</v>
      </c>
      <c r="E47" s="7"/>
      <c r="F47" s="3" t="s">
        <v>22010</v>
      </c>
      <c r="G47" s="3" t="s">
        <v>22011</v>
      </c>
      <c r="H47" s="3" t="s">
        <v>1098</v>
      </c>
      <c r="I47" s="7" t="s">
        <v>21044</v>
      </c>
      <c r="J47" s="3"/>
      <c r="K47" s="3"/>
    </row>
    <row r="48" spans="2:11" ht="15">
      <c r="B48" s="3" t="s">
        <v>1187</v>
      </c>
      <c r="C48" s="3" t="s">
        <v>22012</v>
      </c>
      <c r="D48" s="3" t="s">
        <v>1038</v>
      </c>
      <c r="E48" s="7"/>
      <c r="F48" s="3" t="s">
        <v>22013</v>
      </c>
      <c r="G48" s="3" t="s">
        <v>22014</v>
      </c>
      <c r="H48" s="3" t="s">
        <v>1098</v>
      </c>
      <c r="I48" s="7" t="s">
        <v>21044</v>
      </c>
      <c r="J48" s="3"/>
      <c r="K48" s="3"/>
    </row>
    <row r="49" spans="2:11" ht="15">
      <c r="B49" s="3" t="s">
        <v>1416</v>
      </c>
      <c r="C49" s="3" t="s">
        <v>22015</v>
      </c>
      <c r="D49" s="3" t="s">
        <v>1038</v>
      </c>
      <c r="E49" s="7"/>
      <c r="F49" s="3" t="s">
        <v>22016</v>
      </c>
      <c r="G49" s="3" t="s">
        <v>22017</v>
      </c>
      <c r="H49" s="3" t="s">
        <v>1098</v>
      </c>
      <c r="I49" s="7" t="s">
        <v>20983</v>
      </c>
      <c r="J49" s="3"/>
      <c r="K49" s="3"/>
    </row>
    <row r="50" spans="2:11" ht="15">
      <c r="B50" s="3" t="s">
        <v>1916</v>
      </c>
      <c r="C50" s="3" t="s">
        <v>22018</v>
      </c>
      <c r="D50" s="3" t="s">
        <v>1038</v>
      </c>
      <c r="E50" s="7"/>
      <c r="F50" s="3" t="s">
        <v>22019</v>
      </c>
      <c r="G50" s="3" t="s">
        <v>22020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22021</v>
      </c>
      <c r="D51" s="3" t="s">
        <v>1038</v>
      </c>
      <c r="E51" s="7"/>
      <c r="F51" s="3" t="s">
        <v>22022</v>
      </c>
      <c r="G51" s="3" t="s">
        <v>22023</v>
      </c>
      <c r="H51" s="3" t="s">
        <v>1098</v>
      </c>
      <c r="I51" s="7" t="s">
        <v>20968</v>
      </c>
      <c r="J51" s="3"/>
      <c r="K51" s="3"/>
    </row>
    <row r="52" spans="2:11" ht="15">
      <c r="B52" s="3" t="s">
        <v>1428</v>
      </c>
      <c r="C52" s="3" t="s">
        <v>22024</v>
      </c>
      <c r="D52" s="3" t="s">
        <v>1038</v>
      </c>
      <c r="E52" s="7"/>
      <c r="F52" s="3" t="s">
        <v>22025</v>
      </c>
      <c r="G52" s="3" t="s">
        <v>22026</v>
      </c>
      <c r="H52" s="3" t="s">
        <v>1098</v>
      </c>
      <c r="I52" s="7" t="s">
        <v>21044</v>
      </c>
      <c r="J52" s="3"/>
      <c r="K52" s="3"/>
    </row>
    <row r="53" spans="2:11" ht="15">
      <c r="B53" s="3" t="s">
        <v>1420</v>
      </c>
      <c r="C53" s="3" t="s">
        <v>22027</v>
      </c>
      <c r="D53" s="3" t="s">
        <v>1038</v>
      </c>
      <c r="E53" s="7"/>
      <c r="F53" s="3" t="s">
        <v>22028</v>
      </c>
      <c r="G53" s="3" t="s">
        <v>22029</v>
      </c>
      <c r="H53" s="3" t="s">
        <v>1098</v>
      </c>
      <c r="I53" s="7" t="s">
        <v>7150</v>
      </c>
      <c r="J53" s="3"/>
      <c r="K53" s="3"/>
    </row>
    <row r="54" spans="2:11" ht="15">
      <c r="B54" s="3" t="s">
        <v>1571</v>
      </c>
      <c r="C54" s="3" t="s">
        <v>22030</v>
      </c>
      <c r="D54" s="3" t="s">
        <v>1038</v>
      </c>
      <c r="E54" s="7"/>
      <c r="F54" s="3" t="s">
        <v>22031</v>
      </c>
      <c r="G54" s="3" t="s">
        <v>22032</v>
      </c>
      <c r="H54" s="3" t="s">
        <v>1098</v>
      </c>
      <c r="I54" s="7" t="s">
        <v>21139</v>
      </c>
      <c r="J54" s="3"/>
      <c r="K54" s="3"/>
    </row>
    <row r="55" spans="2:11" ht="15">
      <c r="B55" s="3" t="s">
        <v>1765</v>
      </c>
      <c r="C55" s="3" t="s">
        <v>22033</v>
      </c>
      <c r="D55" s="3" t="s">
        <v>1038</v>
      </c>
      <c r="E55" s="7"/>
      <c r="F55" s="3" t="s">
        <v>22034</v>
      </c>
      <c r="G55" s="3" t="s">
        <v>22035</v>
      </c>
      <c r="H55" s="3" t="s">
        <v>21943</v>
      </c>
      <c r="I55" s="7" t="s">
        <v>21003</v>
      </c>
      <c r="J55" s="3"/>
      <c r="K55" s="3"/>
    </row>
    <row r="56" spans="2:11" ht="15">
      <c r="B56" s="3" t="s">
        <v>1920</v>
      </c>
      <c r="C56" s="3" t="s">
        <v>22036</v>
      </c>
      <c r="D56" s="3" t="s">
        <v>1038</v>
      </c>
      <c r="E56" s="7"/>
      <c r="F56" s="3" t="s">
        <v>22037</v>
      </c>
      <c r="G56" s="3" t="s">
        <v>22038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22039</v>
      </c>
      <c r="D57" s="3" t="s">
        <v>1038</v>
      </c>
      <c r="E57" s="7"/>
      <c r="F57" s="3" t="s">
        <v>22040</v>
      </c>
      <c r="G57" s="3" t="s">
        <v>5774</v>
      </c>
      <c r="H57" s="3" t="s">
        <v>1098</v>
      </c>
      <c r="I57" s="7" t="s">
        <v>21003</v>
      </c>
      <c r="J57" s="3"/>
      <c r="K57" s="3"/>
    </row>
    <row r="58" spans="2:11" ht="15">
      <c r="B58" s="3" t="s">
        <v>1928</v>
      </c>
      <c r="C58" s="3" t="s">
        <v>22041</v>
      </c>
      <c r="D58" s="3" t="s">
        <v>1038</v>
      </c>
      <c r="E58" s="7"/>
      <c r="F58" s="3" t="s">
        <v>22042</v>
      </c>
      <c r="G58" s="3" t="s">
        <v>22043</v>
      </c>
      <c r="H58" s="3" t="s">
        <v>1098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22044</v>
      </c>
      <c r="D59" s="3" t="s">
        <v>1038</v>
      </c>
      <c r="E59" s="7"/>
      <c r="F59" s="3" t="s">
        <v>22045</v>
      </c>
      <c r="G59" s="3" t="s">
        <v>22046</v>
      </c>
      <c r="H59" s="3" t="s">
        <v>1098</v>
      </c>
      <c r="I59" s="7" t="s">
        <v>21003</v>
      </c>
      <c r="J59" s="3"/>
      <c r="K59" s="3"/>
    </row>
    <row r="60" spans="2:11" ht="15">
      <c r="B60" s="3" t="s">
        <v>1934</v>
      </c>
      <c r="C60" s="3" t="s">
        <v>22047</v>
      </c>
      <c r="D60" s="3" t="s">
        <v>1038</v>
      </c>
      <c r="E60" s="7"/>
      <c r="F60" s="3" t="s">
        <v>22048</v>
      </c>
      <c r="G60" s="3" t="s">
        <v>22049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22050</v>
      </c>
      <c r="D61" s="3" t="s">
        <v>1142</v>
      </c>
      <c r="E61" s="7"/>
      <c r="F61" s="3" t="s">
        <v>22051</v>
      </c>
      <c r="G61" s="3" t="s">
        <v>22052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22053</v>
      </c>
      <c r="D62" s="3" t="s">
        <v>1142</v>
      </c>
      <c r="E62" s="7"/>
      <c r="F62" s="3" t="s">
        <v>22054</v>
      </c>
      <c r="G62" s="3" t="s">
        <v>15948</v>
      </c>
      <c r="H62" s="3" t="s">
        <v>1098</v>
      </c>
      <c r="I62" s="7"/>
      <c r="J62" s="3"/>
      <c r="K62" s="3"/>
    </row>
    <row r="63" spans="2:11" ht="15">
      <c r="B63" s="3" t="s">
        <v>1495</v>
      </c>
      <c r="C63" s="3" t="s">
        <v>22055</v>
      </c>
      <c r="D63" s="3" t="s">
        <v>1038</v>
      </c>
      <c r="E63" s="7"/>
      <c r="F63" s="3" t="s">
        <v>21186</v>
      </c>
      <c r="G63" s="3" t="s">
        <v>7634</v>
      </c>
      <c r="H63" s="3" t="s">
        <v>1098</v>
      </c>
      <c r="I63" s="7" t="s">
        <v>20968</v>
      </c>
      <c r="J63" s="3"/>
      <c r="K63" s="3"/>
    </row>
    <row r="64" spans="2:11" ht="15">
      <c r="B64" s="3" t="s">
        <v>1481</v>
      </c>
      <c r="C64" s="3" t="s">
        <v>22056</v>
      </c>
      <c r="D64" s="3" t="s">
        <v>1038</v>
      </c>
      <c r="E64" s="7"/>
      <c r="F64" s="3" t="s">
        <v>21188</v>
      </c>
      <c r="G64" s="3" t="s">
        <v>7645</v>
      </c>
      <c r="H64" s="3" t="s">
        <v>1098</v>
      </c>
      <c r="I64" s="7" t="s">
        <v>20983</v>
      </c>
      <c r="J64" s="3"/>
      <c r="K64" s="3"/>
    </row>
    <row r="65" spans="2:11" ht="15">
      <c r="B65" s="3" t="s">
        <v>1347</v>
      </c>
      <c r="C65" s="3" t="s">
        <v>22057</v>
      </c>
      <c r="D65" s="3" t="s">
        <v>1573</v>
      </c>
      <c r="E65" s="7"/>
      <c r="F65" s="3" t="s">
        <v>1615</v>
      </c>
      <c r="G65" s="3" t="s">
        <v>1768</v>
      </c>
      <c r="H65" s="3" t="s">
        <v>1098</v>
      </c>
      <c r="I65" s="7"/>
      <c r="J65" s="3"/>
      <c r="K65" s="3"/>
    </row>
    <row r="66" spans="2:11" ht="15">
      <c r="B66" s="3" t="s">
        <v>1375</v>
      </c>
      <c r="C66" s="3" t="s">
        <v>22058</v>
      </c>
      <c r="D66" s="3" t="s">
        <v>1038</v>
      </c>
      <c r="E66" s="7"/>
      <c r="F66" s="3" t="s">
        <v>21191</v>
      </c>
      <c r="G66" s="3" t="s">
        <v>21192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22059</v>
      </c>
      <c r="D67" s="3" t="s">
        <v>1038</v>
      </c>
      <c r="E67" s="7"/>
      <c r="F67" s="3" t="s">
        <v>21194</v>
      </c>
      <c r="G67" s="3" t="s">
        <v>21195</v>
      </c>
      <c r="H67" s="3" t="s">
        <v>1098</v>
      </c>
      <c r="I67" s="7" t="s">
        <v>20983</v>
      </c>
      <c r="J67" s="3"/>
      <c r="K67" s="3"/>
    </row>
    <row r="68" spans="2:11" ht="15">
      <c r="B68" s="3" t="s">
        <v>1182</v>
      </c>
      <c r="C68" s="3" t="s">
        <v>22060</v>
      </c>
      <c r="D68" s="3" t="s">
        <v>1038</v>
      </c>
      <c r="E68" s="7"/>
      <c r="F68" s="3" t="s">
        <v>1646</v>
      </c>
      <c r="G68" s="3" t="s">
        <v>21197</v>
      </c>
      <c r="H68" s="3" t="s">
        <v>1098</v>
      </c>
      <c r="I68" s="7" t="s">
        <v>21198</v>
      </c>
      <c r="J68" s="3"/>
      <c r="K68" s="3"/>
    </row>
    <row r="69" spans="2:11" ht="15">
      <c r="B69" s="3" t="s">
        <v>1592</v>
      </c>
      <c r="C69" s="3" t="s">
        <v>22061</v>
      </c>
      <c r="D69" s="3" t="s">
        <v>1038</v>
      </c>
      <c r="E69" s="7"/>
      <c r="F69" s="3" t="s">
        <v>21200</v>
      </c>
      <c r="G69" s="3" t="s">
        <v>21201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22062</v>
      </c>
      <c r="D70" s="3" t="s">
        <v>1038</v>
      </c>
      <c r="E70" s="7"/>
      <c r="F70" s="3" t="s">
        <v>21203</v>
      </c>
      <c r="G70" s="3" t="s">
        <v>21204</v>
      </c>
      <c r="H70" s="3" t="s">
        <v>1098</v>
      </c>
      <c r="I70" s="7" t="s">
        <v>21198</v>
      </c>
      <c r="J70" s="3"/>
      <c r="K70" s="3"/>
    </row>
    <row r="71" spans="2:11" ht="15">
      <c r="B71" s="3" t="s">
        <v>1676</v>
      </c>
      <c r="C71" s="3" t="s">
        <v>22063</v>
      </c>
      <c r="D71" s="3" t="s">
        <v>1573</v>
      </c>
      <c r="E71" s="7"/>
      <c r="F71" s="3" t="s">
        <v>21206</v>
      </c>
      <c r="G71" s="3" t="s">
        <v>21207</v>
      </c>
      <c r="H71" s="3" t="s">
        <v>1098</v>
      </c>
      <c r="I71" s="7"/>
      <c r="J71" s="3"/>
      <c r="K71" s="3"/>
    </row>
    <row r="72" spans="2:11" ht="15">
      <c r="B72" s="3" t="s">
        <v>1362</v>
      </c>
      <c r="C72" s="3" t="s">
        <v>22064</v>
      </c>
      <c r="D72" s="3" t="s">
        <v>1038</v>
      </c>
      <c r="E72" s="7"/>
      <c r="F72" s="3" t="s">
        <v>21209</v>
      </c>
      <c r="G72" s="3" t="s">
        <v>21210</v>
      </c>
      <c r="H72" s="3" t="s">
        <v>1098</v>
      </c>
      <c r="I72" s="7" t="s">
        <v>20968</v>
      </c>
      <c r="J72" s="3"/>
      <c r="K72" s="3"/>
    </row>
    <row r="73" spans="2:11" ht="15">
      <c r="B73" s="3" t="s">
        <v>1126</v>
      </c>
      <c r="C73" s="3" t="s">
        <v>22065</v>
      </c>
      <c r="D73" s="3" t="s">
        <v>1038</v>
      </c>
      <c r="E73" s="7"/>
      <c r="F73" s="3" t="s">
        <v>21212</v>
      </c>
      <c r="G73" s="3" t="s">
        <v>21213</v>
      </c>
      <c r="H73" s="3" t="s">
        <v>1098</v>
      </c>
      <c r="I73" s="7" t="s">
        <v>20983</v>
      </c>
      <c r="J73" s="3"/>
      <c r="K7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85"/>
  <dimension ref="A1:K7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22066</v>
      </c>
      <c r="D4" s="4" t="s">
        <v>1019</v>
      </c>
      <c r="E4" s="3" t="s">
        <v>760</v>
      </c>
    </row>
    <row r="5" spans="1:11" ht="16">
      <c r="B5" s="4" t="s">
        <v>1020</v>
      </c>
      <c r="C5" s="13" t="s">
        <v>763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761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22067</v>
      </c>
      <c r="D9" s="3" t="s">
        <v>1038</v>
      </c>
      <c r="E9" s="7"/>
      <c r="F9" s="3" t="s">
        <v>22068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22069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22070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22071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22072</v>
      </c>
      <c r="D13" s="3" t="s">
        <v>1038</v>
      </c>
      <c r="E13" s="7"/>
      <c r="F13" s="3" t="s">
        <v>21916</v>
      </c>
      <c r="G13" s="3" t="s">
        <v>21917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22073</v>
      </c>
      <c r="D14" s="3" t="s">
        <v>1142</v>
      </c>
      <c r="E14" s="7"/>
      <c r="F14" s="3" t="s">
        <v>21776</v>
      </c>
      <c r="G14" s="3" t="s">
        <v>22074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22075</v>
      </c>
      <c r="D15" s="3" t="s">
        <v>1038</v>
      </c>
      <c r="E15" s="7"/>
      <c r="F15" s="3" t="s">
        <v>21920</v>
      </c>
      <c r="G15" s="3" t="s">
        <v>21921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22076</v>
      </c>
      <c r="D16" s="3" t="s">
        <v>1038</v>
      </c>
      <c r="E16" s="7"/>
      <c r="F16" s="3" t="s">
        <v>21933</v>
      </c>
      <c r="G16" s="3" t="s">
        <v>17200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22077</v>
      </c>
      <c r="D17" s="3" t="s">
        <v>1038</v>
      </c>
      <c r="E17" s="7"/>
      <c r="F17" s="3" t="s">
        <v>21938</v>
      </c>
      <c r="G17" s="3" t="s">
        <v>21939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22078</v>
      </c>
      <c r="D18" s="3" t="s">
        <v>1038</v>
      </c>
      <c r="E18" s="7"/>
      <c r="F18" s="3" t="s">
        <v>21929</v>
      </c>
      <c r="G18" s="3" t="s">
        <v>17189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22079</v>
      </c>
      <c r="D19" s="3" t="s">
        <v>1038</v>
      </c>
      <c r="E19" s="7"/>
      <c r="F19" s="3" t="s">
        <v>21931</v>
      </c>
      <c r="G19" s="3" t="s">
        <v>17192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22080</v>
      </c>
      <c r="D20" s="3" t="s">
        <v>1038</v>
      </c>
      <c r="E20" s="7"/>
      <c r="F20" s="3" t="s">
        <v>21941</v>
      </c>
      <c r="G20" s="3" t="s">
        <v>21942</v>
      </c>
      <c r="H20" s="3" t="s">
        <v>21943</v>
      </c>
      <c r="I20" s="7" t="s">
        <v>21003</v>
      </c>
      <c r="J20" s="3"/>
      <c r="K20" s="3"/>
    </row>
    <row r="21" spans="2:11" ht="15">
      <c r="B21" s="3" t="s">
        <v>1619</v>
      </c>
      <c r="C21" s="3" t="s">
        <v>22081</v>
      </c>
      <c r="D21" s="3" t="s">
        <v>1038</v>
      </c>
      <c r="E21" s="7"/>
      <c r="F21" s="3" t="s">
        <v>22082</v>
      </c>
      <c r="G21" s="3" t="s">
        <v>22083</v>
      </c>
      <c r="H21" s="3" t="s">
        <v>1098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22084</v>
      </c>
      <c r="D22" s="3" t="s">
        <v>1038</v>
      </c>
      <c r="E22" s="7"/>
      <c r="F22" s="3" t="s">
        <v>22085</v>
      </c>
      <c r="G22" s="3" t="s">
        <v>22086</v>
      </c>
      <c r="H22" s="3" t="s">
        <v>1098</v>
      </c>
      <c r="I22" s="7" t="s">
        <v>21003</v>
      </c>
      <c r="J22" s="3"/>
      <c r="K22" s="3"/>
    </row>
    <row r="23" spans="2:11" ht="15">
      <c r="B23" s="3" t="s">
        <v>1588</v>
      </c>
      <c r="C23" s="3" t="s">
        <v>22087</v>
      </c>
      <c r="D23" s="3" t="s">
        <v>1038</v>
      </c>
      <c r="E23" s="7"/>
      <c r="F23" s="3" t="s">
        <v>22088</v>
      </c>
      <c r="G23" s="3" t="s">
        <v>22089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22090</v>
      </c>
      <c r="D24" s="3" t="s">
        <v>1038</v>
      </c>
      <c r="E24" s="7"/>
      <c r="F24" s="3" t="s">
        <v>22091</v>
      </c>
      <c r="G24" s="3" t="s">
        <v>22092</v>
      </c>
      <c r="H24" s="3" t="s">
        <v>1098</v>
      </c>
      <c r="I24" s="7" t="s">
        <v>21003</v>
      </c>
      <c r="J24" s="3"/>
      <c r="K24" s="3"/>
    </row>
    <row r="25" spans="2:11" ht="15">
      <c r="B25" s="3" t="s">
        <v>1902</v>
      </c>
      <c r="C25" s="3" t="s">
        <v>22093</v>
      </c>
      <c r="D25" s="3" t="s">
        <v>1038</v>
      </c>
      <c r="E25" s="7"/>
      <c r="F25" s="3" t="s">
        <v>22094</v>
      </c>
      <c r="G25" s="3" t="s">
        <v>22095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22096</v>
      </c>
      <c r="D26" s="3" t="s">
        <v>1038</v>
      </c>
      <c r="E26" s="7"/>
      <c r="F26" s="3" t="s">
        <v>22097</v>
      </c>
      <c r="G26" s="3" t="s">
        <v>22098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22099</v>
      </c>
      <c r="D27" s="3" t="s">
        <v>1038</v>
      </c>
      <c r="E27" s="7"/>
      <c r="F27" s="3" t="s">
        <v>22100</v>
      </c>
      <c r="G27" s="3" t="s">
        <v>22101</v>
      </c>
      <c r="H27" s="3" t="s">
        <v>21943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22102</v>
      </c>
      <c r="D28" s="3" t="s">
        <v>1038</v>
      </c>
      <c r="E28" s="7"/>
      <c r="F28" s="3" t="s">
        <v>22103</v>
      </c>
      <c r="G28" s="3" t="s">
        <v>22104</v>
      </c>
      <c r="H28" s="3" t="s">
        <v>1098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22105</v>
      </c>
      <c r="D29" s="3" t="s">
        <v>1038</v>
      </c>
      <c r="E29" s="7"/>
      <c r="F29" s="3" t="s">
        <v>22106</v>
      </c>
      <c r="G29" s="3" t="s">
        <v>22107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22108</v>
      </c>
      <c r="D30" s="3" t="s">
        <v>1038</v>
      </c>
      <c r="E30" s="7"/>
      <c r="F30" s="3" t="s">
        <v>22109</v>
      </c>
      <c r="G30" s="3" t="s">
        <v>22110</v>
      </c>
      <c r="H30" s="3" t="s">
        <v>1098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22111</v>
      </c>
      <c r="D31" s="3" t="s">
        <v>1038</v>
      </c>
      <c r="E31" s="7"/>
      <c r="F31" s="3" t="s">
        <v>22112</v>
      </c>
      <c r="G31" s="3" t="s">
        <v>22113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22114</v>
      </c>
      <c r="D32" s="3" t="s">
        <v>1038</v>
      </c>
      <c r="E32" s="7"/>
      <c r="F32" s="3" t="s">
        <v>22115</v>
      </c>
      <c r="G32" s="3" t="s">
        <v>22116</v>
      </c>
      <c r="H32" s="3" t="s">
        <v>1098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22117</v>
      </c>
      <c r="D33" s="3" t="s">
        <v>1038</v>
      </c>
      <c r="E33" s="7"/>
      <c r="F33" s="3" t="s">
        <v>22118</v>
      </c>
      <c r="G33" s="3" t="s">
        <v>22119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22120</v>
      </c>
      <c r="D34" s="3" t="s">
        <v>1038</v>
      </c>
      <c r="E34" s="7"/>
      <c r="F34" s="3" t="s">
        <v>22121</v>
      </c>
      <c r="G34" s="3" t="s">
        <v>22122</v>
      </c>
      <c r="H34" s="3" t="s">
        <v>1098</v>
      </c>
      <c r="I34" s="7" t="s">
        <v>21003</v>
      </c>
      <c r="J34" s="3"/>
      <c r="K34" s="3"/>
    </row>
    <row r="35" spans="2:11" ht="15">
      <c r="B35" s="3" t="s">
        <v>1567</v>
      </c>
      <c r="C35" s="3" t="s">
        <v>22123</v>
      </c>
      <c r="D35" s="3" t="s">
        <v>1038</v>
      </c>
      <c r="E35" s="7"/>
      <c r="F35" s="3" t="s">
        <v>22124</v>
      </c>
      <c r="G35" s="3" t="s">
        <v>22125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22126</v>
      </c>
      <c r="D36" s="3" t="s">
        <v>1038</v>
      </c>
      <c r="E36" s="7"/>
      <c r="F36" s="3" t="s">
        <v>22127</v>
      </c>
      <c r="G36" s="3" t="s">
        <v>22128</v>
      </c>
      <c r="H36" s="3" t="s">
        <v>1098</v>
      </c>
      <c r="I36" s="7" t="s">
        <v>21003</v>
      </c>
      <c r="J36" s="3"/>
      <c r="K36" s="3"/>
    </row>
    <row r="37" spans="2:11" ht="15">
      <c r="B37" s="3" t="s">
        <v>1392</v>
      </c>
      <c r="C37" s="3" t="s">
        <v>22129</v>
      </c>
      <c r="D37" s="3" t="s">
        <v>1038</v>
      </c>
      <c r="E37" s="7"/>
      <c r="F37" s="3" t="s">
        <v>22130</v>
      </c>
      <c r="G37" s="3" t="s">
        <v>22131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22132</v>
      </c>
      <c r="D38" s="3" t="s">
        <v>1038</v>
      </c>
      <c r="E38" s="7"/>
      <c r="F38" s="3" t="s">
        <v>21980</v>
      </c>
      <c r="G38" s="3" t="s">
        <v>2952</v>
      </c>
      <c r="H38" s="3" t="s">
        <v>21943</v>
      </c>
      <c r="I38" s="7" t="s">
        <v>21003</v>
      </c>
      <c r="J38" s="3"/>
      <c r="K38" s="3"/>
    </row>
    <row r="39" spans="2:11" ht="15">
      <c r="B39" s="3" t="s">
        <v>1388</v>
      </c>
      <c r="C39" s="3" t="s">
        <v>22133</v>
      </c>
      <c r="D39" s="3" t="s">
        <v>1038</v>
      </c>
      <c r="E39" s="7"/>
      <c r="F39" s="3" t="s">
        <v>21983</v>
      </c>
      <c r="G39" s="3" t="s">
        <v>21984</v>
      </c>
      <c r="H39" s="3" t="s">
        <v>1098</v>
      </c>
      <c r="I39" s="7" t="s">
        <v>20968</v>
      </c>
      <c r="J39" s="3"/>
      <c r="K39" s="3"/>
    </row>
    <row r="40" spans="2:11" ht="15">
      <c r="B40" s="3" t="s">
        <v>1384</v>
      </c>
      <c r="C40" s="3" t="s">
        <v>22134</v>
      </c>
      <c r="D40" s="3" t="s">
        <v>1038</v>
      </c>
      <c r="E40" s="7"/>
      <c r="F40" s="3" t="s">
        <v>22135</v>
      </c>
      <c r="G40" s="3" t="s">
        <v>22136</v>
      </c>
      <c r="H40" s="3" t="s">
        <v>1098</v>
      </c>
      <c r="I40" s="7" t="s">
        <v>21139</v>
      </c>
      <c r="J40" s="3"/>
      <c r="K40" s="3"/>
    </row>
    <row r="41" spans="2:11" ht="15">
      <c r="B41" s="3" t="s">
        <v>1448</v>
      </c>
      <c r="C41" s="3" t="s">
        <v>22137</v>
      </c>
      <c r="D41" s="3" t="s">
        <v>1038</v>
      </c>
      <c r="E41" s="7"/>
      <c r="F41" s="3" t="s">
        <v>22138</v>
      </c>
      <c r="G41" s="3" t="s">
        <v>22139</v>
      </c>
      <c r="H41" s="3" t="s">
        <v>1098</v>
      </c>
      <c r="I41" s="7" t="s">
        <v>21139</v>
      </c>
      <c r="J41" s="3"/>
      <c r="K41" s="3"/>
    </row>
    <row r="42" spans="2:11" ht="15">
      <c r="B42" s="3" t="s">
        <v>1223</v>
      </c>
      <c r="C42" s="3" t="s">
        <v>22140</v>
      </c>
      <c r="D42" s="3" t="s">
        <v>1038</v>
      </c>
      <c r="E42" s="7"/>
      <c r="F42" s="3" t="s">
        <v>22141</v>
      </c>
      <c r="G42" s="3" t="s">
        <v>22142</v>
      </c>
      <c r="H42" s="3" t="s">
        <v>22143</v>
      </c>
      <c r="I42" s="7" t="s">
        <v>21139</v>
      </c>
      <c r="J42" s="3"/>
      <c r="K42" s="3"/>
    </row>
    <row r="43" spans="2:11" ht="15">
      <c r="B43" s="3" t="s">
        <v>1215</v>
      </c>
      <c r="C43" s="3" t="s">
        <v>22144</v>
      </c>
      <c r="D43" s="3" t="s">
        <v>1038</v>
      </c>
      <c r="E43" s="7"/>
      <c r="F43" s="3" t="s">
        <v>22145</v>
      </c>
      <c r="G43" s="3" t="s">
        <v>22146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22147</v>
      </c>
      <c r="D44" s="3" t="s">
        <v>1038</v>
      </c>
      <c r="E44" s="7"/>
      <c r="F44" s="3" t="s">
        <v>22148</v>
      </c>
      <c r="G44" s="3" t="s">
        <v>22149</v>
      </c>
      <c r="H44" s="3" t="s">
        <v>1098</v>
      </c>
      <c r="I44" s="7" t="s">
        <v>20968</v>
      </c>
      <c r="J44" s="3"/>
      <c r="K44" s="3"/>
    </row>
    <row r="45" spans="2:11" ht="15">
      <c r="B45" s="3" t="s">
        <v>1227</v>
      </c>
      <c r="C45" s="3" t="s">
        <v>22150</v>
      </c>
      <c r="D45" s="3" t="s">
        <v>1038</v>
      </c>
      <c r="E45" s="7"/>
      <c r="F45" s="3" t="s">
        <v>22151</v>
      </c>
      <c r="G45" s="3" t="s">
        <v>22152</v>
      </c>
      <c r="H45" s="3" t="s">
        <v>1098</v>
      </c>
      <c r="I45" s="7" t="s">
        <v>21044</v>
      </c>
      <c r="J45" s="3"/>
      <c r="K45" s="3"/>
    </row>
    <row r="46" spans="2:11" ht="15">
      <c r="B46" s="3" t="s">
        <v>1191</v>
      </c>
      <c r="C46" s="3" t="s">
        <v>22153</v>
      </c>
      <c r="D46" s="3" t="s">
        <v>1038</v>
      </c>
      <c r="E46" s="7"/>
      <c r="F46" s="3" t="s">
        <v>22154</v>
      </c>
      <c r="G46" s="3" t="s">
        <v>22155</v>
      </c>
      <c r="H46" s="3" t="s">
        <v>1098</v>
      </c>
      <c r="I46" s="7" t="s">
        <v>20983</v>
      </c>
      <c r="J46" s="3"/>
      <c r="K46" s="3"/>
    </row>
    <row r="47" spans="2:11" ht="15">
      <c r="B47" s="3" t="s">
        <v>1195</v>
      </c>
      <c r="C47" s="3" t="s">
        <v>22156</v>
      </c>
      <c r="D47" s="3" t="s">
        <v>1038</v>
      </c>
      <c r="E47" s="7"/>
      <c r="F47" s="3" t="s">
        <v>21781</v>
      </c>
      <c r="G47" s="3" t="s">
        <v>22157</v>
      </c>
      <c r="H47" s="3" t="s">
        <v>1098</v>
      </c>
      <c r="I47" s="7" t="s">
        <v>21044</v>
      </c>
      <c r="J47" s="3"/>
      <c r="K47" s="3"/>
    </row>
    <row r="48" spans="2:11" ht="15">
      <c r="B48" s="3" t="s">
        <v>1187</v>
      </c>
      <c r="C48" s="3" t="s">
        <v>22158</v>
      </c>
      <c r="D48" s="3" t="s">
        <v>1038</v>
      </c>
      <c r="E48" s="7"/>
      <c r="F48" s="3" t="s">
        <v>21784</v>
      </c>
      <c r="G48" s="3" t="s">
        <v>22159</v>
      </c>
      <c r="H48" s="3" t="s">
        <v>1098</v>
      </c>
      <c r="I48" s="7" t="s">
        <v>20983</v>
      </c>
      <c r="J48" s="3"/>
      <c r="K48" s="3"/>
    </row>
    <row r="49" spans="2:11" ht="15">
      <c r="B49" s="3" t="s">
        <v>1416</v>
      </c>
      <c r="C49" s="3" t="s">
        <v>22160</v>
      </c>
      <c r="D49" s="3" t="s">
        <v>1038</v>
      </c>
      <c r="E49" s="7"/>
      <c r="F49" s="3" t="s">
        <v>22161</v>
      </c>
      <c r="G49" s="3" t="s">
        <v>22162</v>
      </c>
      <c r="H49" s="3" t="s">
        <v>22163</v>
      </c>
      <c r="I49" s="7" t="s">
        <v>21003</v>
      </c>
      <c r="J49" s="3"/>
      <c r="K49" s="3"/>
    </row>
    <row r="50" spans="2:11" ht="15">
      <c r="B50" s="3" t="s">
        <v>1916</v>
      </c>
      <c r="C50" s="3" t="s">
        <v>22164</v>
      </c>
      <c r="D50" s="3" t="s">
        <v>1038</v>
      </c>
      <c r="E50" s="7"/>
      <c r="F50" s="3" t="s">
        <v>22010</v>
      </c>
      <c r="G50" s="3" t="s">
        <v>22011</v>
      </c>
      <c r="H50" s="3" t="s">
        <v>1098</v>
      </c>
      <c r="I50" s="7" t="s">
        <v>21044</v>
      </c>
      <c r="J50" s="3"/>
      <c r="K50" s="3"/>
    </row>
    <row r="51" spans="2:11" ht="15">
      <c r="B51" s="3" t="s">
        <v>1424</v>
      </c>
      <c r="C51" s="3" t="s">
        <v>22165</v>
      </c>
      <c r="D51" s="3" t="s">
        <v>1142</v>
      </c>
      <c r="E51" s="7"/>
      <c r="F51" s="3" t="s">
        <v>21026</v>
      </c>
      <c r="G51" s="3" t="s">
        <v>1168</v>
      </c>
      <c r="H51" s="3" t="s">
        <v>1098</v>
      </c>
      <c r="I51" s="7"/>
      <c r="J51" s="3"/>
      <c r="K51" s="3"/>
    </row>
    <row r="52" spans="2:11" ht="15">
      <c r="B52" s="3" t="s">
        <v>1428</v>
      </c>
      <c r="C52" s="3" t="s">
        <v>22166</v>
      </c>
      <c r="D52" s="3" t="s">
        <v>1038</v>
      </c>
      <c r="E52" s="7"/>
      <c r="F52" s="3" t="s">
        <v>22034</v>
      </c>
      <c r="G52" s="3" t="s">
        <v>22035</v>
      </c>
      <c r="H52" s="3" t="s">
        <v>21943</v>
      </c>
      <c r="I52" s="7" t="s">
        <v>21003</v>
      </c>
      <c r="J52" s="3"/>
      <c r="K52" s="3"/>
    </row>
    <row r="53" spans="2:11" ht="15">
      <c r="B53" s="3" t="s">
        <v>1420</v>
      </c>
      <c r="C53" s="3" t="s">
        <v>22167</v>
      </c>
      <c r="D53" s="3" t="s">
        <v>1038</v>
      </c>
      <c r="E53" s="7"/>
      <c r="F53" s="3" t="s">
        <v>22037</v>
      </c>
      <c r="G53" s="3" t="s">
        <v>22038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22168</v>
      </c>
      <c r="D54" s="3" t="s">
        <v>1038</v>
      </c>
      <c r="E54" s="7"/>
      <c r="F54" s="3" t="s">
        <v>22040</v>
      </c>
      <c r="G54" s="3" t="s">
        <v>5774</v>
      </c>
      <c r="H54" s="3" t="s">
        <v>1098</v>
      </c>
      <c r="I54" s="7" t="s">
        <v>21003</v>
      </c>
      <c r="J54" s="3"/>
      <c r="K54" s="3"/>
    </row>
    <row r="55" spans="2:11" ht="15">
      <c r="B55" s="3" t="s">
        <v>1765</v>
      </c>
      <c r="C55" s="3" t="s">
        <v>22169</v>
      </c>
      <c r="D55" s="3" t="s">
        <v>1038</v>
      </c>
      <c r="E55" s="7"/>
      <c r="F55" s="3" t="s">
        <v>22042</v>
      </c>
      <c r="G55" s="3" t="s">
        <v>22043</v>
      </c>
      <c r="H55" s="3" t="s">
        <v>1098</v>
      </c>
      <c r="I55" s="7" t="s">
        <v>21003</v>
      </c>
      <c r="J55" s="3"/>
      <c r="K55" s="3"/>
    </row>
    <row r="56" spans="2:11" ht="15">
      <c r="B56" s="3" t="s">
        <v>1920</v>
      </c>
      <c r="C56" s="3" t="s">
        <v>22170</v>
      </c>
      <c r="D56" s="3" t="s">
        <v>1038</v>
      </c>
      <c r="E56" s="7"/>
      <c r="F56" s="3" t="s">
        <v>22045</v>
      </c>
      <c r="G56" s="3" t="s">
        <v>22046</v>
      </c>
      <c r="H56" s="3" t="s">
        <v>1098</v>
      </c>
      <c r="I56" s="7" t="s">
        <v>21003</v>
      </c>
      <c r="J56" s="3"/>
      <c r="K56" s="3"/>
    </row>
    <row r="57" spans="2:11" ht="15">
      <c r="B57" s="3" t="s">
        <v>1924</v>
      </c>
      <c r="C57" s="3" t="s">
        <v>22171</v>
      </c>
      <c r="D57" s="3" t="s">
        <v>1038</v>
      </c>
      <c r="E57" s="7"/>
      <c r="F57" s="3" t="s">
        <v>22048</v>
      </c>
      <c r="G57" s="3" t="s">
        <v>22049</v>
      </c>
      <c r="H57" s="3" t="s">
        <v>1098</v>
      </c>
      <c r="I57" s="7" t="s">
        <v>20968</v>
      </c>
      <c r="J57" s="3"/>
      <c r="K57" s="3"/>
    </row>
    <row r="58" spans="2:11" ht="15">
      <c r="B58" s="3" t="s">
        <v>1928</v>
      </c>
      <c r="C58" s="3" t="s">
        <v>22172</v>
      </c>
      <c r="D58" s="3" t="s">
        <v>1142</v>
      </c>
      <c r="E58" s="7"/>
      <c r="F58" s="3" t="s">
        <v>22054</v>
      </c>
      <c r="G58" s="3" t="s">
        <v>15948</v>
      </c>
      <c r="H58" s="3" t="s">
        <v>1098</v>
      </c>
      <c r="I58" s="7"/>
      <c r="J58" s="3"/>
      <c r="K58" s="3"/>
    </row>
    <row r="59" spans="2:11" ht="15">
      <c r="B59" s="3" t="s">
        <v>1931</v>
      </c>
      <c r="C59" s="3" t="s">
        <v>22173</v>
      </c>
      <c r="D59" s="3" t="s">
        <v>1038</v>
      </c>
      <c r="E59" s="7"/>
      <c r="F59" s="3" t="s">
        <v>21923</v>
      </c>
      <c r="G59" s="3" t="s">
        <v>21924</v>
      </c>
      <c r="H59" s="3" t="s">
        <v>1098</v>
      </c>
      <c r="I59" s="7" t="s">
        <v>21139</v>
      </c>
      <c r="J59" s="3"/>
      <c r="K59" s="3"/>
    </row>
    <row r="60" spans="2:11" ht="15">
      <c r="B60" s="3" t="s">
        <v>1934</v>
      </c>
      <c r="C60" s="3" t="s">
        <v>22174</v>
      </c>
      <c r="D60" s="3" t="s">
        <v>1038</v>
      </c>
      <c r="E60" s="7"/>
      <c r="F60" s="3" t="s">
        <v>21926</v>
      </c>
      <c r="G60" s="3" t="s">
        <v>21927</v>
      </c>
      <c r="H60" s="3" t="s">
        <v>1098</v>
      </c>
      <c r="I60" s="7" t="s">
        <v>21139</v>
      </c>
      <c r="J60" s="3"/>
      <c r="K60" s="3"/>
    </row>
    <row r="61" spans="2:11" ht="15">
      <c r="B61" s="3" t="s">
        <v>1938</v>
      </c>
      <c r="C61" s="3" t="s">
        <v>22175</v>
      </c>
      <c r="D61" s="3" t="s">
        <v>1038</v>
      </c>
      <c r="E61" s="7"/>
      <c r="F61" s="3" t="s">
        <v>21960</v>
      </c>
      <c r="G61" s="3" t="s">
        <v>21961</v>
      </c>
      <c r="H61" s="3" t="s">
        <v>21943</v>
      </c>
      <c r="I61" s="7" t="s">
        <v>21003</v>
      </c>
      <c r="J61" s="3"/>
      <c r="K61" s="3"/>
    </row>
    <row r="62" spans="2:11" ht="15">
      <c r="B62" s="3" t="s">
        <v>1942</v>
      </c>
      <c r="C62" s="3" t="s">
        <v>22176</v>
      </c>
      <c r="D62" s="3" t="s">
        <v>1038</v>
      </c>
      <c r="E62" s="7"/>
      <c r="F62" s="3" t="s">
        <v>21792</v>
      </c>
      <c r="G62" s="3" t="s">
        <v>21978</v>
      </c>
      <c r="H62" s="3" t="s">
        <v>1098</v>
      </c>
      <c r="I62" s="7" t="s">
        <v>21139</v>
      </c>
      <c r="J62" s="3"/>
      <c r="K62" s="3"/>
    </row>
    <row r="63" spans="2:11" ht="15">
      <c r="B63" s="3" t="s">
        <v>1495</v>
      </c>
      <c r="C63" s="3" t="s">
        <v>22177</v>
      </c>
      <c r="D63" s="3" t="s">
        <v>1142</v>
      </c>
      <c r="E63" s="7"/>
      <c r="F63" s="3" t="s">
        <v>22178</v>
      </c>
      <c r="G63" s="3" t="s">
        <v>22179</v>
      </c>
      <c r="H63" s="3" t="s">
        <v>1098</v>
      </c>
      <c r="I63" s="7"/>
      <c r="J63" s="3"/>
      <c r="K63" s="3"/>
    </row>
    <row r="64" spans="2:11" ht="15">
      <c r="B64" s="3" t="s">
        <v>1481</v>
      </c>
      <c r="C64" s="3" t="s">
        <v>22180</v>
      </c>
      <c r="D64" s="3" t="s">
        <v>1038</v>
      </c>
      <c r="E64" s="7"/>
      <c r="F64" s="3" t="s">
        <v>21186</v>
      </c>
      <c r="G64" s="3" t="s">
        <v>7634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22181</v>
      </c>
      <c r="D65" s="3" t="s">
        <v>1038</v>
      </c>
      <c r="E65" s="7"/>
      <c r="F65" s="3" t="s">
        <v>21188</v>
      </c>
      <c r="G65" s="3" t="s">
        <v>7645</v>
      </c>
      <c r="H65" s="3" t="s">
        <v>1098</v>
      </c>
      <c r="I65" s="7" t="s">
        <v>20983</v>
      </c>
      <c r="J65" s="3"/>
      <c r="K65" s="3"/>
    </row>
    <row r="66" spans="2:11" ht="15">
      <c r="B66" s="3" t="s">
        <v>1375</v>
      </c>
      <c r="C66" s="3" t="s">
        <v>22182</v>
      </c>
      <c r="D66" s="3" t="s">
        <v>1573</v>
      </c>
      <c r="E66" s="7"/>
      <c r="F66" s="3" t="s">
        <v>1615</v>
      </c>
      <c r="G66" s="3" t="s">
        <v>1768</v>
      </c>
      <c r="H66" s="3" t="s">
        <v>1098</v>
      </c>
      <c r="I66" s="7"/>
      <c r="J66" s="3"/>
      <c r="K66" s="3"/>
    </row>
    <row r="67" spans="2:11" ht="15">
      <c r="B67" s="3" t="s">
        <v>1252</v>
      </c>
      <c r="C67" s="3" t="s">
        <v>22183</v>
      </c>
      <c r="D67" s="3" t="s">
        <v>1038</v>
      </c>
      <c r="E67" s="7"/>
      <c r="F67" s="3" t="s">
        <v>21191</v>
      </c>
      <c r="G67" s="3" t="s">
        <v>21192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22184</v>
      </c>
      <c r="D68" s="3" t="s">
        <v>1038</v>
      </c>
      <c r="E68" s="7"/>
      <c r="F68" s="3" t="s">
        <v>21194</v>
      </c>
      <c r="G68" s="3" t="s">
        <v>21195</v>
      </c>
      <c r="H68" s="3" t="s">
        <v>1098</v>
      </c>
      <c r="I68" s="7" t="s">
        <v>20983</v>
      </c>
      <c r="J68" s="3"/>
      <c r="K68" s="3"/>
    </row>
    <row r="69" spans="2:11" ht="15">
      <c r="B69" s="3" t="s">
        <v>1592</v>
      </c>
      <c r="C69" s="3" t="s">
        <v>22185</v>
      </c>
      <c r="D69" s="3" t="s">
        <v>1038</v>
      </c>
      <c r="E69" s="7"/>
      <c r="F69" s="3" t="s">
        <v>1646</v>
      </c>
      <c r="G69" s="3" t="s">
        <v>21197</v>
      </c>
      <c r="H69" s="3" t="s">
        <v>1098</v>
      </c>
      <c r="I69" s="7" t="s">
        <v>21198</v>
      </c>
      <c r="J69" s="3"/>
      <c r="K69" s="3"/>
    </row>
    <row r="70" spans="2:11" ht="15">
      <c r="B70" s="3" t="s">
        <v>1476</v>
      </c>
      <c r="C70" s="3" t="s">
        <v>22186</v>
      </c>
      <c r="D70" s="3" t="s">
        <v>1038</v>
      </c>
      <c r="E70" s="7"/>
      <c r="F70" s="3" t="s">
        <v>21200</v>
      </c>
      <c r="G70" s="3" t="s">
        <v>21201</v>
      </c>
      <c r="H70" s="3" t="s">
        <v>1098</v>
      </c>
      <c r="I70" s="7" t="s">
        <v>20968</v>
      </c>
      <c r="J70" s="3"/>
      <c r="K70" s="3"/>
    </row>
    <row r="71" spans="2:11" ht="15">
      <c r="B71" s="3" t="s">
        <v>1676</v>
      </c>
      <c r="C71" s="3" t="s">
        <v>22187</v>
      </c>
      <c r="D71" s="3" t="s">
        <v>1038</v>
      </c>
      <c r="E71" s="7"/>
      <c r="F71" s="3" t="s">
        <v>21203</v>
      </c>
      <c r="G71" s="3" t="s">
        <v>21204</v>
      </c>
      <c r="H71" s="3" t="s">
        <v>1098</v>
      </c>
      <c r="I71" s="7" t="s">
        <v>21198</v>
      </c>
      <c r="J71" s="3"/>
      <c r="K71" s="3"/>
    </row>
    <row r="72" spans="2:11" ht="15">
      <c r="B72" s="3" t="s">
        <v>1362</v>
      </c>
      <c r="C72" s="3" t="s">
        <v>22188</v>
      </c>
      <c r="D72" s="3" t="s">
        <v>1573</v>
      </c>
      <c r="E72" s="7"/>
      <c r="F72" s="3" t="s">
        <v>21206</v>
      </c>
      <c r="G72" s="3" t="s">
        <v>21207</v>
      </c>
      <c r="H72" s="3" t="s">
        <v>1098</v>
      </c>
      <c r="I72" s="7"/>
      <c r="J72" s="3"/>
      <c r="K72" s="3"/>
    </row>
    <row r="73" spans="2:11" ht="15">
      <c r="B73" s="3" t="s">
        <v>1126</v>
      </c>
      <c r="C73" s="3" t="s">
        <v>22189</v>
      </c>
      <c r="D73" s="3" t="s">
        <v>1038</v>
      </c>
      <c r="E73" s="7"/>
      <c r="F73" s="3" t="s">
        <v>21209</v>
      </c>
      <c r="G73" s="3" t="s">
        <v>21210</v>
      </c>
      <c r="H73" s="3" t="s">
        <v>1098</v>
      </c>
      <c r="I73" s="7" t="s">
        <v>20968</v>
      </c>
      <c r="J73" s="3"/>
      <c r="K73" s="3"/>
    </row>
    <row r="74" spans="2:11" ht="15">
      <c r="B74" s="3" t="s">
        <v>1725</v>
      </c>
      <c r="C74" s="3" t="s">
        <v>22190</v>
      </c>
      <c r="D74" s="3" t="s">
        <v>1038</v>
      </c>
      <c r="E74" s="7"/>
      <c r="F74" s="3" t="s">
        <v>21212</v>
      </c>
      <c r="G74" s="3" t="s">
        <v>21213</v>
      </c>
      <c r="H74" s="3" t="s">
        <v>1098</v>
      </c>
      <c r="I74" s="7" t="s">
        <v>20983</v>
      </c>
      <c r="J74" s="3"/>
      <c r="K7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86"/>
  <dimension ref="A1:K5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22191</v>
      </c>
      <c r="D4" s="4" t="s">
        <v>1019</v>
      </c>
      <c r="E4" s="3" t="s">
        <v>764</v>
      </c>
    </row>
    <row r="5" spans="1:11" ht="16">
      <c r="B5" s="4" t="s">
        <v>1020</v>
      </c>
      <c r="C5" s="13" t="s">
        <v>767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765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22192</v>
      </c>
      <c r="D9" s="3" t="s">
        <v>1038</v>
      </c>
      <c r="E9" s="7"/>
      <c r="F9" s="3" t="s">
        <v>22193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22194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22195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22196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22197</v>
      </c>
      <c r="D13" s="3" t="s">
        <v>1038</v>
      </c>
      <c r="E13" s="7"/>
      <c r="F13" s="3" t="s">
        <v>22198</v>
      </c>
      <c r="G13" s="3" t="s">
        <v>22199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22200</v>
      </c>
      <c r="D14" s="3" t="s">
        <v>1038</v>
      </c>
      <c r="E14" s="7"/>
      <c r="F14" s="3" t="s">
        <v>1052</v>
      </c>
      <c r="G14" s="3" t="s">
        <v>1053</v>
      </c>
      <c r="H14" s="3" t="s">
        <v>1098</v>
      </c>
      <c r="I14" s="7" t="s">
        <v>20983</v>
      </c>
      <c r="J14" s="3"/>
      <c r="K14" s="3"/>
    </row>
    <row r="15" spans="1:11" ht="15">
      <c r="B15" s="3" t="s">
        <v>1877</v>
      </c>
      <c r="C15" s="3" t="s">
        <v>22201</v>
      </c>
      <c r="D15" s="3" t="s">
        <v>1038</v>
      </c>
      <c r="E15" s="7"/>
      <c r="F15" s="3" t="s">
        <v>22202</v>
      </c>
      <c r="G15" s="3" t="s">
        <v>22203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22204</v>
      </c>
      <c r="D16" s="3" t="s">
        <v>1038</v>
      </c>
      <c r="E16" s="7"/>
      <c r="F16" s="3" t="s">
        <v>1632</v>
      </c>
      <c r="G16" s="3" t="s">
        <v>1633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22205</v>
      </c>
      <c r="D17" s="3" t="s">
        <v>1038</v>
      </c>
      <c r="E17" s="7"/>
      <c r="F17" s="3" t="s">
        <v>1637</v>
      </c>
      <c r="G17" s="3" t="s">
        <v>20980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22206</v>
      </c>
      <c r="D18" s="3" t="s">
        <v>1038</v>
      </c>
      <c r="E18" s="7"/>
      <c r="F18" s="3" t="s">
        <v>21020</v>
      </c>
      <c r="G18" s="3" t="s">
        <v>9581</v>
      </c>
      <c r="H18" s="3" t="s">
        <v>1098</v>
      </c>
      <c r="I18" s="7" t="s">
        <v>22207</v>
      </c>
      <c r="J18" s="3"/>
      <c r="K18" s="3"/>
    </row>
    <row r="19" spans="2:11" ht="15">
      <c r="B19" s="3" t="s">
        <v>1886</v>
      </c>
      <c r="C19" s="3" t="s">
        <v>22208</v>
      </c>
      <c r="D19" s="3" t="s">
        <v>1038</v>
      </c>
      <c r="E19" s="7"/>
      <c r="F19" s="3" t="s">
        <v>20991</v>
      </c>
      <c r="G19" s="3" t="s">
        <v>1498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22209</v>
      </c>
      <c r="D20" s="3" t="s">
        <v>1038</v>
      </c>
      <c r="E20" s="7"/>
      <c r="F20" s="3" t="s">
        <v>22210</v>
      </c>
      <c r="G20" s="3" t="s">
        <v>22211</v>
      </c>
      <c r="H20" s="3" t="s">
        <v>1098</v>
      </c>
      <c r="I20" s="7" t="s">
        <v>21139</v>
      </c>
      <c r="J20" s="3"/>
      <c r="K20" s="3"/>
    </row>
    <row r="21" spans="2:11" ht="15">
      <c r="B21" s="3" t="s">
        <v>1619</v>
      </c>
      <c r="C21" s="3" t="s">
        <v>22212</v>
      </c>
      <c r="D21" s="3" t="s">
        <v>1038</v>
      </c>
      <c r="E21" s="7"/>
      <c r="F21" s="3" t="s">
        <v>22213</v>
      </c>
      <c r="G21" s="3" t="s">
        <v>22214</v>
      </c>
      <c r="H21" s="3" t="s">
        <v>1098</v>
      </c>
      <c r="I21" s="7" t="s">
        <v>21139</v>
      </c>
      <c r="J21" s="3"/>
      <c r="K21" s="3"/>
    </row>
    <row r="22" spans="2:11" ht="15">
      <c r="B22" s="3" t="s">
        <v>1895</v>
      </c>
      <c r="C22" s="3" t="s">
        <v>22215</v>
      </c>
      <c r="D22" s="3" t="s">
        <v>1038</v>
      </c>
      <c r="E22" s="7"/>
      <c r="F22" s="3" t="s">
        <v>1723</v>
      </c>
      <c r="G22" s="3" t="s">
        <v>6092</v>
      </c>
      <c r="H22" s="3" t="s">
        <v>1098</v>
      </c>
      <c r="I22" s="7" t="s">
        <v>1204</v>
      </c>
      <c r="J22" s="3"/>
      <c r="K22" s="3"/>
    </row>
    <row r="23" spans="2:11" ht="15">
      <c r="B23" s="3" t="s">
        <v>1588</v>
      </c>
      <c r="C23" s="3" t="s">
        <v>22216</v>
      </c>
      <c r="D23" s="3" t="s">
        <v>1038</v>
      </c>
      <c r="E23" s="7"/>
      <c r="F23" s="3" t="s">
        <v>1713</v>
      </c>
      <c r="G23" s="3" t="s">
        <v>21054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22217</v>
      </c>
      <c r="D24" s="3" t="s">
        <v>1142</v>
      </c>
      <c r="E24" s="7"/>
      <c r="F24" s="3" t="s">
        <v>22218</v>
      </c>
      <c r="G24" s="3" t="s">
        <v>22219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22220</v>
      </c>
      <c r="D25" s="3" t="s">
        <v>1142</v>
      </c>
      <c r="E25" s="7"/>
      <c r="F25" s="3" t="s">
        <v>22221</v>
      </c>
      <c r="G25" s="3" t="s">
        <v>22222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22223</v>
      </c>
      <c r="D26" s="3" t="s">
        <v>1142</v>
      </c>
      <c r="E26" s="7"/>
      <c r="F26" s="3" t="s">
        <v>22224</v>
      </c>
      <c r="G26" s="3" t="s">
        <v>22225</v>
      </c>
      <c r="H26" s="3" t="s">
        <v>1098</v>
      </c>
      <c r="I26" s="7"/>
      <c r="J26" s="3"/>
      <c r="K26" s="3"/>
    </row>
    <row r="27" spans="2:11" ht="15">
      <c r="B27" s="3" t="s">
        <v>1906</v>
      </c>
      <c r="C27" s="3" t="s">
        <v>22226</v>
      </c>
      <c r="D27" s="3" t="s">
        <v>1038</v>
      </c>
      <c r="E27" s="7"/>
      <c r="F27" s="3" t="s">
        <v>22227</v>
      </c>
      <c r="G27" s="3" t="s">
        <v>22228</v>
      </c>
      <c r="H27" s="3" t="s">
        <v>1098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22229</v>
      </c>
      <c r="D28" s="3" t="s">
        <v>1038</v>
      </c>
      <c r="E28" s="7"/>
      <c r="F28" s="3" t="s">
        <v>22230</v>
      </c>
      <c r="G28" s="3" t="s">
        <v>22231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22232</v>
      </c>
      <c r="D29" s="3" t="s">
        <v>1038</v>
      </c>
      <c r="E29" s="7"/>
      <c r="F29" s="3" t="s">
        <v>22233</v>
      </c>
      <c r="G29" s="3" t="s">
        <v>22234</v>
      </c>
      <c r="H29" s="3" t="s">
        <v>1098</v>
      </c>
      <c r="I29" s="7" t="s">
        <v>1204</v>
      </c>
      <c r="J29" s="3"/>
      <c r="K29" s="3"/>
    </row>
    <row r="30" spans="2:11" ht="15">
      <c r="B30" s="3" t="s">
        <v>1912</v>
      </c>
      <c r="C30" s="3" t="s">
        <v>22235</v>
      </c>
      <c r="D30" s="3" t="s">
        <v>1038</v>
      </c>
      <c r="E30" s="7"/>
      <c r="F30" s="3" t="s">
        <v>22236</v>
      </c>
      <c r="G30" s="3" t="s">
        <v>22237</v>
      </c>
      <c r="H30" s="3" t="s">
        <v>1098</v>
      </c>
      <c r="I30" s="7" t="s">
        <v>20968</v>
      </c>
      <c r="J30" s="3"/>
      <c r="K30" s="3"/>
    </row>
    <row r="31" spans="2:11" ht="15">
      <c r="B31" s="3" t="s">
        <v>1140</v>
      </c>
      <c r="C31" s="3" t="s">
        <v>22238</v>
      </c>
      <c r="D31" s="3" t="s">
        <v>1038</v>
      </c>
      <c r="E31" s="7"/>
      <c r="F31" s="3" t="s">
        <v>21718</v>
      </c>
      <c r="G31" s="3" t="s">
        <v>1032</v>
      </c>
      <c r="H31" s="3" t="s">
        <v>1098</v>
      </c>
      <c r="I31" s="7" t="s">
        <v>21139</v>
      </c>
      <c r="J31" s="3"/>
      <c r="K31" s="3"/>
    </row>
    <row r="32" spans="2:11" ht="15">
      <c r="B32" s="3" t="s">
        <v>1169</v>
      </c>
      <c r="C32" s="3" t="s">
        <v>22239</v>
      </c>
      <c r="D32" s="3" t="s">
        <v>1142</v>
      </c>
      <c r="E32" s="7"/>
      <c r="F32" s="3" t="s">
        <v>21026</v>
      </c>
      <c r="G32" s="3" t="s">
        <v>1168</v>
      </c>
      <c r="H32" s="3" t="s">
        <v>1098</v>
      </c>
      <c r="I32" s="7"/>
      <c r="J32" s="3"/>
      <c r="K32" s="3"/>
    </row>
    <row r="33" spans="2:11" ht="15">
      <c r="B33" s="3" t="s">
        <v>1319</v>
      </c>
      <c r="C33" s="3" t="s">
        <v>22240</v>
      </c>
      <c r="D33" s="3" t="s">
        <v>1038</v>
      </c>
      <c r="E33" s="7"/>
      <c r="F33" s="3" t="s">
        <v>22241</v>
      </c>
      <c r="G33" s="3" t="s">
        <v>22242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22243</v>
      </c>
      <c r="D34" s="3" t="s">
        <v>1038</v>
      </c>
      <c r="E34" s="7"/>
      <c r="F34" s="3" t="s">
        <v>22244</v>
      </c>
      <c r="G34" s="3" t="s">
        <v>22245</v>
      </c>
      <c r="H34" s="3" t="s">
        <v>1098</v>
      </c>
      <c r="I34" s="7" t="s">
        <v>20983</v>
      </c>
      <c r="J34" s="3"/>
      <c r="K34" s="3"/>
    </row>
    <row r="35" spans="2:11" ht="15">
      <c r="B35" s="3" t="s">
        <v>1567</v>
      </c>
      <c r="C35" s="3" t="s">
        <v>22246</v>
      </c>
      <c r="D35" s="3" t="s">
        <v>1038</v>
      </c>
      <c r="E35" s="7"/>
      <c r="F35" s="3" t="s">
        <v>22247</v>
      </c>
      <c r="G35" s="3" t="s">
        <v>22248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22249</v>
      </c>
      <c r="D36" s="3" t="s">
        <v>1142</v>
      </c>
      <c r="E36" s="7"/>
      <c r="F36" s="3" t="s">
        <v>22250</v>
      </c>
      <c r="G36" s="3" t="s">
        <v>22251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22252</v>
      </c>
      <c r="D37" s="3" t="s">
        <v>1142</v>
      </c>
      <c r="E37" s="7"/>
      <c r="F37" s="3" t="s">
        <v>22253</v>
      </c>
      <c r="G37" s="3" t="s">
        <v>22254</v>
      </c>
      <c r="H37" s="3" t="s">
        <v>1098</v>
      </c>
      <c r="I37" s="7"/>
      <c r="J37" s="3"/>
      <c r="K37" s="3"/>
    </row>
    <row r="38" spans="2:11" ht="15">
      <c r="B38" s="3" t="s">
        <v>1380</v>
      </c>
      <c r="C38" s="3" t="s">
        <v>22255</v>
      </c>
      <c r="D38" s="3" t="s">
        <v>1038</v>
      </c>
      <c r="E38" s="7"/>
      <c r="F38" s="3" t="s">
        <v>22256</v>
      </c>
      <c r="G38" s="3" t="s">
        <v>22257</v>
      </c>
      <c r="H38" s="3" t="s">
        <v>1098</v>
      </c>
      <c r="I38" s="7" t="s">
        <v>16703</v>
      </c>
      <c r="J38" s="3"/>
      <c r="K38" s="3"/>
    </row>
    <row r="39" spans="2:11" ht="15">
      <c r="B39" s="3" t="s">
        <v>1388</v>
      </c>
      <c r="C39" s="3" t="s">
        <v>22258</v>
      </c>
      <c r="D39" s="3" t="s">
        <v>1038</v>
      </c>
      <c r="E39" s="7"/>
      <c r="F39" s="3" t="s">
        <v>22259</v>
      </c>
      <c r="G39" s="3" t="s">
        <v>22260</v>
      </c>
      <c r="H39" s="3" t="s">
        <v>1098</v>
      </c>
      <c r="I39" s="7" t="s">
        <v>20968</v>
      </c>
      <c r="J39" s="3"/>
      <c r="K39" s="3"/>
    </row>
    <row r="40" spans="2:11" ht="15">
      <c r="B40" s="3" t="s">
        <v>1384</v>
      </c>
      <c r="C40" s="3" t="s">
        <v>22261</v>
      </c>
      <c r="D40" s="3" t="s">
        <v>1038</v>
      </c>
      <c r="E40" s="7"/>
      <c r="F40" s="3" t="s">
        <v>21186</v>
      </c>
      <c r="G40" s="3" t="s">
        <v>7634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22262</v>
      </c>
      <c r="D41" s="3" t="s">
        <v>1038</v>
      </c>
      <c r="E41" s="7"/>
      <c r="F41" s="3" t="s">
        <v>21188</v>
      </c>
      <c r="G41" s="3" t="s">
        <v>7645</v>
      </c>
      <c r="H41" s="3" t="s">
        <v>1098</v>
      </c>
      <c r="I41" s="7" t="s">
        <v>20983</v>
      </c>
      <c r="J41" s="3"/>
      <c r="K41" s="3"/>
    </row>
    <row r="42" spans="2:11" ht="15">
      <c r="B42" s="3" t="s">
        <v>1223</v>
      </c>
      <c r="C42" s="3" t="s">
        <v>22263</v>
      </c>
      <c r="D42" s="3" t="s">
        <v>1573</v>
      </c>
      <c r="E42" s="7"/>
      <c r="F42" s="3" t="s">
        <v>1615</v>
      </c>
      <c r="G42" s="3" t="s">
        <v>1768</v>
      </c>
      <c r="H42" s="3" t="s">
        <v>1098</v>
      </c>
      <c r="I42" s="7"/>
      <c r="J42" s="3"/>
      <c r="K42" s="3"/>
    </row>
    <row r="43" spans="2:11" ht="15">
      <c r="B43" s="3" t="s">
        <v>1215</v>
      </c>
      <c r="C43" s="3" t="s">
        <v>22264</v>
      </c>
      <c r="D43" s="3" t="s">
        <v>1038</v>
      </c>
      <c r="E43" s="7"/>
      <c r="F43" s="3" t="s">
        <v>21191</v>
      </c>
      <c r="G43" s="3" t="s">
        <v>21192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22265</v>
      </c>
      <c r="D44" s="3" t="s">
        <v>1038</v>
      </c>
      <c r="E44" s="7"/>
      <c r="F44" s="3" t="s">
        <v>21194</v>
      </c>
      <c r="G44" s="3" t="s">
        <v>21195</v>
      </c>
      <c r="H44" s="3" t="s">
        <v>1098</v>
      </c>
      <c r="I44" s="7" t="s">
        <v>20983</v>
      </c>
      <c r="J44" s="3"/>
      <c r="K44" s="3"/>
    </row>
    <row r="45" spans="2:11" ht="15">
      <c r="B45" s="3" t="s">
        <v>1227</v>
      </c>
      <c r="C45" s="3" t="s">
        <v>22266</v>
      </c>
      <c r="D45" s="3" t="s">
        <v>1038</v>
      </c>
      <c r="E45" s="7"/>
      <c r="F45" s="3" t="s">
        <v>1646</v>
      </c>
      <c r="G45" s="3" t="s">
        <v>21197</v>
      </c>
      <c r="H45" s="3" t="s">
        <v>1098</v>
      </c>
      <c r="I45" s="7" t="s">
        <v>21198</v>
      </c>
      <c r="J45" s="3"/>
      <c r="K45" s="3"/>
    </row>
    <row r="46" spans="2:11" ht="15">
      <c r="B46" s="3" t="s">
        <v>1191</v>
      </c>
      <c r="C46" s="3" t="s">
        <v>22267</v>
      </c>
      <c r="D46" s="3" t="s">
        <v>1038</v>
      </c>
      <c r="E46" s="7"/>
      <c r="F46" s="3" t="s">
        <v>21200</v>
      </c>
      <c r="G46" s="3" t="s">
        <v>21201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22268</v>
      </c>
      <c r="D47" s="3" t="s">
        <v>1038</v>
      </c>
      <c r="E47" s="7"/>
      <c r="F47" s="3" t="s">
        <v>21203</v>
      </c>
      <c r="G47" s="3" t="s">
        <v>21204</v>
      </c>
      <c r="H47" s="3" t="s">
        <v>1098</v>
      </c>
      <c r="I47" s="7" t="s">
        <v>21198</v>
      </c>
      <c r="J47" s="3"/>
      <c r="K47" s="3"/>
    </row>
    <row r="48" spans="2:11" ht="15">
      <c r="B48" s="3" t="s">
        <v>1187</v>
      </c>
      <c r="C48" s="3" t="s">
        <v>22269</v>
      </c>
      <c r="D48" s="3" t="s">
        <v>1573</v>
      </c>
      <c r="E48" s="7"/>
      <c r="F48" s="3" t="s">
        <v>21206</v>
      </c>
      <c r="G48" s="3" t="s">
        <v>21207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22270</v>
      </c>
      <c r="D49" s="3" t="s">
        <v>1038</v>
      </c>
      <c r="E49" s="7"/>
      <c r="F49" s="3" t="s">
        <v>21209</v>
      </c>
      <c r="G49" s="3" t="s">
        <v>21210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22271</v>
      </c>
      <c r="D50" s="3" t="s">
        <v>1038</v>
      </c>
      <c r="E50" s="7"/>
      <c r="F50" s="3" t="s">
        <v>21212</v>
      </c>
      <c r="G50" s="3" t="s">
        <v>21213</v>
      </c>
      <c r="H50" s="3" t="s">
        <v>1098</v>
      </c>
      <c r="I50" s="7" t="s">
        <v>20983</v>
      </c>
      <c r="J50" s="3"/>
      <c r="K5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87"/>
  <dimension ref="A1:K6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22272</v>
      </c>
      <c r="D4" s="4" t="s">
        <v>1019</v>
      </c>
      <c r="E4" s="3" t="s">
        <v>768</v>
      </c>
    </row>
    <row r="5" spans="1:11" ht="16">
      <c r="B5" s="4" t="s">
        <v>1020</v>
      </c>
      <c r="C5" s="13" t="s">
        <v>771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769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22273</v>
      </c>
      <c r="D9" s="3" t="s">
        <v>1038</v>
      </c>
      <c r="E9" s="7"/>
      <c r="F9" s="3" t="s">
        <v>22274</v>
      </c>
      <c r="G9" s="3" t="s">
        <v>20967</v>
      </c>
      <c r="H9" s="3" t="s">
        <v>1098</v>
      </c>
      <c r="I9" s="7" t="s">
        <v>20974</v>
      </c>
      <c r="J9" s="3"/>
      <c r="K9" s="3"/>
    </row>
    <row r="10" spans="1:11" ht="15">
      <c r="B10" s="3" t="s">
        <v>1044</v>
      </c>
      <c r="C10" s="3" t="s">
        <v>22275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22276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22277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22278</v>
      </c>
      <c r="D13" s="3" t="s">
        <v>1038</v>
      </c>
      <c r="E13" s="7"/>
      <c r="F13" s="3" t="s">
        <v>22279</v>
      </c>
      <c r="G13" s="3" t="s">
        <v>22280</v>
      </c>
      <c r="H13" s="3" t="s">
        <v>1098</v>
      </c>
      <c r="I13" s="7" t="s">
        <v>21139</v>
      </c>
      <c r="J13" s="3"/>
      <c r="K13" s="3"/>
    </row>
    <row r="14" spans="1:11" ht="15">
      <c r="B14" s="3" t="s">
        <v>1165</v>
      </c>
      <c r="C14" s="3" t="s">
        <v>22281</v>
      </c>
      <c r="D14" s="3" t="s">
        <v>1038</v>
      </c>
      <c r="E14" s="7"/>
      <c r="F14" s="3" t="s">
        <v>20976</v>
      </c>
      <c r="G14" s="3" t="s">
        <v>17909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22282</v>
      </c>
      <c r="D15" s="3" t="s">
        <v>1038</v>
      </c>
      <c r="E15" s="7"/>
      <c r="F15" s="3" t="s">
        <v>20991</v>
      </c>
      <c r="G15" s="3" t="s">
        <v>1498</v>
      </c>
      <c r="H15" s="3" t="s">
        <v>1098</v>
      </c>
      <c r="I15" s="7" t="s">
        <v>1626</v>
      </c>
      <c r="J15" s="3"/>
      <c r="K15" s="3"/>
    </row>
    <row r="16" spans="1:11" ht="15">
      <c r="B16" s="3" t="s">
        <v>1161</v>
      </c>
      <c r="C16" s="3" t="s">
        <v>22283</v>
      </c>
      <c r="D16" s="3" t="s">
        <v>1038</v>
      </c>
      <c r="E16" s="7"/>
      <c r="F16" s="3" t="s">
        <v>21020</v>
      </c>
      <c r="G16" s="3" t="s">
        <v>21021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22284</v>
      </c>
      <c r="D17" s="3" t="s">
        <v>1038</v>
      </c>
      <c r="E17" s="7"/>
      <c r="F17" s="3" t="s">
        <v>22285</v>
      </c>
      <c r="G17" s="3" t="s">
        <v>22286</v>
      </c>
      <c r="H17" s="3" t="s">
        <v>1098</v>
      </c>
      <c r="I17" s="7" t="s">
        <v>1145</v>
      </c>
      <c r="J17" s="3"/>
      <c r="K17" s="3"/>
    </row>
    <row r="18" spans="2:11" ht="15">
      <c r="B18" s="3" t="s">
        <v>1582</v>
      </c>
      <c r="C18" s="3" t="s">
        <v>22287</v>
      </c>
      <c r="D18" s="3" t="s">
        <v>1038</v>
      </c>
      <c r="E18" s="7"/>
      <c r="F18" s="3" t="s">
        <v>22288</v>
      </c>
      <c r="G18" s="3" t="s">
        <v>22289</v>
      </c>
      <c r="H18" s="3" t="s">
        <v>1098</v>
      </c>
      <c r="I18" s="7" t="s">
        <v>1145</v>
      </c>
      <c r="J18" s="3"/>
      <c r="K18" s="3"/>
    </row>
    <row r="19" spans="2:11" ht="15">
      <c r="B19" s="3" t="s">
        <v>1886</v>
      </c>
      <c r="C19" s="3" t="s">
        <v>22290</v>
      </c>
      <c r="D19" s="3" t="s">
        <v>1142</v>
      </c>
      <c r="E19" s="7"/>
      <c r="F19" s="3" t="s">
        <v>22291</v>
      </c>
      <c r="G19" s="3" t="s">
        <v>22292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22293</v>
      </c>
      <c r="D20" s="3" t="s">
        <v>1038</v>
      </c>
      <c r="E20" s="7"/>
      <c r="F20" s="3" t="s">
        <v>22294</v>
      </c>
      <c r="G20" s="3" t="s">
        <v>22295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22296</v>
      </c>
      <c r="D21" s="3" t="s">
        <v>1038</v>
      </c>
      <c r="E21" s="7"/>
      <c r="F21" s="3" t="s">
        <v>22297</v>
      </c>
      <c r="G21" s="3" t="s">
        <v>22298</v>
      </c>
      <c r="H21" s="3" t="s">
        <v>1098</v>
      </c>
      <c r="I21" s="7" t="s">
        <v>1145</v>
      </c>
      <c r="J21" s="3"/>
      <c r="K21" s="3"/>
    </row>
    <row r="22" spans="2:11" ht="15">
      <c r="B22" s="3" t="s">
        <v>1895</v>
      </c>
      <c r="C22" s="3" t="s">
        <v>22299</v>
      </c>
      <c r="D22" s="3" t="s">
        <v>1038</v>
      </c>
      <c r="E22" s="7"/>
      <c r="F22" s="3" t="s">
        <v>22300</v>
      </c>
      <c r="G22" s="3" t="s">
        <v>5035</v>
      </c>
      <c r="H22" s="3" t="s">
        <v>1098</v>
      </c>
      <c r="I22" s="7" t="s">
        <v>20983</v>
      </c>
      <c r="J22" s="3"/>
      <c r="K22" s="3"/>
    </row>
    <row r="23" spans="2:11" ht="15">
      <c r="B23" s="3" t="s">
        <v>1588</v>
      </c>
      <c r="C23" s="3" t="s">
        <v>22301</v>
      </c>
      <c r="D23" s="3" t="s">
        <v>1142</v>
      </c>
      <c r="E23" s="7"/>
      <c r="F23" s="3" t="s">
        <v>22302</v>
      </c>
      <c r="G23" s="3" t="s">
        <v>20553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22303</v>
      </c>
      <c r="D24" s="3" t="s">
        <v>1038</v>
      </c>
      <c r="E24" s="7"/>
      <c r="F24" s="3" t="s">
        <v>21321</v>
      </c>
      <c r="G24" s="3" t="s">
        <v>22304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22305</v>
      </c>
      <c r="D25" s="3" t="s">
        <v>1142</v>
      </c>
      <c r="E25" s="7"/>
      <c r="F25" s="3" t="s">
        <v>22253</v>
      </c>
      <c r="G25" s="3" t="s">
        <v>22306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22307</v>
      </c>
      <c r="D26" s="3" t="s">
        <v>1038</v>
      </c>
      <c r="E26" s="7"/>
      <c r="F26" s="3" t="s">
        <v>22308</v>
      </c>
      <c r="G26" s="3" t="s">
        <v>6703</v>
      </c>
      <c r="H26" s="3" t="s">
        <v>1098</v>
      </c>
      <c r="I26" s="7" t="s">
        <v>20983</v>
      </c>
      <c r="J26" s="3"/>
      <c r="K26" s="3"/>
    </row>
    <row r="27" spans="2:11" ht="15">
      <c r="B27" s="3" t="s">
        <v>1906</v>
      </c>
      <c r="C27" s="3" t="s">
        <v>22309</v>
      </c>
      <c r="D27" s="3" t="s">
        <v>1142</v>
      </c>
      <c r="E27" s="7"/>
      <c r="F27" s="3" t="s">
        <v>22310</v>
      </c>
      <c r="G27" s="3" t="s">
        <v>22311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22312</v>
      </c>
      <c r="D28" s="3" t="s">
        <v>1038</v>
      </c>
      <c r="E28" s="7"/>
      <c r="F28" s="3" t="s">
        <v>22313</v>
      </c>
      <c r="G28" s="3" t="s">
        <v>22314</v>
      </c>
      <c r="H28" s="3" t="s">
        <v>1098</v>
      </c>
      <c r="I28" s="7" t="s">
        <v>20983</v>
      </c>
      <c r="J28" s="3"/>
      <c r="K28" s="3"/>
    </row>
    <row r="29" spans="2:11" ht="15">
      <c r="B29" s="3" t="s">
        <v>1301</v>
      </c>
      <c r="C29" s="3" t="s">
        <v>22315</v>
      </c>
      <c r="D29" s="3" t="s">
        <v>1142</v>
      </c>
      <c r="E29" s="7"/>
      <c r="F29" s="3" t="s">
        <v>22316</v>
      </c>
      <c r="G29" s="3" t="s">
        <v>22317</v>
      </c>
      <c r="H29" s="3" t="s">
        <v>1098</v>
      </c>
      <c r="I29" s="7"/>
      <c r="J29" s="3"/>
      <c r="K29" s="3"/>
    </row>
    <row r="30" spans="2:11" ht="15">
      <c r="B30" s="3" t="s">
        <v>1912</v>
      </c>
      <c r="C30" s="3" t="s">
        <v>22318</v>
      </c>
      <c r="D30" s="3" t="s">
        <v>1038</v>
      </c>
      <c r="E30" s="7"/>
      <c r="F30" s="3" t="s">
        <v>22319</v>
      </c>
      <c r="G30" s="3" t="s">
        <v>22320</v>
      </c>
      <c r="H30" s="3" t="s">
        <v>1098</v>
      </c>
      <c r="I30" s="7" t="s">
        <v>1145</v>
      </c>
      <c r="J30" s="3"/>
      <c r="K30" s="3"/>
    </row>
    <row r="31" spans="2:11" ht="15">
      <c r="B31" s="3" t="s">
        <v>1140</v>
      </c>
      <c r="C31" s="3" t="s">
        <v>22321</v>
      </c>
      <c r="D31" s="3" t="s">
        <v>1038</v>
      </c>
      <c r="E31" s="7"/>
      <c r="F31" s="3" t="s">
        <v>22322</v>
      </c>
      <c r="G31" s="3" t="s">
        <v>22323</v>
      </c>
      <c r="H31" s="3" t="s">
        <v>1098</v>
      </c>
      <c r="I31" s="7" t="s">
        <v>1145</v>
      </c>
      <c r="J31" s="3"/>
      <c r="K31" s="3"/>
    </row>
    <row r="32" spans="2:11" ht="15">
      <c r="B32" s="3" t="s">
        <v>1169</v>
      </c>
      <c r="C32" s="3" t="s">
        <v>22324</v>
      </c>
      <c r="D32" s="3" t="s">
        <v>1038</v>
      </c>
      <c r="E32" s="7"/>
      <c r="F32" s="3" t="s">
        <v>22325</v>
      </c>
      <c r="G32" s="3" t="s">
        <v>22326</v>
      </c>
      <c r="H32" s="3" t="s">
        <v>1098</v>
      </c>
      <c r="I32" s="7" t="s">
        <v>1145</v>
      </c>
      <c r="J32" s="3"/>
      <c r="K32" s="3"/>
    </row>
    <row r="33" spans="2:11" ht="15">
      <c r="B33" s="3" t="s">
        <v>1319</v>
      </c>
      <c r="C33" s="3" t="s">
        <v>22327</v>
      </c>
      <c r="D33" s="3" t="s">
        <v>1038</v>
      </c>
      <c r="E33" s="7"/>
      <c r="F33" s="3" t="s">
        <v>22328</v>
      </c>
      <c r="G33" s="3" t="s">
        <v>22329</v>
      </c>
      <c r="H33" s="3" t="s">
        <v>1098</v>
      </c>
      <c r="I33" s="7" t="s">
        <v>1145</v>
      </c>
      <c r="J33" s="3"/>
      <c r="K33" s="3"/>
    </row>
    <row r="34" spans="2:11" ht="15">
      <c r="B34" s="3" t="s">
        <v>1472</v>
      </c>
      <c r="C34" s="3" t="s">
        <v>22330</v>
      </c>
      <c r="D34" s="3" t="s">
        <v>1038</v>
      </c>
      <c r="E34" s="7"/>
      <c r="F34" s="3" t="s">
        <v>22331</v>
      </c>
      <c r="G34" s="3" t="s">
        <v>22332</v>
      </c>
      <c r="H34" s="3" t="s">
        <v>1098</v>
      </c>
      <c r="I34" s="7" t="s">
        <v>1145</v>
      </c>
      <c r="J34" s="3"/>
      <c r="K34" s="3"/>
    </row>
    <row r="35" spans="2:11" ht="15">
      <c r="B35" s="3" t="s">
        <v>1567</v>
      </c>
      <c r="C35" s="3" t="s">
        <v>22333</v>
      </c>
      <c r="D35" s="3" t="s">
        <v>1038</v>
      </c>
      <c r="E35" s="7"/>
      <c r="F35" s="3" t="s">
        <v>22334</v>
      </c>
      <c r="G35" s="3" t="s">
        <v>22335</v>
      </c>
      <c r="H35" s="3" t="s">
        <v>1098</v>
      </c>
      <c r="I35" s="7" t="s">
        <v>1145</v>
      </c>
      <c r="J35" s="3"/>
      <c r="K35" s="3"/>
    </row>
    <row r="36" spans="2:11" ht="15">
      <c r="B36" s="3" t="s">
        <v>1681</v>
      </c>
      <c r="C36" s="3" t="s">
        <v>22336</v>
      </c>
      <c r="D36" s="3" t="s">
        <v>1038</v>
      </c>
      <c r="E36" s="7"/>
      <c r="F36" s="3" t="s">
        <v>22337</v>
      </c>
      <c r="G36" s="3" t="s">
        <v>22338</v>
      </c>
      <c r="H36" s="3" t="s">
        <v>1098</v>
      </c>
      <c r="I36" s="7" t="s">
        <v>1145</v>
      </c>
      <c r="J36" s="3"/>
      <c r="K36" s="3"/>
    </row>
    <row r="37" spans="2:11" ht="15">
      <c r="B37" s="3" t="s">
        <v>1392</v>
      </c>
      <c r="C37" s="3" t="s">
        <v>22339</v>
      </c>
      <c r="D37" s="3" t="s">
        <v>1038</v>
      </c>
      <c r="E37" s="7"/>
      <c r="F37" s="3" t="s">
        <v>22340</v>
      </c>
      <c r="G37" s="3" t="s">
        <v>22341</v>
      </c>
      <c r="H37" s="3" t="s">
        <v>1098</v>
      </c>
      <c r="I37" s="7" t="s">
        <v>1145</v>
      </c>
      <c r="J37" s="3"/>
      <c r="K37" s="3"/>
    </row>
    <row r="38" spans="2:11" ht="15">
      <c r="B38" s="3" t="s">
        <v>1380</v>
      </c>
      <c r="C38" s="3" t="s">
        <v>22342</v>
      </c>
      <c r="D38" s="3" t="s">
        <v>1038</v>
      </c>
      <c r="E38" s="7"/>
      <c r="F38" s="3" t="s">
        <v>22343</v>
      </c>
      <c r="G38" s="3" t="s">
        <v>22344</v>
      </c>
      <c r="H38" s="3" t="s">
        <v>1098</v>
      </c>
      <c r="I38" s="7" t="s">
        <v>22207</v>
      </c>
      <c r="J38" s="3"/>
      <c r="K38" s="3"/>
    </row>
    <row r="39" spans="2:11" ht="15">
      <c r="B39" s="3" t="s">
        <v>1388</v>
      </c>
      <c r="C39" s="3" t="s">
        <v>22345</v>
      </c>
      <c r="D39" s="3" t="s">
        <v>1038</v>
      </c>
      <c r="E39" s="7"/>
      <c r="F39" s="3" t="s">
        <v>22346</v>
      </c>
      <c r="G39" s="3" t="s">
        <v>22347</v>
      </c>
      <c r="H39" s="3" t="s">
        <v>1098</v>
      </c>
      <c r="I39" s="7" t="s">
        <v>1145</v>
      </c>
      <c r="J39" s="3"/>
      <c r="K39" s="3"/>
    </row>
    <row r="40" spans="2:11" ht="15">
      <c r="B40" s="3" t="s">
        <v>1384</v>
      </c>
      <c r="C40" s="3" t="s">
        <v>22348</v>
      </c>
      <c r="D40" s="3" t="s">
        <v>1038</v>
      </c>
      <c r="E40" s="7"/>
      <c r="F40" s="3" t="s">
        <v>22349</v>
      </c>
      <c r="G40" s="3" t="s">
        <v>22350</v>
      </c>
      <c r="H40" s="3" t="s">
        <v>1098</v>
      </c>
      <c r="I40" s="7" t="s">
        <v>1145</v>
      </c>
      <c r="J40" s="3"/>
      <c r="K40" s="3"/>
    </row>
    <row r="41" spans="2:11" ht="15">
      <c r="B41" s="3" t="s">
        <v>1448</v>
      </c>
      <c r="C41" s="3" t="s">
        <v>22351</v>
      </c>
      <c r="D41" s="3" t="s">
        <v>1142</v>
      </c>
      <c r="E41" s="7"/>
      <c r="F41" s="3" t="s">
        <v>22352</v>
      </c>
      <c r="G41" s="3" t="s">
        <v>22353</v>
      </c>
      <c r="H41" s="3" t="s">
        <v>1098</v>
      </c>
      <c r="I41" s="7"/>
      <c r="J41" s="3"/>
      <c r="K41" s="3"/>
    </row>
    <row r="42" spans="2:11" ht="15">
      <c r="B42" s="3" t="s">
        <v>1223</v>
      </c>
      <c r="C42" s="3" t="s">
        <v>22354</v>
      </c>
      <c r="D42" s="3" t="s">
        <v>1038</v>
      </c>
      <c r="E42" s="7"/>
      <c r="F42" s="3" t="s">
        <v>22355</v>
      </c>
      <c r="G42" s="3" t="s">
        <v>22356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22357</v>
      </c>
      <c r="D43" s="3" t="s">
        <v>1038</v>
      </c>
      <c r="E43" s="7"/>
      <c r="F43" s="3" t="s">
        <v>22358</v>
      </c>
      <c r="G43" s="3" t="s">
        <v>22359</v>
      </c>
      <c r="H43" s="3" t="s">
        <v>1098</v>
      </c>
      <c r="I43" s="7" t="s">
        <v>20983</v>
      </c>
      <c r="J43" s="3"/>
      <c r="K43" s="3"/>
    </row>
    <row r="44" spans="2:11" ht="15">
      <c r="B44" s="3" t="s">
        <v>1219</v>
      </c>
      <c r="C44" s="3" t="s">
        <v>22360</v>
      </c>
      <c r="D44" s="3" t="s">
        <v>1142</v>
      </c>
      <c r="E44" s="7"/>
      <c r="F44" s="3" t="s">
        <v>22361</v>
      </c>
      <c r="G44" s="3" t="s">
        <v>22362</v>
      </c>
      <c r="H44" s="3" t="s">
        <v>1098</v>
      </c>
      <c r="I44" s="7"/>
      <c r="J44" s="3"/>
      <c r="K44" s="3"/>
    </row>
    <row r="45" spans="2:11" ht="15">
      <c r="B45" s="3" t="s">
        <v>1227</v>
      </c>
      <c r="C45" s="3" t="s">
        <v>22363</v>
      </c>
      <c r="D45" s="3" t="s">
        <v>1038</v>
      </c>
      <c r="E45" s="7"/>
      <c r="F45" s="3" t="s">
        <v>22364</v>
      </c>
      <c r="G45" s="3" t="s">
        <v>22365</v>
      </c>
      <c r="H45" s="3" t="s">
        <v>1098</v>
      </c>
      <c r="I45" s="7" t="s">
        <v>20983</v>
      </c>
      <c r="J45" s="3"/>
      <c r="K45" s="3"/>
    </row>
    <row r="46" spans="2:11" ht="15">
      <c r="B46" s="3" t="s">
        <v>1191</v>
      </c>
      <c r="C46" s="3" t="s">
        <v>22366</v>
      </c>
      <c r="D46" s="3" t="s">
        <v>1142</v>
      </c>
      <c r="E46" s="7"/>
      <c r="F46" s="3" t="s">
        <v>22367</v>
      </c>
      <c r="G46" s="3" t="s">
        <v>22368</v>
      </c>
      <c r="H46" s="3" t="s">
        <v>1098</v>
      </c>
      <c r="I46" s="7"/>
      <c r="J46" s="3"/>
      <c r="K46" s="3"/>
    </row>
    <row r="47" spans="2:11" ht="15">
      <c r="B47" s="3" t="s">
        <v>1195</v>
      </c>
      <c r="C47" s="3" t="s">
        <v>22369</v>
      </c>
      <c r="D47" s="3" t="s">
        <v>1038</v>
      </c>
      <c r="E47" s="7"/>
      <c r="F47" s="3" t="s">
        <v>22370</v>
      </c>
      <c r="G47" s="3" t="s">
        <v>22371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22372</v>
      </c>
      <c r="D48" s="3" t="s">
        <v>1038</v>
      </c>
      <c r="E48" s="7"/>
      <c r="F48" s="3" t="s">
        <v>22373</v>
      </c>
      <c r="G48" s="3" t="s">
        <v>22374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22375</v>
      </c>
      <c r="D49" s="3" t="s">
        <v>1038</v>
      </c>
      <c r="E49" s="7"/>
      <c r="F49" s="3" t="s">
        <v>21069</v>
      </c>
      <c r="G49" s="3" t="s">
        <v>21070</v>
      </c>
      <c r="H49" s="3" t="s">
        <v>1098</v>
      </c>
      <c r="I49" s="7" t="s">
        <v>21044</v>
      </c>
      <c r="J49" s="3"/>
      <c r="K49" s="3"/>
    </row>
    <row r="50" spans="2:11" ht="15">
      <c r="B50" s="3" t="s">
        <v>1916</v>
      </c>
      <c r="C50" s="3" t="s">
        <v>22376</v>
      </c>
      <c r="D50" s="3" t="s">
        <v>1038</v>
      </c>
      <c r="E50" s="7"/>
      <c r="F50" s="3" t="s">
        <v>21072</v>
      </c>
      <c r="G50" s="3" t="s">
        <v>21073</v>
      </c>
      <c r="H50" s="3" t="s">
        <v>1098</v>
      </c>
      <c r="I50" s="7" t="s">
        <v>20983</v>
      </c>
      <c r="J50" s="3"/>
      <c r="K50" s="3"/>
    </row>
    <row r="51" spans="2:11" ht="15">
      <c r="B51" s="3" t="s">
        <v>1424</v>
      </c>
      <c r="C51" s="3" t="s">
        <v>22377</v>
      </c>
      <c r="D51" s="3" t="s">
        <v>1038</v>
      </c>
      <c r="E51" s="7"/>
      <c r="F51" s="3" t="s">
        <v>21078</v>
      </c>
      <c r="G51" s="3" t="s">
        <v>22378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22379</v>
      </c>
      <c r="D52" s="3" t="s">
        <v>1038</v>
      </c>
      <c r="E52" s="7"/>
      <c r="F52" s="3" t="s">
        <v>21081</v>
      </c>
      <c r="G52" s="3" t="s">
        <v>22380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22381</v>
      </c>
      <c r="D53" s="3" t="s">
        <v>1038</v>
      </c>
      <c r="E53" s="7"/>
      <c r="F53" s="3" t="s">
        <v>21186</v>
      </c>
      <c r="G53" s="3" t="s">
        <v>7634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22382</v>
      </c>
      <c r="D54" s="3" t="s">
        <v>1038</v>
      </c>
      <c r="E54" s="7"/>
      <c r="F54" s="3" t="s">
        <v>21188</v>
      </c>
      <c r="G54" s="3" t="s">
        <v>7645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22383</v>
      </c>
      <c r="D55" s="3" t="s">
        <v>1573</v>
      </c>
      <c r="E55" s="7"/>
      <c r="F55" s="3" t="s">
        <v>1615</v>
      </c>
      <c r="G55" s="3" t="s">
        <v>1768</v>
      </c>
      <c r="H55" s="3" t="s">
        <v>1098</v>
      </c>
      <c r="I55" s="7"/>
      <c r="J55" s="3"/>
      <c r="K55" s="3"/>
    </row>
    <row r="56" spans="2:11" ht="15">
      <c r="B56" s="3" t="s">
        <v>1920</v>
      </c>
      <c r="C56" s="3" t="s">
        <v>22384</v>
      </c>
      <c r="D56" s="3" t="s">
        <v>1038</v>
      </c>
      <c r="E56" s="7"/>
      <c r="F56" s="3" t="s">
        <v>21191</v>
      </c>
      <c r="G56" s="3" t="s">
        <v>21192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22385</v>
      </c>
      <c r="D57" s="3" t="s">
        <v>1038</v>
      </c>
      <c r="E57" s="7"/>
      <c r="F57" s="3" t="s">
        <v>21194</v>
      </c>
      <c r="G57" s="3" t="s">
        <v>21195</v>
      </c>
      <c r="H57" s="3" t="s">
        <v>1098</v>
      </c>
      <c r="I57" s="7" t="s">
        <v>20983</v>
      </c>
      <c r="J57" s="3"/>
      <c r="K57" s="3"/>
    </row>
    <row r="58" spans="2:11" ht="15">
      <c r="B58" s="3" t="s">
        <v>1928</v>
      </c>
      <c r="C58" s="3" t="s">
        <v>22386</v>
      </c>
      <c r="D58" s="3" t="s">
        <v>1038</v>
      </c>
      <c r="E58" s="7"/>
      <c r="F58" s="3" t="s">
        <v>1646</v>
      </c>
      <c r="G58" s="3" t="s">
        <v>21197</v>
      </c>
      <c r="H58" s="3" t="s">
        <v>1098</v>
      </c>
      <c r="I58" s="7" t="s">
        <v>21198</v>
      </c>
      <c r="J58" s="3"/>
      <c r="K58" s="3"/>
    </row>
    <row r="59" spans="2:11" ht="15">
      <c r="B59" s="3" t="s">
        <v>1931</v>
      </c>
      <c r="C59" s="3" t="s">
        <v>22387</v>
      </c>
      <c r="D59" s="3" t="s">
        <v>1038</v>
      </c>
      <c r="E59" s="7"/>
      <c r="F59" s="3" t="s">
        <v>21200</v>
      </c>
      <c r="G59" s="3" t="s">
        <v>21201</v>
      </c>
      <c r="H59" s="3" t="s">
        <v>1098</v>
      </c>
      <c r="I59" s="7" t="s">
        <v>20968</v>
      </c>
      <c r="J59" s="3"/>
      <c r="K59" s="3"/>
    </row>
    <row r="60" spans="2:11" ht="15">
      <c r="B60" s="3" t="s">
        <v>1934</v>
      </c>
      <c r="C60" s="3" t="s">
        <v>22388</v>
      </c>
      <c r="D60" s="3" t="s">
        <v>1038</v>
      </c>
      <c r="E60" s="7"/>
      <c r="F60" s="3" t="s">
        <v>21203</v>
      </c>
      <c r="G60" s="3" t="s">
        <v>21204</v>
      </c>
      <c r="H60" s="3" t="s">
        <v>1098</v>
      </c>
      <c r="I60" s="7" t="s">
        <v>21198</v>
      </c>
      <c r="J60" s="3"/>
      <c r="K60" s="3"/>
    </row>
    <row r="61" spans="2:11" ht="15">
      <c r="B61" s="3" t="s">
        <v>1938</v>
      </c>
      <c r="C61" s="3" t="s">
        <v>22389</v>
      </c>
      <c r="D61" s="3" t="s">
        <v>1573</v>
      </c>
      <c r="E61" s="7"/>
      <c r="F61" s="3" t="s">
        <v>21206</v>
      </c>
      <c r="G61" s="3" t="s">
        <v>21207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22390</v>
      </c>
      <c r="D62" s="3" t="s">
        <v>1038</v>
      </c>
      <c r="E62" s="7"/>
      <c r="F62" s="3" t="s">
        <v>21209</v>
      </c>
      <c r="G62" s="3" t="s">
        <v>21210</v>
      </c>
      <c r="H62" s="3" t="s">
        <v>1098</v>
      </c>
      <c r="I62" s="7" t="s">
        <v>20968</v>
      </c>
      <c r="J62" s="3"/>
      <c r="K62" s="3"/>
    </row>
    <row r="63" spans="2:11" ht="15">
      <c r="B63" s="3" t="s">
        <v>1495</v>
      </c>
      <c r="C63" s="3" t="s">
        <v>22391</v>
      </c>
      <c r="D63" s="3" t="s">
        <v>1038</v>
      </c>
      <c r="E63" s="7"/>
      <c r="F63" s="3" t="s">
        <v>21212</v>
      </c>
      <c r="G63" s="3" t="s">
        <v>21213</v>
      </c>
      <c r="H63" s="3" t="s">
        <v>1098</v>
      </c>
      <c r="I63" s="7" t="s">
        <v>20983</v>
      </c>
      <c r="J63" s="3"/>
      <c r="K6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88"/>
  <dimension ref="A1:K2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22392</v>
      </c>
      <c r="D4" s="4" t="s">
        <v>1019</v>
      </c>
      <c r="E4" s="3" t="s">
        <v>772</v>
      </c>
    </row>
    <row r="5" spans="1:11" ht="16">
      <c r="B5" s="4" t="s">
        <v>1020</v>
      </c>
      <c r="C5" s="13" t="s">
        <v>775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773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22393</v>
      </c>
      <c r="D9" s="3" t="s">
        <v>1038</v>
      </c>
      <c r="E9" s="7"/>
      <c r="F9" s="3" t="s">
        <v>22394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22395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22396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22397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22398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22399</v>
      </c>
      <c r="D14" s="3" t="s">
        <v>1038</v>
      </c>
      <c r="E14" s="7"/>
      <c r="F14" s="3" t="s">
        <v>22227</v>
      </c>
      <c r="G14" s="3" t="s">
        <v>22400</v>
      </c>
      <c r="H14" s="3" t="s">
        <v>1098</v>
      </c>
      <c r="I14" s="7" t="s">
        <v>7150</v>
      </c>
      <c r="J14" s="3"/>
      <c r="K14" s="3"/>
    </row>
    <row r="15" spans="1:11" ht="15">
      <c r="B15" s="3" t="s">
        <v>1877</v>
      </c>
      <c r="C15" s="3" t="s">
        <v>22401</v>
      </c>
      <c r="D15" s="3" t="s">
        <v>1038</v>
      </c>
      <c r="E15" s="7"/>
      <c r="F15" s="3" t="s">
        <v>22230</v>
      </c>
      <c r="G15" s="3" t="s">
        <v>22402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22403</v>
      </c>
      <c r="D16" s="3" t="s">
        <v>1038</v>
      </c>
      <c r="E16" s="7"/>
      <c r="F16" s="3" t="s">
        <v>22404</v>
      </c>
      <c r="G16" s="3" t="s">
        <v>22405</v>
      </c>
      <c r="H16" s="3" t="s">
        <v>1098</v>
      </c>
      <c r="I16" s="7" t="s">
        <v>2079</v>
      </c>
      <c r="J16" s="3"/>
      <c r="K16" s="3"/>
    </row>
    <row r="17" spans="2:11" ht="15">
      <c r="B17" s="3" t="s">
        <v>1882</v>
      </c>
      <c r="C17" s="3" t="s">
        <v>22406</v>
      </c>
      <c r="D17" s="3" t="s">
        <v>1038</v>
      </c>
      <c r="E17" s="7"/>
      <c r="F17" s="3" t="s">
        <v>21186</v>
      </c>
      <c r="G17" s="3" t="s">
        <v>7634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22407</v>
      </c>
      <c r="D18" s="3" t="s">
        <v>1038</v>
      </c>
      <c r="E18" s="7"/>
      <c r="F18" s="3" t="s">
        <v>21188</v>
      </c>
      <c r="G18" s="3" t="s">
        <v>7645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22408</v>
      </c>
      <c r="D19" s="3" t="s">
        <v>1573</v>
      </c>
      <c r="E19" s="7"/>
      <c r="F19" s="3" t="s">
        <v>1615</v>
      </c>
      <c r="G19" s="3" t="s">
        <v>1768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22409</v>
      </c>
      <c r="D20" s="3" t="s">
        <v>1038</v>
      </c>
      <c r="E20" s="7"/>
      <c r="F20" s="3" t="s">
        <v>21191</v>
      </c>
      <c r="G20" s="3" t="s">
        <v>21192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22410</v>
      </c>
      <c r="D21" s="3" t="s">
        <v>1038</v>
      </c>
      <c r="E21" s="7"/>
      <c r="F21" s="3" t="s">
        <v>21194</v>
      </c>
      <c r="G21" s="3" t="s">
        <v>21195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22411</v>
      </c>
      <c r="D22" s="3" t="s">
        <v>1038</v>
      </c>
      <c r="E22" s="7"/>
      <c r="F22" s="3" t="s">
        <v>1646</v>
      </c>
      <c r="G22" s="3" t="s">
        <v>21197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22412</v>
      </c>
      <c r="D23" s="3" t="s">
        <v>1038</v>
      </c>
      <c r="E23" s="7"/>
      <c r="F23" s="3" t="s">
        <v>21200</v>
      </c>
      <c r="G23" s="3" t="s">
        <v>21201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22413</v>
      </c>
      <c r="D24" s="3" t="s">
        <v>1038</v>
      </c>
      <c r="E24" s="7"/>
      <c r="F24" s="3" t="s">
        <v>21203</v>
      </c>
      <c r="G24" s="3" t="s">
        <v>21204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22414</v>
      </c>
      <c r="D25" s="3" t="s">
        <v>1573</v>
      </c>
      <c r="E25" s="7"/>
      <c r="F25" s="3" t="s">
        <v>21206</v>
      </c>
      <c r="G25" s="3" t="s">
        <v>21207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22415</v>
      </c>
      <c r="D26" s="3" t="s">
        <v>1038</v>
      </c>
      <c r="E26" s="7"/>
      <c r="F26" s="3" t="s">
        <v>21209</v>
      </c>
      <c r="G26" s="3" t="s">
        <v>21210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22416</v>
      </c>
      <c r="D27" s="3" t="s">
        <v>1038</v>
      </c>
      <c r="E27" s="7"/>
      <c r="F27" s="3" t="s">
        <v>21212</v>
      </c>
      <c r="G27" s="3" t="s">
        <v>21213</v>
      </c>
      <c r="H27" s="3" t="s">
        <v>1098</v>
      </c>
      <c r="I27" s="7" t="s">
        <v>20983</v>
      </c>
      <c r="J27" s="3"/>
      <c r="K2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89"/>
  <dimension ref="A1:K5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22417</v>
      </c>
      <c r="D4" s="4" t="s">
        <v>1019</v>
      </c>
      <c r="E4" s="3" t="s">
        <v>776</v>
      </c>
    </row>
    <row r="5" spans="1:11" ht="16">
      <c r="B5" s="4" t="s">
        <v>1020</v>
      </c>
      <c r="C5" s="13" t="s">
        <v>779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777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22418</v>
      </c>
      <c r="D9" s="3" t="s">
        <v>1038</v>
      </c>
      <c r="E9" s="7"/>
      <c r="F9" s="3" t="s">
        <v>22419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22420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22421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22422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22423</v>
      </c>
      <c r="D13" s="3" t="s">
        <v>1038</v>
      </c>
      <c r="E13" s="7"/>
      <c r="F13" s="3" t="s">
        <v>21020</v>
      </c>
      <c r="G13" s="3" t="s">
        <v>9581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22424</v>
      </c>
      <c r="D14" s="3" t="s">
        <v>1038</v>
      </c>
      <c r="E14" s="7"/>
      <c r="F14" s="3" t="s">
        <v>22425</v>
      </c>
      <c r="G14" s="3" t="s">
        <v>22426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22427</v>
      </c>
      <c r="D15" s="3" t="s">
        <v>1038</v>
      </c>
      <c r="E15" s="7"/>
      <c r="F15" s="3" t="s">
        <v>22428</v>
      </c>
      <c r="G15" s="3" t="s">
        <v>22429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22430</v>
      </c>
      <c r="D16" s="3" t="s">
        <v>1038</v>
      </c>
      <c r="E16" s="7"/>
      <c r="F16" s="3" t="s">
        <v>22431</v>
      </c>
      <c r="G16" s="3" t="s">
        <v>22432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22433</v>
      </c>
      <c r="D17" s="3" t="s">
        <v>1038</v>
      </c>
      <c r="E17" s="7"/>
      <c r="F17" s="3" t="s">
        <v>22434</v>
      </c>
      <c r="G17" s="3" t="s">
        <v>22435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22436</v>
      </c>
      <c r="D18" s="3" t="s">
        <v>1038</v>
      </c>
      <c r="E18" s="7"/>
      <c r="F18" s="3" t="s">
        <v>22437</v>
      </c>
      <c r="G18" s="3" t="s">
        <v>22438</v>
      </c>
      <c r="H18" s="3" t="s">
        <v>1098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22439</v>
      </c>
      <c r="D19" s="3" t="s">
        <v>1038</v>
      </c>
      <c r="E19" s="7"/>
      <c r="F19" s="3" t="s">
        <v>22440</v>
      </c>
      <c r="G19" s="3" t="s">
        <v>22441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22442</v>
      </c>
      <c r="D20" s="3" t="s">
        <v>1142</v>
      </c>
      <c r="E20" s="7"/>
      <c r="F20" s="3" t="s">
        <v>22443</v>
      </c>
      <c r="G20" s="3" t="s">
        <v>22444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22445</v>
      </c>
      <c r="D21" s="3" t="s">
        <v>1038</v>
      </c>
      <c r="E21" s="7"/>
      <c r="F21" s="3" t="s">
        <v>22446</v>
      </c>
      <c r="G21" s="3" t="s">
        <v>22447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22448</v>
      </c>
      <c r="D22" s="3" t="s">
        <v>1038</v>
      </c>
      <c r="E22" s="7"/>
      <c r="F22" s="3" t="s">
        <v>22449</v>
      </c>
      <c r="G22" s="3" t="s">
        <v>22450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22451</v>
      </c>
      <c r="D23" s="3" t="s">
        <v>1038</v>
      </c>
      <c r="E23" s="7"/>
      <c r="F23" s="3" t="s">
        <v>22452</v>
      </c>
      <c r="G23" s="3" t="s">
        <v>22453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22454</v>
      </c>
      <c r="D24" s="3" t="s">
        <v>1038</v>
      </c>
      <c r="E24" s="7"/>
      <c r="F24" s="3" t="s">
        <v>22455</v>
      </c>
      <c r="G24" s="3" t="s">
        <v>22456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22457</v>
      </c>
      <c r="D25" s="3" t="s">
        <v>1142</v>
      </c>
      <c r="E25" s="7"/>
      <c r="F25" s="3" t="s">
        <v>21084</v>
      </c>
      <c r="G25" s="3" t="s">
        <v>21085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22458</v>
      </c>
      <c r="D26" s="3" t="s">
        <v>1038</v>
      </c>
      <c r="E26" s="7"/>
      <c r="F26" s="3" t="s">
        <v>22459</v>
      </c>
      <c r="G26" s="3" t="s">
        <v>22460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22461</v>
      </c>
      <c r="D27" s="3" t="s">
        <v>1038</v>
      </c>
      <c r="E27" s="7"/>
      <c r="F27" s="3" t="s">
        <v>22462</v>
      </c>
      <c r="G27" s="3" t="s">
        <v>22463</v>
      </c>
      <c r="H27" s="3" t="s">
        <v>1098</v>
      </c>
      <c r="I27" s="7" t="s">
        <v>20968</v>
      </c>
      <c r="J27" s="3"/>
      <c r="K27" s="3"/>
    </row>
    <row r="28" spans="2:11" ht="15">
      <c r="B28" s="3" t="s">
        <v>1909</v>
      </c>
      <c r="C28" s="3" t="s">
        <v>22464</v>
      </c>
      <c r="D28" s="3" t="s">
        <v>1038</v>
      </c>
      <c r="E28" s="7"/>
      <c r="F28" s="3" t="s">
        <v>22465</v>
      </c>
      <c r="G28" s="3" t="s">
        <v>22466</v>
      </c>
      <c r="H28" s="3" t="s">
        <v>1098</v>
      </c>
      <c r="I28" s="7" t="s">
        <v>21044</v>
      </c>
      <c r="J28" s="3"/>
      <c r="K28" s="3"/>
    </row>
    <row r="29" spans="2:11" ht="15">
      <c r="B29" s="3" t="s">
        <v>1301</v>
      </c>
      <c r="C29" s="3" t="s">
        <v>22467</v>
      </c>
      <c r="D29" s="3" t="s">
        <v>1038</v>
      </c>
      <c r="E29" s="7"/>
      <c r="F29" s="3" t="s">
        <v>22468</v>
      </c>
      <c r="G29" s="3" t="s">
        <v>22469</v>
      </c>
      <c r="H29" s="3" t="s">
        <v>1098</v>
      </c>
      <c r="I29" s="7" t="s">
        <v>20983</v>
      </c>
      <c r="J29" s="3"/>
      <c r="K29" s="3"/>
    </row>
    <row r="30" spans="2:11" ht="15">
      <c r="B30" s="3" t="s">
        <v>1912</v>
      </c>
      <c r="C30" s="3" t="s">
        <v>22470</v>
      </c>
      <c r="D30" s="3" t="s">
        <v>1038</v>
      </c>
      <c r="E30" s="7"/>
      <c r="F30" s="3" t="s">
        <v>22471</v>
      </c>
      <c r="G30" s="3" t="s">
        <v>22472</v>
      </c>
      <c r="H30" s="3" t="s">
        <v>1098</v>
      </c>
      <c r="I30" s="7" t="s">
        <v>7150</v>
      </c>
      <c r="J30" s="3"/>
      <c r="K30" s="3"/>
    </row>
    <row r="31" spans="2:11" ht="15">
      <c r="B31" s="3" t="s">
        <v>1140</v>
      </c>
      <c r="C31" s="3" t="s">
        <v>22473</v>
      </c>
      <c r="D31" s="3" t="s">
        <v>1038</v>
      </c>
      <c r="E31" s="7"/>
      <c r="F31" s="3" t="s">
        <v>22474</v>
      </c>
      <c r="G31" s="3" t="s">
        <v>22475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22476</v>
      </c>
      <c r="D32" s="3" t="s">
        <v>1038</v>
      </c>
      <c r="E32" s="7"/>
      <c r="F32" s="3" t="s">
        <v>21132</v>
      </c>
      <c r="G32" s="3" t="s">
        <v>22477</v>
      </c>
      <c r="H32" s="3" t="s">
        <v>1098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22478</v>
      </c>
      <c r="D33" s="3" t="s">
        <v>1038</v>
      </c>
      <c r="E33" s="7"/>
      <c r="F33" s="3" t="s">
        <v>21134</v>
      </c>
      <c r="G33" s="3" t="s">
        <v>22479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22480</v>
      </c>
      <c r="D34" s="3" t="s">
        <v>1038</v>
      </c>
      <c r="E34" s="7"/>
      <c r="F34" s="3" t="s">
        <v>22481</v>
      </c>
      <c r="G34" s="3" t="s">
        <v>22482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22483</v>
      </c>
      <c r="D35" s="3" t="s">
        <v>1038</v>
      </c>
      <c r="E35" s="7"/>
      <c r="F35" s="3" t="s">
        <v>22484</v>
      </c>
      <c r="G35" s="3" t="s">
        <v>22485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22486</v>
      </c>
      <c r="D36" s="3" t="s">
        <v>1038</v>
      </c>
      <c r="E36" s="7"/>
      <c r="F36" s="3" t="s">
        <v>22487</v>
      </c>
      <c r="G36" s="3" t="s">
        <v>22488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22489</v>
      </c>
      <c r="D37" s="3" t="s">
        <v>1038</v>
      </c>
      <c r="E37" s="7"/>
      <c r="F37" s="3" t="s">
        <v>22490</v>
      </c>
      <c r="G37" s="3" t="s">
        <v>22491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22492</v>
      </c>
      <c r="D38" s="3" t="s">
        <v>1038</v>
      </c>
      <c r="E38" s="7"/>
      <c r="F38" s="3" t="s">
        <v>22493</v>
      </c>
      <c r="G38" s="3" t="s">
        <v>22494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22495</v>
      </c>
      <c r="D39" s="3" t="s">
        <v>1038</v>
      </c>
      <c r="E39" s="7"/>
      <c r="F39" s="3" t="s">
        <v>22496</v>
      </c>
      <c r="G39" s="3" t="s">
        <v>22497</v>
      </c>
      <c r="H39" s="3" t="s">
        <v>1098</v>
      </c>
      <c r="I39" s="7" t="s">
        <v>21003</v>
      </c>
      <c r="J39" s="3"/>
      <c r="K39" s="3"/>
    </row>
    <row r="40" spans="2:11" ht="15">
      <c r="B40" s="3" t="s">
        <v>1384</v>
      </c>
      <c r="C40" s="3" t="s">
        <v>22498</v>
      </c>
      <c r="D40" s="3" t="s">
        <v>1038</v>
      </c>
      <c r="E40" s="7"/>
      <c r="F40" s="3" t="s">
        <v>22499</v>
      </c>
      <c r="G40" s="3" t="s">
        <v>22500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22501</v>
      </c>
      <c r="D41" s="3" t="s">
        <v>1038</v>
      </c>
      <c r="E41" s="7"/>
      <c r="F41" s="3" t="s">
        <v>22502</v>
      </c>
      <c r="G41" s="3" t="s">
        <v>22503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22504</v>
      </c>
      <c r="D42" s="3" t="s">
        <v>1038</v>
      </c>
      <c r="E42" s="7"/>
      <c r="F42" s="3" t="s">
        <v>22505</v>
      </c>
      <c r="G42" s="3" t="s">
        <v>22506</v>
      </c>
      <c r="H42" s="3" t="s">
        <v>1098</v>
      </c>
      <c r="I42" s="7" t="s">
        <v>20968</v>
      </c>
      <c r="J42" s="3"/>
      <c r="K42" s="3"/>
    </row>
    <row r="43" spans="2:11" ht="15">
      <c r="B43" s="3" t="s">
        <v>1215</v>
      </c>
      <c r="C43" s="3" t="s">
        <v>22507</v>
      </c>
      <c r="D43" s="3" t="s">
        <v>1142</v>
      </c>
      <c r="E43" s="7"/>
      <c r="F43" s="3" t="s">
        <v>22508</v>
      </c>
      <c r="G43" s="3" t="s">
        <v>22509</v>
      </c>
      <c r="H43" s="3" t="s">
        <v>1098</v>
      </c>
      <c r="I43" s="7"/>
      <c r="J43" s="3"/>
      <c r="K43" s="3"/>
    </row>
    <row r="44" spans="2:11" ht="15">
      <c r="B44" s="3" t="s">
        <v>1219</v>
      </c>
      <c r="C44" s="3" t="s">
        <v>22510</v>
      </c>
      <c r="D44" s="3" t="s">
        <v>1038</v>
      </c>
      <c r="E44" s="7"/>
      <c r="F44" s="3" t="s">
        <v>22511</v>
      </c>
      <c r="G44" s="3" t="s">
        <v>22512</v>
      </c>
      <c r="H44" s="3" t="s">
        <v>1098</v>
      </c>
      <c r="I44" s="7" t="s">
        <v>21044</v>
      </c>
      <c r="J44" s="3"/>
      <c r="K44" s="3"/>
    </row>
    <row r="45" spans="2:11" ht="15">
      <c r="B45" s="3" t="s">
        <v>1227</v>
      </c>
      <c r="C45" s="3" t="s">
        <v>22513</v>
      </c>
      <c r="D45" s="3" t="s">
        <v>1038</v>
      </c>
      <c r="E45" s="7"/>
      <c r="F45" s="3" t="s">
        <v>22514</v>
      </c>
      <c r="G45" s="3" t="s">
        <v>22515</v>
      </c>
      <c r="H45" s="3" t="s">
        <v>1098</v>
      </c>
      <c r="I45" s="7" t="s">
        <v>20983</v>
      </c>
      <c r="J45" s="3"/>
      <c r="K45" s="3"/>
    </row>
    <row r="46" spans="2:11" ht="15">
      <c r="B46" s="3" t="s">
        <v>1191</v>
      </c>
      <c r="C46" s="3" t="s">
        <v>22516</v>
      </c>
      <c r="D46" s="3" t="s">
        <v>1038</v>
      </c>
      <c r="E46" s="7"/>
      <c r="F46" s="3" t="s">
        <v>22517</v>
      </c>
      <c r="G46" s="3" t="s">
        <v>22518</v>
      </c>
      <c r="H46" s="3" t="s">
        <v>1098</v>
      </c>
      <c r="I46" s="7" t="s">
        <v>21003</v>
      </c>
      <c r="J46" s="3"/>
      <c r="K46" s="3"/>
    </row>
    <row r="47" spans="2:11" ht="15">
      <c r="B47" s="3" t="s">
        <v>1195</v>
      </c>
      <c r="C47" s="3" t="s">
        <v>22519</v>
      </c>
      <c r="D47" s="3" t="s">
        <v>1038</v>
      </c>
      <c r="E47" s="7"/>
      <c r="F47" s="3" t="s">
        <v>22520</v>
      </c>
      <c r="G47" s="3" t="s">
        <v>22521</v>
      </c>
      <c r="H47" s="3" t="s">
        <v>1098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22522</v>
      </c>
      <c r="D48" s="3" t="s">
        <v>1038</v>
      </c>
      <c r="E48" s="7"/>
      <c r="F48" s="3" t="s">
        <v>22523</v>
      </c>
      <c r="G48" s="3" t="s">
        <v>5951</v>
      </c>
      <c r="H48" s="3" t="s">
        <v>1098</v>
      </c>
      <c r="I48" s="7" t="s">
        <v>20983</v>
      </c>
      <c r="J48" s="3"/>
      <c r="K48" s="3"/>
    </row>
    <row r="49" spans="2:11" ht="15">
      <c r="B49" s="3" t="s">
        <v>1416</v>
      </c>
      <c r="C49" s="3" t="s">
        <v>22524</v>
      </c>
      <c r="D49" s="3" t="s">
        <v>1038</v>
      </c>
      <c r="E49" s="7"/>
      <c r="F49" s="3" t="s">
        <v>21186</v>
      </c>
      <c r="G49" s="3" t="s">
        <v>7634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22525</v>
      </c>
      <c r="D50" s="3" t="s">
        <v>1038</v>
      </c>
      <c r="E50" s="7"/>
      <c r="F50" s="3" t="s">
        <v>21188</v>
      </c>
      <c r="G50" s="3" t="s">
        <v>7645</v>
      </c>
      <c r="H50" s="3" t="s">
        <v>1098</v>
      </c>
      <c r="I50" s="7" t="s">
        <v>20983</v>
      </c>
      <c r="J50" s="3"/>
      <c r="K50" s="3"/>
    </row>
    <row r="51" spans="2:11" ht="15">
      <c r="B51" s="3" t="s">
        <v>1424</v>
      </c>
      <c r="C51" s="3" t="s">
        <v>22526</v>
      </c>
      <c r="D51" s="3" t="s">
        <v>1573</v>
      </c>
      <c r="E51" s="7"/>
      <c r="F51" s="3" t="s">
        <v>1615</v>
      </c>
      <c r="G51" s="3" t="s">
        <v>1768</v>
      </c>
      <c r="H51" s="3" t="s">
        <v>1098</v>
      </c>
      <c r="I51" s="7"/>
      <c r="J51" s="3"/>
      <c r="K51" s="3"/>
    </row>
    <row r="52" spans="2:11" ht="15">
      <c r="B52" s="3" t="s">
        <v>1428</v>
      </c>
      <c r="C52" s="3" t="s">
        <v>22527</v>
      </c>
      <c r="D52" s="3" t="s">
        <v>1038</v>
      </c>
      <c r="E52" s="7"/>
      <c r="F52" s="3" t="s">
        <v>21191</v>
      </c>
      <c r="G52" s="3" t="s">
        <v>21192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22528</v>
      </c>
      <c r="D53" s="3" t="s">
        <v>1038</v>
      </c>
      <c r="E53" s="7"/>
      <c r="F53" s="3" t="s">
        <v>21194</v>
      </c>
      <c r="G53" s="3" t="s">
        <v>21195</v>
      </c>
      <c r="H53" s="3" t="s">
        <v>1098</v>
      </c>
      <c r="I53" s="7" t="s">
        <v>20983</v>
      </c>
      <c r="J53" s="3"/>
      <c r="K53" s="3"/>
    </row>
    <row r="54" spans="2:11" ht="15">
      <c r="B54" s="3" t="s">
        <v>1571</v>
      </c>
      <c r="C54" s="3" t="s">
        <v>22529</v>
      </c>
      <c r="D54" s="3" t="s">
        <v>1038</v>
      </c>
      <c r="E54" s="7"/>
      <c r="F54" s="3" t="s">
        <v>1646</v>
      </c>
      <c r="G54" s="3" t="s">
        <v>21197</v>
      </c>
      <c r="H54" s="3" t="s">
        <v>1098</v>
      </c>
      <c r="I54" s="7" t="s">
        <v>21198</v>
      </c>
      <c r="J54" s="3"/>
      <c r="K54" s="3"/>
    </row>
    <row r="55" spans="2:11" ht="15">
      <c r="B55" s="3" t="s">
        <v>1765</v>
      </c>
      <c r="C55" s="3" t="s">
        <v>22530</v>
      </c>
      <c r="D55" s="3" t="s">
        <v>1038</v>
      </c>
      <c r="E55" s="7"/>
      <c r="F55" s="3" t="s">
        <v>21200</v>
      </c>
      <c r="G55" s="3" t="s">
        <v>21201</v>
      </c>
      <c r="H55" s="3" t="s">
        <v>1098</v>
      </c>
      <c r="I55" s="7" t="s">
        <v>20968</v>
      </c>
      <c r="J55" s="3"/>
      <c r="K55" s="3"/>
    </row>
    <row r="56" spans="2:11" ht="15">
      <c r="B56" s="3" t="s">
        <v>1920</v>
      </c>
      <c r="C56" s="3" t="s">
        <v>22531</v>
      </c>
      <c r="D56" s="3" t="s">
        <v>1038</v>
      </c>
      <c r="E56" s="7"/>
      <c r="F56" s="3" t="s">
        <v>21203</v>
      </c>
      <c r="G56" s="3" t="s">
        <v>21204</v>
      </c>
      <c r="H56" s="3" t="s">
        <v>1098</v>
      </c>
      <c r="I56" s="7" t="s">
        <v>21198</v>
      </c>
      <c r="J56" s="3"/>
      <c r="K56" s="3"/>
    </row>
    <row r="57" spans="2:11" ht="15">
      <c r="B57" s="3" t="s">
        <v>1924</v>
      </c>
      <c r="C57" s="3" t="s">
        <v>22532</v>
      </c>
      <c r="D57" s="3" t="s">
        <v>1573</v>
      </c>
      <c r="E57" s="7"/>
      <c r="F57" s="3" t="s">
        <v>21206</v>
      </c>
      <c r="G57" s="3" t="s">
        <v>21207</v>
      </c>
      <c r="H57" s="3" t="s">
        <v>1098</v>
      </c>
      <c r="I57" s="7"/>
      <c r="J57" s="3"/>
      <c r="K57" s="3"/>
    </row>
    <row r="58" spans="2:11" ht="15">
      <c r="B58" s="3" t="s">
        <v>1928</v>
      </c>
      <c r="C58" s="3" t="s">
        <v>22533</v>
      </c>
      <c r="D58" s="3" t="s">
        <v>1038</v>
      </c>
      <c r="E58" s="7"/>
      <c r="F58" s="3" t="s">
        <v>21209</v>
      </c>
      <c r="G58" s="3" t="s">
        <v>21210</v>
      </c>
      <c r="H58" s="3" t="s">
        <v>1098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22534</v>
      </c>
      <c r="D59" s="3" t="s">
        <v>1038</v>
      </c>
      <c r="E59" s="7"/>
      <c r="F59" s="3" t="s">
        <v>21212</v>
      </c>
      <c r="G59" s="3" t="s">
        <v>21213</v>
      </c>
      <c r="H59" s="3" t="s">
        <v>1098</v>
      </c>
      <c r="I59" s="7" t="s">
        <v>20983</v>
      </c>
      <c r="J59" s="3"/>
      <c r="K5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0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22535</v>
      </c>
      <c r="D4" s="4" t="s">
        <v>1019</v>
      </c>
      <c r="E4" s="3" t="s">
        <v>780</v>
      </c>
    </row>
    <row r="5" spans="1:11" ht="16">
      <c r="B5" s="4" t="s">
        <v>1020</v>
      </c>
      <c r="C5" s="13" t="s">
        <v>783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781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22536</v>
      </c>
      <c r="D9" s="3" t="s">
        <v>1038</v>
      </c>
      <c r="E9" s="7"/>
      <c r="F9" s="3" t="s">
        <v>22537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22538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22539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22540</v>
      </c>
      <c r="D12" s="3" t="s">
        <v>1038</v>
      </c>
      <c r="E12" s="7"/>
      <c r="F12" s="3" t="s">
        <v>21509</v>
      </c>
      <c r="G12" s="3" t="s">
        <v>22541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22542</v>
      </c>
      <c r="D13" s="3" t="s">
        <v>1038</v>
      </c>
      <c r="E13" s="7"/>
      <c r="F13" s="3" t="s">
        <v>21916</v>
      </c>
      <c r="G13" s="3" t="s">
        <v>22543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22544</v>
      </c>
      <c r="D14" s="3" t="s">
        <v>1038</v>
      </c>
      <c r="E14" s="7"/>
      <c r="F14" s="3" t="s">
        <v>22545</v>
      </c>
      <c r="G14" s="3" t="s">
        <v>4317</v>
      </c>
      <c r="H14" s="3" t="s">
        <v>1098</v>
      </c>
      <c r="I14" s="7" t="s">
        <v>20983</v>
      </c>
      <c r="J14" s="3"/>
      <c r="K14" s="3"/>
    </row>
    <row r="15" spans="1:11" ht="15">
      <c r="B15" s="3" t="s">
        <v>1877</v>
      </c>
      <c r="C15" s="3" t="s">
        <v>22546</v>
      </c>
      <c r="D15" s="3" t="s">
        <v>1038</v>
      </c>
      <c r="E15" s="7"/>
      <c r="F15" s="3" t="s">
        <v>22547</v>
      </c>
      <c r="G15" s="3" t="s">
        <v>17932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22548</v>
      </c>
      <c r="D16" s="3" t="s">
        <v>1038</v>
      </c>
      <c r="E16" s="7"/>
      <c r="F16" s="3" t="s">
        <v>22549</v>
      </c>
      <c r="G16" s="3" t="s">
        <v>22550</v>
      </c>
      <c r="H16" s="3" t="s">
        <v>1098</v>
      </c>
      <c r="I16" s="7" t="s">
        <v>21044</v>
      </c>
      <c r="J16" s="3"/>
      <c r="K16" s="3"/>
    </row>
    <row r="17" spans="2:11" ht="15">
      <c r="B17" s="3" t="s">
        <v>1882</v>
      </c>
      <c r="C17" s="3" t="s">
        <v>22551</v>
      </c>
      <c r="D17" s="3" t="s">
        <v>1038</v>
      </c>
      <c r="E17" s="7"/>
      <c r="F17" s="3" t="s">
        <v>22552</v>
      </c>
      <c r="G17" s="3" t="s">
        <v>13908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22553</v>
      </c>
      <c r="D18" s="3" t="s">
        <v>1038</v>
      </c>
      <c r="E18" s="7"/>
      <c r="F18" s="3" t="s">
        <v>22554</v>
      </c>
      <c r="G18" s="3" t="s">
        <v>14451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22555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22556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22557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22558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22559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22560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22561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22562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22563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22564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22565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1"/>
  <dimension ref="A1:K4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22566</v>
      </c>
      <c r="D4" s="4" t="s">
        <v>1019</v>
      </c>
      <c r="E4" s="3" t="s">
        <v>784</v>
      </c>
    </row>
    <row r="5" spans="1:11" ht="16">
      <c r="B5" s="4" t="s">
        <v>1020</v>
      </c>
      <c r="C5" s="13" t="s">
        <v>787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785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22567</v>
      </c>
      <c r="D9" s="3" t="s">
        <v>1038</v>
      </c>
      <c r="E9" s="7"/>
      <c r="F9" s="3" t="s">
        <v>22568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22569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22570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22571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22572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22573</v>
      </c>
      <c r="D14" s="3" t="s">
        <v>1142</v>
      </c>
      <c r="E14" s="7"/>
      <c r="F14" s="3" t="s">
        <v>21776</v>
      </c>
      <c r="G14" s="3" t="s">
        <v>22574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22575</v>
      </c>
      <c r="D15" s="3" t="s">
        <v>1038</v>
      </c>
      <c r="E15" s="7"/>
      <c r="F15" s="3" t="s">
        <v>22576</v>
      </c>
      <c r="G15" s="3" t="s">
        <v>22577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22578</v>
      </c>
      <c r="D16" s="3" t="s">
        <v>1038</v>
      </c>
      <c r="E16" s="7"/>
      <c r="F16" s="3" t="s">
        <v>22579</v>
      </c>
      <c r="G16" s="3" t="s">
        <v>22580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22581</v>
      </c>
      <c r="D17" s="3" t="s">
        <v>1038</v>
      </c>
      <c r="E17" s="7"/>
      <c r="F17" s="3" t="s">
        <v>22582</v>
      </c>
      <c r="G17" s="3" t="s">
        <v>22583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22584</v>
      </c>
      <c r="D18" s="3" t="s">
        <v>1038</v>
      </c>
      <c r="E18" s="7"/>
      <c r="F18" s="3" t="s">
        <v>22545</v>
      </c>
      <c r="G18" s="3" t="s">
        <v>4589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22585</v>
      </c>
      <c r="D19" s="3" t="s">
        <v>1038</v>
      </c>
      <c r="E19" s="7"/>
      <c r="F19" s="3" t="s">
        <v>22547</v>
      </c>
      <c r="G19" s="3" t="s">
        <v>17932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22586</v>
      </c>
      <c r="D20" s="3" t="s">
        <v>1142</v>
      </c>
      <c r="E20" s="7"/>
      <c r="F20" s="3" t="s">
        <v>22587</v>
      </c>
      <c r="G20" s="3" t="s">
        <v>22588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22589</v>
      </c>
      <c r="D21" s="3" t="s">
        <v>1142</v>
      </c>
      <c r="E21" s="7"/>
      <c r="F21" s="3" t="s">
        <v>22590</v>
      </c>
      <c r="G21" s="3" t="s">
        <v>22591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22592</v>
      </c>
      <c r="D22" s="3" t="s">
        <v>1038</v>
      </c>
      <c r="E22" s="7"/>
      <c r="F22" s="3" t="s">
        <v>22593</v>
      </c>
      <c r="G22" s="3" t="s">
        <v>22594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22595</v>
      </c>
      <c r="D23" s="3" t="s">
        <v>1038</v>
      </c>
      <c r="E23" s="7"/>
      <c r="F23" s="3" t="s">
        <v>22596</v>
      </c>
      <c r="G23" s="3" t="s">
        <v>22597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22598</v>
      </c>
      <c r="D24" s="3" t="s">
        <v>1038</v>
      </c>
      <c r="E24" s="7"/>
      <c r="F24" s="3" t="s">
        <v>22599</v>
      </c>
      <c r="G24" s="3" t="s">
        <v>22600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22601</v>
      </c>
      <c r="D25" s="3" t="s">
        <v>1038</v>
      </c>
      <c r="E25" s="7"/>
      <c r="F25" s="3" t="s">
        <v>22602</v>
      </c>
      <c r="G25" s="3" t="s">
        <v>22603</v>
      </c>
      <c r="H25" s="3" t="s">
        <v>1098</v>
      </c>
      <c r="I25" s="7" t="s">
        <v>20983</v>
      </c>
      <c r="J25" s="3"/>
      <c r="K25" s="3"/>
    </row>
    <row r="26" spans="2:11" ht="15">
      <c r="B26" s="3" t="s">
        <v>1146</v>
      </c>
      <c r="C26" s="3" t="s">
        <v>22604</v>
      </c>
      <c r="D26" s="3" t="s">
        <v>1038</v>
      </c>
      <c r="E26" s="7"/>
      <c r="F26" s="3" t="s">
        <v>22605</v>
      </c>
      <c r="G26" s="3" t="s">
        <v>22606</v>
      </c>
      <c r="H26" s="3" t="s">
        <v>1098</v>
      </c>
      <c r="I26" s="7" t="s">
        <v>21139</v>
      </c>
      <c r="J26" s="3"/>
      <c r="K26" s="3"/>
    </row>
    <row r="27" spans="2:11" ht="15">
      <c r="B27" s="3" t="s">
        <v>1906</v>
      </c>
      <c r="C27" s="3" t="s">
        <v>22607</v>
      </c>
      <c r="D27" s="3" t="s">
        <v>1038</v>
      </c>
      <c r="E27" s="7"/>
      <c r="F27" s="3" t="s">
        <v>22608</v>
      </c>
      <c r="G27" s="3" t="s">
        <v>22609</v>
      </c>
      <c r="H27" s="3" t="s">
        <v>1098</v>
      </c>
      <c r="I27" s="7" t="s">
        <v>2079</v>
      </c>
      <c r="J27" s="3"/>
      <c r="K27" s="3"/>
    </row>
    <row r="28" spans="2:11" ht="15">
      <c r="B28" s="3" t="s">
        <v>1909</v>
      </c>
      <c r="C28" s="3" t="s">
        <v>22610</v>
      </c>
      <c r="D28" s="3" t="s">
        <v>1038</v>
      </c>
      <c r="E28" s="7"/>
      <c r="F28" s="3" t="s">
        <v>22611</v>
      </c>
      <c r="G28" s="3" t="s">
        <v>22612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22613</v>
      </c>
      <c r="D29" s="3" t="s">
        <v>1038</v>
      </c>
      <c r="E29" s="7"/>
      <c r="F29" s="3" t="s">
        <v>21935</v>
      </c>
      <c r="G29" s="3" t="s">
        <v>22614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22615</v>
      </c>
      <c r="D30" s="3" t="s">
        <v>1038</v>
      </c>
      <c r="E30" s="7"/>
      <c r="F30" s="3" t="s">
        <v>22616</v>
      </c>
      <c r="G30" s="3" t="s">
        <v>22617</v>
      </c>
      <c r="H30" s="3" t="s">
        <v>1098</v>
      </c>
      <c r="I30" s="7" t="s">
        <v>16703</v>
      </c>
      <c r="J30" s="3"/>
      <c r="K30" s="3"/>
    </row>
    <row r="31" spans="2:11" ht="15">
      <c r="B31" s="3" t="s">
        <v>1140</v>
      </c>
      <c r="C31" s="3" t="s">
        <v>22618</v>
      </c>
      <c r="D31" s="3" t="s">
        <v>1038</v>
      </c>
      <c r="E31" s="7"/>
      <c r="F31" s="3" t="s">
        <v>22619</v>
      </c>
      <c r="G31" s="3" t="s">
        <v>22620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22621</v>
      </c>
      <c r="D32" s="3" t="s">
        <v>1038</v>
      </c>
      <c r="E32" s="7"/>
      <c r="F32" s="3" t="s">
        <v>22622</v>
      </c>
      <c r="G32" s="3" t="s">
        <v>22623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22624</v>
      </c>
      <c r="D33" s="3" t="s">
        <v>1038</v>
      </c>
      <c r="E33" s="7"/>
      <c r="F33" s="3" t="s">
        <v>22625</v>
      </c>
      <c r="G33" s="3" t="s">
        <v>22626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22627</v>
      </c>
      <c r="D34" s="3" t="s">
        <v>1038</v>
      </c>
      <c r="E34" s="7"/>
      <c r="F34" s="3" t="s">
        <v>21186</v>
      </c>
      <c r="G34" s="3" t="s">
        <v>7634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22628</v>
      </c>
      <c r="D35" s="3" t="s">
        <v>1038</v>
      </c>
      <c r="E35" s="7"/>
      <c r="F35" s="3" t="s">
        <v>21188</v>
      </c>
      <c r="G35" s="3" t="s">
        <v>7645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22629</v>
      </c>
      <c r="D36" s="3" t="s">
        <v>1573</v>
      </c>
      <c r="E36" s="7"/>
      <c r="F36" s="3" t="s">
        <v>1615</v>
      </c>
      <c r="G36" s="3" t="s">
        <v>1768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22630</v>
      </c>
      <c r="D37" s="3" t="s">
        <v>1038</v>
      </c>
      <c r="E37" s="7"/>
      <c r="F37" s="3" t="s">
        <v>21191</v>
      </c>
      <c r="G37" s="3" t="s">
        <v>21192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22631</v>
      </c>
      <c r="D38" s="3" t="s">
        <v>1038</v>
      </c>
      <c r="E38" s="7"/>
      <c r="F38" s="3" t="s">
        <v>21194</v>
      </c>
      <c r="G38" s="3" t="s">
        <v>21195</v>
      </c>
      <c r="H38" s="3" t="s">
        <v>1098</v>
      </c>
      <c r="I38" s="7" t="s">
        <v>20983</v>
      </c>
      <c r="J38" s="3"/>
      <c r="K38" s="3"/>
    </row>
    <row r="39" spans="2:11" ht="15">
      <c r="B39" s="3" t="s">
        <v>1388</v>
      </c>
      <c r="C39" s="3" t="s">
        <v>22632</v>
      </c>
      <c r="D39" s="3" t="s">
        <v>1038</v>
      </c>
      <c r="E39" s="7"/>
      <c r="F39" s="3" t="s">
        <v>1646</v>
      </c>
      <c r="G39" s="3" t="s">
        <v>21197</v>
      </c>
      <c r="H39" s="3" t="s">
        <v>1098</v>
      </c>
      <c r="I39" s="7" t="s">
        <v>21198</v>
      </c>
      <c r="J39" s="3"/>
      <c r="K39" s="3"/>
    </row>
    <row r="40" spans="2:11" ht="15">
      <c r="B40" s="3" t="s">
        <v>1384</v>
      </c>
      <c r="C40" s="3" t="s">
        <v>22633</v>
      </c>
      <c r="D40" s="3" t="s">
        <v>1038</v>
      </c>
      <c r="E40" s="7"/>
      <c r="F40" s="3" t="s">
        <v>21200</v>
      </c>
      <c r="G40" s="3" t="s">
        <v>21201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22634</v>
      </c>
      <c r="D41" s="3" t="s">
        <v>1038</v>
      </c>
      <c r="E41" s="7"/>
      <c r="F41" s="3" t="s">
        <v>21203</v>
      </c>
      <c r="G41" s="3" t="s">
        <v>21204</v>
      </c>
      <c r="H41" s="3" t="s">
        <v>1098</v>
      </c>
      <c r="I41" s="7" t="s">
        <v>21198</v>
      </c>
      <c r="J41" s="3"/>
      <c r="K41" s="3"/>
    </row>
    <row r="42" spans="2:11" ht="15">
      <c r="B42" s="3" t="s">
        <v>1223</v>
      </c>
      <c r="C42" s="3" t="s">
        <v>22635</v>
      </c>
      <c r="D42" s="3" t="s">
        <v>1573</v>
      </c>
      <c r="E42" s="7"/>
      <c r="F42" s="3" t="s">
        <v>21206</v>
      </c>
      <c r="G42" s="3" t="s">
        <v>21207</v>
      </c>
      <c r="H42" s="3" t="s">
        <v>1098</v>
      </c>
      <c r="I42" s="7"/>
      <c r="J42" s="3"/>
      <c r="K42" s="3"/>
    </row>
    <row r="43" spans="2:11" ht="15">
      <c r="B43" s="3" t="s">
        <v>1215</v>
      </c>
      <c r="C43" s="3" t="s">
        <v>22636</v>
      </c>
      <c r="D43" s="3" t="s">
        <v>1038</v>
      </c>
      <c r="E43" s="7"/>
      <c r="F43" s="3" t="s">
        <v>21209</v>
      </c>
      <c r="G43" s="3" t="s">
        <v>21210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22637</v>
      </c>
      <c r="D44" s="3" t="s">
        <v>1038</v>
      </c>
      <c r="E44" s="7"/>
      <c r="F44" s="3" t="s">
        <v>21212</v>
      </c>
      <c r="G44" s="3" t="s">
        <v>21213</v>
      </c>
      <c r="H44" s="3" t="s">
        <v>1098</v>
      </c>
      <c r="I44" s="7" t="s">
        <v>20983</v>
      </c>
      <c r="J44" s="3"/>
      <c r="K4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2"/>
  <dimension ref="A1:K7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22638</v>
      </c>
      <c r="D4" s="4" t="s">
        <v>1019</v>
      </c>
      <c r="E4" s="3" t="s">
        <v>788</v>
      </c>
    </row>
    <row r="5" spans="1:11" ht="16">
      <c r="B5" s="4" t="s">
        <v>1020</v>
      </c>
      <c r="C5" s="13" t="s">
        <v>791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789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22639</v>
      </c>
      <c r="D9" s="3" t="s">
        <v>1038</v>
      </c>
      <c r="E9" s="7"/>
      <c r="F9" s="3" t="s">
        <v>22640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22641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22642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22643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22644</v>
      </c>
      <c r="D13" s="3" t="s">
        <v>1038</v>
      </c>
      <c r="E13" s="7"/>
      <c r="F13" s="3" t="s">
        <v>21773</v>
      </c>
      <c r="G13" s="3" t="s">
        <v>21774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22645</v>
      </c>
      <c r="D14" s="3" t="s">
        <v>1038</v>
      </c>
      <c r="E14" s="7"/>
      <c r="F14" s="3" t="s">
        <v>22646</v>
      </c>
      <c r="G14" s="3" t="s">
        <v>22647</v>
      </c>
      <c r="H14" s="3" t="s">
        <v>22648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22649</v>
      </c>
      <c r="D15" s="3" t="s">
        <v>1038</v>
      </c>
      <c r="E15" s="7"/>
      <c r="F15" s="3" t="s">
        <v>22650</v>
      </c>
      <c r="G15" s="3" t="s">
        <v>22651</v>
      </c>
      <c r="H15" s="3" t="s">
        <v>22652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22653</v>
      </c>
      <c r="D16" s="3" t="s">
        <v>1038</v>
      </c>
      <c r="E16" s="7"/>
      <c r="F16" s="3" t="s">
        <v>22654</v>
      </c>
      <c r="G16" s="3" t="s">
        <v>22655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22656</v>
      </c>
      <c r="D17" s="3" t="s">
        <v>1038</v>
      </c>
      <c r="E17" s="7"/>
      <c r="F17" s="3" t="s">
        <v>22657</v>
      </c>
      <c r="G17" s="3" t="s">
        <v>22658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22659</v>
      </c>
      <c r="D18" s="3" t="s">
        <v>1038</v>
      </c>
      <c r="E18" s="7"/>
      <c r="F18" s="3" t="s">
        <v>22660</v>
      </c>
      <c r="G18" s="3" t="s">
        <v>22661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22662</v>
      </c>
      <c r="D19" s="3" t="s">
        <v>1038</v>
      </c>
      <c r="E19" s="7"/>
      <c r="F19" s="3" t="s">
        <v>22663</v>
      </c>
      <c r="G19" s="3" t="s">
        <v>22664</v>
      </c>
      <c r="H19" s="3" t="s">
        <v>22652</v>
      </c>
      <c r="I19" s="7" t="s">
        <v>21003</v>
      </c>
      <c r="J19" s="3"/>
      <c r="K19" s="3"/>
    </row>
    <row r="20" spans="2:11" ht="15">
      <c r="B20" s="3" t="s">
        <v>1890</v>
      </c>
      <c r="C20" s="3" t="s">
        <v>22665</v>
      </c>
      <c r="D20" s="3" t="s">
        <v>1038</v>
      </c>
      <c r="E20" s="7"/>
      <c r="F20" s="3" t="s">
        <v>22666</v>
      </c>
      <c r="G20" s="3" t="s">
        <v>22667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22668</v>
      </c>
      <c r="D21" s="3" t="s">
        <v>1038</v>
      </c>
      <c r="E21" s="7"/>
      <c r="F21" s="3" t="s">
        <v>22669</v>
      </c>
      <c r="G21" s="3" t="s">
        <v>22670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22671</v>
      </c>
      <c r="D22" s="3" t="s">
        <v>1038</v>
      </c>
      <c r="E22" s="7"/>
      <c r="F22" s="3" t="s">
        <v>22672</v>
      </c>
      <c r="G22" s="3" t="s">
        <v>22673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22674</v>
      </c>
      <c r="D23" s="3" t="s">
        <v>1038</v>
      </c>
      <c r="E23" s="7"/>
      <c r="F23" s="3" t="s">
        <v>22675</v>
      </c>
      <c r="G23" s="3" t="s">
        <v>22676</v>
      </c>
      <c r="H23" s="3" t="s">
        <v>22652</v>
      </c>
      <c r="I23" s="7" t="s">
        <v>21003</v>
      </c>
      <c r="J23" s="3"/>
      <c r="K23" s="3"/>
    </row>
    <row r="24" spans="2:11" ht="15">
      <c r="B24" s="3" t="s">
        <v>1899</v>
      </c>
      <c r="C24" s="3" t="s">
        <v>22677</v>
      </c>
      <c r="D24" s="3" t="s">
        <v>1038</v>
      </c>
      <c r="E24" s="7"/>
      <c r="F24" s="3" t="s">
        <v>22678</v>
      </c>
      <c r="G24" s="3" t="s">
        <v>22679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22680</v>
      </c>
      <c r="D25" s="3" t="s">
        <v>1038</v>
      </c>
      <c r="E25" s="7"/>
      <c r="F25" s="3" t="s">
        <v>22681</v>
      </c>
      <c r="G25" s="3" t="s">
        <v>22682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22683</v>
      </c>
      <c r="D26" s="3" t="s">
        <v>1038</v>
      </c>
      <c r="E26" s="7"/>
      <c r="F26" s="3" t="s">
        <v>22684</v>
      </c>
      <c r="G26" s="3" t="s">
        <v>22685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22686</v>
      </c>
      <c r="D27" s="3" t="s">
        <v>1038</v>
      </c>
      <c r="E27" s="7"/>
      <c r="F27" s="3" t="s">
        <v>22687</v>
      </c>
      <c r="G27" s="3" t="s">
        <v>22688</v>
      </c>
      <c r="H27" s="3" t="s">
        <v>22652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22689</v>
      </c>
      <c r="D28" s="3" t="s">
        <v>1038</v>
      </c>
      <c r="E28" s="7"/>
      <c r="F28" s="3" t="s">
        <v>22690</v>
      </c>
      <c r="G28" s="3" t="s">
        <v>22691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22692</v>
      </c>
      <c r="D29" s="3" t="s">
        <v>1038</v>
      </c>
      <c r="E29" s="7"/>
      <c r="F29" s="3" t="s">
        <v>22693</v>
      </c>
      <c r="G29" s="3" t="s">
        <v>22694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22695</v>
      </c>
      <c r="D30" s="3" t="s">
        <v>1038</v>
      </c>
      <c r="E30" s="7"/>
      <c r="F30" s="3" t="s">
        <v>22696</v>
      </c>
      <c r="G30" s="3" t="s">
        <v>22697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22698</v>
      </c>
      <c r="D31" s="3" t="s">
        <v>1038</v>
      </c>
      <c r="E31" s="7"/>
      <c r="F31" s="3" t="s">
        <v>22699</v>
      </c>
      <c r="G31" s="3" t="s">
        <v>22700</v>
      </c>
      <c r="H31" s="3" t="s">
        <v>22652</v>
      </c>
      <c r="I31" s="7" t="s">
        <v>21003</v>
      </c>
      <c r="J31" s="3"/>
      <c r="K31" s="3"/>
    </row>
    <row r="32" spans="2:11" ht="15">
      <c r="B32" s="3" t="s">
        <v>1169</v>
      </c>
      <c r="C32" s="3" t="s">
        <v>22701</v>
      </c>
      <c r="D32" s="3" t="s">
        <v>1038</v>
      </c>
      <c r="E32" s="7"/>
      <c r="F32" s="3" t="s">
        <v>22702</v>
      </c>
      <c r="G32" s="3" t="s">
        <v>22703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22704</v>
      </c>
      <c r="D33" s="3" t="s">
        <v>1038</v>
      </c>
      <c r="E33" s="7"/>
      <c r="F33" s="3" t="s">
        <v>22705</v>
      </c>
      <c r="G33" s="3" t="s">
        <v>22706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22707</v>
      </c>
      <c r="D34" s="3" t="s">
        <v>1038</v>
      </c>
      <c r="E34" s="7"/>
      <c r="F34" s="3" t="s">
        <v>22708</v>
      </c>
      <c r="G34" s="3" t="s">
        <v>22709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22710</v>
      </c>
      <c r="D35" s="3" t="s">
        <v>1038</v>
      </c>
      <c r="E35" s="7"/>
      <c r="F35" s="3" t="s">
        <v>22711</v>
      </c>
      <c r="G35" s="3" t="s">
        <v>22712</v>
      </c>
      <c r="H35" s="3" t="s">
        <v>22652</v>
      </c>
      <c r="I35" s="7" t="s">
        <v>21003</v>
      </c>
      <c r="J35" s="3"/>
      <c r="K35" s="3"/>
    </row>
    <row r="36" spans="2:11" ht="15">
      <c r="B36" s="3" t="s">
        <v>1681</v>
      </c>
      <c r="C36" s="3" t="s">
        <v>22713</v>
      </c>
      <c r="D36" s="3" t="s">
        <v>1038</v>
      </c>
      <c r="E36" s="7"/>
      <c r="F36" s="3" t="s">
        <v>22714</v>
      </c>
      <c r="G36" s="3" t="s">
        <v>22715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22716</v>
      </c>
      <c r="D37" s="3" t="s">
        <v>1038</v>
      </c>
      <c r="E37" s="7"/>
      <c r="F37" s="3" t="s">
        <v>22717</v>
      </c>
      <c r="G37" s="3" t="s">
        <v>22718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22719</v>
      </c>
      <c r="D38" s="3" t="s">
        <v>1038</v>
      </c>
      <c r="E38" s="7"/>
      <c r="F38" s="3" t="s">
        <v>22720</v>
      </c>
      <c r="G38" s="3" t="s">
        <v>22721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22722</v>
      </c>
      <c r="D39" s="3" t="s">
        <v>1038</v>
      </c>
      <c r="E39" s="7"/>
      <c r="F39" s="3" t="s">
        <v>22723</v>
      </c>
      <c r="G39" s="3" t="s">
        <v>22724</v>
      </c>
      <c r="H39" s="3" t="s">
        <v>22652</v>
      </c>
      <c r="I39" s="7" t="s">
        <v>21003</v>
      </c>
      <c r="J39" s="3"/>
      <c r="K39" s="3"/>
    </row>
    <row r="40" spans="2:11" ht="15">
      <c r="B40" s="3" t="s">
        <v>1384</v>
      </c>
      <c r="C40" s="3" t="s">
        <v>22725</v>
      </c>
      <c r="D40" s="3" t="s">
        <v>1038</v>
      </c>
      <c r="E40" s="7"/>
      <c r="F40" s="3" t="s">
        <v>22726</v>
      </c>
      <c r="G40" s="3" t="s">
        <v>22727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22728</v>
      </c>
      <c r="D41" s="3" t="s">
        <v>1038</v>
      </c>
      <c r="E41" s="7"/>
      <c r="F41" s="3" t="s">
        <v>22729</v>
      </c>
      <c r="G41" s="3" t="s">
        <v>22730</v>
      </c>
      <c r="H41" s="3" t="s">
        <v>1098</v>
      </c>
      <c r="I41" s="7" t="s">
        <v>20968</v>
      </c>
      <c r="J41" s="3"/>
      <c r="K41" s="3"/>
    </row>
    <row r="42" spans="2:11" ht="15">
      <c r="B42" s="3" t="s">
        <v>1223</v>
      </c>
      <c r="C42" s="3" t="s">
        <v>22731</v>
      </c>
      <c r="D42" s="3" t="s">
        <v>1038</v>
      </c>
      <c r="E42" s="7"/>
      <c r="F42" s="3" t="s">
        <v>22732</v>
      </c>
      <c r="G42" s="3" t="s">
        <v>22733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22734</v>
      </c>
      <c r="D43" s="3" t="s">
        <v>1038</v>
      </c>
      <c r="E43" s="7"/>
      <c r="F43" s="3" t="s">
        <v>22735</v>
      </c>
      <c r="G43" s="3" t="s">
        <v>22736</v>
      </c>
      <c r="H43" s="3" t="s">
        <v>22652</v>
      </c>
      <c r="I43" s="7" t="s">
        <v>21003</v>
      </c>
      <c r="J43" s="3"/>
      <c r="K43" s="3"/>
    </row>
    <row r="44" spans="2:11" ht="15">
      <c r="B44" s="3" t="s">
        <v>1219</v>
      </c>
      <c r="C44" s="3" t="s">
        <v>22737</v>
      </c>
      <c r="D44" s="3" t="s">
        <v>1038</v>
      </c>
      <c r="E44" s="7"/>
      <c r="F44" s="3" t="s">
        <v>22738</v>
      </c>
      <c r="G44" s="3" t="s">
        <v>22739</v>
      </c>
      <c r="H44" s="3" t="s">
        <v>1098</v>
      </c>
      <c r="I44" s="7" t="s">
        <v>20968</v>
      </c>
      <c r="J44" s="3"/>
      <c r="K44" s="3"/>
    </row>
    <row r="45" spans="2:11" ht="15">
      <c r="B45" s="3" t="s">
        <v>1227</v>
      </c>
      <c r="C45" s="3" t="s">
        <v>22740</v>
      </c>
      <c r="D45" s="3" t="s">
        <v>1038</v>
      </c>
      <c r="E45" s="7"/>
      <c r="F45" s="3" t="s">
        <v>22741</v>
      </c>
      <c r="G45" s="3" t="s">
        <v>22742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22743</v>
      </c>
      <c r="D46" s="3" t="s">
        <v>1038</v>
      </c>
      <c r="E46" s="7"/>
      <c r="F46" s="3" t="s">
        <v>22744</v>
      </c>
      <c r="G46" s="3" t="s">
        <v>22745</v>
      </c>
      <c r="H46" s="3" t="s">
        <v>1098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22746</v>
      </c>
      <c r="D47" s="3" t="s">
        <v>1038</v>
      </c>
      <c r="E47" s="7"/>
      <c r="F47" s="3" t="s">
        <v>22747</v>
      </c>
      <c r="G47" s="3" t="s">
        <v>22748</v>
      </c>
      <c r="H47" s="3" t="s">
        <v>22652</v>
      </c>
      <c r="I47" s="7" t="s">
        <v>21003</v>
      </c>
      <c r="J47" s="3"/>
      <c r="K47" s="3"/>
    </row>
    <row r="48" spans="2:11" ht="15">
      <c r="B48" s="3" t="s">
        <v>1187</v>
      </c>
      <c r="C48" s="3" t="s">
        <v>22749</v>
      </c>
      <c r="D48" s="3" t="s">
        <v>1038</v>
      </c>
      <c r="E48" s="7"/>
      <c r="F48" s="3" t="s">
        <v>22750</v>
      </c>
      <c r="G48" s="3" t="s">
        <v>22751</v>
      </c>
      <c r="H48" s="3" t="s">
        <v>1098</v>
      </c>
      <c r="I48" s="7" t="s">
        <v>20968</v>
      </c>
      <c r="J48" s="3"/>
      <c r="K48" s="3"/>
    </row>
    <row r="49" spans="2:11" ht="15">
      <c r="B49" s="3" t="s">
        <v>1416</v>
      </c>
      <c r="C49" s="3" t="s">
        <v>22752</v>
      </c>
      <c r="D49" s="3" t="s">
        <v>1038</v>
      </c>
      <c r="E49" s="7"/>
      <c r="F49" s="3" t="s">
        <v>22753</v>
      </c>
      <c r="G49" s="3" t="s">
        <v>22754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22755</v>
      </c>
      <c r="D50" s="3" t="s">
        <v>1038</v>
      </c>
      <c r="E50" s="7"/>
      <c r="F50" s="3" t="s">
        <v>22756</v>
      </c>
      <c r="G50" s="3" t="s">
        <v>22757</v>
      </c>
      <c r="H50" s="3" t="s">
        <v>22758</v>
      </c>
      <c r="I50" s="7" t="s">
        <v>21198</v>
      </c>
      <c r="J50" s="3"/>
      <c r="K50" s="3"/>
    </row>
    <row r="51" spans="2:11" ht="15">
      <c r="B51" s="3" t="s">
        <v>1424</v>
      </c>
      <c r="C51" s="3" t="s">
        <v>22759</v>
      </c>
      <c r="D51" s="3" t="s">
        <v>1038</v>
      </c>
      <c r="E51" s="7"/>
      <c r="F51" s="3" t="s">
        <v>22760</v>
      </c>
      <c r="G51" s="3" t="s">
        <v>22761</v>
      </c>
      <c r="H51" s="3" t="s">
        <v>1098</v>
      </c>
      <c r="I51" s="7" t="s">
        <v>21198</v>
      </c>
      <c r="J51" s="3"/>
      <c r="K51" s="3"/>
    </row>
    <row r="52" spans="2:11" ht="15">
      <c r="B52" s="3" t="s">
        <v>1428</v>
      </c>
      <c r="C52" s="3" t="s">
        <v>22762</v>
      </c>
      <c r="D52" s="3" t="s">
        <v>1038</v>
      </c>
      <c r="E52" s="7"/>
      <c r="F52" s="3" t="s">
        <v>22763</v>
      </c>
      <c r="G52" s="3" t="s">
        <v>22764</v>
      </c>
      <c r="H52" s="3" t="s">
        <v>1098</v>
      </c>
      <c r="I52" s="7" t="s">
        <v>21198</v>
      </c>
      <c r="J52" s="3"/>
      <c r="K52" s="3"/>
    </row>
    <row r="53" spans="2:11" ht="15">
      <c r="B53" s="3" t="s">
        <v>1420</v>
      </c>
      <c r="C53" s="3" t="s">
        <v>22765</v>
      </c>
      <c r="D53" s="3" t="s">
        <v>1038</v>
      </c>
      <c r="E53" s="7"/>
      <c r="F53" s="3" t="s">
        <v>22766</v>
      </c>
      <c r="G53" s="3" t="s">
        <v>22767</v>
      </c>
      <c r="H53" s="3" t="s">
        <v>1098</v>
      </c>
      <c r="I53" s="7" t="s">
        <v>21198</v>
      </c>
      <c r="J53" s="3"/>
      <c r="K53" s="3"/>
    </row>
    <row r="54" spans="2:11" ht="15">
      <c r="B54" s="3" t="s">
        <v>1571</v>
      </c>
      <c r="C54" s="3" t="s">
        <v>22768</v>
      </c>
      <c r="D54" s="3" t="s">
        <v>1038</v>
      </c>
      <c r="E54" s="7"/>
      <c r="F54" s="3" t="s">
        <v>22769</v>
      </c>
      <c r="G54" s="3" t="s">
        <v>22770</v>
      </c>
      <c r="H54" s="3" t="s">
        <v>1098</v>
      </c>
      <c r="I54" s="7" t="s">
        <v>21198</v>
      </c>
      <c r="J54" s="3"/>
      <c r="K54" s="3"/>
    </row>
    <row r="55" spans="2:11" ht="15">
      <c r="B55" s="3" t="s">
        <v>1765</v>
      </c>
      <c r="C55" s="3" t="s">
        <v>22771</v>
      </c>
      <c r="D55" s="3" t="s">
        <v>1038</v>
      </c>
      <c r="E55" s="7"/>
      <c r="F55" s="3" t="s">
        <v>22772</v>
      </c>
      <c r="G55" s="3" t="s">
        <v>22773</v>
      </c>
      <c r="H55" s="3" t="s">
        <v>1098</v>
      </c>
      <c r="I55" s="7" t="s">
        <v>21198</v>
      </c>
      <c r="J55" s="3"/>
      <c r="K55" s="3"/>
    </row>
    <row r="56" spans="2:11" ht="15">
      <c r="B56" s="3" t="s">
        <v>1920</v>
      </c>
      <c r="C56" s="3" t="s">
        <v>22774</v>
      </c>
      <c r="D56" s="3" t="s">
        <v>1038</v>
      </c>
      <c r="E56" s="7"/>
      <c r="F56" s="3" t="s">
        <v>22775</v>
      </c>
      <c r="G56" s="3" t="s">
        <v>22776</v>
      </c>
      <c r="H56" s="3" t="s">
        <v>1098</v>
      </c>
      <c r="I56" s="7" t="s">
        <v>21198</v>
      </c>
      <c r="J56" s="3"/>
      <c r="K56" s="3"/>
    </row>
    <row r="57" spans="2:11" ht="15">
      <c r="B57" s="3" t="s">
        <v>1924</v>
      </c>
      <c r="C57" s="3" t="s">
        <v>22777</v>
      </c>
      <c r="D57" s="3" t="s">
        <v>1038</v>
      </c>
      <c r="E57" s="7"/>
      <c r="F57" s="3" t="s">
        <v>22778</v>
      </c>
      <c r="G57" s="3" t="s">
        <v>22779</v>
      </c>
      <c r="H57" s="3" t="s">
        <v>1098</v>
      </c>
      <c r="I57" s="7" t="s">
        <v>21198</v>
      </c>
      <c r="J57" s="3"/>
      <c r="K57" s="3"/>
    </row>
    <row r="58" spans="2:11" ht="15">
      <c r="B58" s="3" t="s">
        <v>1928</v>
      </c>
      <c r="C58" s="3" t="s">
        <v>22780</v>
      </c>
      <c r="D58" s="3" t="s">
        <v>1038</v>
      </c>
      <c r="E58" s="7"/>
      <c r="F58" s="3" t="s">
        <v>22781</v>
      </c>
      <c r="G58" s="3" t="s">
        <v>22782</v>
      </c>
      <c r="H58" s="3" t="s">
        <v>1098</v>
      </c>
      <c r="I58" s="7" t="s">
        <v>21198</v>
      </c>
      <c r="J58" s="3"/>
      <c r="K58" s="3"/>
    </row>
    <row r="59" spans="2:11" ht="15">
      <c r="B59" s="3" t="s">
        <v>1931</v>
      </c>
      <c r="C59" s="3" t="s">
        <v>22783</v>
      </c>
      <c r="D59" s="3" t="s">
        <v>1038</v>
      </c>
      <c r="E59" s="7"/>
      <c r="F59" s="3" t="s">
        <v>22784</v>
      </c>
      <c r="G59" s="3" t="s">
        <v>22785</v>
      </c>
      <c r="H59" s="3" t="s">
        <v>1098</v>
      </c>
      <c r="I59" s="7" t="s">
        <v>21003</v>
      </c>
      <c r="J59" s="3"/>
      <c r="K59" s="3"/>
    </row>
    <row r="60" spans="2:11" ht="15">
      <c r="B60" s="3" t="s">
        <v>1934</v>
      </c>
      <c r="C60" s="3" t="s">
        <v>22786</v>
      </c>
      <c r="D60" s="3" t="s">
        <v>1038</v>
      </c>
      <c r="E60" s="7"/>
      <c r="F60" s="3" t="s">
        <v>22787</v>
      </c>
      <c r="G60" s="3" t="s">
        <v>22788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22789</v>
      </c>
      <c r="D61" s="3" t="s">
        <v>1038</v>
      </c>
      <c r="E61" s="7"/>
      <c r="F61" s="3" t="s">
        <v>22790</v>
      </c>
      <c r="G61" s="3" t="s">
        <v>22791</v>
      </c>
      <c r="H61" s="3" t="s">
        <v>1098</v>
      </c>
      <c r="I61" s="7" t="s">
        <v>22792</v>
      </c>
      <c r="J61" s="3"/>
      <c r="K61" s="3"/>
    </row>
    <row r="62" spans="2:11" ht="15">
      <c r="B62" s="3" t="s">
        <v>1942</v>
      </c>
      <c r="C62" s="3" t="s">
        <v>22793</v>
      </c>
      <c r="D62" s="3" t="s">
        <v>1038</v>
      </c>
      <c r="E62" s="7"/>
      <c r="F62" s="3" t="s">
        <v>22794</v>
      </c>
      <c r="G62" s="3" t="s">
        <v>4653</v>
      </c>
      <c r="H62" s="3" t="s">
        <v>1098</v>
      </c>
      <c r="I62" s="7" t="s">
        <v>22792</v>
      </c>
      <c r="J62" s="3"/>
      <c r="K62" s="3"/>
    </row>
    <row r="63" spans="2:11" ht="15">
      <c r="B63" s="3" t="s">
        <v>1495</v>
      </c>
      <c r="C63" s="3" t="s">
        <v>22795</v>
      </c>
      <c r="D63" s="3" t="s">
        <v>1038</v>
      </c>
      <c r="E63" s="7"/>
      <c r="F63" s="3" t="s">
        <v>21186</v>
      </c>
      <c r="G63" s="3" t="s">
        <v>7634</v>
      </c>
      <c r="H63" s="3" t="s">
        <v>1098</v>
      </c>
      <c r="I63" s="7" t="s">
        <v>20968</v>
      </c>
      <c r="J63" s="3"/>
      <c r="K63" s="3"/>
    </row>
    <row r="64" spans="2:11" ht="15">
      <c r="B64" s="3" t="s">
        <v>1481</v>
      </c>
      <c r="C64" s="3" t="s">
        <v>22796</v>
      </c>
      <c r="D64" s="3" t="s">
        <v>1038</v>
      </c>
      <c r="E64" s="7"/>
      <c r="F64" s="3" t="s">
        <v>21188</v>
      </c>
      <c r="G64" s="3" t="s">
        <v>7645</v>
      </c>
      <c r="H64" s="3" t="s">
        <v>1098</v>
      </c>
      <c r="I64" s="7" t="s">
        <v>20983</v>
      </c>
      <c r="J64" s="3"/>
      <c r="K64" s="3"/>
    </row>
    <row r="65" spans="2:11" ht="15">
      <c r="B65" s="3" t="s">
        <v>1347</v>
      </c>
      <c r="C65" s="3" t="s">
        <v>22797</v>
      </c>
      <c r="D65" s="3" t="s">
        <v>1573</v>
      </c>
      <c r="E65" s="7"/>
      <c r="F65" s="3" t="s">
        <v>1615</v>
      </c>
      <c r="G65" s="3" t="s">
        <v>1768</v>
      </c>
      <c r="H65" s="3" t="s">
        <v>1098</v>
      </c>
      <c r="I65" s="7"/>
      <c r="J65" s="3"/>
      <c r="K65" s="3"/>
    </row>
    <row r="66" spans="2:11" ht="15">
      <c r="B66" s="3" t="s">
        <v>1375</v>
      </c>
      <c r="C66" s="3" t="s">
        <v>22798</v>
      </c>
      <c r="D66" s="3" t="s">
        <v>1038</v>
      </c>
      <c r="E66" s="7"/>
      <c r="F66" s="3" t="s">
        <v>21191</v>
      </c>
      <c r="G66" s="3" t="s">
        <v>21192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22799</v>
      </c>
      <c r="D67" s="3" t="s">
        <v>1038</v>
      </c>
      <c r="E67" s="7"/>
      <c r="F67" s="3" t="s">
        <v>21194</v>
      </c>
      <c r="G67" s="3" t="s">
        <v>21195</v>
      </c>
      <c r="H67" s="3" t="s">
        <v>1098</v>
      </c>
      <c r="I67" s="7" t="s">
        <v>20983</v>
      </c>
      <c r="J67" s="3"/>
      <c r="K67" s="3"/>
    </row>
    <row r="68" spans="2:11" ht="15">
      <c r="B68" s="3" t="s">
        <v>1182</v>
      </c>
      <c r="C68" s="3" t="s">
        <v>22800</v>
      </c>
      <c r="D68" s="3" t="s">
        <v>1038</v>
      </c>
      <c r="E68" s="7"/>
      <c r="F68" s="3" t="s">
        <v>1646</v>
      </c>
      <c r="G68" s="3" t="s">
        <v>21197</v>
      </c>
      <c r="H68" s="3" t="s">
        <v>1098</v>
      </c>
      <c r="I68" s="7" t="s">
        <v>21198</v>
      </c>
      <c r="J68" s="3"/>
      <c r="K68" s="3"/>
    </row>
    <row r="69" spans="2:11" ht="15">
      <c r="B69" s="3" t="s">
        <v>1592</v>
      </c>
      <c r="C69" s="3" t="s">
        <v>22801</v>
      </c>
      <c r="D69" s="3" t="s">
        <v>1038</v>
      </c>
      <c r="E69" s="7"/>
      <c r="F69" s="3" t="s">
        <v>21200</v>
      </c>
      <c r="G69" s="3" t="s">
        <v>21201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22802</v>
      </c>
      <c r="D70" s="3" t="s">
        <v>1038</v>
      </c>
      <c r="E70" s="7"/>
      <c r="F70" s="3" t="s">
        <v>21203</v>
      </c>
      <c r="G70" s="3" t="s">
        <v>21204</v>
      </c>
      <c r="H70" s="3" t="s">
        <v>1098</v>
      </c>
      <c r="I70" s="7" t="s">
        <v>21198</v>
      </c>
      <c r="J70" s="3"/>
      <c r="K70" s="3"/>
    </row>
    <row r="71" spans="2:11" ht="15">
      <c r="B71" s="3" t="s">
        <v>1676</v>
      </c>
      <c r="C71" s="3" t="s">
        <v>22803</v>
      </c>
      <c r="D71" s="3" t="s">
        <v>1573</v>
      </c>
      <c r="E71" s="7"/>
      <c r="F71" s="3" t="s">
        <v>21206</v>
      </c>
      <c r="G71" s="3" t="s">
        <v>21207</v>
      </c>
      <c r="H71" s="3" t="s">
        <v>1098</v>
      </c>
      <c r="I71" s="7"/>
      <c r="J71" s="3"/>
      <c r="K71" s="3"/>
    </row>
    <row r="72" spans="2:11" ht="15">
      <c r="B72" s="3" t="s">
        <v>1362</v>
      </c>
      <c r="C72" s="3" t="s">
        <v>22804</v>
      </c>
      <c r="D72" s="3" t="s">
        <v>1038</v>
      </c>
      <c r="E72" s="7"/>
      <c r="F72" s="3" t="s">
        <v>21209</v>
      </c>
      <c r="G72" s="3" t="s">
        <v>21210</v>
      </c>
      <c r="H72" s="3" t="s">
        <v>1098</v>
      </c>
      <c r="I72" s="7" t="s">
        <v>20968</v>
      </c>
      <c r="J72" s="3"/>
      <c r="K72" s="3"/>
    </row>
    <row r="73" spans="2:11" ht="15">
      <c r="B73" s="3" t="s">
        <v>1126</v>
      </c>
      <c r="C73" s="3" t="s">
        <v>22805</v>
      </c>
      <c r="D73" s="3" t="s">
        <v>1038</v>
      </c>
      <c r="E73" s="7"/>
      <c r="F73" s="3" t="s">
        <v>21212</v>
      </c>
      <c r="G73" s="3" t="s">
        <v>21213</v>
      </c>
      <c r="H73" s="3" t="s">
        <v>1098</v>
      </c>
      <c r="I73" s="7" t="s">
        <v>20983</v>
      </c>
      <c r="J73" s="3"/>
      <c r="K7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3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22806</v>
      </c>
      <c r="D4" s="4" t="s">
        <v>1019</v>
      </c>
      <c r="E4" s="3" t="s">
        <v>792</v>
      </c>
    </row>
    <row r="5" spans="1:11" ht="16">
      <c r="B5" s="4" t="s">
        <v>1020</v>
      </c>
      <c r="C5" s="13" t="s">
        <v>795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793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22807</v>
      </c>
      <c r="D9" s="3" t="s">
        <v>1038</v>
      </c>
      <c r="E9" s="7"/>
      <c r="F9" s="3" t="s">
        <v>22808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22809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22810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22811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22812</v>
      </c>
      <c r="D13" s="3" t="s">
        <v>1038</v>
      </c>
      <c r="E13" s="7"/>
      <c r="F13" s="3" t="s">
        <v>22813</v>
      </c>
      <c r="G13" s="3" t="s">
        <v>22814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22815</v>
      </c>
      <c r="D14" s="3" t="s">
        <v>1038</v>
      </c>
      <c r="E14" s="7"/>
      <c r="F14" s="3" t="s">
        <v>22816</v>
      </c>
      <c r="G14" s="3" t="s">
        <v>22817</v>
      </c>
      <c r="H14" s="3" t="s">
        <v>1098</v>
      </c>
      <c r="I14" s="7" t="s">
        <v>1145</v>
      </c>
      <c r="J14" s="3"/>
      <c r="K14" s="3"/>
    </row>
    <row r="15" spans="1:11" ht="15">
      <c r="B15" s="3" t="s">
        <v>1877</v>
      </c>
      <c r="C15" s="3" t="s">
        <v>22818</v>
      </c>
      <c r="D15" s="3" t="s">
        <v>1038</v>
      </c>
      <c r="E15" s="7"/>
      <c r="F15" s="3" t="s">
        <v>22819</v>
      </c>
      <c r="G15" s="3" t="s">
        <v>22820</v>
      </c>
      <c r="H15" s="3" t="s">
        <v>1098</v>
      </c>
      <c r="I15" s="7" t="s">
        <v>1145</v>
      </c>
      <c r="J15" s="3"/>
      <c r="K15" s="3"/>
    </row>
    <row r="16" spans="1:11" ht="15">
      <c r="B16" s="3" t="s">
        <v>1161</v>
      </c>
      <c r="C16" s="3" t="s">
        <v>22821</v>
      </c>
      <c r="D16" s="3" t="s">
        <v>1038</v>
      </c>
      <c r="E16" s="7"/>
      <c r="F16" s="3" t="s">
        <v>22822</v>
      </c>
      <c r="G16" s="3" t="s">
        <v>22823</v>
      </c>
      <c r="H16" s="3" t="s">
        <v>1098</v>
      </c>
      <c r="I16" s="7" t="s">
        <v>1145</v>
      </c>
      <c r="J16" s="3"/>
      <c r="K16" s="3"/>
    </row>
    <row r="17" spans="2:11" ht="15">
      <c r="B17" s="3" t="s">
        <v>1882</v>
      </c>
      <c r="C17" s="3" t="s">
        <v>22824</v>
      </c>
      <c r="D17" s="3" t="s">
        <v>1038</v>
      </c>
      <c r="E17" s="7"/>
      <c r="F17" s="3" t="s">
        <v>22825</v>
      </c>
      <c r="G17" s="3" t="s">
        <v>22826</v>
      </c>
      <c r="H17" s="3" t="s">
        <v>1098</v>
      </c>
      <c r="I17" s="7" t="s">
        <v>1145</v>
      </c>
      <c r="J17" s="3"/>
      <c r="K17" s="3"/>
    </row>
    <row r="18" spans="2:11" ht="15">
      <c r="B18" s="3" t="s">
        <v>1582</v>
      </c>
      <c r="C18" s="3" t="s">
        <v>22827</v>
      </c>
      <c r="D18" s="3" t="s">
        <v>1038</v>
      </c>
      <c r="E18" s="7"/>
      <c r="F18" s="3" t="s">
        <v>22828</v>
      </c>
      <c r="G18" s="3" t="s">
        <v>22829</v>
      </c>
      <c r="H18" s="3" t="s">
        <v>1098</v>
      </c>
      <c r="I18" s="7" t="s">
        <v>1145</v>
      </c>
      <c r="J18" s="3"/>
      <c r="K18" s="3"/>
    </row>
    <row r="19" spans="2:11" ht="15">
      <c r="B19" s="3" t="s">
        <v>1886</v>
      </c>
      <c r="C19" s="3" t="s">
        <v>22830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22831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22832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22833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22834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22835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22836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22837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22838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22839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22840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94"/>
  <dimension ref="A1:K28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22841</v>
      </c>
      <c r="D4" s="4" t="s">
        <v>1019</v>
      </c>
      <c r="E4" s="3" t="s">
        <v>796</v>
      </c>
    </row>
    <row r="5" spans="1:11" ht="16">
      <c r="B5" s="4" t="s">
        <v>1020</v>
      </c>
      <c r="C5" s="13" t="s">
        <v>799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797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22842</v>
      </c>
      <c r="D9" s="3" t="s">
        <v>1038</v>
      </c>
      <c r="E9" s="7"/>
      <c r="F9" s="3" t="s">
        <v>22843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22844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22845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22846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22847</v>
      </c>
      <c r="D13" s="3" t="s">
        <v>1038</v>
      </c>
      <c r="E13" s="7"/>
      <c r="F13" s="3" t="s">
        <v>22813</v>
      </c>
      <c r="G13" s="3" t="s">
        <v>22814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22848</v>
      </c>
      <c r="D14" s="3" t="s">
        <v>1142</v>
      </c>
      <c r="E14" s="7"/>
      <c r="F14" s="3" t="s">
        <v>22352</v>
      </c>
      <c r="G14" s="3" t="s">
        <v>22353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22849</v>
      </c>
      <c r="D15" s="3" t="s">
        <v>1038</v>
      </c>
      <c r="E15" s="7"/>
      <c r="F15" s="3" t="s">
        <v>1863</v>
      </c>
      <c r="G15" s="3" t="s">
        <v>21125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22850</v>
      </c>
      <c r="D16" s="3" t="s">
        <v>1038</v>
      </c>
      <c r="E16" s="7"/>
      <c r="F16" s="3" t="s">
        <v>1869</v>
      </c>
      <c r="G16" s="3" t="s">
        <v>22851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22852</v>
      </c>
      <c r="D17" s="3" t="s">
        <v>1038</v>
      </c>
      <c r="E17" s="7"/>
      <c r="F17" s="3" t="s">
        <v>22853</v>
      </c>
      <c r="G17" s="3" t="s">
        <v>22854</v>
      </c>
      <c r="H17" s="3" t="s">
        <v>22855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22856</v>
      </c>
      <c r="D18" s="3" t="s">
        <v>1038</v>
      </c>
      <c r="E18" s="7"/>
      <c r="F18" s="3" t="s">
        <v>22857</v>
      </c>
      <c r="G18" s="3" t="s">
        <v>22858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22859</v>
      </c>
      <c r="D19" s="3" t="s">
        <v>1038</v>
      </c>
      <c r="E19" s="7"/>
      <c r="F19" s="3" t="s">
        <v>21933</v>
      </c>
      <c r="G19" s="3" t="s">
        <v>17200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22860</v>
      </c>
      <c r="D20" s="3" t="s">
        <v>1038</v>
      </c>
      <c r="E20" s="7"/>
      <c r="F20" s="3" t="s">
        <v>21938</v>
      </c>
      <c r="G20" s="3" t="s">
        <v>21939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22861</v>
      </c>
      <c r="D21" s="3" t="s">
        <v>1038</v>
      </c>
      <c r="E21" s="7"/>
      <c r="F21" s="3" t="s">
        <v>22862</v>
      </c>
      <c r="G21" s="3" t="s">
        <v>22863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22864</v>
      </c>
      <c r="D22" s="3" t="s">
        <v>1038</v>
      </c>
      <c r="E22" s="7"/>
      <c r="F22" s="3" t="s">
        <v>22865</v>
      </c>
      <c r="G22" s="3" t="s">
        <v>22866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22867</v>
      </c>
      <c r="D23" s="3" t="s">
        <v>1038</v>
      </c>
      <c r="E23" s="7"/>
      <c r="F23" s="3" t="s">
        <v>22868</v>
      </c>
      <c r="G23" s="3" t="s">
        <v>22869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22870</v>
      </c>
      <c r="D24" s="3" t="s">
        <v>1038</v>
      </c>
      <c r="E24" s="7"/>
      <c r="F24" s="3" t="s">
        <v>22871</v>
      </c>
      <c r="G24" s="3" t="s">
        <v>22872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22873</v>
      </c>
      <c r="D25" s="3" t="s">
        <v>1038</v>
      </c>
      <c r="E25" s="7"/>
      <c r="F25" s="3" t="s">
        <v>22874</v>
      </c>
      <c r="G25" s="3" t="s">
        <v>22875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22876</v>
      </c>
      <c r="D26" s="3" t="s">
        <v>1038</v>
      </c>
      <c r="E26" s="7"/>
      <c r="F26" s="3" t="s">
        <v>22611</v>
      </c>
      <c r="G26" s="3" t="s">
        <v>22877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22878</v>
      </c>
      <c r="D27" s="3" t="s">
        <v>1038</v>
      </c>
      <c r="E27" s="7"/>
      <c r="F27" s="3" t="s">
        <v>21935</v>
      </c>
      <c r="G27" s="3" t="s">
        <v>21936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22879</v>
      </c>
      <c r="D28" s="3" t="s">
        <v>1038</v>
      </c>
      <c r="E28" s="7"/>
      <c r="F28" s="3" t="s">
        <v>22880</v>
      </c>
      <c r="G28" s="3" t="s">
        <v>22881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22882</v>
      </c>
      <c r="D29" s="3" t="s">
        <v>1038</v>
      </c>
      <c r="E29" s="7"/>
      <c r="F29" s="3" t="s">
        <v>22883</v>
      </c>
      <c r="G29" s="3" t="s">
        <v>22884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22885</v>
      </c>
      <c r="D30" s="3" t="s">
        <v>1038</v>
      </c>
      <c r="E30" s="7"/>
      <c r="F30" s="3" t="s">
        <v>22886</v>
      </c>
      <c r="G30" s="3" t="s">
        <v>22887</v>
      </c>
      <c r="H30" s="3" t="s">
        <v>22888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22889</v>
      </c>
      <c r="D31" s="3" t="s">
        <v>1038</v>
      </c>
      <c r="E31" s="7"/>
      <c r="F31" s="3" t="s">
        <v>22890</v>
      </c>
      <c r="G31" s="3" t="s">
        <v>22891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22892</v>
      </c>
      <c r="D32" s="3" t="s">
        <v>1038</v>
      </c>
      <c r="E32" s="7"/>
      <c r="F32" s="3" t="s">
        <v>22893</v>
      </c>
      <c r="G32" s="3" t="s">
        <v>22894</v>
      </c>
      <c r="H32" s="3" t="s">
        <v>22895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22896</v>
      </c>
      <c r="D33" s="3" t="s">
        <v>1038</v>
      </c>
      <c r="E33" s="7"/>
      <c r="F33" s="3" t="s">
        <v>22897</v>
      </c>
      <c r="G33" s="3" t="s">
        <v>22898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22899</v>
      </c>
      <c r="D34" s="3" t="s">
        <v>1038</v>
      </c>
      <c r="E34" s="7"/>
      <c r="F34" s="3" t="s">
        <v>22900</v>
      </c>
      <c r="G34" s="3" t="s">
        <v>22901</v>
      </c>
      <c r="H34" s="3" t="s">
        <v>22902</v>
      </c>
      <c r="I34" s="7" t="s">
        <v>21003</v>
      </c>
      <c r="J34" s="3"/>
      <c r="K34" s="3"/>
    </row>
    <row r="35" spans="2:11" ht="15">
      <c r="B35" s="3" t="s">
        <v>1567</v>
      </c>
      <c r="C35" s="3" t="s">
        <v>22903</v>
      </c>
      <c r="D35" s="3" t="s">
        <v>1038</v>
      </c>
      <c r="E35" s="7"/>
      <c r="F35" s="3" t="s">
        <v>22904</v>
      </c>
      <c r="G35" s="3" t="s">
        <v>22905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22906</v>
      </c>
      <c r="D36" s="3" t="s">
        <v>1038</v>
      </c>
      <c r="E36" s="7"/>
      <c r="F36" s="3" t="s">
        <v>22907</v>
      </c>
      <c r="G36" s="3" t="s">
        <v>22908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22909</v>
      </c>
      <c r="D37" s="3" t="s">
        <v>1038</v>
      </c>
      <c r="E37" s="7"/>
      <c r="F37" s="3" t="s">
        <v>22910</v>
      </c>
      <c r="G37" s="3" t="s">
        <v>22911</v>
      </c>
      <c r="H37" s="3" t="s">
        <v>22902</v>
      </c>
      <c r="I37" s="7" t="s">
        <v>21003</v>
      </c>
      <c r="J37" s="3"/>
      <c r="K37" s="3"/>
    </row>
    <row r="38" spans="2:11" ht="15">
      <c r="B38" s="3" t="s">
        <v>1380</v>
      </c>
      <c r="C38" s="3" t="s">
        <v>22912</v>
      </c>
      <c r="D38" s="3" t="s">
        <v>1038</v>
      </c>
      <c r="E38" s="7"/>
      <c r="F38" s="3" t="s">
        <v>22913</v>
      </c>
      <c r="G38" s="3" t="s">
        <v>22914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22915</v>
      </c>
      <c r="D39" s="3" t="s">
        <v>1038</v>
      </c>
      <c r="E39" s="7"/>
      <c r="F39" s="3" t="s">
        <v>22916</v>
      </c>
      <c r="G39" s="3" t="s">
        <v>22917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22918</v>
      </c>
      <c r="D40" s="3" t="s">
        <v>1038</v>
      </c>
      <c r="E40" s="7"/>
      <c r="F40" s="3" t="s">
        <v>22919</v>
      </c>
      <c r="G40" s="3" t="s">
        <v>22920</v>
      </c>
      <c r="H40" s="3" t="s">
        <v>22921</v>
      </c>
      <c r="I40" s="7" t="s">
        <v>21003</v>
      </c>
      <c r="J40" s="3"/>
      <c r="K40" s="3"/>
    </row>
    <row r="41" spans="2:11" ht="15">
      <c r="B41" s="3" t="s">
        <v>1448</v>
      </c>
      <c r="C41" s="3" t="s">
        <v>22922</v>
      </c>
      <c r="D41" s="3" t="s">
        <v>1038</v>
      </c>
      <c r="E41" s="7"/>
      <c r="F41" s="3" t="s">
        <v>22923</v>
      </c>
      <c r="G41" s="3" t="s">
        <v>22924</v>
      </c>
      <c r="H41" s="3" t="s">
        <v>1098</v>
      </c>
      <c r="I41" s="7" t="s">
        <v>20968</v>
      </c>
      <c r="J41" s="3"/>
      <c r="K41" s="3"/>
    </row>
    <row r="42" spans="2:11" ht="15">
      <c r="B42" s="3" t="s">
        <v>1223</v>
      </c>
      <c r="C42" s="3" t="s">
        <v>22925</v>
      </c>
      <c r="D42" s="3" t="s">
        <v>1038</v>
      </c>
      <c r="E42" s="7"/>
      <c r="F42" s="3" t="s">
        <v>22926</v>
      </c>
      <c r="G42" s="3" t="s">
        <v>21742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22927</v>
      </c>
      <c r="D43" s="3" t="s">
        <v>1038</v>
      </c>
      <c r="E43" s="7"/>
      <c r="F43" s="3" t="s">
        <v>22928</v>
      </c>
      <c r="G43" s="3" t="s">
        <v>22929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22930</v>
      </c>
      <c r="D44" s="3" t="s">
        <v>1038</v>
      </c>
      <c r="E44" s="7"/>
      <c r="F44" s="3" t="s">
        <v>21649</v>
      </c>
      <c r="G44" s="3" t="s">
        <v>21650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22931</v>
      </c>
      <c r="D45" s="3" t="s">
        <v>1038</v>
      </c>
      <c r="E45" s="7"/>
      <c r="F45" s="3" t="s">
        <v>21652</v>
      </c>
      <c r="G45" s="3" t="s">
        <v>21653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22932</v>
      </c>
      <c r="D46" s="3" t="s">
        <v>1038</v>
      </c>
      <c r="E46" s="7"/>
      <c r="F46" s="3" t="s">
        <v>22933</v>
      </c>
      <c r="G46" s="3" t="s">
        <v>22934</v>
      </c>
      <c r="H46" s="3" t="s">
        <v>22935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22936</v>
      </c>
      <c r="D47" s="3" t="s">
        <v>1038</v>
      </c>
      <c r="E47" s="7"/>
      <c r="F47" s="3" t="s">
        <v>22937</v>
      </c>
      <c r="G47" s="3" t="s">
        <v>22938</v>
      </c>
      <c r="H47" s="3" t="s">
        <v>1098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22939</v>
      </c>
      <c r="D48" s="3" t="s">
        <v>1038</v>
      </c>
      <c r="E48" s="7"/>
      <c r="F48" s="3" t="s">
        <v>22940</v>
      </c>
      <c r="G48" s="3" t="s">
        <v>22941</v>
      </c>
      <c r="H48" s="3" t="s">
        <v>22942</v>
      </c>
      <c r="I48" s="7" t="s">
        <v>21003</v>
      </c>
      <c r="J48" s="3"/>
      <c r="K48" s="3"/>
    </row>
    <row r="49" spans="2:11" ht="15">
      <c r="B49" s="3" t="s">
        <v>1416</v>
      </c>
      <c r="C49" s="3" t="s">
        <v>22943</v>
      </c>
      <c r="D49" s="3" t="s">
        <v>1038</v>
      </c>
      <c r="E49" s="7"/>
      <c r="F49" s="3" t="s">
        <v>22944</v>
      </c>
      <c r="G49" s="3" t="s">
        <v>22945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22946</v>
      </c>
      <c r="D50" s="3" t="s">
        <v>1038</v>
      </c>
      <c r="E50" s="7"/>
      <c r="F50" s="3" t="s">
        <v>21526</v>
      </c>
      <c r="G50" s="3" t="s">
        <v>22947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22948</v>
      </c>
      <c r="D51" s="3" t="s">
        <v>1038</v>
      </c>
      <c r="E51" s="7"/>
      <c r="F51" s="3" t="s">
        <v>21529</v>
      </c>
      <c r="G51" s="3" t="s">
        <v>21530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22949</v>
      </c>
      <c r="D52" s="3" t="s">
        <v>1038</v>
      </c>
      <c r="E52" s="7"/>
      <c r="F52" s="3" t="s">
        <v>21538</v>
      </c>
      <c r="G52" s="3" t="s">
        <v>22950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22951</v>
      </c>
      <c r="D53" s="3" t="s">
        <v>1038</v>
      </c>
      <c r="E53" s="7"/>
      <c r="F53" s="3" t="s">
        <v>21565</v>
      </c>
      <c r="G53" s="3" t="s">
        <v>21566</v>
      </c>
      <c r="H53" s="3" t="s">
        <v>22952</v>
      </c>
      <c r="I53" s="7" t="s">
        <v>21003</v>
      </c>
      <c r="J53" s="3"/>
      <c r="K53" s="3"/>
    </row>
    <row r="54" spans="2:11" ht="15">
      <c r="B54" s="3" t="s">
        <v>1571</v>
      </c>
      <c r="C54" s="3" t="s">
        <v>22953</v>
      </c>
      <c r="D54" s="3" t="s">
        <v>1038</v>
      </c>
      <c r="E54" s="7"/>
      <c r="F54" s="3" t="s">
        <v>21568</v>
      </c>
      <c r="G54" s="3" t="s">
        <v>21569</v>
      </c>
      <c r="H54" s="3" t="s">
        <v>1098</v>
      </c>
      <c r="I54" s="7" t="s">
        <v>20968</v>
      </c>
      <c r="J54" s="3"/>
      <c r="K54" s="3"/>
    </row>
    <row r="55" spans="2:11" ht="15">
      <c r="B55" s="3" t="s">
        <v>1765</v>
      </c>
      <c r="C55" s="3" t="s">
        <v>22954</v>
      </c>
      <c r="D55" s="3" t="s">
        <v>1038</v>
      </c>
      <c r="E55" s="7"/>
      <c r="F55" s="3" t="s">
        <v>21577</v>
      </c>
      <c r="G55" s="3" t="s">
        <v>22955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22956</v>
      </c>
      <c r="D56" s="3" t="s">
        <v>1038</v>
      </c>
      <c r="E56" s="7"/>
      <c r="F56" s="3" t="s">
        <v>22957</v>
      </c>
      <c r="G56" s="3" t="s">
        <v>22958</v>
      </c>
      <c r="H56" s="3" t="s">
        <v>22959</v>
      </c>
      <c r="I56" s="7" t="s">
        <v>21003</v>
      </c>
      <c r="J56" s="3"/>
      <c r="K56" s="3"/>
    </row>
    <row r="57" spans="2:11" ht="15">
      <c r="B57" s="3" t="s">
        <v>1924</v>
      </c>
      <c r="C57" s="3" t="s">
        <v>22960</v>
      </c>
      <c r="D57" s="3" t="s">
        <v>1038</v>
      </c>
      <c r="E57" s="7"/>
      <c r="F57" s="3" t="s">
        <v>21580</v>
      </c>
      <c r="G57" s="3" t="s">
        <v>21581</v>
      </c>
      <c r="H57" s="3" t="s">
        <v>1098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22961</v>
      </c>
      <c r="D58" s="3" t="s">
        <v>1038</v>
      </c>
      <c r="E58" s="7"/>
      <c r="F58" s="3" t="s">
        <v>21583</v>
      </c>
      <c r="G58" s="3" t="s">
        <v>22962</v>
      </c>
      <c r="H58" s="3" t="s">
        <v>1098</v>
      </c>
      <c r="I58" s="7" t="s">
        <v>20974</v>
      </c>
      <c r="J58" s="3"/>
      <c r="K58" s="3"/>
    </row>
    <row r="59" spans="2:11" ht="15">
      <c r="B59" s="3" t="s">
        <v>1931</v>
      </c>
      <c r="C59" s="3" t="s">
        <v>22963</v>
      </c>
      <c r="D59" s="3" t="s">
        <v>1038</v>
      </c>
      <c r="E59" s="7"/>
      <c r="F59" s="3" t="s">
        <v>22964</v>
      </c>
      <c r="G59" s="3" t="s">
        <v>22965</v>
      </c>
      <c r="H59" s="3" t="s">
        <v>22966</v>
      </c>
      <c r="I59" s="7" t="s">
        <v>21003</v>
      </c>
      <c r="J59" s="3"/>
      <c r="K59" s="3"/>
    </row>
    <row r="60" spans="2:11" ht="15">
      <c r="B60" s="3" t="s">
        <v>1934</v>
      </c>
      <c r="C60" s="3" t="s">
        <v>22967</v>
      </c>
      <c r="D60" s="3" t="s">
        <v>1038</v>
      </c>
      <c r="E60" s="7"/>
      <c r="F60" s="3" t="s">
        <v>21571</v>
      </c>
      <c r="G60" s="3" t="s">
        <v>21572</v>
      </c>
      <c r="H60" s="3" t="s">
        <v>22968</v>
      </c>
      <c r="I60" s="7" t="s">
        <v>1145</v>
      </c>
      <c r="J60" s="3"/>
      <c r="K60" s="3"/>
    </row>
    <row r="61" spans="2:11" ht="15">
      <c r="B61" s="3" t="s">
        <v>1938</v>
      </c>
      <c r="C61" s="3" t="s">
        <v>22969</v>
      </c>
      <c r="D61" s="3" t="s">
        <v>1038</v>
      </c>
      <c r="E61" s="7"/>
      <c r="F61" s="3" t="s">
        <v>21574</v>
      </c>
      <c r="G61" s="3" t="s">
        <v>21575</v>
      </c>
      <c r="H61" s="3" t="s">
        <v>1098</v>
      </c>
      <c r="I61" s="7" t="s">
        <v>20968</v>
      </c>
      <c r="J61" s="3"/>
      <c r="K61" s="3"/>
    </row>
    <row r="62" spans="2:11" ht="15">
      <c r="B62" s="3" t="s">
        <v>1942</v>
      </c>
      <c r="C62" s="3" t="s">
        <v>22970</v>
      </c>
      <c r="D62" s="3" t="s">
        <v>1038</v>
      </c>
      <c r="E62" s="7"/>
      <c r="F62" s="3" t="s">
        <v>22971</v>
      </c>
      <c r="G62" s="3" t="s">
        <v>22972</v>
      </c>
      <c r="H62" s="3" t="s">
        <v>22163</v>
      </c>
      <c r="I62" s="7" t="s">
        <v>21003</v>
      </c>
      <c r="J62" s="3"/>
      <c r="K62" s="3"/>
    </row>
    <row r="63" spans="2:11" ht="15">
      <c r="B63" s="3" t="s">
        <v>1495</v>
      </c>
      <c r="C63" s="3" t="s">
        <v>22973</v>
      </c>
      <c r="D63" s="3" t="s">
        <v>1038</v>
      </c>
      <c r="E63" s="7"/>
      <c r="F63" s="3" t="s">
        <v>22974</v>
      </c>
      <c r="G63" s="3" t="s">
        <v>22975</v>
      </c>
      <c r="H63" s="3" t="s">
        <v>1098</v>
      </c>
      <c r="I63" s="7" t="s">
        <v>1145</v>
      </c>
      <c r="J63" s="3"/>
      <c r="K63" s="3"/>
    </row>
    <row r="64" spans="2:11" ht="15">
      <c r="B64" s="3" t="s">
        <v>1481</v>
      </c>
      <c r="C64" s="3" t="s">
        <v>22976</v>
      </c>
      <c r="D64" s="3" t="s">
        <v>1038</v>
      </c>
      <c r="E64" s="7"/>
      <c r="F64" s="3" t="s">
        <v>22977</v>
      </c>
      <c r="G64" s="3" t="s">
        <v>22978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22979</v>
      </c>
      <c r="D65" s="3" t="s">
        <v>1038</v>
      </c>
      <c r="E65" s="7"/>
      <c r="F65" s="3" t="s">
        <v>22980</v>
      </c>
      <c r="G65" s="3" t="s">
        <v>22981</v>
      </c>
      <c r="H65" s="3" t="s">
        <v>1098</v>
      </c>
      <c r="I65" s="7" t="s">
        <v>20974</v>
      </c>
      <c r="J65" s="3"/>
      <c r="K65" s="3"/>
    </row>
    <row r="66" spans="2:11" ht="15">
      <c r="B66" s="3" t="s">
        <v>1375</v>
      </c>
      <c r="C66" s="3" t="s">
        <v>22982</v>
      </c>
      <c r="D66" s="3" t="s">
        <v>1038</v>
      </c>
      <c r="E66" s="7"/>
      <c r="F66" s="3" t="s">
        <v>22983</v>
      </c>
      <c r="G66" s="3" t="s">
        <v>22984</v>
      </c>
      <c r="H66" s="3" t="s">
        <v>1098</v>
      </c>
      <c r="I66" s="7" t="s">
        <v>20974</v>
      </c>
      <c r="J66" s="3"/>
      <c r="K66" s="3"/>
    </row>
    <row r="67" spans="2:11" ht="15">
      <c r="B67" s="3" t="s">
        <v>1252</v>
      </c>
      <c r="C67" s="3" t="s">
        <v>22985</v>
      </c>
      <c r="D67" s="3" t="s">
        <v>1038</v>
      </c>
      <c r="E67" s="7"/>
      <c r="F67" s="3" t="s">
        <v>22986</v>
      </c>
      <c r="G67" s="3" t="s">
        <v>22987</v>
      </c>
      <c r="H67" s="3" t="s">
        <v>22163</v>
      </c>
      <c r="I67" s="7" t="s">
        <v>21003</v>
      </c>
      <c r="J67" s="3"/>
      <c r="K67" s="3"/>
    </row>
    <row r="68" spans="2:11" ht="15">
      <c r="B68" s="3" t="s">
        <v>1182</v>
      </c>
      <c r="C68" s="3" t="s">
        <v>22988</v>
      </c>
      <c r="D68" s="3" t="s">
        <v>1038</v>
      </c>
      <c r="E68" s="7"/>
      <c r="F68" s="3" t="s">
        <v>22989</v>
      </c>
      <c r="G68" s="3" t="s">
        <v>22990</v>
      </c>
      <c r="H68" s="3" t="s">
        <v>1098</v>
      </c>
      <c r="I68" s="7" t="s">
        <v>20968</v>
      </c>
      <c r="J68" s="3"/>
      <c r="K68" s="3"/>
    </row>
    <row r="69" spans="2:11" ht="15">
      <c r="B69" s="3" t="s">
        <v>1592</v>
      </c>
      <c r="C69" s="3" t="s">
        <v>22991</v>
      </c>
      <c r="D69" s="3" t="s">
        <v>1038</v>
      </c>
      <c r="E69" s="7"/>
      <c r="F69" s="3" t="s">
        <v>22992</v>
      </c>
      <c r="G69" s="3" t="s">
        <v>22993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22994</v>
      </c>
      <c r="D70" s="3" t="s">
        <v>1038</v>
      </c>
      <c r="E70" s="7"/>
      <c r="F70" s="3" t="s">
        <v>22995</v>
      </c>
      <c r="G70" s="3" t="s">
        <v>22996</v>
      </c>
      <c r="H70" s="3" t="s">
        <v>1098</v>
      </c>
      <c r="I70" s="7" t="s">
        <v>20968</v>
      </c>
      <c r="J70" s="3"/>
      <c r="K70" s="3"/>
    </row>
    <row r="71" spans="2:11" ht="15">
      <c r="B71" s="3" t="s">
        <v>1676</v>
      </c>
      <c r="C71" s="3" t="s">
        <v>22997</v>
      </c>
      <c r="D71" s="3" t="s">
        <v>1038</v>
      </c>
      <c r="E71" s="7"/>
      <c r="F71" s="3" t="s">
        <v>22998</v>
      </c>
      <c r="G71" s="3" t="s">
        <v>22999</v>
      </c>
      <c r="H71" s="3" t="s">
        <v>1098</v>
      </c>
      <c r="I71" s="7" t="s">
        <v>20974</v>
      </c>
      <c r="J71" s="3"/>
      <c r="K71" s="3"/>
    </row>
    <row r="72" spans="2:11" ht="15">
      <c r="B72" s="3" t="s">
        <v>1362</v>
      </c>
      <c r="C72" s="3" t="s">
        <v>23000</v>
      </c>
      <c r="D72" s="3" t="s">
        <v>1038</v>
      </c>
      <c r="E72" s="7"/>
      <c r="F72" s="3" t="s">
        <v>23001</v>
      </c>
      <c r="G72" s="3" t="s">
        <v>23002</v>
      </c>
      <c r="H72" s="3" t="s">
        <v>22163</v>
      </c>
      <c r="I72" s="7" t="s">
        <v>21003</v>
      </c>
      <c r="J72" s="3"/>
      <c r="K72" s="3"/>
    </row>
    <row r="73" spans="2:11" ht="15">
      <c r="B73" s="3" t="s">
        <v>1126</v>
      </c>
      <c r="C73" s="3" t="s">
        <v>23003</v>
      </c>
      <c r="D73" s="3" t="s">
        <v>1038</v>
      </c>
      <c r="E73" s="7"/>
      <c r="F73" s="3" t="s">
        <v>23004</v>
      </c>
      <c r="G73" s="3" t="s">
        <v>23005</v>
      </c>
      <c r="H73" s="3" t="s">
        <v>1098</v>
      </c>
      <c r="I73" s="7" t="s">
        <v>20968</v>
      </c>
      <c r="J73" s="3"/>
      <c r="K73" s="3"/>
    </row>
    <row r="74" spans="2:11" ht="15">
      <c r="B74" s="3" t="s">
        <v>1725</v>
      </c>
      <c r="C74" s="3" t="s">
        <v>23006</v>
      </c>
      <c r="D74" s="3" t="s">
        <v>1038</v>
      </c>
      <c r="E74" s="7"/>
      <c r="F74" s="3" t="s">
        <v>23007</v>
      </c>
      <c r="G74" s="3" t="s">
        <v>23008</v>
      </c>
      <c r="H74" s="3" t="s">
        <v>1098</v>
      </c>
      <c r="I74" s="7" t="s">
        <v>20974</v>
      </c>
      <c r="J74" s="3"/>
      <c r="K74" s="3"/>
    </row>
    <row r="75" spans="2:11" ht="15">
      <c r="B75" s="3" t="s">
        <v>1173</v>
      </c>
      <c r="C75" s="3" t="s">
        <v>23009</v>
      </c>
      <c r="D75" s="3" t="s">
        <v>1038</v>
      </c>
      <c r="E75" s="7"/>
      <c r="F75" s="3" t="s">
        <v>23010</v>
      </c>
      <c r="G75" s="3" t="s">
        <v>23011</v>
      </c>
      <c r="H75" s="3" t="s">
        <v>1098</v>
      </c>
      <c r="I75" s="7" t="s">
        <v>20968</v>
      </c>
      <c r="J75" s="3"/>
      <c r="K75" s="3"/>
    </row>
    <row r="76" spans="2:11" ht="15">
      <c r="B76" s="3" t="s">
        <v>1452</v>
      </c>
      <c r="C76" s="3" t="s">
        <v>23012</v>
      </c>
      <c r="D76" s="3" t="s">
        <v>1038</v>
      </c>
      <c r="E76" s="7"/>
      <c r="F76" s="3" t="s">
        <v>23013</v>
      </c>
      <c r="G76" s="3" t="s">
        <v>23014</v>
      </c>
      <c r="H76" s="3" t="s">
        <v>1098</v>
      </c>
      <c r="I76" s="7" t="s">
        <v>20974</v>
      </c>
      <c r="J76" s="3"/>
      <c r="K76" s="3"/>
    </row>
    <row r="77" spans="2:11" ht="15">
      <c r="B77" s="3" t="s">
        <v>1131</v>
      </c>
      <c r="C77" s="3" t="s">
        <v>23015</v>
      </c>
      <c r="D77" s="3" t="s">
        <v>1038</v>
      </c>
      <c r="E77" s="7"/>
      <c r="F77" s="3" t="s">
        <v>23016</v>
      </c>
      <c r="G77" s="3" t="s">
        <v>23017</v>
      </c>
      <c r="H77" s="3" t="s">
        <v>22163</v>
      </c>
      <c r="I77" s="7" t="s">
        <v>21003</v>
      </c>
      <c r="J77" s="3"/>
      <c r="K77" s="3"/>
    </row>
    <row r="78" spans="2:11" ht="15">
      <c r="B78" s="3" t="s">
        <v>1671</v>
      </c>
      <c r="C78" s="3" t="s">
        <v>23018</v>
      </c>
      <c r="D78" s="3" t="s">
        <v>1038</v>
      </c>
      <c r="E78" s="7"/>
      <c r="F78" s="3" t="s">
        <v>23019</v>
      </c>
      <c r="G78" s="3" t="s">
        <v>23020</v>
      </c>
      <c r="H78" s="3" t="s">
        <v>1098</v>
      </c>
      <c r="I78" s="7" t="s">
        <v>20968</v>
      </c>
      <c r="J78" s="3"/>
      <c r="K78" s="3"/>
    </row>
    <row r="79" spans="2:11" ht="15">
      <c r="B79" s="3" t="s">
        <v>1275</v>
      </c>
      <c r="C79" s="3" t="s">
        <v>23021</v>
      </c>
      <c r="D79" s="3" t="s">
        <v>1038</v>
      </c>
      <c r="E79" s="7"/>
      <c r="F79" s="3" t="s">
        <v>23022</v>
      </c>
      <c r="G79" s="3" t="s">
        <v>23023</v>
      </c>
      <c r="H79" s="3" t="s">
        <v>1098</v>
      </c>
      <c r="I79" s="7" t="s">
        <v>20974</v>
      </c>
      <c r="J79" s="3"/>
      <c r="K79" s="3"/>
    </row>
    <row r="80" spans="2:11" ht="15">
      <c r="B80" s="3" t="s">
        <v>1644</v>
      </c>
      <c r="C80" s="3" t="s">
        <v>23024</v>
      </c>
      <c r="D80" s="3" t="s">
        <v>1038</v>
      </c>
      <c r="E80" s="7"/>
      <c r="F80" s="3" t="s">
        <v>23025</v>
      </c>
      <c r="G80" s="3" t="s">
        <v>23026</v>
      </c>
      <c r="H80" s="3" t="s">
        <v>1098</v>
      </c>
      <c r="I80" s="7" t="s">
        <v>20968</v>
      </c>
      <c r="J80" s="3"/>
      <c r="K80" s="3"/>
    </row>
    <row r="81" spans="2:11" ht="15">
      <c r="B81" s="3" t="s">
        <v>1613</v>
      </c>
      <c r="C81" s="3" t="s">
        <v>23027</v>
      </c>
      <c r="D81" s="3" t="s">
        <v>1038</v>
      </c>
      <c r="E81" s="7"/>
      <c r="F81" s="3" t="s">
        <v>23028</v>
      </c>
      <c r="G81" s="3" t="s">
        <v>23029</v>
      </c>
      <c r="H81" s="3" t="s">
        <v>1098</v>
      </c>
      <c r="I81" s="7" t="s">
        <v>20974</v>
      </c>
      <c r="J81" s="3"/>
      <c r="K81" s="3"/>
    </row>
    <row r="82" spans="2:11" ht="15">
      <c r="B82" s="3" t="s">
        <v>1624</v>
      </c>
      <c r="C82" s="3" t="s">
        <v>23030</v>
      </c>
      <c r="D82" s="3" t="s">
        <v>1038</v>
      </c>
      <c r="E82" s="7"/>
      <c r="F82" s="3" t="s">
        <v>23031</v>
      </c>
      <c r="G82" s="3" t="s">
        <v>23032</v>
      </c>
      <c r="H82" s="3" t="s">
        <v>22163</v>
      </c>
      <c r="I82" s="7" t="s">
        <v>21003</v>
      </c>
      <c r="J82" s="3"/>
      <c r="K82" s="3"/>
    </row>
    <row r="83" spans="2:11" ht="15">
      <c r="B83" s="3" t="s">
        <v>1635</v>
      </c>
      <c r="C83" s="3" t="s">
        <v>23033</v>
      </c>
      <c r="D83" s="3" t="s">
        <v>1038</v>
      </c>
      <c r="E83" s="7"/>
      <c r="F83" s="3" t="s">
        <v>23034</v>
      </c>
      <c r="G83" s="3" t="s">
        <v>23035</v>
      </c>
      <c r="H83" s="3" t="s">
        <v>1098</v>
      </c>
      <c r="I83" s="7" t="s">
        <v>20968</v>
      </c>
      <c r="J83" s="3"/>
      <c r="K83" s="3"/>
    </row>
    <row r="84" spans="2:11" ht="15">
      <c r="B84" s="3" t="s">
        <v>1658</v>
      </c>
      <c r="C84" s="3" t="s">
        <v>23036</v>
      </c>
      <c r="D84" s="3" t="s">
        <v>1038</v>
      </c>
      <c r="E84" s="7"/>
      <c r="F84" s="3" t="s">
        <v>23037</v>
      </c>
      <c r="G84" s="3" t="s">
        <v>23038</v>
      </c>
      <c r="H84" s="3" t="s">
        <v>1098</v>
      </c>
      <c r="I84" s="7" t="s">
        <v>20974</v>
      </c>
      <c r="J84" s="3"/>
      <c r="K84" s="3"/>
    </row>
    <row r="85" spans="2:11" ht="15">
      <c r="B85" s="3" t="s">
        <v>1517</v>
      </c>
      <c r="C85" s="3" t="s">
        <v>23039</v>
      </c>
      <c r="D85" s="3" t="s">
        <v>1038</v>
      </c>
      <c r="E85" s="7"/>
      <c r="F85" s="3" t="s">
        <v>23040</v>
      </c>
      <c r="G85" s="3" t="s">
        <v>23041</v>
      </c>
      <c r="H85" s="3" t="s">
        <v>1098</v>
      </c>
      <c r="I85" s="7" t="s">
        <v>20968</v>
      </c>
      <c r="J85" s="3"/>
      <c r="K85" s="3"/>
    </row>
    <row r="86" spans="2:11" ht="15">
      <c r="B86" s="3" t="s">
        <v>1552</v>
      </c>
      <c r="C86" s="3" t="s">
        <v>23042</v>
      </c>
      <c r="D86" s="3" t="s">
        <v>1038</v>
      </c>
      <c r="E86" s="7"/>
      <c r="F86" s="3" t="s">
        <v>23043</v>
      </c>
      <c r="G86" s="3" t="s">
        <v>23044</v>
      </c>
      <c r="H86" s="3" t="s">
        <v>1098</v>
      </c>
      <c r="I86" s="7" t="s">
        <v>20974</v>
      </c>
      <c r="J86" s="3"/>
      <c r="K86" s="3"/>
    </row>
    <row r="87" spans="2:11" ht="15">
      <c r="B87" s="3" t="s">
        <v>1537</v>
      </c>
      <c r="C87" s="3" t="s">
        <v>23045</v>
      </c>
      <c r="D87" s="3" t="s">
        <v>1038</v>
      </c>
      <c r="E87" s="7"/>
      <c r="F87" s="3" t="s">
        <v>23046</v>
      </c>
      <c r="G87" s="3" t="s">
        <v>23047</v>
      </c>
      <c r="H87" s="3" t="s">
        <v>22163</v>
      </c>
      <c r="I87" s="7" t="s">
        <v>21003</v>
      </c>
      <c r="J87" s="3"/>
      <c r="K87" s="3"/>
    </row>
    <row r="88" spans="2:11" ht="15">
      <c r="B88" s="3" t="s">
        <v>1522</v>
      </c>
      <c r="C88" s="3" t="s">
        <v>23048</v>
      </c>
      <c r="D88" s="3" t="s">
        <v>1038</v>
      </c>
      <c r="E88" s="7"/>
      <c r="F88" s="3" t="s">
        <v>23049</v>
      </c>
      <c r="G88" s="3" t="s">
        <v>23050</v>
      </c>
      <c r="H88" s="3" t="s">
        <v>1098</v>
      </c>
      <c r="I88" s="7" t="s">
        <v>20968</v>
      </c>
      <c r="J88" s="3"/>
      <c r="K88" s="3"/>
    </row>
    <row r="89" spans="2:11" ht="15">
      <c r="B89" s="3" t="s">
        <v>1285</v>
      </c>
      <c r="C89" s="3" t="s">
        <v>23051</v>
      </c>
      <c r="D89" s="3" t="s">
        <v>1038</v>
      </c>
      <c r="E89" s="7"/>
      <c r="F89" s="3" t="s">
        <v>23052</v>
      </c>
      <c r="G89" s="3" t="s">
        <v>23053</v>
      </c>
      <c r="H89" s="3" t="s">
        <v>1098</v>
      </c>
      <c r="I89" s="7" t="s">
        <v>20974</v>
      </c>
      <c r="J89" s="3"/>
      <c r="K89" s="3"/>
    </row>
    <row r="90" spans="2:11" ht="15">
      <c r="B90" s="3" t="s">
        <v>1508</v>
      </c>
      <c r="C90" s="3" t="s">
        <v>23054</v>
      </c>
      <c r="D90" s="3" t="s">
        <v>1038</v>
      </c>
      <c r="E90" s="7"/>
      <c r="F90" s="3" t="s">
        <v>23055</v>
      </c>
      <c r="G90" s="3" t="s">
        <v>23056</v>
      </c>
      <c r="H90" s="3" t="s">
        <v>1098</v>
      </c>
      <c r="I90" s="7" t="s">
        <v>20968</v>
      </c>
      <c r="J90" s="3"/>
      <c r="K90" s="3"/>
    </row>
    <row r="91" spans="2:11" ht="15">
      <c r="B91" s="3" t="s">
        <v>1210</v>
      </c>
      <c r="C91" s="3" t="s">
        <v>23057</v>
      </c>
      <c r="D91" s="3" t="s">
        <v>1038</v>
      </c>
      <c r="E91" s="7"/>
      <c r="F91" s="3" t="s">
        <v>23058</v>
      </c>
      <c r="G91" s="3" t="s">
        <v>23059</v>
      </c>
      <c r="H91" s="3" t="s">
        <v>23060</v>
      </c>
      <c r="I91" s="7" t="s">
        <v>21003</v>
      </c>
      <c r="J91" s="3"/>
      <c r="K91" s="3"/>
    </row>
    <row r="92" spans="2:11" ht="15">
      <c r="B92" s="3" t="s">
        <v>1467</v>
      </c>
      <c r="C92" s="3" t="s">
        <v>23061</v>
      </c>
      <c r="D92" s="3" t="s">
        <v>1038</v>
      </c>
      <c r="E92" s="7"/>
      <c r="F92" s="3" t="s">
        <v>23062</v>
      </c>
      <c r="G92" s="3" t="s">
        <v>23063</v>
      </c>
      <c r="H92" s="3" t="s">
        <v>1098</v>
      </c>
      <c r="I92" s="7" t="s">
        <v>20968</v>
      </c>
      <c r="J92" s="3"/>
      <c r="K92" s="3"/>
    </row>
    <row r="93" spans="2:11" ht="15">
      <c r="B93" s="3" t="s">
        <v>1352</v>
      </c>
      <c r="C93" s="3" t="s">
        <v>23064</v>
      </c>
      <c r="D93" s="3" t="s">
        <v>1038</v>
      </c>
      <c r="E93" s="7"/>
      <c r="F93" s="3" t="s">
        <v>23065</v>
      </c>
      <c r="G93" s="3" t="s">
        <v>23066</v>
      </c>
      <c r="H93" s="3" t="s">
        <v>23067</v>
      </c>
      <c r="I93" s="7" t="s">
        <v>21003</v>
      </c>
      <c r="J93" s="3"/>
      <c r="K93" s="3"/>
    </row>
    <row r="94" spans="2:11" ht="15">
      <c r="B94" s="3" t="s">
        <v>1437</v>
      </c>
      <c r="C94" s="3" t="s">
        <v>23068</v>
      </c>
      <c r="D94" s="3" t="s">
        <v>1038</v>
      </c>
      <c r="E94" s="7"/>
      <c r="F94" s="3" t="s">
        <v>23069</v>
      </c>
      <c r="G94" s="3" t="s">
        <v>23070</v>
      </c>
      <c r="H94" s="3" t="s">
        <v>1098</v>
      </c>
      <c r="I94" s="7" t="s">
        <v>20968</v>
      </c>
      <c r="J94" s="3"/>
      <c r="K94" s="3"/>
    </row>
    <row r="95" spans="2:11" ht="15">
      <c r="B95" s="3" t="s">
        <v>1443</v>
      </c>
      <c r="C95" s="3" t="s">
        <v>23071</v>
      </c>
      <c r="D95" s="3" t="s">
        <v>1038</v>
      </c>
      <c r="E95" s="7"/>
      <c r="F95" s="3" t="s">
        <v>23072</v>
      </c>
      <c r="G95" s="3" t="s">
        <v>23073</v>
      </c>
      <c r="H95" s="3" t="s">
        <v>23074</v>
      </c>
      <c r="I95" s="7" t="s">
        <v>21003</v>
      </c>
      <c r="J95" s="3"/>
      <c r="K95" s="3"/>
    </row>
    <row r="96" spans="2:11" ht="15">
      <c r="B96" s="3" t="s">
        <v>1064</v>
      </c>
      <c r="C96" s="3" t="s">
        <v>23075</v>
      </c>
      <c r="D96" s="3" t="s">
        <v>1038</v>
      </c>
      <c r="E96" s="7"/>
      <c r="F96" s="3" t="s">
        <v>23076</v>
      </c>
      <c r="G96" s="3" t="s">
        <v>23077</v>
      </c>
      <c r="H96" s="3" t="s">
        <v>1098</v>
      </c>
      <c r="I96" s="7" t="s">
        <v>20968</v>
      </c>
      <c r="J96" s="3"/>
      <c r="K96" s="3"/>
    </row>
    <row r="97" spans="2:11" ht="15">
      <c r="B97" s="3" t="s">
        <v>1071</v>
      </c>
      <c r="C97" s="3" t="s">
        <v>23078</v>
      </c>
      <c r="D97" s="3" t="s">
        <v>1038</v>
      </c>
      <c r="E97" s="7"/>
      <c r="F97" s="3" t="s">
        <v>23079</v>
      </c>
      <c r="G97" s="3" t="s">
        <v>23080</v>
      </c>
      <c r="H97" s="3" t="s">
        <v>1098</v>
      </c>
      <c r="I97" s="7" t="s">
        <v>20974</v>
      </c>
      <c r="J97" s="3"/>
      <c r="K97" s="3"/>
    </row>
    <row r="98" spans="2:11" ht="15">
      <c r="B98" s="3" t="s">
        <v>1082</v>
      </c>
      <c r="C98" s="3" t="s">
        <v>23081</v>
      </c>
      <c r="D98" s="3" t="s">
        <v>1038</v>
      </c>
      <c r="E98" s="7"/>
      <c r="F98" s="3" t="s">
        <v>23082</v>
      </c>
      <c r="G98" s="3" t="s">
        <v>23083</v>
      </c>
      <c r="H98" s="3" t="s">
        <v>1098</v>
      </c>
      <c r="I98" s="7" t="s">
        <v>20974</v>
      </c>
      <c r="J98" s="3"/>
      <c r="K98" s="3"/>
    </row>
    <row r="99" spans="2:11" ht="15">
      <c r="B99" s="3" t="s">
        <v>1088</v>
      </c>
      <c r="C99" s="3" t="s">
        <v>23084</v>
      </c>
      <c r="D99" s="3" t="s">
        <v>1038</v>
      </c>
      <c r="E99" s="7"/>
      <c r="F99" s="3" t="s">
        <v>23085</v>
      </c>
      <c r="G99" s="3" t="s">
        <v>23086</v>
      </c>
      <c r="H99" s="3" t="s">
        <v>1098</v>
      </c>
      <c r="I99" s="7" t="s">
        <v>20974</v>
      </c>
      <c r="J99" s="3"/>
      <c r="K99" s="3"/>
    </row>
    <row r="100" spans="2:11" ht="15">
      <c r="B100" s="3" t="s">
        <v>1741</v>
      </c>
      <c r="C100" s="3" t="s">
        <v>23087</v>
      </c>
      <c r="D100" s="3" t="s">
        <v>1038</v>
      </c>
      <c r="E100" s="7"/>
      <c r="F100" s="3" t="s">
        <v>23088</v>
      </c>
      <c r="G100" s="3" t="s">
        <v>23089</v>
      </c>
      <c r="H100" s="3" t="s">
        <v>1098</v>
      </c>
      <c r="I100" s="7" t="s">
        <v>20974</v>
      </c>
      <c r="J100" s="3"/>
      <c r="K100" s="3"/>
    </row>
    <row r="101" spans="2:11" ht="15">
      <c r="B101" s="3" t="s">
        <v>1755</v>
      </c>
      <c r="C101" s="3" t="s">
        <v>23090</v>
      </c>
      <c r="D101" s="3" t="s">
        <v>1038</v>
      </c>
      <c r="E101" s="7"/>
      <c r="F101" s="3" t="s">
        <v>23091</v>
      </c>
      <c r="G101" s="3" t="s">
        <v>23092</v>
      </c>
      <c r="H101" s="3" t="s">
        <v>23093</v>
      </c>
      <c r="I101" s="7" t="s">
        <v>21003</v>
      </c>
      <c r="J101" s="3"/>
      <c r="K101" s="3"/>
    </row>
    <row r="102" spans="2:11" ht="15">
      <c r="B102" s="3" t="s">
        <v>1711</v>
      </c>
      <c r="C102" s="3" t="s">
        <v>23094</v>
      </c>
      <c r="D102" s="3" t="s">
        <v>1038</v>
      </c>
      <c r="E102" s="7"/>
      <c r="F102" s="3" t="s">
        <v>23095</v>
      </c>
      <c r="G102" s="3" t="s">
        <v>23096</v>
      </c>
      <c r="H102" s="3" t="s">
        <v>1098</v>
      </c>
      <c r="I102" s="7" t="s">
        <v>20968</v>
      </c>
      <c r="J102" s="3"/>
      <c r="K102" s="3"/>
    </row>
    <row r="103" spans="2:11" ht="15">
      <c r="B103" s="3" t="s">
        <v>1110</v>
      </c>
      <c r="C103" s="3" t="s">
        <v>23097</v>
      </c>
      <c r="D103" s="3" t="s">
        <v>1038</v>
      </c>
      <c r="E103" s="7"/>
      <c r="F103" s="3" t="s">
        <v>23098</v>
      </c>
      <c r="G103" s="3" t="s">
        <v>23099</v>
      </c>
      <c r="H103" s="3" t="s">
        <v>23100</v>
      </c>
      <c r="I103" s="7" t="s">
        <v>21003</v>
      </c>
      <c r="J103" s="3"/>
      <c r="K103" s="3"/>
    </row>
    <row r="104" spans="2:11" ht="15">
      <c r="B104" s="3" t="s">
        <v>1597</v>
      </c>
      <c r="C104" s="3" t="s">
        <v>23101</v>
      </c>
      <c r="D104" s="3" t="s">
        <v>1038</v>
      </c>
      <c r="E104" s="7"/>
      <c r="F104" s="3" t="s">
        <v>23102</v>
      </c>
      <c r="G104" s="3" t="s">
        <v>23103</v>
      </c>
      <c r="H104" s="3" t="s">
        <v>1098</v>
      </c>
      <c r="I104" s="7" t="s">
        <v>20968</v>
      </c>
      <c r="J104" s="3"/>
      <c r="K104" s="3"/>
    </row>
    <row r="105" spans="2:11" ht="15">
      <c r="B105" s="3" t="s">
        <v>1335</v>
      </c>
      <c r="C105" s="3" t="s">
        <v>23104</v>
      </c>
      <c r="D105" s="3" t="s">
        <v>1038</v>
      </c>
      <c r="E105" s="7"/>
      <c r="F105" s="3" t="s">
        <v>23105</v>
      </c>
      <c r="G105" s="3" t="s">
        <v>23106</v>
      </c>
      <c r="H105" s="3" t="s">
        <v>23107</v>
      </c>
      <c r="I105" s="7" t="s">
        <v>21003</v>
      </c>
      <c r="J105" s="3"/>
      <c r="K105" s="3"/>
    </row>
    <row r="106" spans="2:11" ht="15">
      <c r="B106" s="3" t="s">
        <v>1367</v>
      </c>
      <c r="C106" s="3" t="s">
        <v>23108</v>
      </c>
      <c r="D106" s="3" t="s">
        <v>1038</v>
      </c>
      <c r="E106" s="7"/>
      <c r="F106" s="3" t="s">
        <v>23109</v>
      </c>
      <c r="G106" s="3" t="s">
        <v>23110</v>
      </c>
      <c r="H106" s="3" t="s">
        <v>1098</v>
      </c>
      <c r="I106" s="7" t="s">
        <v>20968</v>
      </c>
      <c r="J106" s="3"/>
      <c r="K106" s="3"/>
    </row>
    <row r="107" spans="2:11" ht="15">
      <c r="B107" s="3" t="s">
        <v>1630</v>
      </c>
      <c r="C107" s="3" t="s">
        <v>23111</v>
      </c>
      <c r="D107" s="3" t="s">
        <v>1038</v>
      </c>
      <c r="E107" s="7"/>
      <c r="F107" s="3" t="s">
        <v>23112</v>
      </c>
      <c r="G107" s="3" t="s">
        <v>23113</v>
      </c>
      <c r="H107" s="3" t="s">
        <v>1098</v>
      </c>
      <c r="I107" s="7" t="s">
        <v>20974</v>
      </c>
      <c r="J107" s="3"/>
      <c r="K107" s="3"/>
    </row>
    <row r="108" spans="2:11" ht="15">
      <c r="B108" s="3" t="s">
        <v>1296</v>
      </c>
      <c r="C108" s="3" t="s">
        <v>23114</v>
      </c>
      <c r="D108" s="3" t="s">
        <v>1038</v>
      </c>
      <c r="E108" s="7"/>
      <c r="F108" s="3" t="s">
        <v>23115</v>
      </c>
      <c r="G108" s="3" t="s">
        <v>23116</v>
      </c>
      <c r="H108" s="3" t="s">
        <v>23117</v>
      </c>
      <c r="I108" s="7" t="s">
        <v>21003</v>
      </c>
      <c r="J108" s="3"/>
      <c r="K108" s="3"/>
    </row>
    <row r="109" spans="2:11" ht="15">
      <c r="B109" s="3" t="s">
        <v>1291</v>
      </c>
      <c r="C109" s="3" t="s">
        <v>23118</v>
      </c>
      <c r="D109" s="3" t="s">
        <v>1038</v>
      </c>
      <c r="E109" s="7"/>
      <c r="F109" s="3" t="s">
        <v>23119</v>
      </c>
      <c r="G109" s="3" t="s">
        <v>23120</v>
      </c>
      <c r="H109" s="3" t="s">
        <v>1098</v>
      </c>
      <c r="I109" s="7" t="s">
        <v>20968</v>
      </c>
      <c r="J109" s="3"/>
      <c r="K109" s="3"/>
    </row>
    <row r="110" spans="2:11" ht="15">
      <c r="B110" s="3" t="s">
        <v>1432</v>
      </c>
      <c r="C110" s="3" t="s">
        <v>23121</v>
      </c>
      <c r="D110" s="3" t="s">
        <v>1038</v>
      </c>
      <c r="E110" s="7"/>
      <c r="F110" s="3" t="s">
        <v>23122</v>
      </c>
      <c r="G110" s="3" t="s">
        <v>23123</v>
      </c>
      <c r="H110" s="3" t="s">
        <v>1098</v>
      </c>
      <c r="I110" s="7" t="s">
        <v>20983</v>
      </c>
      <c r="J110" s="3"/>
      <c r="K110" s="3"/>
    </row>
    <row r="111" spans="2:11" ht="15">
      <c r="B111" s="3" t="s">
        <v>1059</v>
      </c>
      <c r="C111" s="3" t="s">
        <v>23124</v>
      </c>
      <c r="D111" s="3" t="s">
        <v>1038</v>
      </c>
      <c r="E111" s="7"/>
      <c r="F111" s="3" t="s">
        <v>23125</v>
      </c>
      <c r="G111" s="3" t="s">
        <v>23126</v>
      </c>
      <c r="H111" s="3" t="s">
        <v>23127</v>
      </c>
      <c r="I111" s="7" t="s">
        <v>21003</v>
      </c>
      <c r="J111" s="3"/>
      <c r="K111" s="3"/>
    </row>
    <row r="112" spans="2:11" ht="15">
      <c r="B112" s="3" t="s">
        <v>1077</v>
      </c>
      <c r="C112" s="3" t="s">
        <v>23128</v>
      </c>
      <c r="D112" s="3" t="s">
        <v>1038</v>
      </c>
      <c r="E112" s="7"/>
      <c r="F112" s="3" t="s">
        <v>23129</v>
      </c>
      <c r="G112" s="3" t="s">
        <v>23130</v>
      </c>
      <c r="H112" s="3" t="s">
        <v>1098</v>
      </c>
      <c r="I112" s="7" t="s">
        <v>20968</v>
      </c>
      <c r="J112" s="3"/>
      <c r="K112" s="3"/>
    </row>
    <row r="113" spans="2:11" ht="15">
      <c r="B113" s="3" t="s">
        <v>1116</v>
      </c>
      <c r="C113" s="3" t="s">
        <v>23131</v>
      </c>
      <c r="D113" s="3" t="s">
        <v>1038</v>
      </c>
      <c r="E113" s="7"/>
      <c r="F113" s="3" t="s">
        <v>23132</v>
      </c>
      <c r="G113" s="3" t="s">
        <v>23133</v>
      </c>
      <c r="H113" s="3" t="s">
        <v>1098</v>
      </c>
      <c r="I113" s="7" t="s">
        <v>20983</v>
      </c>
      <c r="J113" s="3"/>
      <c r="K113" s="3"/>
    </row>
    <row r="114" spans="2:11" ht="15">
      <c r="B114" s="3" t="s">
        <v>1121</v>
      </c>
      <c r="C114" s="3" t="s">
        <v>23134</v>
      </c>
      <c r="D114" s="3" t="s">
        <v>1038</v>
      </c>
      <c r="E114" s="7"/>
      <c r="F114" s="3" t="s">
        <v>23135</v>
      </c>
      <c r="G114" s="3" t="s">
        <v>23136</v>
      </c>
      <c r="H114" s="3" t="s">
        <v>23137</v>
      </c>
      <c r="I114" s="7" t="s">
        <v>21003</v>
      </c>
      <c r="J114" s="3"/>
      <c r="K114" s="3"/>
    </row>
    <row r="115" spans="2:11" ht="15">
      <c r="B115" s="3" t="s">
        <v>1603</v>
      </c>
      <c r="C115" s="3" t="s">
        <v>23138</v>
      </c>
      <c r="D115" s="3" t="s">
        <v>1038</v>
      </c>
      <c r="E115" s="7"/>
      <c r="F115" s="3" t="s">
        <v>23139</v>
      </c>
      <c r="G115" s="3" t="s">
        <v>23140</v>
      </c>
      <c r="H115" s="3" t="s">
        <v>1098</v>
      </c>
      <c r="I115" s="7" t="s">
        <v>20968</v>
      </c>
      <c r="J115" s="3"/>
      <c r="K115" s="3"/>
    </row>
    <row r="116" spans="2:11" ht="15">
      <c r="B116" s="3" t="s">
        <v>1608</v>
      </c>
      <c r="C116" s="3" t="s">
        <v>23141</v>
      </c>
      <c r="D116" s="3" t="s">
        <v>1038</v>
      </c>
      <c r="E116" s="7"/>
      <c r="F116" s="3" t="s">
        <v>23142</v>
      </c>
      <c r="G116" s="3" t="s">
        <v>23143</v>
      </c>
      <c r="H116" s="3" t="s">
        <v>1098</v>
      </c>
      <c r="I116" s="7" t="s">
        <v>20983</v>
      </c>
      <c r="J116" s="3"/>
      <c r="K116" s="3"/>
    </row>
    <row r="117" spans="2:11" ht="15">
      <c r="B117" s="3" t="s">
        <v>1703</v>
      </c>
      <c r="C117" s="3" t="s">
        <v>23144</v>
      </c>
      <c r="D117" s="3" t="s">
        <v>1038</v>
      </c>
      <c r="E117" s="7"/>
      <c r="F117" s="3" t="s">
        <v>23145</v>
      </c>
      <c r="G117" s="3" t="s">
        <v>23146</v>
      </c>
      <c r="H117" s="3" t="s">
        <v>22966</v>
      </c>
      <c r="I117" s="7" t="s">
        <v>21003</v>
      </c>
      <c r="J117" s="3"/>
      <c r="K117" s="3"/>
    </row>
    <row r="118" spans="2:11" ht="15">
      <c r="B118" s="3" t="s">
        <v>1707</v>
      </c>
      <c r="C118" s="3" t="s">
        <v>23147</v>
      </c>
      <c r="D118" s="3" t="s">
        <v>1038</v>
      </c>
      <c r="E118" s="7"/>
      <c r="F118" s="3" t="s">
        <v>23148</v>
      </c>
      <c r="G118" s="3" t="s">
        <v>23149</v>
      </c>
      <c r="H118" s="3" t="s">
        <v>1098</v>
      </c>
      <c r="I118" s="7" t="s">
        <v>20968</v>
      </c>
      <c r="J118" s="3"/>
      <c r="K118" s="3"/>
    </row>
    <row r="119" spans="2:11" ht="15">
      <c r="B119" s="3" t="s">
        <v>1093</v>
      </c>
      <c r="C119" s="3" t="s">
        <v>23150</v>
      </c>
      <c r="D119" s="3" t="s">
        <v>1038</v>
      </c>
      <c r="E119" s="7"/>
      <c r="F119" s="3" t="s">
        <v>23151</v>
      </c>
      <c r="G119" s="3" t="s">
        <v>23152</v>
      </c>
      <c r="H119" s="3" t="s">
        <v>23107</v>
      </c>
      <c r="I119" s="7" t="s">
        <v>21003</v>
      </c>
      <c r="J119" s="3"/>
      <c r="K119" s="3"/>
    </row>
    <row r="120" spans="2:11" ht="15">
      <c r="B120" s="3" t="s">
        <v>1685</v>
      </c>
      <c r="C120" s="3" t="s">
        <v>23153</v>
      </c>
      <c r="D120" s="3" t="s">
        <v>1038</v>
      </c>
      <c r="E120" s="7"/>
      <c r="F120" s="3" t="s">
        <v>23154</v>
      </c>
      <c r="G120" s="3" t="s">
        <v>23155</v>
      </c>
      <c r="H120" s="3" t="s">
        <v>1098</v>
      </c>
      <c r="I120" s="7" t="s">
        <v>20968</v>
      </c>
      <c r="J120" s="3"/>
      <c r="K120" s="3"/>
    </row>
    <row r="121" spans="2:11" ht="15">
      <c r="B121" s="3" t="s">
        <v>1136</v>
      </c>
      <c r="C121" s="3" t="s">
        <v>23156</v>
      </c>
      <c r="D121" s="3" t="s">
        <v>1038</v>
      </c>
      <c r="E121" s="7"/>
      <c r="F121" s="3" t="s">
        <v>23157</v>
      </c>
      <c r="G121" s="3" t="s">
        <v>23158</v>
      </c>
      <c r="H121" s="3" t="s">
        <v>1098</v>
      </c>
      <c r="I121" s="7" t="s">
        <v>20983</v>
      </c>
      <c r="J121" s="3"/>
      <c r="K121" s="3"/>
    </row>
    <row r="122" spans="2:11" ht="15">
      <c r="B122" s="3" t="s">
        <v>1694</v>
      </c>
      <c r="C122" s="3" t="s">
        <v>23159</v>
      </c>
      <c r="D122" s="3" t="s">
        <v>1038</v>
      </c>
      <c r="E122" s="7"/>
      <c r="F122" s="3" t="s">
        <v>23160</v>
      </c>
      <c r="G122" s="3" t="s">
        <v>23161</v>
      </c>
      <c r="H122" s="3" t="s">
        <v>23162</v>
      </c>
      <c r="I122" s="7" t="s">
        <v>21003</v>
      </c>
      <c r="J122" s="3"/>
      <c r="K122" s="3"/>
    </row>
    <row r="123" spans="2:11" ht="15">
      <c r="B123" s="3" t="s">
        <v>1463</v>
      </c>
      <c r="C123" s="3" t="s">
        <v>23163</v>
      </c>
      <c r="D123" s="3" t="s">
        <v>1038</v>
      </c>
      <c r="E123" s="7"/>
      <c r="F123" s="3" t="s">
        <v>23164</v>
      </c>
      <c r="G123" s="3" t="s">
        <v>23165</v>
      </c>
      <c r="H123" s="3" t="s">
        <v>1098</v>
      </c>
      <c r="I123" s="7" t="s">
        <v>20968</v>
      </c>
      <c r="J123" s="3"/>
      <c r="K123" s="3"/>
    </row>
    <row r="124" spans="2:11" ht="15">
      <c r="B124" s="3" t="s">
        <v>1205</v>
      </c>
      <c r="C124" s="3" t="s">
        <v>23166</v>
      </c>
      <c r="D124" s="3" t="s">
        <v>1038</v>
      </c>
      <c r="E124" s="7"/>
      <c r="F124" s="3" t="s">
        <v>23167</v>
      </c>
      <c r="G124" s="3" t="s">
        <v>23168</v>
      </c>
      <c r="H124" s="3" t="s">
        <v>1098</v>
      </c>
      <c r="I124" s="7" t="s">
        <v>20983</v>
      </c>
      <c r="J124" s="3"/>
      <c r="K124" s="3"/>
    </row>
    <row r="125" spans="2:11" ht="15">
      <c r="B125" s="3" t="s">
        <v>1150</v>
      </c>
      <c r="C125" s="3" t="s">
        <v>23169</v>
      </c>
      <c r="D125" s="3" t="s">
        <v>1038</v>
      </c>
      <c r="E125" s="7"/>
      <c r="F125" s="3" t="s">
        <v>23170</v>
      </c>
      <c r="G125" s="3" t="s">
        <v>23171</v>
      </c>
      <c r="H125" s="3" t="s">
        <v>1098</v>
      </c>
      <c r="I125" s="7" t="s">
        <v>20974</v>
      </c>
      <c r="J125" s="3"/>
      <c r="K125" s="3"/>
    </row>
    <row r="126" spans="2:11" ht="15">
      <c r="B126" s="3" t="s">
        <v>1153</v>
      </c>
      <c r="C126" s="3" t="s">
        <v>23172</v>
      </c>
      <c r="D126" s="3" t="s">
        <v>1038</v>
      </c>
      <c r="E126" s="7"/>
      <c r="F126" s="3" t="s">
        <v>23173</v>
      </c>
      <c r="G126" s="3" t="s">
        <v>23174</v>
      </c>
      <c r="H126" s="3" t="s">
        <v>23175</v>
      </c>
      <c r="I126" s="7" t="s">
        <v>21003</v>
      </c>
      <c r="J126" s="3"/>
      <c r="K126" s="3"/>
    </row>
    <row r="127" spans="2:11" ht="15">
      <c r="B127" s="3" t="s">
        <v>1270</v>
      </c>
      <c r="C127" s="3" t="s">
        <v>23176</v>
      </c>
      <c r="D127" s="3" t="s">
        <v>1038</v>
      </c>
      <c r="E127" s="7"/>
      <c r="F127" s="3" t="s">
        <v>23177</v>
      </c>
      <c r="G127" s="3" t="s">
        <v>23178</v>
      </c>
      <c r="H127" s="3" t="s">
        <v>1098</v>
      </c>
      <c r="I127" s="7" t="s">
        <v>20968</v>
      </c>
      <c r="J127" s="3"/>
      <c r="K127" s="3"/>
    </row>
    <row r="128" spans="2:11" ht="15">
      <c r="B128" s="3" t="s">
        <v>1640</v>
      </c>
      <c r="C128" s="3" t="s">
        <v>23179</v>
      </c>
      <c r="D128" s="3" t="s">
        <v>1038</v>
      </c>
      <c r="E128" s="7"/>
      <c r="F128" s="3" t="s">
        <v>23180</v>
      </c>
      <c r="G128" s="3" t="s">
        <v>23181</v>
      </c>
      <c r="H128" s="3" t="s">
        <v>22163</v>
      </c>
      <c r="I128" s="7" t="s">
        <v>21003</v>
      </c>
      <c r="J128" s="3"/>
      <c r="K128" s="3"/>
    </row>
    <row r="129" spans="2:11" ht="15">
      <c r="B129" s="3" t="s">
        <v>1737</v>
      </c>
      <c r="C129" s="3" t="s">
        <v>23182</v>
      </c>
      <c r="D129" s="3" t="s">
        <v>1038</v>
      </c>
      <c r="E129" s="7"/>
      <c r="F129" s="3" t="s">
        <v>23183</v>
      </c>
      <c r="G129" s="3" t="s">
        <v>23184</v>
      </c>
      <c r="H129" s="3" t="s">
        <v>1098</v>
      </c>
      <c r="I129" s="7" t="s">
        <v>20968</v>
      </c>
      <c r="J129" s="3"/>
      <c r="K129" s="3"/>
    </row>
    <row r="130" spans="2:11" ht="15">
      <c r="B130" s="3" t="s">
        <v>1339</v>
      </c>
      <c r="C130" s="3" t="s">
        <v>23185</v>
      </c>
      <c r="D130" s="3" t="s">
        <v>1038</v>
      </c>
      <c r="E130" s="7"/>
      <c r="F130" s="3" t="s">
        <v>23186</v>
      </c>
      <c r="G130" s="3" t="s">
        <v>23187</v>
      </c>
      <c r="H130" s="3" t="s">
        <v>1098</v>
      </c>
      <c r="I130" s="7" t="s">
        <v>20983</v>
      </c>
      <c r="J130" s="3"/>
      <c r="K130" s="3"/>
    </row>
    <row r="131" spans="2:11" ht="15">
      <c r="B131" s="3" t="s">
        <v>1343</v>
      </c>
      <c r="C131" s="3" t="s">
        <v>23188</v>
      </c>
      <c r="D131" s="3" t="s">
        <v>1038</v>
      </c>
      <c r="E131" s="7"/>
      <c r="F131" s="3" t="s">
        <v>23189</v>
      </c>
      <c r="G131" s="3" t="s">
        <v>23190</v>
      </c>
      <c r="H131" s="3" t="s">
        <v>22163</v>
      </c>
      <c r="I131" s="7" t="s">
        <v>21003</v>
      </c>
      <c r="J131" s="3"/>
      <c r="K131" s="3"/>
    </row>
    <row r="132" spans="2:11" ht="15">
      <c r="B132" s="3" t="s">
        <v>1500</v>
      </c>
      <c r="C132" s="3" t="s">
        <v>23191</v>
      </c>
      <c r="D132" s="3" t="s">
        <v>1038</v>
      </c>
      <c r="E132" s="7"/>
      <c r="F132" s="3" t="s">
        <v>23192</v>
      </c>
      <c r="G132" s="3" t="s">
        <v>23193</v>
      </c>
      <c r="H132" s="3" t="s">
        <v>1098</v>
      </c>
      <c r="I132" s="7" t="s">
        <v>20968</v>
      </c>
      <c r="J132" s="3"/>
      <c r="K132" s="3"/>
    </row>
    <row r="133" spans="2:11" ht="15">
      <c r="B133" s="3" t="s">
        <v>1504</v>
      </c>
      <c r="C133" s="3" t="s">
        <v>23194</v>
      </c>
      <c r="D133" s="3" t="s">
        <v>1038</v>
      </c>
      <c r="E133" s="7"/>
      <c r="F133" s="3" t="s">
        <v>23195</v>
      </c>
      <c r="G133" s="3" t="s">
        <v>23196</v>
      </c>
      <c r="H133" s="3" t="s">
        <v>1098</v>
      </c>
      <c r="I133" s="7" t="s">
        <v>20983</v>
      </c>
      <c r="J133" s="3"/>
      <c r="K133" s="3"/>
    </row>
    <row r="134" spans="2:11" ht="15">
      <c r="B134" s="3" t="s">
        <v>1663</v>
      </c>
      <c r="C134" s="3" t="s">
        <v>23197</v>
      </c>
      <c r="D134" s="3" t="s">
        <v>1038</v>
      </c>
      <c r="E134" s="7"/>
      <c r="F134" s="3" t="s">
        <v>23198</v>
      </c>
      <c r="G134" s="3" t="s">
        <v>23199</v>
      </c>
      <c r="H134" s="3" t="s">
        <v>22163</v>
      </c>
      <c r="I134" s="7" t="s">
        <v>21003</v>
      </c>
      <c r="J134" s="3"/>
      <c r="K134" s="3"/>
    </row>
    <row r="135" spans="2:11" ht="15">
      <c r="B135" s="3" t="s">
        <v>1667</v>
      </c>
      <c r="C135" s="3" t="s">
        <v>23200</v>
      </c>
      <c r="D135" s="3" t="s">
        <v>1038</v>
      </c>
      <c r="E135" s="7"/>
      <c r="F135" s="3" t="s">
        <v>23201</v>
      </c>
      <c r="G135" s="3" t="s">
        <v>23202</v>
      </c>
      <c r="H135" s="3" t="s">
        <v>1098</v>
      </c>
      <c r="I135" s="7" t="s">
        <v>20968</v>
      </c>
      <c r="J135" s="3"/>
      <c r="K135" s="3"/>
    </row>
    <row r="136" spans="2:11" ht="15">
      <c r="B136" s="3" t="s">
        <v>1323</v>
      </c>
      <c r="C136" s="3" t="s">
        <v>23203</v>
      </c>
      <c r="D136" s="3" t="s">
        <v>1038</v>
      </c>
      <c r="E136" s="7"/>
      <c r="F136" s="3" t="s">
        <v>23204</v>
      </c>
      <c r="G136" s="3" t="s">
        <v>23205</v>
      </c>
      <c r="H136" s="3" t="s">
        <v>1098</v>
      </c>
      <c r="I136" s="7" t="s">
        <v>20983</v>
      </c>
      <c r="J136" s="3"/>
      <c r="K136" s="3"/>
    </row>
    <row r="137" spans="2:11" ht="15">
      <c r="B137" s="3" t="s">
        <v>1721</v>
      </c>
      <c r="C137" s="3" t="s">
        <v>23206</v>
      </c>
      <c r="D137" s="3" t="s">
        <v>1038</v>
      </c>
      <c r="E137" s="7"/>
      <c r="F137" s="3" t="s">
        <v>23207</v>
      </c>
      <c r="G137" s="3" t="s">
        <v>23208</v>
      </c>
      <c r="H137" s="3" t="s">
        <v>22163</v>
      </c>
      <c r="I137" s="7" t="s">
        <v>21003</v>
      </c>
      <c r="J137" s="3"/>
      <c r="K137" s="3"/>
    </row>
    <row r="138" spans="2:11" ht="15">
      <c r="B138" s="3" t="s">
        <v>1372</v>
      </c>
      <c r="C138" s="3" t="s">
        <v>23209</v>
      </c>
      <c r="D138" s="3" t="s">
        <v>1038</v>
      </c>
      <c r="E138" s="7"/>
      <c r="F138" s="3" t="s">
        <v>23210</v>
      </c>
      <c r="G138" s="3" t="s">
        <v>23211</v>
      </c>
      <c r="H138" s="3" t="s">
        <v>1098</v>
      </c>
      <c r="I138" s="7" t="s">
        <v>20968</v>
      </c>
      <c r="J138" s="3"/>
      <c r="K138" s="3"/>
    </row>
    <row r="139" spans="2:11" ht="15">
      <c r="B139" s="3" t="s">
        <v>1311</v>
      </c>
      <c r="C139" s="3" t="s">
        <v>23212</v>
      </c>
      <c r="D139" s="3" t="s">
        <v>1038</v>
      </c>
      <c r="E139" s="7"/>
      <c r="F139" s="3" t="s">
        <v>23213</v>
      </c>
      <c r="G139" s="3" t="s">
        <v>23214</v>
      </c>
      <c r="H139" s="3" t="s">
        <v>1098</v>
      </c>
      <c r="I139" s="7" t="s">
        <v>20983</v>
      </c>
      <c r="J139" s="3"/>
      <c r="K139" s="3"/>
    </row>
    <row r="140" spans="2:11" ht="15">
      <c r="B140" s="3" t="s">
        <v>1315</v>
      </c>
      <c r="C140" s="3" t="s">
        <v>23215</v>
      </c>
      <c r="D140" s="3" t="s">
        <v>1038</v>
      </c>
      <c r="E140" s="7"/>
      <c r="F140" s="3" t="s">
        <v>23216</v>
      </c>
      <c r="G140" s="3" t="s">
        <v>23217</v>
      </c>
      <c r="H140" s="3" t="s">
        <v>22163</v>
      </c>
      <c r="I140" s="7" t="s">
        <v>21003</v>
      </c>
      <c r="J140" s="3"/>
      <c r="K140" s="3"/>
    </row>
    <row r="141" spans="2:11" ht="15">
      <c r="B141" s="3" t="s">
        <v>1327</v>
      </c>
      <c r="C141" s="3" t="s">
        <v>23218</v>
      </c>
      <c r="D141" s="3" t="s">
        <v>1038</v>
      </c>
      <c r="E141" s="7"/>
      <c r="F141" s="3" t="s">
        <v>23219</v>
      </c>
      <c r="G141" s="3" t="s">
        <v>23220</v>
      </c>
      <c r="H141" s="3" t="s">
        <v>1098</v>
      </c>
      <c r="I141" s="7" t="s">
        <v>20968</v>
      </c>
      <c r="J141" s="3"/>
      <c r="K141" s="3"/>
    </row>
    <row r="142" spans="2:11" ht="15">
      <c r="B142" s="3" t="s">
        <v>1331</v>
      </c>
      <c r="C142" s="3" t="s">
        <v>23221</v>
      </c>
      <c r="D142" s="3" t="s">
        <v>1038</v>
      </c>
      <c r="E142" s="7"/>
      <c r="F142" s="3" t="s">
        <v>23222</v>
      </c>
      <c r="G142" s="3" t="s">
        <v>23223</v>
      </c>
      <c r="H142" s="3" t="s">
        <v>1098</v>
      </c>
      <c r="I142" s="7" t="s">
        <v>20983</v>
      </c>
      <c r="J142" s="3"/>
      <c r="K142" s="3"/>
    </row>
    <row r="143" spans="2:11" ht="15">
      <c r="B143" s="3" t="s">
        <v>1157</v>
      </c>
      <c r="C143" s="3" t="s">
        <v>23224</v>
      </c>
      <c r="D143" s="3" t="s">
        <v>1038</v>
      </c>
      <c r="E143" s="7"/>
      <c r="F143" s="3" t="s">
        <v>23225</v>
      </c>
      <c r="G143" s="3" t="s">
        <v>23226</v>
      </c>
      <c r="H143" s="3" t="s">
        <v>22163</v>
      </c>
      <c r="I143" s="7" t="s">
        <v>21003</v>
      </c>
      <c r="J143" s="3"/>
      <c r="K143" s="3"/>
    </row>
    <row r="144" spans="2:11" ht="15">
      <c r="B144" s="3" t="s">
        <v>1760</v>
      </c>
      <c r="C144" s="3" t="s">
        <v>23227</v>
      </c>
      <c r="D144" s="3" t="s">
        <v>1038</v>
      </c>
      <c r="E144" s="7"/>
      <c r="F144" s="3" t="s">
        <v>23228</v>
      </c>
      <c r="G144" s="3" t="s">
        <v>23229</v>
      </c>
      <c r="H144" s="3" t="s">
        <v>1098</v>
      </c>
      <c r="I144" s="7" t="s">
        <v>20968</v>
      </c>
      <c r="J144" s="3"/>
      <c r="K144" s="3"/>
    </row>
    <row r="145" spans="2:11" ht="15">
      <c r="B145" s="3" t="s">
        <v>1750</v>
      </c>
      <c r="C145" s="3" t="s">
        <v>23230</v>
      </c>
      <c r="D145" s="3" t="s">
        <v>1038</v>
      </c>
      <c r="E145" s="7"/>
      <c r="F145" s="3" t="s">
        <v>23231</v>
      </c>
      <c r="G145" s="3" t="s">
        <v>23232</v>
      </c>
      <c r="H145" s="3" t="s">
        <v>1098</v>
      </c>
      <c r="I145" s="7" t="s">
        <v>20983</v>
      </c>
      <c r="J145" s="3"/>
      <c r="K145" s="3"/>
    </row>
    <row r="146" spans="2:11" ht="15">
      <c r="B146" s="3" t="s">
        <v>1357</v>
      </c>
      <c r="C146" s="3" t="s">
        <v>23233</v>
      </c>
      <c r="D146" s="3" t="s">
        <v>1038</v>
      </c>
      <c r="E146" s="7"/>
      <c r="F146" s="3" t="s">
        <v>23234</v>
      </c>
      <c r="G146" s="3" t="s">
        <v>23235</v>
      </c>
      <c r="H146" s="3" t="s">
        <v>23236</v>
      </c>
      <c r="I146" s="7" t="s">
        <v>21003</v>
      </c>
      <c r="J146" s="3"/>
      <c r="K146" s="3"/>
    </row>
    <row r="147" spans="2:11" ht="15">
      <c r="B147" s="3" t="s">
        <v>1746</v>
      </c>
      <c r="C147" s="3" t="s">
        <v>23237</v>
      </c>
      <c r="D147" s="3" t="s">
        <v>1038</v>
      </c>
      <c r="E147" s="7"/>
      <c r="F147" s="3" t="s">
        <v>23238</v>
      </c>
      <c r="G147" s="3" t="s">
        <v>23239</v>
      </c>
      <c r="H147" s="3" t="s">
        <v>1098</v>
      </c>
      <c r="I147" s="7" t="s">
        <v>20968</v>
      </c>
      <c r="J147" s="3"/>
      <c r="K147" s="3"/>
    </row>
    <row r="148" spans="2:11" ht="15">
      <c r="B148" s="3" t="s">
        <v>1649</v>
      </c>
      <c r="C148" s="3" t="s">
        <v>23240</v>
      </c>
      <c r="D148" s="3" t="s">
        <v>1038</v>
      </c>
      <c r="E148" s="7"/>
      <c r="F148" s="3" t="s">
        <v>23241</v>
      </c>
      <c r="G148" s="3" t="s">
        <v>23242</v>
      </c>
      <c r="H148" s="3" t="s">
        <v>23243</v>
      </c>
      <c r="I148" s="7" t="s">
        <v>21003</v>
      </c>
      <c r="J148" s="3"/>
      <c r="K148" s="3"/>
    </row>
    <row r="149" spans="2:11" ht="15">
      <c r="B149" s="3" t="s">
        <v>1199</v>
      </c>
      <c r="C149" s="3" t="s">
        <v>23244</v>
      </c>
      <c r="D149" s="3" t="s">
        <v>1038</v>
      </c>
      <c r="E149" s="7"/>
      <c r="F149" s="3" t="s">
        <v>23245</v>
      </c>
      <c r="G149" s="3" t="s">
        <v>23246</v>
      </c>
      <c r="H149" s="3" t="s">
        <v>1098</v>
      </c>
      <c r="I149" s="7" t="s">
        <v>20968</v>
      </c>
      <c r="J149" s="3"/>
      <c r="K149" s="3"/>
    </row>
    <row r="150" spans="2:11" ht="15">
      <c r="B150" s="3" t="s">
        <v>1457</v>
      </c>
      <c r="C150" s="3" t="s">
        <v>23247</v>
      </c>
      <c r="D150" s="3" t="s">
        <v>1038</v>
      </c>
      <c r="E150" s="7"/>
      <c r="F150" s="3" t="s">
        <v>23248</v>
      </c>
      <c r="G150" s="3" t="s">
        <v>23249</v>
      </c>
      <c r="H150" s="3" t="s">
        <v>23250</v>
      </c>
      <c r="I150" s="7" t="s">
        <v>21003</v>
      </c>
      <c r="J150" s="3"/>
      <c r="K150" s="3"/>
    </row>
    <row r="151" spans="2:11" ht="15">
      <c r="B151" s="3" t="s">
        <v>1716</v>
      </c>
      <c r="C151" s="3" t="s">
        <v>23251</v>
      </c>
      <c r="D151" s="3" t="s">
        <v>1038</v>
      </c>
      <c r="E151" s="7"/>
      <c r="F151" s="3" t="s">
        <v>23252</v>
      </c>
      <c r="G151" s="3" t="s">
        <v>23253</v>
      </c>
      <c r="H151" s="3" t="s">
        <v>1098</v>
      </c>
      <c r="I151" s="7" t="s">
        <v>20968</v>
      </c>
      <c r="J151" s="3"/>
      <c r="K151" s="3"/>
    </row>
    <row r="152" spans="2:11" ht="15">
      <c r="B152" s="3" t="s">
        <v>1698</v>
      </c>
      <c r="C152" s="3" t="s">
        <v>23254</v>
      </c>
      <c r="D152" s="3" t="s">
        <v>1038</v>
      </c>
      <c r="E152" s="7"/>
      <c r="F152" s="3" t="s">
        <v>23255</v>
      </c>
      <c r="G152" s="3" t="s">
        <v>23256</v>
      </c>
      <c r="H152" s="3" t="s">
        <v>1098</v>
      </c>
      <c r="I152" s="7" t="s">
        <v>20983</v>
      </c>
      <c r="J152" s="3"/>
      <c r="K152" s="3"/>
    </row>
    <row r="153" spans="2:11" ht="15">
      <c r="B153" s="3" t="s">
        <v>1577</v>
      </c>
      <c r="C153" s="3" t="s">
        <v>23257</v>
      </c>
      <c r="D153" s="3" t="s">
        <v>1038</v>
      </c>
      <c r="E153" s="7"/>
      <c r="F153" s="3" t="s">
        <v>23258</v>
      </c>
      <c r="G153" s="3" t="s">
        <v>23259</v>
      </c>
      <c r="H153" s="3" t="s">
        <v>23260</v>
      </c>
      <c r="I153" s="7" t="s">
        <v>1145</v>
      </c>
      <c r="J153" s="3"/>
      <c r="K153" s="3"/>
    </row>
    <row r="154" spans="2:11" ht="15">
      <c r="B154" s="3" t="s">
        <v>1513</v>
      </c>
      <c r="C154" s="3" t="s">
        <v>23261</v>
      </c>
      <c r="D154" s="3" t="s">
        <v>1038</v>
      </c>
      <c r="E154" s="7"/>
      <c r="F154" s="3" t="s">
        <v>23262</v>
      </c>
      <c r="G154" s="3" t="s">
        <v>23263</v>
      </c>
      <c r="H154" s="3" t="s">
        <v>1098</v>
      </c>
      <c r="I154" s="7" t="s">
        <v>20968</v>
      </c>
      <c r="J154" s="3"/>
      <c r="K154" s="3"/>
    </row>
    <row r="155" spans="2:11" ht="15">
      <c r="B155" s="3" t="s">
        <v>1690</v>
      </c>
      <c r="C155" s="3" t="s">
        <v>23264</v>
      </c>
      <c r="D155" s="3" t="s">
        <v>1038</v>
      </c>
      <c r="E155" s="7"/>
      <c r="F155" s="3" t="s">
        <v>23265</v>
      </c>
      <c r="G155" s="3" t="s">
        <v>23266</v>
      </c>
      <c r="H155" s="3" t="s">
        <v>1098</v>
      </c>
      <c r="I155" s="7" t="s">
        <v>20983</v>
      </c>
      <c r="J155" s="3"/>
      <c r="K155" s="3"/>
    </row>
    <row r="156" spans="2:11" ht="15">
      <c r="B156" s="3" t="s">
        <v>1100</v>
      </c>
      <c r="C156" s="3" t="s">
        <v>23267</v>
      </c>
      <c r="D156" s="3" t="s">
        <v>1038</v>
      </c>
      <c r="E156" s="7"/>
      <c r="F156" s="3" t="s">
        <v>23268</v>
      </c>
      <c r="G156" s="3" t="s">
        <v>23269</v>
      </c>
      <c r="H156" s="3" t="s">
        <v>21943</v>
      </c>
      <c r="I156" s="7" t="s">
        <v>21003</v>
      </c>
      <c r="J156" s="3"/>
      <c r="K156" s="3"/>
    </row>
    <row r="157" spans="2:11" ht="15">
      <c r="B157" s="3" t="s">
        <v>1557</v>
      </c>
      <c r="C157" s="3" t="s">
        <v>23270</v>
      </c>
      <c r="D157" s="3" t="s">
        <v>1038</v>
      </c>
      <c r="E157" s="7"/>
      <c r="F157" s="3" t="s">
        <v>23271</v>
      </c>
      <c r="G157" s="3" t="s">
        <v>23272</v>
      </c>
      <c r="H157" s="3" t="s">
        <v>1098</v>
      </c>
      <c r="I157" s="7" t="s">
        <v>20968</v>
      </c>
      <c r="J157" s="3"/>
      <c r="K157" s="3"/>
    </row>
    <row r="158" spans="2:11" ht="15">
      <c r="B158" s="3" t="s">
        <v>1542</v>
      </c>
      <c r="C158" s="3" t="s">
        <v>23273</v>
      </c>
      <c r="D158" s="3" t="s">
        <v>1038</v>
      </c>
      <c r="E158" s="7"/>
      <c r="F158" s="3" t="s">
        <v>23274</v>
      </c>
      <c r="G158" s="3" t="s">
        <v>23275</v>
      </c>
      <c r="H158" s="3" t="s">
        <v>1098</v>
      </c>
      <c r="I158" s="7" t="s">
        <v>20983</v>
      </c>
      <c r="J158" s="3"/>
      <c r="K158" s="3"/>
    </row>
    <row r="159" spans="2:11" ht="15">
      <c r="B159" s="3" t="s">
        <v>1527</v>
      </c>
      <c r="C159" s="3" t="s">
        <v>23276</v>
      </c>
      <c r="D159" s="3" t="s">
        <v>1038</v>
      </c>
      <c r="E159" s="7"/>
      <c r="F159" s="3" t="s">
        <v>23277</v>
      </c>
      <c r="G159" s="3" t="s">
        <v>23278</v>
      </c>
      <c r="H159" s="3" t="s">
        <v>21943</v>
      </c>
      <c r="I159" s="7" t="s">
        <v>21003</v>
      </c>
      <c r="J159" s="3"/>
      <c r="K159" s="3"/>
    </row>
    <row r="160" spans="2:11" ht="15">
      <c r="B160" s="3" t="s">
        <v>1105</v>
      </c>
      <c r="C160" s="3" t="s">
        <v>23279</v>
      </c>
      <c r="D160" s="3" t="s">
        <v>1038</v>
      </c>
      <c r="E160" s="7"/>
      <c r="F160" s="3" t="s">
        <v>23280</v>
      </c>
      <c r="G160" s="3" t="s">
        <v>23281</v>
      </c>
      <c r="H160" s="3" t="s">
        <v>1098</v>
      </c>
      <c r="I160" s="7" t="s">
        <v>20968</v>
      </c>
      <c r="J160" s="3"/>
      <c r="K160" s="3"/>
    </row>
    <row r="161" spans="2:11" ht="15">
      <c r="B161" s="3" t="s">
        <v>1562</v>
      </c>
      <c r="C161" s="3" t="s">
        <v>23282</v>
      </c>
      <c r="D161" s="3" t="s">
        <v>1038</v>
      </c>
      <c r="E161" s="7"/>
      <c r="F161" s="3" t="s">
        <v>23283</v>
      </c>
      <c r="G161" s="3" t="s">
        <v>23284</v>
      </c>
      <c r="H161" s="3" t="s">
        <v>1098</v>
      </c>
      <c r="I161" s="7" t="s">
        <v>20983</v>
      </c>
      <c r="J161" s="3"/>
      <c r="K161" s="3"/>
    </row>
    <row r="162" spans="2:11" ht="15">
      <c r="B162" s="3" t="s">
        <v>1547</v>
      </c>
      <c r="C162" s="3" t="s">
        <v>23285</v>
      </c>
      <c r="D162" s="3" t="s">
        <v>1038</v>
      </c>
      <c r="E162" s="7"/>
      <c r="F162" s="3" t="s">
        <v>23286</v>
      </c>
      <c r="G162" s="3" t="s">
        <v>23287</v>
      </c>
      <c r="H162" s="3" t="s">
        <v>21943</v>
      </c>
      <c r="I162" s="7" t="s">
        <v>21003</v>
      </c>
      <c r="J162" s="3"/>
      <c r="K162" s="3"/>
    </row>
    <row r="163" spans="2:11" ht="15">
      <c r="B163" s="3" t="s">
        <v>1532</v>
      </c>
      <c r="C163" s="3" t="s">
        <v>23288</v>
      </c>
      <c r="D163" s="3" t="s">
        <v>1038</v>
      </c>
      <c r="E163" s="7"/>
      <c r="F163" s="3" t="s">
        <v>23289</v>
      </c>
      <c r="G163" s="3" t="s">
        <v>23290</v>
      </c>
      <c r="H163" s="3" t="s">
        <v>1098</v>
      </c>
      <c r="I163" s="7" t="s">
        <v>20968</v>
      </c>
      <c r="J163" s="3"/>
      <c r="K163" s="3"/>
    </row>
    <row r="164" spans="2:11" ht="15">
      <c r="B164" s="3" t="s">
        <v>1730</v>
      </c>
      <c r="C164" s="3" t="s">
        <v>23291</v>
      </c>
      <c r="D164" s="3" t="s">
        <v>1038</v>
      </c>
      <c r="E164" s="7"/>
      <c r="F164" s="3" t="s">
        <v>23292</v>
      </c>
      <c r="G164" s="3" t="s">
        <v>23293</v>
      </c>
      <c r="H164" s="3" t="s">
        <v>1098</v>
      </c>
      <c r="I164" s="7" t="s">
        <v>20983</v>
      </c>
      <c r="J164" s="3"/>
      <c r="K164" s="3"/>
    </row>
    <row r="165" spans="2:11" ht="15">
      <c r="B165" s="3" t="s">
        <v>1734</v>
      </c>
      <c r="C165" s="3" t="s">
        <v>23294</v>
      </c>
      <c r="D165" s="3" t="s">
        <v>1038</v>
      </c>
      <c r="E165" s="7"/>
      <c r="F165" s="3" t="s">
        <v>23295</v>
      </c>
      <c r="G165" s="3" t="s">
        <v>23296</v>
      </c>
      <c r="H165" s="3" t="s">
        <v>21943</v>
      </c>
      <c r="I165" s="7" t="s">
        <v>21003</v>
      </c>
      <c r="J165" s="3"/>
      <c r="K165" s="3"/>
    </row>
    <row r="166" spans="2:11" ht="15">
      <c r="B166" s="3" t="s">
        <v>1305</v>
      </c>
      <c r="C166" s="3" t="s">
        <v>23297</v>
      </c>
      <c r="D166" s="3" t="s">
        <v>1038</v>
      </c>
      <c r="E166" s="7"/>
      <c r="F166" s="3" t="s">
        <v>23298</v>
      </c>
      <c r="G166" s="3" t="s">
        <v>23299</v>
      </c>
      <c r="H166" s="3" t="s">
        <v>1098</v>
      </c>
      <c r="I166" s="7" t="s">
        <v>20968</v>
      </c>
      <c r="J166" s="3"/>
      <c r="K166" s="3"/>
    </row>
    <row r="167" spans="2:11" ht="15">
      <c r="B167" s="3" t="s">
        <v>1308</v>
      </c>
      <c r="C167" s="3" t="s">
        <v>23300</v>
      </c>
      <c r="D167" s="3" t="s">
        <v>1038</v>
      </c>
      <c r="E167" s="7"/>
      <c r="F167" s="3" t="s">
        <v>23301</v>
      </c>
      <c r="G167" s="3" t="s">
        <v>23302</v>
      </c>
      <c r="H167" s="3" t="s">
        <v>1098</v>
      </c>
      <c r="I167" s="7" t="s">
        <v>20983</v>
      </c>
      <c r="J167" s="3"/>
      <c r="K167" s="3"/>
    </row>
    <row r="168" spans="2:11" ht="15">
      <c r="B168" s="3" t="s">
        <v>1396</v>
      </c>
      <c r="C168" s="3" t="s">
        <v>23303</v>
      </c>
      <c r="D168" s="3" t="s">
        <v>1038</v>
      </c>
      <c r="E168" s="7"/>
      <c r="F168" s="3" t="s">
        <v>23304</v>
      </c>
      <c r="G168" s="3" t="s">
        <v>23305</v>
      </c>
      <c r="H168" s="3" t="s">
        <v>21943</v>
      </c>
      <c r="I168" s="7" t="s">
        <v>21003</v>
      </c>
      <c r="J168" s="3"/>
      <c r="K168" s="3"/>
    </row>
    <row r="169" spans="2:11" ht="15">
      <c r="B169" s="3" t="s">
        <v>1399</v>
      </c>
      <c r="C169" s="3" t="s">
        <v>23306</v>
      </c>
      <c r="D169" s="3" t="s">
        <v>1038</v>
      </c>
      <c r="E169" s="7"/>
      <c r="F169" s="3" t="s">
        <v>23307</v>
      </c>
      <c r="G169" s="3" t="s">
        <v>23308</v>
      </c>
      <c r="H169" s="3" t="s">
        <v>1098</v>
      </c>
      <c r="I169" s="7" t="s">
        <v>20968</v>
      </c>
      <c r="J169" s="3"/>
      <c r="K169" s="3"/>
    </row>
    <row r="170" spans="2:11" ht="15">
      <c r="B170" s="3" t="s">
        <v>1402</v>
      </c>
      <c r="C170" s="3" t="s">
        <v>23309</v>
      </c>
      <c r="D170" s="3" t="s">
        <v>1038</v>
      </c>
      <c r="E170" s="7"/>
      <c r="F170" s="3" t="s">
        <v>23310</v>
      </c>
      <c r="G170" s="3" t="s">
        <v>23311</v>
      </c>
      <c r="H170" s="3" t="s">
        <v>1098</v>
      </c>
      <c r="I170" s="7" t="s">
        <v>20983</v>
      </c>
      <c r="J170" s="3"/>
      <c r="K170" s="3"/>
    </row>
    <row r="171" spans="2:11" ht="15">
      <c r="B171" s="3" t="s">
        <v>1406</v>
      </c>
      <c r="C171" s="3" t="s">
        <v>23312</v>
      </c>
      <c r="D171" s="3" t="s">
        <v>1038</v>
      </c>
      <c r="E171" s="7"/>
      <c r="F171" s="3" t="s">
        <v>23313</v>
      </c>
      <c r="G171" s="3" t="s">
        <v>23314</v>
      </c>
      <c r="H171" s="3" t="s">
        <v>1098</v>
      </c>
      <c r="I171" s="7" t="s">
        <v>20983</v>
      </c>
      <c r="J171" s="3"/>
      <c r="K171" s="3"/>
    </row>
    <row r="172" spans="2:11" ht="15">
      <c r="B172" s="3" t="s">
        <v>1409</v>
      </c>
      <c r="C172" s="3" t="s">
        <v>23315</v>
      </c>
      <c r="D172" s="3" t="s">
        <v>1038</v>
      </c>
      <c r="E172" s="7"/>
      <c r="F172" s="3" t="s">
        <v>23316</v>
      </c>
      <c r="G172" s="3" t="s">
        <v>23317</v>
      </c>
      <c r="H172" s="3" t="s">
        <v>1098</v>
      </c>
      <c r="I172" s="7" t="s">
        <v>20974</v>
      </c>
      <c r="J172" s="3"/>
      <c r="K172" s="3"/>
    </row>
    <row r="173" spans="2:11" ht="15">
      <c r="B173" s="3" t="s">
        <v>1413</v>
      </c>
      <c r="C173" s="3" t="s">
        <v>23318</v>
      </c>
      <c r="D173" s="3" t="s">
        <v>1038</v>
      </c>
      <c r="E173" s="7"/>
      <c r="F173" s="3" t="s">
        <v>23319</v>
      </c>
      <c r="G173" s="3" t="s">
        <v>23320</v>
      </c>
      <c r="H173" s="3" t="s">
        <v>1098</v>
      </c>
      <c r="I173" s="7" t="s">
        <v>20974</v>
      </c>
      <c r="J173" s="3"/>
      <c r="K173" s="3"/>
    </row>
    <row r="174" spans="2:11" ht="15">
      <c r="B174" s="3" t="s">
        <v>1231</v>
      </c>
      <c r="C174" s="3" t="s">
        <v>23321</v>
      </c>
      <c r="D174" s="3" t="s">
        <v>1038</v>
      </c>
      <c r="E174" s="7"/>
      <c r="F174" s="3" t="s">
        <v>23322</v>
      </c>
      <c r="G174" s="3" t="s">
        <v>23323</v>
      </c>
      <c r="H174" s="3" t="s">
        <v>1098</v>
      </c>
      <c r="I174" s="7" t="s">
        <v>20974</v>
      </c>
      <c r="J174" s="3"/>
      <c r="K174" s="3"/>
    </row>
    <row r="175" spans="2:11" ht="15">
      <c r="B175" s="3" t="s">
        <v>1235</v>
      </c>
      <c r="C175" s="3" t="s">
        <v>23324</v>
      </c>
      <c r="D175" s="3" t="s">
        <v>1038</v>
      </c>
      <c r="E175" s="7"/>
      <c r="F175" s="3" t="s">
        <v>23325</v>
      </c>
      <c r="G175" s="3" t="s">
        <v>23326</v>
      </c>
      <c r="H175" s="3" t="s">
        <v>1098</v>
      </c>
      <c r="I175" s="7" t="s">
        <v>20974</v>
      </c>
      <c r="J175" s="3"/>
      <c r="K175" s="3"/>
    </row>
    <row r="176" spans="2:11" ht="15">
      <c r="B176" s="3" t="s">
        <v>1238</v>
      </c>
      <c r="C176" s="3" t="s">
        <v>23327</v>
      </c>
      <c r="D176" s="3" t="s">
        <v>1038</v>
      </c>
      <c r="E176" s="7"/>
      <c r="F176" s="3" t="s">
        <v>23328</v>
      </c>
      <c r="G176" s="3" t="s">
        <v>23329</v>
      </c>
      <c r="H176" s="3" t="s">
        <v>1098</v>
      </c>
      <c r="I176" s="7" t="s">
        <v>20974</v>
      </c>
      <c r="J176" s="3"/>
      <c r="K176" s="3"/>
    </row>
    <row r="177" spans="2:11" ht="15">
      <c r="B177" s="3" t="s">
        <v>1242</v>
      </c>
      <c r="C177" s="3" t="s">
        <v>23330</v>
      </c>
      <c r="D177" s="3" t="s">
        <v>1038</v>
      </c>
      <c r="E177" s="7"/>
      <c r="F177" s="3" t="s">
        <v>23331</v>
      </c>
      <c r="G177" s="3" t="s">
        <v>23332</v>
      </c>
      <c r="H177" s="3" t="s">
        <v>1098</v>
      </c>
      <c r="I177" s="7" t="s">
        <v>20974</v>
      </c>
      <c r="J177" s="3"/>
      <c r="K177" s="3"/>
    </row>
    <row r="178" spans="2:11" ht="15">
      <c r="B178" s="3" t="s">
        <v>1245</v>
      </c>
      <c r="C178" s="3" t="s">
        <v>23333</v>
      </c>
      <c r="D178" s="3" t="s">
        <v>1038</v>
      </c>
      <c r="E178" s="7"/>
      <c r="F178" s="3" t="s">
        <v>23334</v>
      </c>
      <c r="G178" s="3" t="s">
        <v>23335</v>
      </c>
      <c r="H178" s="3" t="s">
        <v>1098</v>
      </c>
      <c r="I178" s="7" t="s">
        <v>20974</v>
      </c>
      <c r="J178" s="3"/>
      <c r="K178" s="3"/>
    </row>
    <row r="179" spans="2:11" ht="15">
      <c r="B179" s="3" t="s">
        <v>1249</v>
      </c>
      <c r="C179" s="3" t="s">
        <v>23336</v>
      </c>
      <c r="D179" s="3" t="s">
        <v>1038</v>
      </c>
      <c r="E179" s="7"/>
      <c r="F179" s="3" t="s">
        <v>23337</v>
      </c>
      <c r="G179" s="3" t="s">
        <v>23338</v>
      </c>
      <c r="H179" s="3" t="s">
        <v>1098</v>
      </c>
      <c r="I179" s="7" t="s">
        <v>20974</v>
      </c>
      <c r="J179" s="3"/>
      <c r="K179" s="3"/>
    </row>
    <row r="180" spans="2:11" ht="15">
      <c r="B180" s="3" t="s">
        <v>1280</v>
      </c>
      <c r="C180" s="3" t="s">
        <v>23339</v>
      </c>
      <c r="D180" s="3" t="s">
        <v>1038</v>
      </c>
      <c r="E180" s="7"/>
      <c r="F180" s="3" t="s">
        <v>23340</v>
      </c>
      <c r="G180" s="3" t="s">
        <v>23341</v>
      </c>
      <c r="H180" s="3" t="s">
        <v>1098</v>
      </c>
      <c r="I180" s="7" t="s">
        <v>20974</v>
      </c>
      <c r="J180" s="3"/>
      <c r="K180" s="3"/>
    </row>
    <row r="181" spans="2:11" ht="15">
      <c r="B181" s="3" t="s">
        <v>1178</v>
      </c>
      <c r="C181" s="3" t="s">
        <v>23342</v>
      </c>
      <c r="D181" s="3" t="s">
        <v>1038</v>
      </c>
      <c r="E181" s="7"/>
      <c r="F181" s="3" t="s">
        <v>23343</v>
      </c>
      <c r="G181" s="3" t="s">
        <v>23344</v>
      </c>
      <c r="H181" s="3" t="s">
        <v>1098</v>
      </c>
      <c r="I181" s="7" t="s">
        <v>20974</v>
      </c>
      <c r="J181" s="3"/>
      <c r="K181" s="3"/>
    </row>
    <row r="182" spans="2:11" ht="15">
      <c r="B182" s="3" t="s">
        <v>1486</v>
      </c>
      <c r="C182" s="3" t="s">
        <v>23345</v>
      </c>
      <c r="D182" s="3" t="s">
        <v>1038</v>
      </c>
      <c r="E182" s="7"/>
      <c r="F182" s="3" t="s">
        <v>23346</v>
      </c>
      <c r="G182" s="3" t="s">
        <v>23347</v>
      </c>
      <c r="H182" s="3" t="s">
        <v>1098</v>
      </c>
      <c r="I182" s="7" t="s">
        <v>20974</v>
      </c>
      <c r="J182" s="3"/>
      <c r="K182" s="3"/>
    </row>
    <row r="183" spans="2:11" ht="15">
      <c r="B183" s="3" t="s">
        <v>1490</v>
      </c>
      <c r="C183" s="3" t="s">
        <v>23348</v>
      </c>
      <c r="D183" s="3" t="s">
        <v>1038</v>
      </c>
      <c r="E183" s="7"/>
      <c r="F183" s="3" t="s">
        <v>23349</v>
      </c>
      <c r="G183" s="3" t="s">
        <v>23350</v>
      </c>
      <c r="H183" s="3" t="s">
        <v>23107</v>
      </c>
      <c r="I183" s="7" t="s">
        <v>21003</v>
      </c>
      <c r="J183" s="3"/>
      <c r="K183" s="3"/>
    </row>
    <row r="184" spans="2:11" ht="15">
      <c r="B184" s="3" t="s">
        <v>1654</v>
      </c>
      <c r="C184" s="3" t="s">
        <v>23351</v>
      </c>
      <c r="D184" s="3" t="s">
        <v>1038</v>
      </c>
      <c r="E184" s="7"/>
      <c r="F184" s="3" t="s">
        <v>23352</v>
      </c>
      <c r="G184" s="3" t="s">
        <v>23353</v>
      </c>
      <c r="H184" s="3" t="s">
        <v>1098</v>
      </c>
      <c r="I184" s="7" t="s">
        <v>20968</v>
      </c>
      <c r="J184" s="3"/>
      <c r="K184" s="3"/>
    </row>
    <row r="185" spans="2:11" ht="15">
      <c r="B185" s="3" t="s">
        <v>1257</v>
      </c>
      <c r="C185" s="3" t="s">
        <v>23354</v>
      </c>
      <c r="D185" s="3" t="s">
        <v>1038</v>
      </c>
      <c r="E185" s="7"/>
      <c r="F185" s="3" t="s">
        <v>23355</v>
      </c>
      <c r="G185" s="3" t="s">
        <v>23356</v>
      </c>
      <c r="H185" s="3" t="s">
        <v>1098</v>
      </c>
      <c r="I185" s="7" t="s">
        <v>20983</v>
      </c>
      <c r="J185" s="3"/>
      <c r="K185" s="3"/>
    </row>
    <row r="186" spans="2:11" ht="15">
      <c r="B186" s="3" t="s">
        <v>1266</v>
      </c>
      <c r="C186" s="3" t="s">
        <v>23357</v>
      </c>
      <c r="D186" s="3" t="s">
        <v>1038</v>
      </c>
      <c r="E186" s="7"/>
      <c r="F186" s="3" t="s">
        <v>23358</v>
      </c>
      <c r="G186" s="3" t="s">
        <v>23359</v>
      </c>
      <c r="H186" s="3" t="s">
        <v>1098</v>
      </c>
      <c r="I186" s="7" t="s">
        <v>20974</v>
      </c>
      <c r="J186" s="3"/>
      <c r="K186" s="3"/>
    </row>
    <row r="187" spans="2:11" ht="15">
      <c r="B187" s="3" t="s">
        <v>1262</v>
      </c>
      <c r="C187" s="3" t="s">
        <v>23360</v>
      </c>
      <c r="D187" s="3" t="s">
        <v>1038</v>
      </c>
      <c r="E187" s="7"/>
      <c r="F187" s="3" t="s">
        <v>23361</v>
      </c>
      <c r="G187" s="3" t="s">
        <v>23362</v>
      </c>
      <c r="H187" s="3" t="s">
        <v>23363</v>
      </c>
      <c r="I187" s="7" t="s">
        <v>21003</v>
      </c>
      <c r="J187" s="3"/>
      <c r="K187" s="3"/>
    </row>
    <row r="188" spans="2:11" ht="15">
      <c r="B188" s="3" t="s">
        <v>1769</v>
      </c>
      <c r="C188" s="3" t="s">
        <v>23364</v>
      </c>
      <c r="D188" s="3" t="s">
        <v>1038</v>
      </c>
      <c r="E188" s="7"/>
      <c r="F188" s="3" t="s">
        <v>23365</v>
      </c>
      <c r="G188" s="3" t="s">
        <v>23366</v>
      </c>
      <c r="H188" s="3" t="s">
        <v>1098</v>
      </c>
      <c r="I188" s="7" t="s">
        <v>20968</v>
      </c>
      <c r="J188" s="3"/>
      <c r="K188" s="3"/>
    </row>
    <row r="189" spans="2:11" ht="15">
      <c r="B189" s="3" t="s">
        <v>1773</v>
      </c>
      <c r="C189" s="3" t="s">
        <v>23367</v>
      </c>
      <c r="D189" s="3" t="s">
        <v>1038</v>
      </c>
      <c r="E189" s="7"/>
      <c r="F189" s="3" t="s">
        <v>23368</v>
      </c>
      <c r="G189" s="3" t="s">
        <v>23369</v>
      </c>
      <c r="H189" s="3" t="s">
        <v>1098</v>
      </c>
      <c r="I189" s="7" t="s">
        <v>20974</v>
      </c>
      <c r="J189" s="3"/>
      <c r="K189" s="3"/>
    </row>
    <row r="190" spans="2:11" ht="15">
      <c r="B190" s="3" t="s">
        <v>1777</v>
      </c>
      <c r="C190" s="3" t="s">
        <v>23370</v>
      </c>
      <c r="D190" s="3" t="s">
        <v>1038</v>
      </c>
      <c r="E190" s="7"/>
      <c r="F190" s="3" t="s">
        <v>23371</v>
      </c>
      <c r="G190" s="3" t="s">
        <v>23372</v>
      </c>
      <c r="H190" s="3" t="s">
        <v>23363</v>
      </c>
      <c r="I190" s="7" t="s">
        <v>21003</v>
      </c>
      <c r="J190" s="3"/>
      <c r="K190" s="3"/>
    </row>
    <row r="191" spans="2:11" ht="15">
      <c r="B191" s="3" t="s">
        <v>1781</v>
      </c>
      <c r="C191" s="3" t="s">
        <v>23373</v>
      </c>
      <c r="D191" s="3" t="s">
        <v>1038</v>
      </c>
      <c r="E191" s="7"/>
      <c r="F191" s="3" t="s">
        <v>23374</v>
      </c>
      <c r="G191" s="3" t="s">
        <v>23375</v>
      </c>
      <c r="H191" s="3" t="s">
        <v>1098</v>
      </c>
      <c r="I191" s="7" t="s">
        <v>20968</v>
      </c>
      <c r="J191" s="3"/>
      <c r="K191" s="3"/>
    </row>
    <row r="192" spans="2:11" ht="15">
      <c r="B192" s="3" t="s">
        <v>1784</v>
      </c>
      <c r="C192" s="3" t="s">
        <v>23376</v>
      </c>
      <c r="D192" s="3" t="s">
        <v>1038</v>
      </c>
      <c r="E192" s="7"/>
      <c r="F192" s="3" t="s">
        <v>23377</v>
      </c>
      <c r="G192" s="3" t="s">
        <v>23378</v>
      </c>
      <c r="H192" s="3" t="s">
        <v>1098</v>
      </c>
      <c r="I192" s="7" t="s">
        <v>20974</v>
      </c>
      <c r="J192" s="3"/>
      <c r="K192" s="3"/>
    </row>
    <row r="193" spans="2:11" ht="15">
      <c r="B193" s="3" t="s">
        <v>1788</v>
      </c>
      <c r="C193" s="3" t="s">
        <v>23379</v>
      </c>
      <c r="D193" s="3" t="s">
        <v>1038</v>
      </c>
      <c r="E193" s="7"/>
      <c r="F193" s="3" t="s">
        <v>23380</v>
      </c>
      <c r="G193" s="3" t="s">
        <v>23381</v>
      </c>
      <c r="H193" s="3" t="s">
        <v>1098</v>
      </c>
      <c r="I193" s="7" t="s">
        <v>20974</v>
      </c>
      <c r="J193" s="3"/>
      <c r="K193" s="3"/>
    </row>
    <row r="194" spans="2:11" ht="15">
      <c r="B194" s="3" t="s">
        <v>1792</v>
      </c>
      <c r="C194" s="3" t="s">
        <v>23382</v>
      </c>
      <c r="D194" s="3" t="s">
        <v>1038</v>
      </c>
      <c r="E194" s="7"/>
      <c r="F194" s="3" t="s">
        <v>23383</v>
      </c>
      <c r="G194" s="3" t="s">
        <v>23384</v>
      </c>
      <c r="H194" s="3" t="s">
        <v>1098</v>
      </c>
      <c r="I194" s="7" t="s">
        <v>20974</v>
      </c>
      <c r="J194" s="3"/>
      <c r="K194" s="3"/>
    </row>
    <row r="195" spans="2:11" ht="15">
      <c r="B195" s="3" t="s">
        <v>1796</v>
      </c>
      <c r="C195" s="3" t="s">
        <v>23385</v>
      </c>
      <c r="D195" s="3" t="s">
        <v>1038</v>
      </c>
      <c r="E195" s="7"/>
      <c r="F195" s="3" t="s">
        <v>23386</v>
      </c>
      <c r="G195" s="3" t="s">
        <v>23387</v>
      </c>
      <c r="H195" s="3" t="s">
        <v>1098</v>
      </c>
      <c r="I195" s="7" t="s">
        <v>20974</v>
      </c>
      <c r="J195" s="3"/>
      <c r="K195" s="3"/>
    </row>
    <row r="196" spans="2:11" ht="15">
      <c r="B196" s="3" t="s">
        <v>1800</v>
      </c>
      <c r="C196" s="3" t="s">
        <v>23388</v>
      </c>
      <c r="D196" s="3" t="s">
        <v>1038</v>
      </c>
      <c r="E196" s="7"/>
      <c r="F196" s="3" t="s">
        <v>23389</v>
      </c>
      <c r="G196" s="3" t="s">
        <v>23390</v>
      </c>
      <c r="H196" s="3" t="s">
        <v>1098</v>
      </c>
      <c r="I196" s="7" t="s">
        <v>20974</v>
      </c>
      <c r="J196" s="3"/>
      <c r="K196" s="3"/>
    </row>
    <row r="197" spans="2:11" ht="15">
      <c r="B197" s="3" t="s">
        <v>1804</v>
      </c>
      <c r="C197" s="3" t="s">
        <v>23391</v>
      </c>
      <c r="D197" s="3" t="s">
        <v>1038</v>
      </c>
      <c r="E197" s="7"/>
      <c r="F197" s="3" t="s">
        <v>23392</v>
      </c>
      <c r="G197" s="3" t="s">
        <v>23393</v>
      </c>
      <c r="H197" s="3" t="s">
        <v>1098</v>
      </c>
      <c r="I197" s="7" t="s">
        <v>20974</v>
      </c>
      <c r="J197" s="3"/>
      <c r="K197" s="3"/>
    </row>
    <row r="198" spans="2:11" ht="15">
      <c r="B198" s="3" t="s">
        <v>1808</v>
      </c>
      <c r="C198" s="3" t="s">
        <v>23394</v>
      </c>
      <c r="D198" s="3" t="s">
        <v>1038</v>
      </c>
      <c r="E198" s="7"/>
      <c r="F198" s="3" t="s">
        <v>23395</v>
      </c>
      <c r="G198" s="3" t="s">
        <v>23396</v>
      </c>
      <c r="H198" s="3" t="s">
        <v>1098</v>
      </c>
      <c r="I198" s="7" t="s">
        <v>20974</v>
      </c>
      <c r="J198" s="3"/>
      <c r="K198" s="3"/>
    </row>
    <row r="199" spans="2:11" ht="15">
      <c r="B199" s="3" t="s">
        <v>1812</v>
      </c>
      <c r="C199" s="3" t="s">
        <v>23397</v>
      </c>
      <c r="D199" s="3" t="s">
        <v>1038</v>
      </c>
      <c r="E199" s="7"/>
      <c r="F199" s="3" t="s">
        <v>23398</v>
      </c>
      <c r="G199" s="3" t="s">
        <v>23399</v>
      </c>
      <c r="H199" s="3" t="s">
        <v>1098</v>
      </c>
      <c r="I199" s="7" t="s">
        <v>20974</v>
      </c>
      <c r="J199" s="3"/>
      <c r="K199" s="3"/>
    </row>
    <row r="200" spans="2:11" ht="15">
      <c r="B200" s="3" t="s">
        <v>1816</v>
      </c>
      <c r="C200" s="3" t="s">
        <v>23400</v>
      </c>
      <c r="D200" s="3" t="s">
        <v>1038</v>
      </c>
      <c r="E200" s="7"/>
      <c r="F200" s="3" t="s">
        <v>23401</v>
      </c>
      <c r="G200" s="3" t="s">
        <v>23402</v>
      </c>
      <c r="H200" s="3" t="s">
        <v>1098</v>
      </c>
      <c r="I200" s="7" t="s">
        <v>20974</v>
      </c>
      <c r="J200" s="3"/>
      <c r="K200" s="3"/>
    </row>
    <row r="201" spans="2:11" ht="15">
      <c r="B201" s="3" t="s">
        <v>1820</v>
      </c>
      <c r="C201" s="3" t="s">
        <v>23403</v>
      </c>
      <c r="D201" s="3" t="s">
        <v>1038</v>
      </c>
      <c r="E201" s="7"/>
      <c r="F201" s="3" t="s">
        <v>23404</v>
      </c>
      <c r="G201" s="3" t="s">
        <v>23405</v>
      </c>
      <c r="H201" s="3" t="s">
        <v>1098</v>
      </c>
      <c r="I201" s="7" t="s">
        <v>20974</v>
      </c>
      <c r="J201" s="3"/>
      <c r="K201" s="3"/>
    </row>
    <row r="202" spans="2:11" ht="15">
      <c r="B202" s="3" t="s">
        <v>1824</v>
      </c>
      <c r="C202" s="3" t="s">
        <v>23406</v>
      </c>
      <c r="D202" s="3" t="s">
        <v>1038</v>
      </c>
      <c r="E202" s="7"/>
      <c r="F202" s="3" t="s">
        <v>23407</v>
      </c>
      <c r="G202" s="3" t="s">
        <v>23408</v>
      </c>
      <c r="H202" s="3" t="s">
        <v>1098</v>
      </c>
      <c r="I202" s="7" t="s">
        <v>20974</v>
      </c>
      <c r="J202" s="3"/>
      <c r="K202" s="3"/>
    </row>
    <row r="203" spans="2:11" ht="15">
      <c r="B203" s="3" t="s">
        <v>1828</v>
      </c>
      <c r="C203" s="3" t="s">
        <v>23409</v>
      </c>
      <c r="D203" s="3" t="s">
        <v>1038</v>
      </c>
      <c r="E203" s="7"/>
      <c r="F203" s="3" t="s">
        <v>23410</v>
      </c>
      <c r="G203" s="3" t="s">
        <v>23411</v>
      </c>
      <c r="H203" s="3" t="s">
        <v>1098</v>
      </c>
      <c r="I203" s="7" t="s">
        <v>20974</v>
      </c>
      <c r="J203" s="3"/>
      <c r="K203" s="3"/>
    </row>
    <row r="204" spans="2:11" ht="15">
      <c r="B204" s="3" t="s">
        <v>1832</v>
      </c>
      <c r="C204" s="3" t="s">
        <v>23412</v>
      </c>
      <c r="D204" s="3" t="s">
        <v>1038</v>
      </c>
      <c r="E204" s="7"/>
      <c r="F204" s="3" t="s">
        <v>23413</v>
      </c>
      <c r="G204" s="3" t="s">
        <v>23414</v>
      </c>
      <c r="H204" s="3" t="s">
        <v>1098</v>
      </c>
      <c r="I204" s="7" t="s">
        <v>20974</v>
      </c>
      <c r="J204" s="3"/>
      <c r="K204" s="3"/>
    </row>
    <row r="205" spans="2:11" ht="15">
      <c r="B205" s="3" t="s">
        <v>1836</v>
      </c>
      <c r="C205" s="3" t="s">
        <v>23415</v>
      </c>
      <c r="D205" s="3" t="s">
        <v>1038</v>
      </c>
      <c r="E205" s="7"/>
      <c r="F205" s="3" t="s">
        <v>23416</v>
      </c>
      <c r="G205" s="3" t="s">
        <v>23417</v>
      </c>
      <c r="H205" s="3" t="s">
        <v>23107</v>
      </c>
      <c r="I205" s="7" t="s">
        <v>21003</v>
      </c>
      <c r="J205" s="3"/>
      <c r="K205" s="3"/>
    </row>
    <row r="206" spans="2:11" ht="15">
      <c r="B206" s="3" t="s">
        <v>1840</v>
      </c>
      <c r="C206" s="3" t="s">
        <v>23418</v>
      </c>
      <c r="D206" s="3" t="s">
        <v>1038</v>
      </c>
      <c r="E206" s="7"/>
      <c r="F206" s="3" t="s">
        <v>23419</v>
      </c>
      <c r="G206" s="3" t="s">
        <v>23420</v>
      </c>
      <c r="H206" s="3" t="s">
        <v>1098</v>
      </c>
      <c r="I206" s="7" t="s">
        <v>20968</v>
      </c>
      <c r="J206" s="3"/>
      <c r="K206" s="3"/>
    </row>
    <row r="207" spans="2:11" ht="15">
      <c r="B207" s="3" t="s">
        <v>1846</v>
      </c>
      <c r="C207" s="3" t="s">
        <v>23421</v>
      </c>
      <c r="D207" s="3" t="s">
        <v>1038</v>
      </c>
      <c r="E207" s="7"/>
      <c r="F207" s="3" t="s">
        <v>23422</v>
      </c>
      <c r="G207" s="3" t="s">
        <v>23423</v>
      </c>
      <c r="H207" s="3" t="s">
        <v>1098</v>
      </c>
      <c r="I207" s="7" t="s">
        <v>20983</v>
      </c>
      <c r="J207" s="3"/>
      <c r="K207" s="3"/>
    </row>
    <row r="208" spans="2:11" ht="15">
      <c r="B208" s="3" t="s">
        <v>1851</v>
      </c>
      <c r="C208" s="3" t="s">
        <v>23424</v>
      </c>
      <c r="D208" s="3" t="s">
        <v>1038</v>
      </c>
      <c r="E208" s="7"/>
      <c r="F208" s="3" t="s">
        <v>23425</v>
      </c>
      <c r="G208" s="3" t="s">
        <v>23426</v>
      </c>
      <c r="H208" s="3" t="s">
        <v>23107</v>
      </c>
      <c r="I208" s="7" t="s">
        <v>21003</v>
      </c>
      <c r="J208" s="3"/>
      <c r="K208" s="3"/>
    </row>
    <row r="209" spans="2:11" ht="15">
      <c r="B209" s="3" t="s">
        <v>1856</v>
      </c>
      <c r="C209" s="3" t="s">
        <v>23427</v>
      </c>
      <c r="D209" s="3" t="s">
        <v>1038</v>
      </c>
      <c r="E209" s="7"/>
      <c r="F209" s="3" t="s">
        <v>23428</v>
      </c>
      <c r="G209" s="3" t="s">
        <v>23429</v>
      </c>
      <c r="H209" s="3" t="s">
        <v>1098</v>
      </c>
      <c r="I209" s="7" t="s">
        <v>20968</v>
      </c>
      <c r="J209" s="3"/>
      <c r="K209" s="3"/>
    </row>
    <row r="210" spans="2:11" ht="15">
      <c r="B210" s="3" t="s">
        <v>1861</v>
      </c>
      <c r="C210" s="3" t="s">
        <v>23430</v>
      </c>
      <c r="D210" s="3" t="s">
        <v>1038</v>
      </c>
      <c r="E210" s="7"/>
      <c r="F210" s="3" t="s">
        <v>23431</v>
      </c>
      <c r="G210" s="3" t="s">
        <v>23432</v>
      </c>
      <c r="H210" s="3" t="s">
        <v>1098</v>
      </c>
      <c r="I210" s="7" t="s">
        <v>20983</v>
      </c>
      <c r="J210" s="3"/>
      <c r="K210" s="3"/>
    </row>
    <row r="211" spans="2:11" ht="15">
      <c r="B211" s="3" t="s">
        <v>1867</v>
      </c>
      <c r="C211" s="3" t="s">
        <v>23433</v>
      </c>
      <c r="D211" s="3" t="s">
        <v>1038</v>
      </c>
      <c r="E211" s="7"/>
      <c r="F211" s="3" t="s">
        <v>23434</v>
      </c>
      <c r="G211" s="3" t="s">
        <v>23435</v>
      </c>
      <c r="H211" s="3" t="s">
        <v>23107</v>
      </c>
      <c r="I211" s="7" t="s">
        <v>21003</v>
      </c>
      <c r="J211" s="3"/>
      <c r="K211" s="3"/>
    </row>
    <row r="212" spans="2:11" ht="15">
      <c r="B212" s="3" t="s">
        <v>6136</v>
      </c>
      <c r="C212" s="3" t="s">
        <v>23436</v>
      </c>
      <c r="D212" s="3" t="s">
        <v>1038</v>
      </c>
      <c r="E212" s="7"/>
      <c r="F212" s="3" t="s">
        <v>23437</v>
      </c>
      <c r="G212" s="3" t="s">
        <v>23438</v>
      </c>
      <c r="H212" s="3" t="s">
        <v>23107</v>
      </c>
      <c r="I212" s="7" t="s">
        <v>21003</v>
      </c>
      <c r="J212" s="3"/>
      <c r="K212" s="3"/>
    </row>
    <row r="213" spans="2:11" ht="15">
      <c r="B213" s="3" t="s">
        <v>6138</v>
      </c>
      <c r="C213" s="3" t="s">
        <v>23439</v>
      </c>
      <c r="D213" s="3" t="s">
        <v>1038</v>
      </c>
      <c r="E213" s="7"/>
      <c r="F213" s="3" t="s">
        <v>23440</v>
      </c>
      <c r="G213" s="3" t="s">
        <v>23441</v>
      </c>
      <c r="H213" s="3" t="s">
        <v>1098</v>
      </c>
      <c r="I213" s="7" t="s">
        <v>20968</v>
      </c>
      <c r="J213" s="3"/>
      <c r="K213" s="3"/>
    </row>
    <row r="214" spans="2:11" ht="15">
      <c r="B214" s="3" t="s">
        <v>6140</v>
      </c>
      <c r="C214" s="3" t="s">
        <v>23442</v>
      </c>
      <c r="D214" s="3" t="s">
        <v>1038</v>
      </c>
      <c r="E214" s="7"/>
      <c r="F214" s="3" t="s">
        <v>23443</v>
      </c>
      <c r="G214" s="3" t="s">
        <v>23444</v>
      </c>
      <c r="H214" s="3" t="s">
        <v>1098</v>
      </c>
      <c r="I214" s="7" t="s">
        <v>20983</v>
      </c>
      <c r="J214" s="3"/>
      <c r="K214" s="3"/>
    </row>
    <row r="215" spans="2:11" ht="15">
      <c r="B215" s="3" t="s">
        <v>6142</v>
      </c>
      <c r="C215" s="3" t="s">
        <v>23445</v>
      </c>
      <c r="D215" s="3" t="s">
        <v>1038</v>
      </c>
      <c r="E215" s="7"/>
      <c r="F215" s="3" t="s">
        <v>23446</v>
      </c>
      <c r="G215" s="3" t="s">
        <v>23447</v>
      </c>
      <c r="H215" s="3" t="s">
        <v>1098</v>
      </c>
      <c r="I215" s="7" t="s">
        <v>20983</v>
      </c>
      <c r="J215" s="3"/>
      <c r="K215" s="3"/>
    </row>
    <row r="216" spans="2:11" ht="15">
      <c r="B216" s="3" t="s">
        <v>6144</v>
      </c>
      <c r="C216" s="3" t="s">
        <v>23448</v>
      </c>
      <c r="D216" s="3" t="s">
        <v>1038</v>
      </c>
      <c r="E216" s="7"/>
      <c r="F216" s="3" t="s">
        <v>23449</v>
      </c>
      <c r="G216" s="3" t="s">
        <v>23450</v>
      </c>
      <c r="H216" s="3" t="s">
        <v>1098</v>
      </c>
      <c r="I216" s="7" t="s">
        <v>21003</v>
      </c>
      <c r="J216" s="3"/>
      <c r="K216" s="3"/>
    </row>
    <row r="217" spans="2:11" ht="15">
      <c r="B217" s="3" t="s">
        <v>6146</v>
      </c>
      <c r="C217" s="3" t="s">
        <v>23451</v>
      </c>
      <c r="D217" s="3" t="s">
        <v>1038</v>
      </c>
      <c r="E217" s="7"/>
      <c r="F217" s="3" t="s">
        <v>23452</v>
      </c>
      <c r="G217" s="3" t="s">
        <v>23453</v>
      </c>
      <c r="H217" s="3" t="s">
        <v>1098</v>
      </c>
      <c r="I217" s="7" t="s">
        <v>20968</v>
      </c>
      <c r="J217" s="3"/>
      <c r="K217" s="3"/>
    </row>
    <row r="218" spans="2:11" ht="15">
      <c r="B218" s="3" t="s">
        <v>6148</v>
      </c>
      <c r="C218" s="3" t="s">
        <v>23454</v>
      </c>
      <c r="D218" s="3" t="s">
        <v>1038</v>
      </c>
      <c r="E218" s="7"/>
      <c r="F218" s="3" t="s">
        <v>23455</v>
      </c>
      <c r="G218" s="3" t="s">
        <v>23456</v>
      </c>
      <c r="H218" s="3" t="s">
        <v>1098</v>
      </c>
      <c r="I218" s="7" t="s">
        <v>21003</v>
      </c>
      <c r="J218" s="3"/>
      <c r="K218" s="3"/>
    </row>
    <row r="219" spans="2:11" ht="15">
      <c r="B219" s="3" t="s">
        <v>6150</v>
      </c>
      <c r="C219" s="3" t="s">
        <v>23457</v>
      </c>
      <c r="D219" s="3" t="s">
        <v>1038</v>
      </c>
      <c r="E219" s="7"/>
      <c r="F219" s="3" t="s">
        <v>23458</v>
      </c>
      <c r="G219" s="3" t="s">
        <v>23459</v>
      </c>
      <c r="H219" s="3" t="s">
        <v>1098</v>
      </c>
      <c r="I219" s="7" t="s">
        <v>20968</v>
      </c>
      <c r="J219" s="3"/>
      <c r="K219" s="3"/>
    </row>
    <row r="220" spans="2:11" ht="15">
      <c r="B220" s="3" t="s">
        <v>6152</v>
      </c>
      <c r="C220" s="3" t="s">
        <v>23460</v>
      </c>
      <c r="D220" s="3" t="s">
        <v>1038</v>
      </c>
      <c r="E220" s="7"/>
      <c r="F220" s="3" t="s">
        <v>23461</v>
      </c>
      <c r="G220" s="3" t="s">
        <v>23462</v>
      </c>
      <c r="H220" s="3" t="s">
        <v>1098</v>
      </c>
      <c r="I220" s="7" t="s">
        <v>21003</v>
      </c>
      <c r="J220" s="3"/>
      <c r="K220" s="3"/>
    </row>
    <row r="221" spans="2:11" ht="15">
      <c r="B221" s="3" t="s">
        <v>6154</v>
      </c>
      <c r="C221" s="3" t="s">
        <v>23463</v>
      </c>
      <c r="D221" s="3" t="s">
        <v>1038</v>
      </c>
      <c r="E221" s="7"/>
      <c r="F221" s="3" t="s">
        <v>23464</v>
      </c>
      <c r="G221" s="3" t="s">
        <v>23465</v>
      </c>
      <c r="H221" s="3" t="s">
        <v>1098</v>
      </c>
      <c r="I221" s="7" t="s">
        <v>20968</v>
      </c>
      <c r="J221" s="3"/>
      <c r="K221" s="3"/>
    </row>
    <row r="222" spans="2:11" ht="15">
      <c r="B222" s="3" t="s">
        <v>6157</v>
      </c>
      <c r="C222" s="3" t="s">
        <v>23466</v>
      </c>
      <c r="D222" s="3" t="s">
        <v>1038</v>
      </c>
      <c r="E222" s="7"/>
      <c r="F222" s="3" t="s">
        <v>23467</v>
      </c>
      <c r="G222" s="3" t="s">
        <v>23468</v>
      </c>
      <c r="H222" s="3" t="s">
        <v>1098</v>
      </c>
      <c r="I222" s="7" t="s">
        <v>21003</v>
      </c>
      <c r="J222" s="3"/>
      <c r="K222" s="3"/>
    </row>
    <row r="223" spans="2:11" ht="15">
      <c r="B223" s="3" t="s">
        <v>6160</v>
      </c>
      <c r="C223" s="3" t="s">
        <v>23469</v>
      </c>
      <c r="D223" s="3" t="s">
        <v>1038</v>
      </c>
      <c r="E223" s="7"/>
      <c r="F223" s="3" t="s">
        <v>23470</v>
      </c>
      <c r="G223" s="3" t="s">
        <v>23471</v>
      </c>
      <c r="H223" s="3" t="s">
        <v>1098</v>
      </c>
      <c r="I223" s="7" t="s">
        <v>20968</v>
      </c>
      <c r="J223" s="3"/>
      <c r="K223" s="3"/>
    </row>
    <row r="224" spans="2:11" ht="15">
      <c r="B224" s="3" t="s">
        <v>6162</v>
      </c>
      <c r="C224" s="3" t="s">
        <v>23472</v>
      </c>
      <c r="D224" s="3" t="s">
        <v>1038</v>
      </c>
      <c r="E224" s="7"/>
      <c r="F224" s="3" t="s">
        <v>23473</v>
      </c>
      <c r="G224" s="3" t="s">
        <v>23474</v>
      </c>
      <c r="H224" s="3" t="s">
        <v>1098</v>
      </c>
      <c r="I224" s="7" t="s">
        <v>21003</v>
      </c>
      <c r="J224" s="3"/>
      <c r="K224" s="3"/>
    </row>
    <row r="225" spans="2:11" ht="15">
      <c r="B225" s="3" t="s">
        <v>6164</v>
      </c>
      <c r="C225" s="3" t="s">
        <v>23475</v>
      </c>
      <c r="D225" s="3" t="s">
        <v>1038</v>
      </c>
      <c r="E225" s="7"/>
      <c r="F225" s="3" t="s">
        <v>23476</v>
      </c>
      <c r="G225" s="3" t="s">
        <v>23477</v>
      </c>
      <c r="H225" s="3" t="s">
        <v>1098</v>
      </c>
      <c r="I225" s="7" t="s">
        <v>20968</v>
      </c>
      <c r="J225" s="3"/>
      <c r="K225" s="3"/>
    </row>
    <row r="226" spans="2:11" ht="15">
      <c r="B226" s="3" t="s">
        <v>6167</v>
      </c>
      <c r="C226" s="3" t="s">
        <v>23478</v>
      </c>
      <c r="D226" s="3" t="s">
        <v>1038</v>
      </c>
      <c r="E226" s="7"/>
      <c r="F226" s="3" t="s">
        <v>23479</v>
      </c>
      <c r="G226" s="3" t="s">
        <v>23480</v>
      </c>
      <c r="H226" s="3" t="s">
        <v>1098</v>
      </c>
      <c r="I226" s="7" t="s">
        <v>21003</v>
      </c>
      <c r="J226" s="3"/>
      <c r="K226" s="3"/>
    </row>
    <row r="227" spans="2:11" ht="15">
      <c r="B227" s="3" t="s">
        <v>6170</v>
      </c>
      <c r="C227" s="3" t="s">
        <v>23481</v>
      </c>
      <c r="D227" s="3" t="s">
        <v>1038</v>
      </c>
      <c r="E227" s="7"/>
      <c r="F227" s="3" t="s">
        <v>23482</v>
      </c>
      <c r="G227" s="3" t="s">
        <v>23483</v>
      </c>
      <c r="H227" s="3" t="s">
        <v>1098</v>
      </c>
      <c r="I227" s="7" t="s">
        <v>20968</v>
      </c>
      <c r="J227" s="3"/>
      <c r="K227" s="3"/>
    </row>
    <row r="228" spans="2:11" ht="15">
      <c r="B228" s="3" t="s">
        <v>6174</v>
      </c>
      <c r="C228" s="3" t="s">
        <v>23484</v>
      </c>
      <c r="D228" s="3" t="s">
        <v>1038</v>
      </c>
      <c r="E228" s="7"/>
      <c r="F228" s="3" t="s">
        <v>23485</v>
      </c>
      <c r="G228" s="3" t="s">
        <v>23486</v>
      </c>
      <c r="H228" s="3" t="s">
        <v>1098</v>
      </c>
      <c r="I228" s="7" t="s">
        <v>21003</v>
      </c>
      <c r="J228" s="3"/>
      <c r="K228" s="3"/>
    </row>
    <row r="229" spans="2:11" ht="15">
      <c r="B229" s="3" t="s">
        <v>6178</v>
      </c>
      <c r="C229" s="3" t="s">
        <v>23487</v>
      </c>
      <c r="D229" s="3" t="s">
        <v>1038</v>
      </c>
      <c r="E229" s="7"/>
      <c r="F229" s="3" t="s">
        <v>23488</v>
      </c>
      <c r="G229" s="3" t="s">
        <v>23489</v>
      </c>
      <c r="H229" s="3" t="s">
        <v>1098</v>
      </c>
      <c r="I229" s="7" t="s">
        <v>20968</v>
      </c>
      <c r="J229" s="3"/>
      <c r="K229" s="3"/>
    </row>
    <row r="230" spans="2:11" ht="15">
      <c r="B230" s="3" t="s">
        <v>6180</v>
      </c>
      <c r="C230" s="3" t="s">
        <v>23490</v>
      </c>
      <c r="D230" s="3" t="s">
        <v>1038</v>
      </c>
      <c r="E230" s="7"/>
      <c r="F230" s="3" t="s">
        <v>23491</v>
      </c>
      <c r="G230" s="3" t="s">
        <v>23492</v>
      </c>
      <c r="H230" s="3" t="s">
        <v>1098</v>
      </c>
      <c r="I230" s="7" t="s">
        <v>21003</v>
      </c>
      <c r="J230" s="3"/>
      <c r="K230" s="3"/>
    </row>
    <row r="231" spans="2:11" ht="15">
      <c r="B231" s="3" t="s">
        <v>6182</v>
      </c>
      <c r="C231" s="3" t="s">
        <v>23493</v>
      </c>
      <c r="D231" s="3" t="s">
        <v>1038</v>
      </c>
      <c r="E231" s="7"/>
      <c r="F231" s="3" t="s">
        <v>23494</v>
      </c>
      <c r="G231" s="3" t="s">
        <v>23495</v>
      </c>
      <c r="H231" s="3" t="s">
        <v>1098</v>
      </c>
      <c r="I231" s="7" t="s">
        <v>20968</v>
      </c>
      <c r="J231" s="3"/>
      <c r="K231" s="3"/>
    </row>
    <row r="232" spans="2:11" ht="15">
      <c r="B232" s="3" t="s">
        <v>6186</v>
      </c>
      <c r="C232" s="3" t="s">
        <v>23496</v>
      </c>
      <c r="D232" s="3" t="s">
        <v>1038</v>
      </c>
      <c r="E232" s="7"/>
      <c r="F232" s="3" t="s">
        <v>23497</v>
      </c>
      <c r="G232" s="3" t="s">
        <v>23498</v>
      </c>
      <c r="H232" s="3" t="s">
        <v>1098</v>
      </c>
      <c r="I232" s="7" t="s">
        <v>21003</v>
      </c>
      <c r="J232" s="3"/>
      <c r="K232" s="3"/>
    </row>
    <row r="233" spans="2:11" ht="15">
      <c r="B233" s="3" t="s">
        <v>6190</v>
      </c>
      <c r="C233" s="3" t="s">
        <v>23499</v>
      </c>
      <c r="D233" s="3" t="s">
        <v>1038</v>
      </c>
      <c r="E233" s="7"/>
      <c r="F233" s="3" t="s">
        <v>23500</v>
      </c>
      <c r="G233" s="3" t="s">
        <v>23501</v>
      </c>
      <c r="H233" s="3" t="s">
        <v>1098</v>
      </c>
      <c r="I233" s="7" t="s">
        <v>20968</v>
      </c>
      <c r="J233" s="3"/>
      <c r="K233" s="3"/>
    </row>
    <row r="234" spans="2:11" ht="15">
      <c r="B234" s="3" t="s">
        <v>6192</v>
      </c>
      <c r="C234" s="3" t="s">
        <v>23502</v>
      </c>
      <c r="D234" s="3" t="s">
        <v>1038</v>
      </c>
      <c r="E234" s="7"/>
      <c r="F234" s="3" t="s">
        <v>23503</v>
      </c>
      <c r="G234" s="3" t="s">
        <v>23504</v>
      </c>
      <c r="H234" s="3" t="s">
        <v>23505</v>
      </c>
      <c r="I234" s="7" t="s">
        <v>20974</v>
      </c>
      <c r="J234" s="3"/>
      <c r="K234" s="3"/>
    </row>
    <row r="235" spans="2:11" ht="15">
      <c r="B235" s="3" t="s">
        <v>6194</v>
      </c>
      <c r="C235" s="3" t="s">
        <v>23506</v>
      </c>
      <c r="D235" s="3" t="s">
        <v>1038</v>
      </c>
      <c r="E235" s="7"/>
      <c r="F235" s="3" t="s">
        <v>23507</v>
      </c>
      <c r="G235" s="3" t="s">
        <v>23508</v>
      </c>
      <c r="H235" s="3" t="s">
        <v>1098</v>
      </c>
      <c r="I235" s="7" t="s">
        <v>20968</v>
      </c>
      <c r="J235" s="3"/>
      <c r="K235" s="3"/>
    </row>
    <row r="236" spans="2:11" ht="15">
      <c r="B236" s="3" t="s">
        <v>6199</v>
      </c>
      <c r="C236" s="3" t="s">
        <v>23509</v>
      </c>
      <c r="D236" s="3" t="s">
        <v>1038</v>
      </c>
      <c r="E236" s="7"/>
      <c r="F236" s="3" t="s">
        <v>23510</v>
      </c>
      <c r="G236" s="3" t="s">
        <v>23511</v>
      </c>
      <c r="H236" s="3" t="s">
        <v>1098</v>
      </c>
      <c r="I236" s="7" t="s">
        <v>20983</v>
      </c>
      <c r="J236" s="3"/>
      <c r="K236" s="3"/>
    </row>
    <row r="237" spans="2:11" ht="15">
      <c r="B237" s="3" t="s">
        <v>6203</v>
      </c>
      <c r="C237" s="3" t="s">
        <v>23512</v>
      </c>
      <c r="D237" s="3" t="s">
        <v>1038</v>
      </c>
      <c r="E237" s="7"/>
      <c r="F237" s="3" t="s">
        <v>23513</v>
      </c>
      <c r="G237" s="3" t="s">
        <v>23514</v>
      </c>
      <c r="H237" s="3" t="s">
        <v>23515</v>
      </c>
      <c r="I237" s="7" t="s">
        <v>20974</v>
      </c>
      <c r="J237" s="3"/>
      <c r="K237" s="3"/>
    </row>
    <row r="238" spans="2:11" ht="15">
      <c r="B238" s="3" t="s">
        <v>6208</v>
      </c>
      <c r="C238" s="3" t="s">
        <v>23516</v>
      </c>
      <c r="D238" s="3" t="s">
        <v>1038</v>
      </c>
      <c r="E238" s="7"/>
      <c r="F238" s="3" t="s">
        <v>23517</v>
      </c>
      <c r="G238" s="3" t="s">
        <v>23518</v>
      </c>
      <c r="H238" s="3" t="s">
        <v>1098</v>
      </c>
      <c r="I238" s="7" t="s">
        <v>20968</v>
      </c>
      <c r="J238" s="3"/>
      <c r="K238" s="3"/>
    </row>
    <row r="239" spans="2:11" ht="15">
      <c r="B239" s="3" t="s">
        <v>6212</v>
      </c>
      <c r="C239" s="3" t="s">
        <v>23519</v>
      </c>
      <c r="D239" s="3" t="s">
        <v>1038</v>
      </c>
      <c r="E239" s="7"/>
      <c r="F239" s="3" t="s">
        <v>23520</v>
      </c>
      <c r="G239" s="3" t="s">
        <v>23521</v>
      </c>
      <c r="H239" s="3" t="s">
        <v>1098</v>
      </c>
      <c r="I239" s="7" t="s">
        <v>20983</v>
      </c>
      <c r="J239" s="3"/>
      <c r="K239" s="3"/>
    </row>
    <row r="240" spans="2:11" ht="15">
      <c r="B240" s="3" t="s">
        <v>6216</v>
      </c>
      <c r="C240" s="3" t="s">
        <v>23522</v>
      </c>
      <c r="D240" s="3" t="s">
        <v>1038</v>
      </c>
      <c r="E240" s="7"/>
      <c r="F240" s="3" t="s">
        <v>23523</v>
      </c>
      <c r="G240" s="3" t="s">
        <v>23524</v>
      </c>
      <c r="H240" s="3" t="s">
        <v>23525</v>
      </c>
      <c r="I240" s="7" t="s">
        <v>20974</v>
      </c>
      <c r="J240" s="3"/>
      <c r="K240" s="3"/>
    </row>
    <row r="241" spans="2:11" ht="15">
      <c r="B241" s="3" t="s">
        <v>6220</v>
      </c>
      <c r="C241" s="3" t="s">
        <v>23526</v>
      </c>
      <c r="D241" s="3" t="s">
        <v>1038</v>
      </c>
      <c r="E241" s="7"/>
      <c r="F241" s="3" t="s">
        <v>23527</v>
      </c>
      <c r="G241" s="3" t="s">
        <v>23528</v>
      </c>
      <c r="H241" s="3" t="s">
        <v>1098</v>
      </c>
      <c r="I241" s="7" t="s">
        <v>20974</v>
      </c>
      <c r="J241" s="3"/>
      <c r="K241" s="3"/>
    </row>
    <row r="242" spans="2:11" ht="15">
      <c r="B242" s="3" t="s">
        <v>6224</v>
      </c>
      <c r="C242" s="3" t="s">
        <v>23529</v>
      </c>
      <c r="D242" s="3" t="s">
        <v>1038</v>
      </c>
      <c r="E242" s="7"/>
      <c r="F242" s="3" t="s">
        <v>23530</v>
      </c>
      <c r="G242" s="3" t="s">
        <v>23531</v>
      </c>
      <c r="H242" s="3" t="s">
        <v>1098</v>
      </c>
      <c r="I242" s="7" t="s">
        <v>20983</v>
      </c>
      <c r="J242" s="3"/>
      <c r="K242" s="3"/>
    </row>
    <row r="243" spans="2:11" ht="15">
      <c r="B243" s="3" t="s">
        <v>6228</v>
      </c>
      <c r="C243" s="3" t="s">
        <v>23532</v>
      </c>
      <c r="D243" s="3" t="s">
        <v>1038</v>
      </c>
      <c r="E243" s="7"/>
      <c r="F243" s="3" t="s">
        <v>23533</v>
      </c>
      <c r="G243" s="3" t="s">
        <v>23534</v>
      </c>
      <c r="H243" s="3" t="s">
        <v>23535</v>
      </c>
      <c r="I243" s="7" t="s">
        <v>20974</v>
      </c>
      <c r="J243" s="3"/>
      <c r="K243" s="3"/>
    </row>
    <row r="244" spans="2:11" ht="15">
      <c r="B244" s="3" t="s">
        <v>6232</v>
      </c>
      <c r="C244" s="3" t="s">
        <v>23536</v>
      </c>
      <c r="D244" s="3" t="s">
        <v>1038</v>
      </c>
      <c r="E244" s="7"/>
      <c r="F244" s="3" t="s">
        <v>23537</v>
      </c>
      <c r="G244" s="3" t="s">
        <v>23538</v>
      </c>
      <c r="H244" s="3" t="s">
        <v>1098</v>
      </c>
      <c r="I244" s="7" t="s">
        <v>20968</v>
      </c>
      <c r="J244" s="3"/>
      <c r="K244" s="3"/>
    </row>
    <row r="245" spans="2:11" ht="15">
      <c r="B245" s="3" t="s">
        <v>6236</v>
      </c>
      <c r="C245" s="3" t="s">
        <v>23539</v>
      </c>
      <c r="D245" s="3" t="s">
        <v>1038</v>
      </c>
      <c r="E245" s="7"/>
      <c r="F245" s="3" t="s">
        <v>23540</v>
      </c>
      <c r="G245" s="3" t="s">
        <v>23541</v>
      </c>
      <c r="H245" s="3" t="s">
        <v>1098</v>
      </c>
      <c r="I245" s="7" t="s">
        <v>20983</v>
      </c>
      <c r="J245" s="3"/>
      <c r="K245" s="3"/>
    </row>
    <row r="246" spans="2:11" ht="15">
      <c r="B246" s="3" t="s">
        <v>6242</v>
      </c>
      <c r="C246" s="3" t="s">
        <v>23542</v>
      </c>
      <c r="D246" s="3" t="s">
        <v>1038</v>
      </c>
      <c r="E246" s="7"/>
      <c r="F246" s="3" t="s">
        <v>23543</v>
      </c>
      <c r="G246" s="3" t="s">
        <v>23544</v>
      </c>
      <c r="H246" s="3" t="s">
        <v>23545</v>
      </c>
      <c r="I246" s="7" t="s">
        <v>20974</v>
      </c>
      <c r="J246" s="3"/>
      <c r="K246" s="3"/>
    </row>
    <row r="247" spans="2:11" ht="15">
      <c r="B247" s="3" t="s">
        <v>6246</v>
      </c>
      <c r="C247" s="3" t="s">
        <v>23546</v>
      </c>
      <c r="D247" s="3" t="s">
        <v>1038</v>
      </c>
      <c r="E247" s="7"/>
      <c r="F247" s="3" t="s">
        <v>23547</v>
      </c>
      <c r="G247" s="3" t="s">
        <v>23548</v>
      </c>
      <c r="H247" s="3" t="s">
        <v>1098</v>
      </c>
      <c r="I247" s="7" t="s">
        <v>20974</v>
      </c>
      <c r="J247" s="3"/>
      <c r="K247" s="3"/>
    </row>
    <row r="248" spans="2:11" ht="15">
      <c r="B248" s="3" t="s">
        <v>6250</v>
      </c>
      <c r="C248" s="3" t="s">
        <v>23549</v>
      </c>
      <c r="D248" s="3" t="s">
        <v>1038</v>
      </c>
      <c r="E248" s="7"/>
      <c r="F248" s="3" t="s">
        <v>23550</v>
      </c>
      <c r="G248" s="3" t="s">
        <v>23551</v>
      </c>
      <c r="H248" s="3" t="s">
        <v>1098</v>
      </c>
      <c r="I248" s="7" t="s">
        <v>20983</v>
      </c>
      <c r="J248" s="3"/>
      <c r="K248" s="3"/>
    </row>
    <row r="249" spans="2:11" ht="15">
      <c r="B249" s="3" t="s">
        <v>6254</v>
      </c>
      <c r="C249" s="3" t="s">
        <v>23552</v>
      </c>
      <c r="D249" s="3" t="s">
        <v>1038</v>
      </c>
      <c r="E249" s="7"/>
      <c r="F249" s="3" t="s">
        <v>23553</v>
      </c>
      <c r="G249" s="3" t="s">
        <v>23554</v>
      </c>
      <c r="H249" s="3" t="s">
        <v>23555</v>
      </c>
      <c r="I249" s="7" t="s">
        <v>20974</v>
      </c>
      <c r="J249" s="3"/>
      <c r="K249" s="3"/>
    </row>
    <row r="250" spans="2:11" ht="15">
      <c r="B250" s="3" t="s">
        <v>6258</v>
      </c>
      <c r="C250" s="3" t="s">
        <v>23556</v>
      </c>
      <c r="D250" s="3" t="s">
        <v>1038</v>
      </c>
      <c r="E250" s="7"/>
      <c r="F250" s="3" t="s">
        <v>23557</v>
      </c>
      <c r="G250" s="3" t="s">
        <v>23558</v>
      </c>
      <c r="H250" s="3" t="s">
        <v>1098</v>
      </c>
      <c r="I250" s="7" t="s">
        <v>20968</v>
      </c>
      <c r="J250" s="3"/>
      <c r="K250" s="3"/>
    </row>
    <row r="251" spans="2:11" ht="15">
      <c r="B251" s="3" t="s">
        <v>6262</v>
      </c>
      <c r="C251" s="3" t="s">
        <v>23559</v>
      </c>
      <c r="D251" s="3" t="s">
        <v>1038</v>
      </c>
      <c r="E251" s="7"/>
      <c r="F251" s="3" t="s">
        <v>23560</v>
      </c>
      <c r="G251" s="3" t="s">
        <v>23561</v>
      </c>
      <c r="H251" s="3" t="s">
        <v>1098</v>
      </c>
      <c r="I251" s="7" t="s">
        <v>20983</v>
      </c>
      <c r="J251" s="3"/>
      <c r="K251" s="3"/>
    </row>
    <row r="252" spans="2:11" ht="15">
      <c r="B252" s="3" t="s">
        <v>6266</v>
      </c>
      <c r="C252" s="3" t="s">
        <v>23562</v>
      </c>
      <c r="D252" s="3" t="s">
        <v>1038</v>
      </c>
      <c r="E252" s="7"/>
      <c r="F252" s="3" t="s">
        <v>23563</v>
      </c>
      <c r="G252" s="3" t="s">
        <v>23564</v>
      </c>
      <c r="H252" s="3" t="s">
        <v>23555</v>
      </c>
      <c r="I252" s="7" t="s">
        <v>21003</v>
      </c>
      <c r="J252" s="3"/>
      <c r="K252" s="3"/>
    </row>
    <row r="253" spans="2:11" ht="15">
      <c r="B253" s="3" t="s">
        <v>6270</v>
      </c>
      <c r="C253" s="3" t="s">
        <v>23565</v>
      </c>
      <c r="D253" s="3" t="s">
        <v>1038</v>
      </c>
      <c r="E253" s="7"/>
      <c r="F253" s="3" t="s">
        <v>23566</v>
      </c>
      <c r="G253" s="3" t="s">
        <v>23567</v>
      </c>
      <c r="H253" s="3" t="s">
        <v>1098</v>
      </c>
      <c r="I253" s="7" t="s">
        <v>20968</v>
      </c>
      <c r="J253" s="3"/>
      <c r="K253" s="3"/>
    </row>
    <row r="254" spans="2:11" ht="15">
      <c r="B254" s="3" t="s">
        <v>6275</v>
      </c>
      <c r="C254" s="3" t="s">
        <v>23568</v>
      </c>
      <c r="D254" s="3" t="s">
        <v>1038</v>
      </c>
      <c r="E254" s="7"/>
      <c r="F254" s="3" t="s">
        <v>23569</v>
      </c>
      <c r="G254" s="3" t="s">
        <v>23570</v>
      </c>
      <c r="H254" s="3" t="s">
        <v>1098</v>
      </c>
      <c r="I254" s="7" t="s">
        <v>20983</v>
      </c>
      <c r="J254" s="3"/>
      <c r="K254" s="3"/>
    </row>
    <row r="255" spans="2:11" ht="15">
      <c r="B255" s="3" t="s">
        <v>6278</v>
      </c>
      <c r="C255" s="3" t="s">
        <v>23571</v>
      </c>
      <c r="D255" s="3" t="s">
        <v>1038</v>
      </c>
      <c r="E255" s="7"/>
      <c r="F255" s="3" t="s">
        <v>23572</v>
      </c>
      <c r="G255" s="3" t="s">
        <v>23573</v>
      </c>
      <c r="H255" s="3" t="s">
        <v>23574</v>
      </c>
      <c r="I255" s="7" t="s">
        <v>21003</v>
      </c>
      <c r="J255" s="3"/>
      <c r="K255" s="3"/>
    </row>
    <row r="256" spans="2:11" ht="15">
      <c r="B256" s="3" t="s">
        <v>6281</v>
      </c>
      <c r="C256" s="3" t="s">
        <v>23575</v>
      </c>
      <c r="D256" s="3" t="s">
        <v>1038</v>
      </c>
      <c r="E256" s="7"/>
      <c r="F256" s="3" t="s">
        <v>23576</v>
      </c>
      <c r="G256" s="3" t="s">
        <v>23577</v>
      </c>
      <c r="H256" s="3" t="s">
        <v>1098</v>
      </c>
      <c r="I256" s="7" t="s">
        <v>20968</v>
      </c>
      <c r="J256" s="3"/>
      <c r="K256" s="3"/>
    </row>
    <row r="257" spans="2:11" ht="15">
      <c r="B257" s="3" t="s">
        <v>6285</v>
      </c>
      <c r="C257" s="3" t="s">
        <v>23578</v>
      </c>
      <c r="D257" s="3" t="s">
        <v>1038</v>
      </c>
      <c r="E257" s="7"/>
      <c r="F257" s="3" t="s">
        <v>23579</v>
      </c>
      <c r="G257" s="3" t="s">
        <v>23580</v>
      </c>
      <c r="H257" s="3" t="s">
        <v>1098</v>
      </c>
      <c r="I257" s="7" t="s">
        <v>20983</v>
      </c>
      <c r="J257" s="3"/>
      <c r="K257" s="3"/>
    </row>
    <row r="258" spans="2:11" ht="15">
      <c r="B258" s="3" t="s">
        <v>6289</v>
      </c>
      <c r="C258" s="3" t="s">
        <v>23581</v>
      </c>
      <c r="D258" s="3" t="s">
        <v>1038</v>
      </c>
      <c r="E258" s="7"/>
      <c r="F258" s="3" t="s">
        <v>23582</v>
      </c>
      <c r="G258" s="3" t="s">
        <v>23583</v>
      </c>
      <c r="H258" s="3" t="s">
        <v>1098</v>
      </c>
      <c r="I258" s="7" t="s">
        <v>20983</v>
      </c>
      <c r="J258" s="3"/>
      <c r="K258" s="3"/>
    </row>
    <row r="259" spans="2:11" ht="15">
      <c r="B259" s="3" t="s">
        <v>6293</v>
      </c>
      <c r="C259" s="3" t="s">
        <v>23584</v>
      </c>
      <c r="D259" s="3" t="s">
        <v>1038</v>
      </c>
      <c r="E259" s="7"/>
      <c r="F259" s="3" t="s">
        <v>23585</v>
      </c>
      <c r="G259" s="3" t="s">
        <v>23586</v>
      </c>
      <c r="H259" s="3" t="s">
        <v>1098</v>
      </c>
      <c r="I259" s="7" t="s">
        <v>20983</v>
      </c>
      <c r="J259" s="3"/>
      <c r="K259" s="3"/>
    </row>
    <row r="260" spans="2:11" ht="15">
      <c r="B260" s="3" t="s">
        <v>6048</v>
      </c>
      <c r="C260" s="3" t="s">
        <v>23587</v>
      </c>
      <c r="D260" s="3" t="s">
        <v>1038</v>
      </c>
      <c r="E260" s="7"/>
      <c r="F260" s="3" t="s">
        <v>23588</v>
      </c>
      <c r="G260" s="3" t="s">
        <v>23589</v>
      </c>
      <c r="H260" s="3" t="s">
        <v>1098</v>
      </c>
      <c r="I260" s="7" t="s">
        <v>20983</v>
      </c>
      <c r="J260" s="3"/>
      <c r="K260" s="3"/>
    </row>
    <row r="261" spans="2:11" ht="15">
      <c r="B261" s="3" t="s">
        <v>6058</v>
      </c>
      <c r="C261" s="3" t="s">
        <v>23590</v>
      </c>
      <c r="D261" s="3" t="s">
        <v>1038</v>
      </c>
      <c r="E261" s="7"/>
      <c r="F261" s="3" t="s">
        <v>23591</v>
      </c>
      <c r="G261" s="3" t="s">
        <v>23592</v>
      </c>
      <c r="H261" s="3" t="s">
        <v>23593</v>
      </c>
      <c r="I261" s="7" t="s">
        <v>20983</v>
      </c>
      <c r="J261" s="3"/>
      <c r="K261" s="3"/>
    </row>
    <row r="262" spans="2:11" ht="15">
      <c r="B262" s="3" t="s">
        <v>6060</v>
      </c>
      <c r="C262" s="3" t="s">
        <v>23594</v>
      </c>
      <c r="D262" s="3" t="s">
        <v>1038</v>
      </c>
      <c r="E262" s="7"/>
      <c r="F262" s="3" t="s">
        <v>23595</v>
      </c>
      <c r="G262" s="3" t="s">
        <v>23596</v>
      </c>
      <c r="H262" s="3" t="s">
        <v>1098</v>
      </c>
      <c r="I262" s="7" t="s">
        <v>20983</v>
      </c>
      <c r="J262" s="3"/>
      <c r="K262" s="3"/>
    </row>
    <row r="263" spans="2:11" ht="15">
      <c r="B263" s="3" t="s">
        <v>6074</v>
      </c>
      <c r="C263" s="3" t="s">
        <v>23597</v>
      </c>
      <c r="D263" s="3" t="s">
        <v>1038</v>
      </c>
      <c r="E263" s="7"/>
      <c r="F263" s="3" t="s">
        <v>23598</v>
      </c>
      <c r="G263" s="3" t="s">
        <v>23599</v>
      </c>
      <c r="H263" s="3" t="s">
        <v>23600</v>
      </c>
      <c r="I263" s="7" t="s">
        <v>20974</v>
      </c>
      <c r="J263" s="3"/>
      <c r="K263" s="3"/>
    </row>
    <row r="264" spans="2:11" ht="15">
      <c r="B264" s="3" t="s">
        <v>6078</v>
      </c>
      <c r="C264" s="3" t="s">
        <v>23601</v>
      </c>
      <c r="D264" s="3" t="s">
        <v>1038</v>
      </c>
      <c r="E264" s="7"/>
      <c r="F264" s="3" t="s">
        <v>23602</v>
      </c>
      <c r="G264" s="3" t="s">
        <v>23603</v>
      </c>
      <c r="H264" s="3" t="s">
        <v>1098</v>
      </c>
      <c r="I264" s="7" t="s">
        <v>20968</v>
      </c>
      <c r="J264" s="3"/>
      <c r="K264" s="3"/>
    </row>
    <row r="265" spans="2:11" ht="15">
      <c r="B265" s="3" t="s">
        <v>6082</v>
      </c>
      <c r="C265" s="3" t="s">
        <v>23604</v>
      </c>
      <c r="D265" s="3" t="s">
        <v>1038</v>
      </c>
      <c r="E265" s="7"/>
      <c r="F265" s="3" t="s">
        <v>23605</v>
      </c>
      <c r="G265" s="3" t="s">
        <v>23606</v>
      </c>
      <c r="H265" s="3" t="s">
        <v>1098</v>
      </c>
      <c r="I265" s="7" t="s">
        <v>20974</v>
      </c>
      <c r="J265" s="3"/>
      <c r="K265" s="3"/>
    </row>
    <row r="266" spans="2:11" ht="15">
      <c r="B266" s="3" t="s">
        <v>6096</v>
      </c>
      <c r="C266" s="3" t="s">
        <v>23607</v>
      </c>
      <c r="D266" s="3" t="s">
        <v>1038</v>
      </c>
      <c r="E266" s="7"/>
      <c r="F266" s="3" t="s">
        <v>23608</v>
      </c>
      <c r="G266" s="3" t="s">
        <v>23609</v>
      </c>
      <c r="H266" s="3" t="s">
        <v>1098</v>
      </c>
      <c r="I266" s="7" t="s">
        <v>20974</v>
      </c>
      <c r="J266" s="3"/>
      <c r="K266" s="3"/>
    </row>
    <row r="267" spans="2:11" ht="15">
      <c r="B267" s="3" t="s">
        <v>6094</v>
      </c>
      <c r="C267" s="3" t="s">
        <v>23610</v>
      </c>
      <c r="D267" s="3" t="s">
        <v>1038</v>
      </c>
      <c r="E267" s="7"/>
      <c r="F267" s="3" t="s">
        <v>23611</v>
      </c>
      <c r="G267" s="3" t="s">
        <v>23612</v>
      </c>
      <c r="H267" s="3" t="s">
        <v>1098</v>
      </c>
      <c r="I267" s="7" t="s">
        <v>20983</v>
      </c>
      <c r="J267" s="3"/>
      <c r="K267" s="3"/>
    </row>
    <row r="268" spans="2:11" ht="15">
      <c r="B268" s="3" t="s">
        <v>6101</v>
      </c>
      <c r="C268" s="3" t="s">
        <v>23613</v>
      </c>
      <c r="D268" s="3" t="s">
        <v>1038</v>
      </c>
      <c r="E268" s="7"/>
      <c r="F268" s="3" t="s">
        <v>23614</v>
      </c>
      <c r="G268" s="3" t="s">
        <v>23615</v>
      </c>
      <c r="H268" s="3" t="s">
        <v>1098</v>
      </c>
      <c r="I268" s="7" t="s">
        <v>20974</v>
      </c>
      <c r="J268" s="3"/>
      <c r="K268" s="3"/>
    </row>
    <row r="269" spans="2:11" ht="15">
      <c r="B269" s="3" t="s">
        <v>6099</v>
      </c>
      <c r="C269" s="3" t="s">
        <v>23616</v>
      </c>
      <c r="D269" s="3" t="s">
        <v>1038</v>
      </c>
      <c r="E269" s="7"/>
      <c r="F269" s="3" t="s">
        <v>21781</v>
      </c>
      <c r="G269" s="3" t="s">
        <v>21782</v>
      </c>
      <c r="H269" s="3" t="s">
        <v>1098</v>
      </c>
      <c r="I269" s="7" t="s">
        <v>21044</v>
      </c>
      <c r="J269" s="3"/>
      <c r="K269" s="3"/>
    </row>
    <row r="270" spans="2:11" ht="15">
      <c r="B270" s="3" t="s">
        <v>6297</v>
      </c>
      <c r="C270" s="3" t="s">
        <v>23617</v>
      </c>
      <c r="D270" s="3" t="s">
        <v>1038</v>
      </c>
      <c r="E270" s="7"/>
      <c r="F270" s="3" t="s">
        <v>21784</v>
      </c>
      <c r="G270" s="3" t="s">
        <v>21785</v>
      </c>
      <c r="H270" s="3" t="s">
        <v>1098</v>
      </c>
      <c r="I270" s="7" t="s">
        <v>21044</v>
      </c>
      <c r="J270" s="3"/>
      <c r="K270" s="3"/>
    </row>
    <row r="271" spans="2:11" ht="15">
      <c r="B271" s="3" t="s">
        <v>6301</v>
      </c>
      <c r="C271" s="3" t="s">
        <v>23618</v>
      </c>
      <c r="D271" s="3" t="s">
        <v>1038</v>
      </c>
      <c r="E271" s="7"/>
      <c r="F271" s="3" t="s">
        <v>23619</v>
      </c>
      <c r="G271" s="3" t="s">
        <v>23620</v>
      </c>
      <c r="H271" s="3" t="s">
        <v>1098</v>
      </c>
      <c r="I271" s="7" t="s">
        <v>21139</v>
      </c>
      <c r="J271" s="3"/>
      <c r="K271" s="3"/>
    </row>
    <row r="272" spans="2:11" ht="15">
      <c r="B272" s="3" t="s">
        <v>6305</v>
      </c>
      <c r="C272" s="3" t="s">
        <v>23621</v>
      </c>
      <c r="D272" s="3" t="s">
        <v>1038</v>
      </c>
      <c r="E272" s="7"/>
      <c r="F272" s="3" t="s">
        <v>21186</v>
      </c>
      <c r="G272" s="3" t="s">
        <v>7634</v>
      </c>
      <c r="H272" s="3" t="s">
        <v>1098</v>
      </c>
      <c r="I272" s="7" t="s">
        <v>20968</v>
      </c>
      <c r="J272" s="3"/>
      <c r="K272" s="3"/>
    </row>
    <row r="273" spans="2:11" ht="15">
      <c r="B273" s="3" t="s">
        <v>6051</v>
      </c>
      <c r="C273" s="3" t="s">
        <v>23622</v>
      </c>
      <c r="D273" s="3" t="s">
        <v>1038</v>
      </c>
      <c r="E273" s="7"/>
      <c r="F273" s="3" t="s">
        <v>21188</v>
      </c>
      <c r="G273" s="3" t="s">
        <v>7645</v>
      </c>
      <c r="H273" s="3" t="s">
        <v>1098</v>
      </c>
      <c r="I273" s="7" t="s">
        <v>20983</v>
      </c>
      <c r="J273" s="3"/>
      <c r="K273" s="3"/>
    </row>
    <row r="274" spans="2:11" ht="15">
      <c r="B274" s="3" t="s">
        <v>6064</v>
      </c>
      <c r="C274" s="3" t="s">
        <v>23623</v>
      </c>
      <c r="D274" s="3" t="s">
        <v>1573</v>
      </c>
      <c r="E274" s="7"/>
      <c r="F274" s="3" t="s">
        <v>1615</v>
      </c>
      <c r="G274" s="3" t="s">
        <v>1768</v>
      </c>
      <c r="H274" s="3" t="s">
        <v>1098</v>
      </c>
      <c r="I274" s="7"/>
      <c r="J274" s="3"/>
      <c r="K274" s="3"/>
    </row>
    <row r="275" spans="2:11" ht="15">
      <c r="B275" s="3" t="s">
        <v>6068</v>
      </c>
      <c r="C275" s="3" t="s">
        <v>23624</v>
      </c>
      <c r="D275" s="3" t="s">
        <v>1038</v>
      </c>
      <c r="E275" s="7"/>
      <c r="F275" s="3" t="s">
        <v>21191</v>
      </c>
      <c r="G275" s="3" t="s">
        <v>21192</v>
      </c>
      <c r="H275" s="3" t="s">
        <v>1098</v>
      </c>
      <c r="I275" s="7" t="s">
        <v>20968</v>
      </c>
      <c r="J275" s="3"/>
      <c r="K275" s="3"/>
    </row>
    <row r="276" spans="2:11" ht="15">
      <c r="B276" s="3" t="s">
        <v>6090</v>
      </c>
      <c r="C276" s="3" t="s">
        <v>23625</v>
      </c>
      <c r="D276" s="3" t="s">
        <v>1038</v>
      </c>
      <c r="E276" s="7"/>
      <c r="F276" s="3" t="s">
        <v>21194</v>
      </c>
      <c r="G276" s="3" t="s">
        <v>21195</v>
      </c>
      <c r="H276" s="3" t="s">
        <v>1098</v>
      </c>
      <c r="I276" s="7" t="s">
        <v>20983</v>
      </c>
      <c r="J276" s="3"/>
      <c r="K276" s="3"/>
    </row>
    <row r="277" spans="2:11" ht="15">
      <c r="B277" s="3" t="s">
        <v>6086</v>
      </c>
      <c r="C277" s="3" t="s">
        <v>23626</v>
      </c>
      <c r="D277" s="3" t="s">
        <v>1038</v>
      </c>
      <c r="E277" s="7"/>
      <c r="F277" s="3" t="s">
        <v>1646</v>
      </c>
      <c r="G277" s="3" t="s">
        <v>21197</v>
      </c>
      <c r="H277" s="3" t="s">
        <v>1098</v>
      </c>
      <c r="I277" s="7" t="s">
        <v>21198</v>
      </c>
      <c r="J277" s="3"/>
      <c r="K277" s="3"/>
    </row>
    <row r="278" spans="2:11" ht="15">
      <c r="B278" s="3" t="s">
        <v>6107</v>
      </c>
      <c r="C278" s="3" t="s">
        <v>23627</v>
      </c>
      <c r="D278" s="3" t="s">
        <v>1038</v>
      </c>
      <c r="E278" s="7"/>
      <c r="F278" s="3" t="s">
        <v>21200</v>
      </c>
      <c r="G278" s="3" t="s">
        <v>21201</v>
      </c>
      <c r="H278" s="3" t="s">
        <v>1098</v>
      </c>
      <c r="I278" s="7" t="s">
        <v>20968</v>
      </c>
      <c r="J278" s="3"/>
      <c r="K278" s="3"/>
    </row>
    <row r="279" spans="2:11" ht="15">
      <c r="B279" s="3" t="s">
        <v>6103</v>
      </c>
      <c r="C279" s="3" t="s">
        <v>23628</v>
      </c>
      <c r="D279" s="3" t="s">
        <v>1038</v>
      </c>
      <c r="E279" s="7"/>
      <c r="F279" s="3" t="s">
        <v>21203</v>
      </c>
      <c r="G279" s="3" t="s">
        <v>21204</v>
      </c>
      <c r="H279" s="3" t="s">
        <v>1098</v>
      </c>
      <c r="I279" s="7" t="s">
        <v>21198</v>
      </c>
      <c r="J279" s="3"/>
      <c r="K279" s="3"/>
    </row>
    <row r="280" spans="2:11" ht="15">
      <c r="B280" s="3" t="s">
        <v>6113</v>
      </c>
      <c r="C280" s="3" t="s">
        <v>23629</v>
      </c>
      <c r="D280" s="3" t="s">
        <v>1573</v>
      </c>
      <c r="E280" s="7"/>
      <c r="F280" s="3" t="s">
        <v>21206</v>
      </c>
      <c r="G280" s="3" t="s">
        <v>21207</v>
      </c>
      <c r="H280" s="3" t="s">
        <v>1098</v>
      </c>
      <c r="I280" s="7"/>
      <c r="J280" s="3"/>
      <c r="K280" s="3"/>
    </row>
    <row r="281" spans="2:11" ht="15">
      <c r="B281" s="3" t="s">
        <v>6109</v>
      </c>
      <c r="C281" s="3" t="s">
        <v>23630</v>
      </c>
      <c r="D281" s="3" t="s">
        <v>1038</v>
      </c>
      <c r="E281" s="7"/>
      <c r="F281" s="3" t="s">
        <v>21209</v>
      </c>
      <c r="G281" s="3" t="s">
        <v>21210</v>
      </c>
      <c r="H281" s="3" t="s">
        <v>1098</v>
      </c>
      <c r="I281" s="7" t="s">
        <v>20968</v>
      </c>
      <c r="J281" s="3"/>
      <c r="K281" s="3"/>
    </row>
    <row r="282" spans="2:11" ht="15">
      <c r="B282" s="3" t="s">
        <v>6309</v>
      </c>
      <c r="C282" s="3" t="s">
        <v>23631</v>
      </c>
      <c r="D282" s="3" t="s">
        <v>1038</v>
      </c>
      <c r="E282" s="7"/>
      <c r="F282" s="3" t="s">
        <v>21212</v>
      </c>
      <c r="G282" s="3" t="s">
        <v>21213</v>
      </c>
      <c r="H282" s="3" t="s">
        <v>1098</v>
      </c>
      <c r="I282" s="7" t="s">
        <v>20983</v>
      </c>
      <c r="J282" s="3"/>
      <c r="K28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95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23632</v>
      </c>
      <c r="D4" s="4" t="s">
        <v>1019</v>
      </c>
      <c r="E4" s="3" t="s">
        <v>800</v>
      </c>
    </row>
    <row r="5" spans="1:11" ht="16">
      <c r="B5" s="4" t="s">
        <v>1020</v>
      </c>
      <c r="C5" s="13" t="s">
        <v>803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801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23633</v>
      </c>
      <c r="D9" s="3" t="s">
        <v>1038</v>
      </c>
      <c r="E9" s="7"/>
      <c r="F9" s="3" t="s">
        <v>23634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23635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23636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23637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23638</v>
      </c>
      <c r="D13" s="3" t="s">
        <v>1038</v>
      </c>
      <c r="E13" s="7"/>
      <c r="F13" s="3" t="s">
        <v>2658</v>
      </c>
      <c r="G13" s="3" t="s">
        <v>9957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23639</v>
      </c>
      <c r="D14" s="3" t="s">
        <v>1038</v>
      </c>
      <c r="E14" s="7"/>
      <c r="F14" s="3" t="s">
        <v>22813</v>
      </c>
      <c r="G14" s="3" t="s">
        <v>22814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23640</v>
      </c>
      <c r="D15" s="3" t="s">
        <v>1038</v>
      </c>
      <c r="E15" s="7"/>
      <c r="F15" s="3" t="s">
        <v>23641</v>
      </c>
      <c r="G15" s="3" t="s">
        <v>23642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23643</v>
      </c>
      <c r="D16" s="3" t="s">
        <v>1038</v>
      </c>
      <c r="E16" s="7"/>
      <c r="F16" s="3" t="s">
        <v>23644</v>
      </c>
      <c r="G16" s="3" t="s">
        <v>11490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23645</v>
      </c>
      <c r="D17" s="3" t="s">
        <v>1038</v>
      </c>
      <c r="E17" s="7"/>
      <c r="F17" s="3" t="s">
        <v>23646</v>
      </c>
      <c r="G17" s="3" t="s">
        <v>23647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23648</v>
      </c>
      <c r="D18" s="3" t="s">
        <v>1038</v>
      </c>
      <c r="E18" s="7"/>
      <c r="F18" s="3" t="s">
        <v>23649</v>
      </c>
      <c r="G18" s="3" t="s">
        <v>23650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23651</v>
      </c>
      <c r="D19" s="3" t="s">
        <v>1038</v>
      </c>
      <c r="E19" s="7"/>
      <c r="F19" s="3" t="s">
        <v>23652</v>
      </c>
      <c r="G19" s="3" t="s">
        <v>23653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23654</v>
      </c>
      <c r="D20" s="3" t="s">
        <v>1038</v>
      </c>
      <c r="E20" s="7"/>
      <c r="F20" s="3" t="s">
        <v>21186</v>
      </c>
      <c r="G20" s="3" t="s">
        <v>7634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23655</v>
      </c>
      <c r="D21" s="3" t="s">
        <v>1038</v>
      </c>
      <c r="E21" s="7"/>
      <c r="F21" s="3" t="s">
        <v>21188</v>
      </c>
      <c r="G21" s="3" t="s">
        <v>7645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23656</v>
      </c>
      <c r="D22" s="3" t="s">
        <v>1573</v>
      </c>
      <c r="E22" s="7"/>
      <c r="F22" s="3" t="s">
        <v>1615</v>
      </c>
      <c r="G22" s="3" t="s">
        <v>1768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23657</v>
      </c>
      <c r="D23" s="3" t="s">
        <v>1038</v>
      </c>
      <c r="E23" s="7"/>
      <c r="F23" s="3" t="s">
        <v>21191</v>
      </c>
      <c r="G23" s="3" t="s">
        <v>21192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23658</v>
      </c>
      <c r="D24" s="3" t="s">
        <v>1038</v>
      </c>
      <c r="E24" s="7"/>
      <c r="F24" s="3" t="s">
        <v>21194</v>
      </c>
      <c r="G24" s="3" t="s">
        <v>21195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23659</v>
      </c>
      <c r="D25" s="3" t="s">
        <v>1038</v>
      </c>
      <c r="E25" s="7"/>
      <c r="F25" s="3" t="s">
        <v>1646</v>
      </c>
      <c r="G25" s="3" t="s">
        <v>21197</v>
      </c>
      <c r="H25" s="3" t="s">
        <v>1098</v>
      </c>
      <c r="I25" s="7" t="s">
        <v>21198</v>
      </c>
      <c r="J25" s="3"/>
      <c r="K25" s="3"/>
    </row>
    <row r="26" spans="2:11" ht="15">
      <c r="B26" s="3" t="s">
        <v>1146</v>
      </c>
      <c r="C26" s="3" t="s">
        <v>23660</v>
      </c>
      <c r="D26" s="3" t="s">
        <v>1038</v>
      </c>
      <c r="E26" s="7"/>
      <c r="F26" s="3" t="s">
        <v>21200</v>
      </c>
      <c r="G26" s="3" t="s">
        <v>21201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23661</v>
      </c>
      <c r="D27" s="3" t="s">
        <v>1038</v>
      </c>
      <c r="E27" s="7"/>
      <c r="F27" s="3" t="s">
        <v>21203</v>
      </c>
      <c r="G27" s="3" t="s">
        <v>21204</v>
      </c>
      <c r="H27" s="3" t="s">
        <v>1098</v>
      </c>
      <c r="I27" s="7" t="s">
        <v>21198</v>
      </c>
      <c r="J27" s="3"/>
      <c r="K27" s="3"/>
    </row>
    <row r="28" spans="2:11" ht="15">
      <c r="B28" s="3" t="s">
        <v>1909</v>
      </c>
      <c r="C28" s="3" t="s">
        <v>23662</v>
      </c>
      <c r="D28" s="3" t="s">
        <v>1573</v>
      </c>
      <c r="E28" s="7"/>
      <c r="F28" s="3" t="s">
        <v>21206</v>
      </c>
      <c r="G28" s="3" t="s">
        <v>21207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23663</v>
      </c>
      <c r="D29" s="3" t="s">
        <v>1038</v>
      </c>
      <c r="E29" s="7"/>
      <c r="F29" s="3" t="s">
        <v>21209</v>
      </c>
      <c r="G29" s="3" t="s">
        <v>21210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23664</v>
      </c>
      <c r="D30" s="3" t="s">
        <v>1038</v>
      </c>
      <c r="E30" s="7"/>
      <c r="F30" s="3" t="s">
        <v>21212</v>
      </c>
      <c r="G30" s="3" t="s">
        <v>21213</v>
      </c>
      <c r="H30" s="3" t="s">
        <v>1098</v>
      </c>
      <c r="I30" s="7" t="s">
        <v>20983</v>
      </c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96"/>
  <dimension ref="A1:K3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23665</v>
      </c>
      <c r="D4" s="4" t="s">
        <v>1019</v>
      </c>
      <c r="E4" s="3" t="s">
        <v>804</v>
      </c>
    </row>
    <row r="5" spans="1:11" ht="16">
      <c r="B5" s="4" t="s">
        <v>1020</v>
      </c>
      <c r="C5" s="13" t="s">
        <v>807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805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23666</v>
      </c>
      <c r="D9" s="3" t="s">
        <v>1038</v>
      </c>
      <c r="E9" s="7"/>
      <c r="F9" s="3" t="s">
        <v>23667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23668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23669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23670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23671</v>
      </c>
      <c r="D13" s="3" t="s">
        <v>1038</v>
      </c>
      <c r="E13" s="7"/>
      <c r="F13" s="3" t="s">
        <v>2658</v>
      </c>
      <c r="G13" s="3" t="s">
        <v>9957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23672</v>
      </c>
      <c r="D14" s="3" t="s">
        <v>1038</v>
      </c>
      <c r="E14" s="7"/>
      <c r="F14" s="3" t="s">
        <v>22813</v>
      </c>
      <c r="G14" s="3" t="s">
        <v>22814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23673</v>
      </c>
      <c r="D15" s="3" t="s">
        <v>1038</v>
      </c>
      <c r="E15" s="7"/>
      <c r="F15" s="3" t="s">
        <v>20654</v>
      </c>
      <c r="G15" s="3" t="s">
        <v>23674</v>
      </c>
      <c r="H15" s="3" t="s">
        <v>23675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23676</v>
      </c>
      <c r="D16" s="3" t="s">
        <v>1038</v>
      </c>
      <c r="E16" s="7"/>
      <c r="F16" s="3" t="s">
        <v>23677</v>
      </c>
      <c r="G16" s="3" t="s">
        <v>23678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23679</v>
      </c>
      <c r="D17" s="3" t="s">
        <v>1142</v>
      </c>
      <c r="E17" s="7"/>
      <c r="F17" s="3" t="s">
        <v>22218</v>
      </c>
      <c r="G17" s="3" t="s">
        <v>23680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23681</v>
      </c>
      <c r="D18" s="3" t="s">
        <v>1142</v>
      </c>
      <c r="E18" s="7"/>
      <c r="F18" s="3" t="s">
        <v>22054</v>
      </c>
      <c r="G18" s="3" t="s">
        <v>23682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23683</v>
      </c>
      <c r="D19" s="3" t="s">
        <v>1038</v>
      </c>
      <c r="E19" s="7"/>
      <c r="F19" s="3" t="s">
        <v>22006</v>
      </c>
      <c r="G19" s="3" t="s">
        <v>23684</v>
      </c>
      <c r="H19" s="3" t="s">
        <v>1098</v>
      </c>
      <c r="I19" s="7" t="s">
        <v>21198</v>
      </c>
      <c r="J19" s="3"/>
      <c r="K19" s="3"/>
    </row>
    <row r="20" spans="2:11" ht="15">
      <c r="B20" s="3" t="s">
        <v>1890</v>
      </c>
      <c r="C20" s="3" t="s">
        <v>23685</v>
      </c>
      <c r="D20" s="3" t="s">
        <v>1038</v>
      </c>
      <c r="E20" s="7"/>
      <c r="F20" s="3" t="s">
        <v>21781</v>
      </c>
      <c r="G20" s="3" t="s">
        <v>23686</v>
      </c>
      <c r="H20" s="3" t="s">
        <v>1098</v>
      </c>
      <c r="I20" s="7" t="s">
        <v>21044</v>
      </c>
      <c r="J20" s="3"/>
      <c r="K20" s="3"/>
    </row>
    <row r="21" spans="2:11" ht="15">
      <c r="B21" s="3" t="s">
        <v>1619</v>
      </c>
      <c r="C21" s="3" t="s">
        <v>23687</v>
      </c>
      <c r="D21" s="3" t="s">
        <v>1038</v>
      </c>
      <c r="E21" s="7"/>
      <c r="F21" s="3" t="s">
        <v>21784</v>
      </c>
      <c r="G21" s="3" t="s">
        <v>23688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23689</v>
      </c>
      <c r="D22" s="3" t="s">
        <v>1038</v>
      </c>
      <c r="E22" s="7"/>
      <c r="F22" s="3" t="s">
        <v>23690</v>
      </c>
      <c r="G22" s="3" t="s">
        <v>1129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23691</v>
      </c>
      <c r="D23" s="3" t="s">
        <v>1038</v>
      </c>
      <c r="E23" s="7"/>
      <c r="F23" s="3" t="s">
        <v>21186</v>
      </c>
      <c r="G23" s="3" t="s">
        <v>7634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23692</v>
      </c>
      <c r="D24" s="3" t="s">
        <v>1038</v>
      </c>
      <c r="E24" s="7"/>
      <c r="F24" s="3" t="s">
        <v>21188</v>
      </c>
      <c r="G24" s="3" t="s">
        <v>7645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23693</v>
      </c>
      <c r="D25" s="3" t="s">
        <v>1573</v>
      </c>
      <c r="E25" s="7"/>
      <c r="F25" s="3" t="s">
        <v>1615</v>
      </c>
      <c r="G25" s="3" t="s">
        <v>1768</v>
      </c>
      <c r="H25" s="3" t="s">
        <v>1098</v>
      </c>
      <c r="I25" s="7"/>
      <c r="J25" s="3"/>
      <c r="K25" s="3"/>
    </row>
    <row r="26" spans="2:11" ht="15">
      <c r="B26" s="3" t="s">
        <v>1146</v>
      </c>
      <c r="C26" s="3" t="s">
        <v>23694</v>
      </c>
      <c r="D26" s="3" t="s">
        <v>1038</v>
      </c>
      <c r="E26" s="7"/>
      <c r="F26" s="3" t="s">
        <v>21191</v>
      </c>
      <c r="G26" s="3" t="s">
        <v>21192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23695</v>
      </c>
      <c r="D27" s="3" t="s">
        <v>1038</v>
      </c>
      <c r="E27" s="7"/>
      <c r="F27" s="3" t="s">
        <v>21194</v>
      </c>
      <c r="G27" s="3" t="s">
        <v>21195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23696</v>
      </c>
      <c r="D28" s="3" t="s">
        <v>1038</v>
      </c>
      <c r="E28" s="7"/>
      <c r="F28" s="3" t="s">
        <v>1646</v>
      </c>
      <c r="G28" s="3" t="s">
        <v>21197</v>
      </c>
      <c r="H28" s="3" t="s">
        <v>1098</v>
      </c>
      <c r="I28" s="7" t="s">
        <v>21198</v>
      </c>
      <c r="J28" s="3"/>
      <c r="K28" s="3"/>
    </row>
    <row r="29" spans="2:11" ht="15">
      <c r="B29" s="3" t="s">
        <v>1301</v>
      </c>
      <c r="C29" s="3" t="s">
        <v>23697</v>
      </c>
      <c r="D29" s="3" t="s">
        <v>1038</v>
      </c>
      <c r="E29" s="7"/>
      <c r="F29" s="3" t="s">
        <v>21200</v>
      </c>
      <c r="G29" s="3" t="s">
        <v>21201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23698</v>
      </c>
      <c r="D30" s="3" t="s">
        <v>1038</v>
      </c>
      <c r="E30" s="7"/>
      <c r="F30" s="3" t="s">
        <v>21203</v>
      </c>
      <c r="G30" s="3" t="s">
        <v>21204</v>
      </c>
      <c r="H30" s="3" t="s">
        <v>1098</v>
      </c>
      <c r="I30" s="7" t="s">
        <v>21198</v>
      </c>
      <c r="J30" s="3"/>
      <c r="K30" s="3"/>
    </row>
    <row r="31" spans="2:11" ht="15">
      <c r="B31" s="3" t="s">
        <v>1140</v>
      </c>
      <c r="C31" s="3" t="s">
        <v>23699</v>
      </c>
      <c r="D31" s="3" t="s">
        <v>1573</v>
      </c>
      <c r="E31" s="7"/>
      <c r="F31" s="3" t="s">
        <v>21206</v>
      </c>
      <c r="G31" s="3" t="s">
        <v>21207</v>
      </c>
      <c r="H31" s="3" t="s">
        <v>1098</v>
      </c>
      <c r="I31" s="7"/>
      <c r="J31" s="3"/>
      <c r="K31" s="3"/>
    </row>
    <row r="32" spans="2:11" ht="15">
      <c r="B32" s="3" t="s">
        <v>1169</v>
      </c>
      <c r="C32" s="3" t="s">
        <v>23700</v>
      </c>
      <c r="D32" s="3" t="s">
        <v>1038</v>
      </c>
      <c r="E32" s="7"/>
      <c r="F32" s="3" t="s">
        <v>21209</v>
      </c>
      <c r="G32" s="3" t="s">
        <v>21210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23701</v>
      </c>
      <c r="D33" s="3" t="s">
        <v>1038</v>
      </c>
      <c r="E33" s="7"/>
      <c r="F33" s="3" t="s">
        <v>21212</v>
      </c>
      <c r="G33" s="3" t="s">
        <v>21213</v>
      </c>
      <c r="H33" s="3" t="s">
        <v>1098</v>
      </c>
      <c r="I33" s="7" t="s">
        <v>20983</v>
      </c>
      <c r="J33" s="3"/>
      <c r="K3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97"/>
  <dimension ref="A1:K3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23702</v>
      </c>
      <c r="D4" s="4" t="s">
        <v>1019</v>
      </c>
      <c r="E4" s="3" t="s">
        <v>808</v>
      </c>
    </row>
    <row r="5" spans="1:11" ht="16">
      <c r="B5" s="4" t="s">
        <v>1020</v>
      </c>
      <c r="C5" s="13" t="s">
        <v>811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809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23703</v>
      </c>
      <c r="D9" s="3" t="s">
        <v>1038</v>
      </c>
      <c r="E9" s="7"/>
      <c r="F9" s="3" t="s">
        <v>23704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23705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23706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23707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23708</v>
      </c>
      <c r="D13" s="3" t="s">
        <v>1038</v>
      </c>
      <c r="E13" s="7"/>
      <c r="F13" s="3" t="s">
        <v>22813</v>
      </c>
      <c r="G13" s="3" t="s">
        <v>22814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23709</v>
      </c>
      <c r="D14" s="3" t="s">
        <v>1038</v>
      </c>
      <c r="E14" s="7"/>
      <c r="F14" s="3" t="s">
        <v>2658</v>
      </c>
      <c r="G14" s="3" t="s">
        <v>23710</v>
      </c>
      <c r="H14" s="3" t="s">
        <v>1098</v>
      </c>
      <c r="I14" s="7" t="s">
        <v>1145</v>
      </c>
      <c r="J14" s="3"/>
      <c r="K14" s="3"/>
    </row>
    <row r="15" spans="1:11" ht="15">
      <c r="B15" s="3" t="s">
        <v>1877</v>
      </c>
      <c r="C15" s="3" t="s">
        <v>23711</v>
      </c>
      <c r="D15" s="3" t="s">
        <v>1038</v>
      </c>
      <c r="E15" s="7"/>
      <c r="F15" s="3" t="s">
        <v>23712</v>
      </c>
      <c r="G15" s="3" t="s">
        <v>23713</v>
      </c>
      <c r="H15" s="3" t="s">
        <v>1098</v>
      </c>
      <c r="I15" s="7" t="s">
        <v>21139</v>
      </c>
      <c r="J15" s="3"/>
      <c r="K15" s="3"/>
    </row>
    <row r="16" spans="1:11" ht="15">
      <c r="B16" s="3" t="s">
        <v>1161</v>
      </c>
      <c r="C16" s="3" t="s">
        <v>23714</v>
      </c>
      <c r="D16" s="3" t="s">
        <v>1038</v>
      </c>
      <c r="E16" s="7"/>
      <c r="F16" s="3" t="s">
        <v>23715</v>
      </c>
      <c r="G16" s="3" t="s">
        <v>23716</v>
      </c>
      <c r="H16" s="3" t="s">
        <v>1098</v>
      </c>
      <c r="I16" s="7" t="s">
        <v>7150</v>
      </c>
      <c r="J16" s="3"/>
      <c r="K16" s="3"/>
    </row>
    <row r="17" spans="2:11" ht="15">
      <c r="B17" s="3" t="s">
        <v>1882</v>
      </c>
      <c r="C17" s="3" t="s">
        <v>23717</v>
      </c>
      <c r="D17" s="3" t="s">
        <v>1038</v>
      </c>
      <c r="E17" s="7"/>
      <c r="F17" s="3" t="s">
        <v>23718</v>
      </c>
      <c r="G17" s="3" t="s">
        <v>23719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23720</v>
      </c>
      <c r="D18" s="3" t="s">
        <v>1038</v>
      </c>
      <c r="E18" s="7"/>
      <c r="F18" s="3" t="s">
        <v>23721</v>
      </c>
      <c r="G18" s="3" t="s">
        <v>23722</v>
      </c>
      <c r="H18" s="3" t="s">
        <v>1098</v>
      </c>
      <c r="I18" s="7" t="s">
        <v>7150</v>
      </c>
      <c r="J18" s="3"/>
      <c r="K18" s="3"/>
    </row>
    <row r="19" spans="2:11" ht="15">
      <c r="B19" s="3" t="s">
        <v>1886</v>
      </c>
      <c r="C19" s="3" t="s">
        <v>23723</v>
      </c>
      <c r="D19" s="3" t="s">
        <v>1038</v>
      </c>
      <c r="E19" s="7"/>
      <c r="F19" s="3" t="s">
        <v>23724</v>
      </c>
      <c r="G19" s="3" t="s">
        <v>23725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23726</v>
      </c>
      <c r="D20" s="3" t="s">
        <v>1038</v>
      </c>
      <c r="E20" s="7"/>
      <c r="F20" s="3" t="s">
        <v>21186</v>
      </c>
      <c r="G20" s="3" t="s">
        <v>7634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23727</v>
      </c>
      <c r="D21" s="3" t="s">
        <v>1038</v>
      </c>
      <c r="E21" s="7"/>
      <c r="F21" s="3" t="s">
        <v>21188</v>
      </c>
      <c r="G21" s="3" t="s">
        <v>7645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23728</v>
      </c>
      <c r="D22" s="3" t="s">
        <v>1573</v>
      </c>
      <c r="E22" s="7"/>
      <c r="F22" s="3" t="s">
        <v>1615</v>
      </c>
      <c r="G22" s="3" t="s">
        <v>1768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23729</v>
      </c>
      <c r="D23" s="3" t="s">
        <v>1038</v>
      </c>
      <c r="E23" s="7"/>
      <c r="F23" s="3" t="s">
        <v>21191</v>
      </c>
      <c r="G23" s="3" t="s">
        <v>21192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23730</v>
      </c>
      <c r="D24" s="3" t="s">
        <v>1038</v>
      </c>
      <c r="E24" s="7"/>
      <c r="F24" s="3" t="s">
        <v>21194</v>
      </c>
      <c r="G24" s="3" t="s">
        <v>21195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23731</v>
      </c>
      <c r="D25" s="3" t="s">
        <v>1038</v>
      </c>
      <c r="E25" s="7"/>
      <c r="F25" s="3" t="s">
        <v>1646</v>
      </c>
      <c r="G25" s="3" t="s">
        <v>21197</v>
      </c>
      <c r="H25" s="3" t="s">
        <v>1098</v>
      </c>
      <c r="I25" s="7" t="s">
        <v>21198</v>
      </c>
      <c r="J25" s="3"/>
      <c r="K25" s="3"/>
    </row>
    <row r="26" spans="2:11" ht="15">
      <c r="B26" s="3" t="s">
        <v>1146</v>
      </c>
      <c r="C26" s="3" t="s">
        <v>23732</v>
      </c>
      <c r="D26" s="3" t="s">
        <v>1038</v>
      </c>
      <c r="E26" s="7"/>
      <c r="F26" s="3" t="s">
        <v>21200</v>
      </c>
      <c r="G26" s="3" t="s">
        <v>21201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23733</v>
      </c>
      <c r="D27" s="3" t="s">
        <v>1038</v>
      </c>
      <c r="E27" s="7"/>
      <c r="F27" s="3" t="s">
        <v>21203</v>
      </c>
      <c r="G27" s="3" t="s">
        <v>21204</v>
      </c>
      <c r="H27" s="3" t="s">
        <v>1098</v>
      </c>
      <c r="I27" s="7" t="s">
        <v>21198</v>
      </c>
      <c r="J27" s="3"/>
      <c r="K27" s="3"/>
    </row>
    <row r="28" spans="2:11" ht="15">
      <c r="B28" s="3" t="s">
        <v>1909</v>
      </c>
      <c r="C28" s="3" t="s">
        <v>23734</v>
      </c>
      <c r="D28" s="3" t="s">
        <v>1573</v>
      </c>
      <c r="E28" s="7"/>
      <c r="F28" s="3" t="s">
        <v>21206</v>
      </c>
      <c r="G28" s="3" t="s">
        <v>21207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23735</v>
      </c>
      <c r="D29" s="3" t="s">
        <v>1038</v>
      </c>
      <c r="E29" s="7"/>
      <c r="F29" s="3" t="s">
        <v>21209</v>
      </c>
      <c r="G29" s="3" t="s">
        <v>21210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23736</v>
      </c>
      <c r="D30" s="3" t="s">
        <v>1038</v>
      </c>
      <c r="E30" s="7"/>
      <c r="F30" s="3" t="s">
        <v>21212</v>
      </c>
      <c r="G30" s="3" t="s">
        <v>21213</v>
      </c>
      <c r="H30" s="3" t="s">
        <v>1098</v>
      </c>
      <c r="I30" s="7" t="s">
        <v>20983</v>
      </c>
      <c r="J30" s="3"/>
      <c r="K3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98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23737</v>
      </c>
      <c r="D4" s="4" t="s">
        <v>1019</v>
      </c>
      <c r="E4" s="3" t="s">
        <v>812</v>
      </c>
    </row>
    <row r="5" spans="1:11" ht="16">
      <c r="B5" s="4" t="s">
        <v>1020</v>
      </c>
      <c r="C5" s="13" t="s">
        <v>815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813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23738</v>
      </c>
      <c r="D9" s="3" t="s">
        <v>1038</v>
      </c>
      <c r="E9" s="7"/>
      <c r="F9" s="3" t="s">
        <v>23739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23740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23741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23742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23743</v>
      </c>
      <c r="D13" s="3" t="s">
        <v>1038</v>
      </c>
      <c r="E13" s="7"/>
      <c r="F13" s="3" t="s">
        <v>2658</v>
      </c>
      <c r="G13" s="3" t="s">
        <v>9957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23744</v>
      </c>
      <c r="D14" s="3" t="s">
        <v>1038</v>
      </c>
      <c r="E14" s="7"/>
      <c r="F14" s="3" t="s">
        <v>22813</v>
      </c>
      <c r="G14" s="3" t="s">
        <v>22814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23745</v>
      </c>
      <c r="D15" s="3" t="s">
        <v>1038</v>
      </c>
      <c r="E15" s="7"/>
      <c r="F15" s="3" t="s">
        <v>20976</v>
      </c>
      <c r="G15" s="3" t="s">
        <v>23746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23747</v>
      </c>
      <c r="D16" s="3" t="s">
        <v>1142</v>
      </c>
      <c r="E16" s="7"/>
      <c r="F16" s="3" t="s">
        <v>23748</v>
      </c>
      <c r="G16" s="3" t="s">
        <v>23749</v>
      </c>
      <c r="H16" s="3" t="s">
        <v>1098</v>
      </c>
      <c r="I16" s="7"/>
      <c r="J16" s="3"/>
      <c r="K16" s="3"/>
    </row>
    <row r="17" spans="2:11" ht="15">
      <c r="B17" s="3" t="s">
        <v>1882</v>
      </c>
      <c r="C17" s="3" t="s">
        <v>23750</v>
      </c>
      <c r="D17" s="3" t="s">
        <v>1038</v>
      </c>
      <c r="E17" s="7"/>
      <c r="F17" s="3" t="s">
        <v>23751</v>
      </c>
      <c r="G17" s="3" t="s">
        <v>23752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23753</v>
      </c>
      <c r="D18" s="3" t="s">
        <v>1038</v>
      </c>
      <c r="E18" s="7"/>
      <c r="F18" s="3" t="s">
        <v>23754</v>
      </c>
      <c r="G18" s="3" t="s">
        <v>23755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23756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23757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23758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23759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23760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23761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23762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23763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23764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23765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23766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99"/>
  <dimension ref="A1:K11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23767</v>
      </c>
      <c r="D4" s="4" t="s">
        <v>1019</v>
      </c>
      <c r="E4" s="3" t="s">
        <v>816</v>
      </c>
    </row>
    <row r="5" spans="1:11" ht="16">
      <c r="B5" s="4" t="s">
        <v>1020</v>
      </c>
      <c r="C5" s="13" t="s">
        <v>819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817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23768</v>
      </c>
      <c r="D9" s="3" t="s">
        <v>1038</v>
      </c>
      <c r="E9" s="7"/>
      <c r="F9" s="3" t="s">
        <v>23769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23770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23771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23772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23773</v>
      </c>
      <c r="D13" s="3" t="s">
        <v>1038</v>
      </c>
      <c r="E13" s="7"/>
      <c r="F13" s="3" t="s">
        <v>23774</v>
      </c>
      <c r="G13" s="3" t="s">
        <v>23775</v>
      </c>
      <c r="H13" s="3" t="s">
        <v>1098</v>
      </c>
      <c r="I13" s="7" t="s">
        <v>21003</v>
      </c>
      <c r="J13" s="3"/>
      <c r="K13" s="3"/>
    </row>
    <row r="14" spans="1:11" ht="15">
      <c r="B14" s="3" t="s">
        <v>1165</v>
      </c>
      <c r="C14" s="3" t="s">
        <v>23776</v>
      </c>
      <c r="D14" s="3" t="s">
        <v>1038</v>
      </c>
      <c r="E14" s="7"/>
      <c r="F14" s="3" t="s">
        <v>23777</v>
      </c>
      <c r="G14" s="3" t="s">
        <v>23778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23779</v>
      </c>
      <c r="D15" s="3" t="s">
        <v>1038</v>
      </c>
      <c r="E15" s="7"/>
      <c r="F15" s="3" t="s">
        <v>22355</v>
      </c>
      <c r="G15" s="3" t="s">
        <v>23780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23781</v>
      </c>
      <c r="D16" s="3" t="s">
        <v>1038</v>
      </c>
      <c r="E16" s="7"/>
      <c r="F16" s="3" t="s">
        <v>23782</v>
      </c>
      <c r="G16" s="3" t="s">
        <v>23783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23784</v>
      </c>
      <c r="D17" s="3" t="s">
        <v>1038</v>
      </c>
      <c r="E17" s="7"/>
      <c r="F17" s="3" t="s">
        <v>1632</v>
      </c>
      <c r="G17" s="3" t="s">
        <v>1633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23785</v>
      </c>
      <c r="D18" s="3" t="s">
        <v>1038</v>
      </c>
      <c r="E18" s="7"/>
      <c r="F18" s="3" t="s">
        <v>1637</v>
      </c>
      <c r="G18" s="3" t="s">
        <v>20980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23786</v>
      </c>
      <c r="D19" s="3" t="s">
        <v>1038</v>
      </c>
      <c r="E19" s="7"/>
      <c r="F19" s="3" t="s">
        <v>23787</v>
      </c>
      <c r="G19" s="3" t="s">
        <v>3668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23788</v>
      </c>
      <c r="D20" s="3" t="s">
        <v>1142</v>
      </c>
      <c r="E20" s="7"/>
      <c r="F20" s="3" t="s">
        <v>21026</v>
      </c>
      <c r="G20" s="3" t="s">
        <v>1168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23789</v>
      </c>
      <c r="D21" s="3" t="s">
        <v>1038</v>
      </c>
      <c r="E21" s="7"/>
      <c r="F21" s="3" t="s">
        <v>21272</v>
      </c>
      <c r="G21" s="3" t="s">
        <v>6361</v>
      </c>
      <c r="H21" s="3" t="s">
        <v>1098</v>
      </c>
      <c r="I21" s="7" t="s">
        <v>7150</v>
      </c>
      <c r="J21" s="3"/>
      <c r="K21" s="3"/>
    </row>
    <row r="22" spans="2:11" ht="15">
      <c r="B22" s="3" t="s">
        <v>1895</v>
      </c>
      <c r="C22" s="3" t="s">
        <v>23790</v>
      </c>
      <c r="D22" s="3" t="s">
        <v>1038</v>
      </c>
      <c r="E22" s="7"/>
      <c r="F22" s="3" t="s">
        <v>21274</v>
      </c>
      <c r="G22" s="3" t="s">
        <v>6365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23791</v>
      </c>
      <c r="D23" s="3" t="s">
        <v>1038</v>
      </c>
      <c r="E23" s="7"/>
      <c r="F23" s="3" t="s">
        <v>21277</v>
      </c>
      <c r="G23" s="3" t="s">
        <v>21278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23792</v>
      </c>
      <c r="D24" s="3" t="s">
        <v>1142</v>
      </c>
      <c r="E24" s="7"/>
      <c r="F24" s="3" t="s">
        <v>23793</v>
      </c>
      <c r="G24" s="3" t="s">
        <v>23794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23795</v>
      </c>
      <c r="D25" s="3" t="s">
        <v>1038</v>
      </c>
      <c r="E25" s="7"/>
      <c r="F25" s="3" t="s">
        <v>21056</v>
      </c>
      <c r="G25" s="3" t="s">
        <v>21057</v>
      </c>
      <c r="H25" s="3" t="s">
        <v>1098</v>
      </c>
      <c r="I25" s="7" t="s">
        <v>21044</v>
      </c>
      <c r="J25" s="3"/>
      <c r="K25" s="3"/>
    </row>
    <row r="26" spans="2:11" ht="15">
      <c r="B26" s="3" t="s">
        <v>1146</v>
      </c>
      <c r="C26" s="3" t="s">
        <v>23796</v>
      </c>
      <c r="D26" s="3" t="s">
        <v>1038</v>
      </c>
      <c r="E26" s="7"/>
      <c r="F26" s="3" t="s">
        <v>21060</v>
      </c>
      <c r="G26" s="3" t="s">
        <v>21061</v>
      </c>
      <c r="H26" s="3" t="s">
        <v>1098</v>
      </c>
      <c r="I26" s="7" t="s">
        <v>20983</v>
      </c>
      <c r="J26" s="3"/>
      <c r="K26" s="3"/>
    </row>
    <row r="27" spans="2:11" ht="15">
      <c r="B27" s="3" t="s">
        <v>1906</v>
      </c>
      <c r="C27" s="3" t="s">
        <v>23797</v>
      </c>
      <c r="D27" s="3" t="s">
        <v>1038</v>
      </c>
      <c r="E27" s="7"/>
      <c r="F27" s="3" t="s">
        <v>23798</v>
      </c>
      <c r="G27" s="3" t="s">
        <v>1714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23799</v>
      </c>
      <c r="D28" s="3" t="s">
        <v>1038</v>
      </c>
      <c r="E28" s="7"/>
      <c r="F28" s="3" t="s">
        <v>1208</v>
      </c>
      <c r="G28" s="3" t="s">
        <v>6070</v>
      </c>
      <c r="H28" s="3" t="s">
        <v>1098</v>
      </c>
      <c r="I28" s="7" t="s">
        <v>21044</v>
      </c>
      <c r="J28" s="3"/>
      <c r="K28" s="3"/>
    </row>
    <row r="29" spans="2:11" ht="15">
      <c r="B29" s="3" t="s">
        <v>1301</v>
      </c>
      <c r="C29" s="3" t="s">
        <v>23800</v>
      </c>
      <c r="D29" s="3" t="s">
        <v>1038</v>
      </c>
      <c r="E29" s="7"/>
      <c r="F29" s="3" t="s">
        <v>1212</v>
      </c>
      <c r="G29" s="3" t="s">
        <v>21033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23801</v>
      </c>
      <c r="D30" s="3" t="s">
        <v>1038</v>
      </c>
      <c r="E30" s="7"/>
      <c r="F30" s="3" t="s">
        <v>23802</v>
      </c>
      <c r="G30" s="3" t="s">
        <v>23803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23804</v>
      </c>
      <c r="D31" s="3" t="s">
        <v>1038</v>
      </c>
      <c r="E31" s="7"/>
      <c r="F31" s="3" t="s">
        <v>1465</v>
      </c>
      <c r="G31" s="3" t="s">
        <v>6066</v>
      </c>
      <c r="H31" s="3" t="s">
        <v>1098</v>
      </c>
      <c r="I31" s="7" t="s">
        <v>21044</v>
      </c>
      <c r="J31" s="3"/>
      <c r="K31" s="3"/>
    </row>
    <row r="32" spans="2:11" ht="15">
      <c r="B32" s="3" t="s">
        <v>1169</v>
      </c>
      <c r="C32" s="3" t="s">
        <v>23805</v>
      </c>
      <c r="D32" s="3" t="s">
        <v>1038</v>
      </c>
      <c r="E32" s="7"/>
      <c r="F32" s="3" t="s">
        <v>1469</v>
      </c>
      <c r="G32" s="3" t="s">
        <v>21029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23806</v>
      </c>
      <c r="D33" s="3" t="s">
        <v>1038</v>
      </c>
      <c r="E33" s="7"/>
      <c r="F33" s="3" t="s">
        <v>21020</v>
      </c>
      <c r="G33" s="3" t="s">
        <v>9581</v>
      </c>
      <c r="H33" s="3" t="s">
        <v>1098</v>
      </c>
      <c r="I33" s="7" t="s">
        <v>20983</v>
      </c>
      <c r="J33" s="3"/>
      <c r="K33" s="3"/>
    </row>
    <row r="34" spans="2:11" ht="15">
      <c r="B34" s="3" t="s">
        <v>1472</v>
      </c>
      <c r="C34" s="3" t="s">
        <v>23807</v>
      </c>
      <c r="D34" s="3" t="s">
        <v>1038</v>
      </c>
      <c r="E34" s="7"/>
      <c r="F34" s="3" t="s">
        <v>21041</v>
      </c>
      <c r="G34" s="3" t="s">
        <v>23808</v>
      </c>
      <c r="H34" s="3" t="s">
        <v>1098</v>
      </c>
      <c r="I34" s="7" t="s">
        <v>21044</v>
      </c>
      <c r="J34" s="3"/>
      <c r="K34" s="3"/>
    </row>
    <row r="35" spans="2:11" ht="15">
      <c r="B35" s="3" t="s">
        <v>1567</v>
      </c>
      <c r="C35" s="3" t="s">
        <v>23809</v>
      </c>
      <c r="D35" s="3" t="s">
        <v>1038</v>
      </c>
      <c r="E35" s="7"/>
      <c r="F35" s="3" t="s">
        <v>21046</v>
      </c>
      <c r="G35" s="3" t="s">
        <v>21047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23810</v>
      </c>
      <c r="D36" s="3" t="s">
        <v>1038</v>
      </c>
      <c r="E36" s="7"/>
      <c r="F36" s="3" t="s">
        <v>23811</v>
      </c>
      <c r="G36" s="3" t="s">
        <v>23812</v>
      </c>
      <c r="H36" s="3" t="s">
        <v>1098</v>
      </c>
      <c r="I36" s="7" t="s">
        <v>20983</v>
      </c>
      <c r="J36" s="3"/>
      <c r="K36" s="3"/>
    </row>
    <row r="37" spans="2:11" ht="15">
      <c r="B37" s="3" t="s">
        <v>1392</v>
      </c>
      <c r="C37" s="3" t="s">
        <v>23813</v>
      </c>
      <c r="D37" s="3" t="s">
        <v>1038</v>
      </c>
      <c r="E37" s="7"/>
      <c r="F37" s="3" t="s">
        <v>23814</v>
      </c>
      <c r="G37" s="3" t="s">
        <v>23815</v>
      </c>
      <c r="H37" s="3" t="s">
        <v>1098</v>
      </c>
      <c r="I37" s="7" t="s">
        <v>20983</v>
      </c>
      <c r="J37" s="3"/>
      <c r="K37" s="3"/>
    </row>
    <row r="38" spans="2:11" ht="15">
      <c r="B38" s="3" t="s">
        <v>1380</v>
      </c>
      <c r="C38" s="3" t="s">
        <v>23816</v>
      </c>
      <c r="D38" s="3" t="s">
        <v>1038</v>
      </c>
      <c r="E38" s="7"/>
      <c r="F38" s="3" t="s">
        <v>23817</v>
      </c>
      <c r="G38" s="3" t="s">
        <v>23818</v>
      </c>
      <c r="H38" s="3" t="s">
        <v>1098</v>
      </c>
      <c r="I38" s="7" t="s">
        <v>20983</v>
      </c>
      <c r="J38" s="3"/>
      <c r="K38" s="3"/>
    </row>
    <row r="39" spans="2:11" ht="15">
      <c r="B39" s="3" t="s">
        <v>1388</v>
      </c>
      <c r="C39" s="3" t="s">
        <v>23819</v>
      </c>
      <c r="D39" s="3" t="s">
        <v>1038</v>
      </c>
      <c r="E39" s="7"/>
      <c r="F39" s="3" t="s">
        <v>23820</v>
      </c>
      <c r="G39" s="3" t="s">
        <v>23821</v>
      </c>
      <c r="H39" s="3" t="s">
        <v>1098</v>
      </c>
      <c r="I39" s="7" t="s">
        <v>20983</v>
      </c>
      <c r="J39" s="3"/>
      <c r="K39" s="3"/>
    </row>
    <row r="40" spans="2:11" ht="15">
      <c r="B40" s="3" t="s">
        <v>1384</v>
      </c>
      <c r="C40" s="3" t="s">
        <v>23822</v>
      </c>
      <c r="D40" s="3" t="s">
        <v>1038</v>
      </c>
      <c r="E40" s="7"/>
      <c r="F40" s="3" t="s">
        <v>23823</v>
      </c>
      <c r="G40" s="3" t="s">
        <v>23824</v>
      </c>
      <c r="H40" s="3" t="s">
        <v>1098</v>
      </c>
      <c r="I40" s="7" t="s">
        <v>20983</v>
      </c>
      <c r="J40" s="3"/>
      <c r="K40" s="3"/>
    </row>
    <row r="41" spans="2:11" ht="15">
      <c r="B41" s="3" t="s">
        <v>1448</v>
      </c>
      <c r="C41" s="3" t="s">
        <v>23825</v>
      </c>
      <c r="D41" s="3" t="s">
        <v>1038</v>
      </c>
      <c r="E41" s="7"/>
      <c r="F41" s="3" t="s">
        <v>23826</v>
      </c>
      <c r="G41" s="3" t="s">
        <v>23827</v>
      </c>
      <c r="H41" s="3" t="s">
        <v>1098</v>
      </c>
      <c r="I41" s="7" t="s">
        <v>20983</v>
      </c>
      <c r="J41" s="3"/>
      <c r="K41" s="3"/>
    </row>
    <row r="42" spans="2:11" ht="15">
      <c r="B42" s="3" t="s">
        <v>1223</v>
      </c>
      <c r="C42" s="3" t="s">
        <v>23828</v>
      </c>
      <c r="D42" s="3" t="s">
        <v>1038</v>
      </c>
      <c r="E42" s="7"/>
      <c r="F42" s="3" t="s">
        <v>23829</v>
      </c>
      <c r="G42" s="3" t="s">
        <v>23830</v>
      </c>
      <c r="H42" s="3" t="s">
        <v>1098</v>
      </c>
      <c r="I42" s="7" t="s">
        <v>20983</v>
      </c>
      <c r="J42" s="3"/>
      <c r="K42" s="3"/>
    </row>
    <row r="43" spans="2:11" ht="15">
      <c r="B43" s="3" t="s">
        <v>1215</v>
      </c>
      <c r="C43" s="3" t="s">
        <v>23831</v>
      </c>
      <c r="D43" s="3" t="s">
        <v>1142</v>
      </c>
      <c r="E43" s="7"/>
      <c r="F43" s="3" t="s">
        <v>23832</v>
      </c>
      <c r="G43" s="3" t="s">
        <v>23833</v>
      </c>
      <c r="H43" s="3" t="s">
        <v>1098</v>
      </c>
      <c r="I43" s="7"/>
      <c r="J43" s="3"/>
      <c r="K43" s="3"/>
    </row>
    <row r="44" spans="2:11" ht="15">
      <c r="B44" s="3" t="s">
        <v>1219</v>
      </c>
      <c r="C44" s="3" t="s">
        <v>23834</v>
      </c>
      <c r="D44" s="3" t="s">
        <v>1142</v>
      </c>
      <c r="E44" s="7"/>
      <c r="F44" s="3" t="s">
        <v>23835</v>
      </c>
      <c r="G44" s="3" t="s">
        <v>23836</v>
      </c>
      <c r="H44" s="3" t="s">
        <v>1098</v>
      </c>
      <c r="I44" s="7"/>
      <c r="J44" s="3"/>
      <c r="K44" s="3"/>
    </row>
    <row r="45" spans="2:11" ht="15">
      <c r="B45" s="3" t="s">
        <v>1227</v>
      </c>
      <c r="C45" s="3" t="s">
        <v>23837</v>
      </c>
      <c r="D45" s="3" t="s">
        <v>1038</v>
      </c>
      <c r="E45" s="7"/>
      <c r="F45" s="3" t="s">
        <v>23838</v>
      </c>
      <c r="G45" s="3" t="s">
        <v>23839</v>
      </c>
      <c r="H45" s="3" t="s">
        <v>1098</v>
      </c>
      <c r="I45" s="7" t="s">
        <v>20974</v>
      </c>
      <c r="J45" s="3"/>
      <c r="K45" s="3"/>
    </row>
    <row r="46" spans="2:11" ht="15">
      <c r="B46" s="3" t="s">
        <v>1191</v>
      </c>
      <c r="C46" s="3" t="s">
        <v>23840</v>
      </c>
      <c r="D46" s="3" t="s">
        <v>1038</v>
      </c>
      <c r="E46" s="7"/>
      <c r="F46" s="3" t="s">
        <v>23841</v>
      </c>
      <c r="G46" s="3" t="s">
        <v>23842</v>
      </c>
      <c r="H46" s="3" t="s">
        <v>1098</v>
      </c>
      <c r="I46" s="7" t="s">
        <v>20983</v>
      </c>
      <c r="J46" s="3"/>
      <c r="K46" s="3"/>
    </row>
    <row r="47" spans="2:11" ht="15">
      <c r="B47" s="3" t="s">
        <v>1195</v>
      </c>
      <c r="C47" s="3" t="s">
        <v>23843</v>
      </c>
      <c r="D47" s="3" t="s">
        <v>1142</v>
      </c>
      <c r="E47" s="7"/>
      <c r="F47" s="3" t="s">
        <v>23844</v>
      </c>
      <c r="G47" s="3" t="s">
        <v>23845</v>
      </c>
      <c r="H47" s="3" t="s">
        <v>1098</v>
      </c>
      <c r="I47" s="7"/>
      <c r="J47" s="3"/>
      <c r="K47" s="3"/>
    </row>
    <row r="48" spans="2:11" ht="15">
      <c r="B48" s="3" t="s">
        <v>1187</v>
      </c>
      <c r="C48" s="3" t="s">
        <v>23846</v>
      </c>
      <c r="D48" s="3" t="s">
        <v>1142</v>
      </c>
      <c r="E48" s="7"/>
      <c r="F48" s="3" t="s">
        <v>23847</v>
      </c>
      <c r="G48" s="3" t="s">
        <v>23848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23849</v>
      </c>
      <c r="D49" s="3" t="s">
        <v>1038</v>
      </c>
      <c r="E49" s="7"/>
      <c r="F49" s="3" t="s">
        <v>23850</v>
      </c>
      <c r="G49" s="3" t="s">
        <v>23851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23852</v>
      </c>
      <c r="D50" s="3" t="s">
        <v>1038</v>
      </c>
      <c r="E50" s="7"/>
      <c r="F50" s="3" t="s">
        <v>23853</v>
      </c>
      <c r="G50" s="3" t="s">
        <v>5369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23854</v>
      </c>
      <c r="D51" s="3" t="s">
        <v>1038</v>
      </c>
      <c r="E51" s="7"/>
      <c r="F51" s="3" t="s">
        <v>23855</v>
      </c>
      <c r="G51" s="3" t="s">
        <v>5377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23856</v>
      </c>
      <c r="D52" s="3" t="s">
        <v>1038</v>
      </c>
      <c r="E52" s="7"/>
      <c r="F52" s="3" t="s">
        <v>23857</v>
      </c>
      <c r="G52" s="3" t="s">
        <v>23858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23859</v>
      </c>
      <c r="D53" s="3" t="s">
        <v>1038</v>
      </c>
      <c r="E53" s="7"/>
      <c r="F53" s="3" t="s">
        <v>23860</v>
      </c>
      <c r="G53" s="3" t="s">
        <v>23861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23862</v>
      </c>
      <c r="D54" s="3" t="s">
        <v>1038</v>
      </c>
      <c r="E54" s="7"/>
      <c r="F54" s="3" t="s">
        <v>23863</v>
      </c>
      <c r="G54" s="3" t="s">
        <v>23864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23865</v>
      </c>
      <c r="D55" s="3" t="s">
        <v>1038</v>
      </c>
      <c r="E55" s="7"/>
      <c r="F55" s="3" t="s">
        <v>23866</v>
      </c>
      <c r="G55" s="3" t="s">
        <v>20839</v>
      </c>
      <c r="H55" s="3" t="s">
        <v>1098</v>
      </c>
      <c r="I55" s="7" t="s">
        <v>20983</v>
      </c>
      <c r="J55" s="3"/>
      <c r="K55" s="3"/>
    </row>
    <row r="56" spans="2:11" ht="15">
      <c r="B56" s="3" t="s">
        <v>1920</v>
      </c>
      <c r="C56" s="3" t="s">
        <v>23867</v>
      </c>
      <c r="D56" s="3" t="s">
        <v>1038</v>
      </c>
      <c r="E56" s="7"/>
      <c r="F56" s="3" t="s">
        <v>23868</v>
      </c>
      <c r="G56" s="3" t="s">
        <v>23869</v>
      </c>
      <c r="H56" s="3" t="s">
        <v>1098</v>
      </c>
      <c r="I56" s="7" t="s">
        <v>20983</v>
      </c>
      <c r="J56" s="3"/>
      <c r="K56" s="3"/>
    </row>
    <row r="57" spans="2:11" ht="15">
      <c r="B57" s="3" t="s">
        <v>1924</v>
      </c>
      <c r="C57" s="3" t="s">
        <v>23870</v>
      </c>
      <c r="D57" s="3" t="s">
        <v>1038</v>
      </c>
      <c r="E57" s="7"/>
      <c r="F57" s="3" t="s">
        <v>20812</v>
      </c>
      <c r="G57" s="3" t="s">
        <v>23871</v>
      </c>
      <c r="H57" s="3" t="s">
        <v>1098</v>
      </c>
      <c r="I57" s="7" t="s">
        <v>20983</v>
      </c>
      <c r="J57" s="3"/>
      <c r="K57" s="3"/>
    </row>
    <row r="58" spans="2:11" ht="15">
      <c r="B58" s="3" t="s">
        <v>1928</v>
      </c>
      <c r="C58" s="3" t="s">
        <v>23872</v>
      </c>
      <c r="D58" s="3" t="s">
        <v>1038</v>
      </c>
      <c r="E58" s="7"/>
      <c r="F58" s="3" t="s">
        <v>23873</v>
      </c>
      <c r="G58" s="3" t="s">
        <v>23874</v>
      </c>
      <c r="H58" s="3" t="s">
        <v>1098</v>
      </c>
      <c r="I58" s="7" t="s">
        <v>20983</v>
      </c>
      <c r="J58" s="3"/>
      <c r="K58" s="3"/>
    </row>
    <row r="59" spans="2:11" ht="15">
      <c r="B59" s="3" t="s">
        <v>1931</v>
      </c>
      <c r="C59" s="3" t="s">
        <v>23875</v>
      </c>
      <c r="D59" s="3" t="s">
        <v>1038</v>
      </c>
      <c r="E59" s="7"/>
      <c r="F59" s="3" t="s">
        <v>23876</v>
      </c>
      <c r="G59" s="3" t="s">
        <v>23877</v>
      </c>
      <c r="H59" s="3" t="s">
        <v>1098</v>
      </c>
      <c r="I59" s="7" t="s">
        <v>20974</v>
      </c>
      <c r="J59" s="3"/>
      <c r="K59" s="3"/>
    </row>
    <row r="60" spans="2:11" ht="15">
      <c r="B60" s="3" t="s">
        <v>1934</v>
      </c>
      <c r="C60" s="3" t="s">
        <v>23878</v>
      </c>
      <c r="D60" s="3" t="s">
        <v>1038</v>
      </c>
      <c r="E60" s="7"/>
      <c r="F60" s="3" t="s">
        <v>23879</v>
      </c>
      <c r="G60" s="3" t="s">
        <v>23880</v>
      </c>
      <c r="H60" s="3" t="s">
        <v>1098</v>
      </c>
      <c r="I60" s="7" t="s">
        <v>20974</v>
      </c>
      <c r="J60" s="3"/>
      <c r="K60" s="3"/>
    </row>
    <row r="61" spans="2:11" ht="15">
      <c r="B61" s="3" t="s">
        <v>1938</v>
      </c>
      <c r="C61" s="3" t="s">
        <v>23881</v>
      </c>
      <c r="D61" s="3" t="s">
        <v>1038</v>
      </c>
      <c r="E61" s="7"/>
      <c r="F61" s="3" t="s">
        <v>23882</v>
      </c>
      <c r="G61" s="3" t="s">
        <v>23883</v>
      </c>
      <c r="H61" s="3" t="s">
        <v>1098</v>
      </c>
      <c r="I61" s="7" t="s">
        <v>20974</v>
      </c>
      <c r="J61" s="3"/>
      <c r="K61" s="3"/>
    </row>
    <row r="62" spans="2:11" ht="15">
      <c r="B62" s="3" t="s">
        <v>1942</v>
      </c>
      <c r="C62" s="3" t="s">
        <v>23884</v>
      </c>
      <c r="D62" s="3" t="s">
        <v>1142</v>
      </c>
      <c r="E62" s="7"/>
      <c r="F62" s="3" t="s">
        <v>23885</v>
      </c>
      <c r="G62" s="3" t="s">
        <v>23886</v>
      </c>
      <c r="H62" s="3" t="s">
        <v>1098</v>
      </c>
      <c r="I62" s="7"/>
      <c r="J62" s="3"/>
      <c r="K62" s="3"/>
    </row>
    <row r="63" spans="2:11" ht="15">
      <c r="B63" s="3" t="s">
        <v>1495</v>
      </c>
      <c r="C63" s="3" t="s">
        <v>23887</v>
      </c>
      <c r="D63" s="3" t="s">
        <v>1038</v>
      </c>
      <c r="E63" s="7"/>
      <c r="F63" s="3" t="s">
        <v>23888</v>
      </c>
      <c r="G63" s="3" t="s">
        <v>23889</v>
      </c>
      <c r="H63" s="3" t="s">
        <v>1098</v>
      </c>
      <c r="I63" s="7" t="s">
        <v>21044</v>
      </c>
      <c r="J63" s="3"/>
      <c r="K63" s="3"/>
    </row>
    <row r="64" spans="2:11" ht="15">
      <c r="B64" s="3" t="s">
        <v>1481</v>
      </c>
      <c r="C64" s="3" t="s">
        <v>23890</v>
      </c>
      <c r="D64" s="3" t="s">
        <v>1038</v>
      </c>
      <c r="E64" s="7"/>
      <c r="F64" s="3" t="s">
        <v>23891</v>
      </c>
      <c r="G64" s="3" t="s">
        <v>23892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23893</v>
      </c>
      <c r="D65" s="3" t="s">
        <v>1038</v>
      </c>
      <c r="E65" s="7"/>
      <c r="F65" s="3" t="s">
        <v>23894</v>
      </c>
      <c r="G65" s="3" t="s">
        <v>23895</v>
      </c>
      <c r="H65" s="3" t="s">
        <v>1098</v>
      </c>
      <c r="I65" s="7" t="s">
        <v>20983</v>
      </c>
      <c r="J65" s="3"/>
      <c r="K65" s="3"/>
    </row>
    <row r="66" spans="2:11" ht="15">
      <c r="B66" s="3" t="s">
        <v>1375</v>
      </c>
      <c r="C66" s="3" t="s">
        <v>23896</v>
      </c>
      <c r="D66" s="3" t="s">
        <v>1038</v>
      </c>
      <c r="E66" s="7"/>
      <c r="F66" s="3" t="s">
        <v>23897</v>
      </c>
      <c r="G66" s="3" t="s">
        <v>23898</v>
      </c>
      <c r="H66" s="3" t="s">
        <v>1098</v>
      </c>
      <c r="I66" s="7" t="s">
        <v>21139</v>
      </c>
      <c r="J66" s="3"/>
      <c r="K66" s="3"/>
    </row>
    <row r="67" spans="2:11" ht="15">
      <c r="B67" s="3" t="s">
        <v>1252</v>
      </c>
      <c r="C67" s="3" t="s">
        <v>23899</v>
      </c>
      <c r="D67" s="3" t="s">
        <v>1038</v>
      </c>
      <c r="E67" s="7"/>
      <c r="F67" s="3" t="s">
        <v>23900</v>
      </c>
      <c r="G67" s="3" t="s">
        <v>23901</v>
      </c>
      <c r="H67" s="3" t="s">
        <v>1098</v>
      </c>
      <c r="I67" s="7" t="s">
        <v>20983</v>
      </c>
      <c r="J67" s="3"/>
      <c r="K67" s="3"/>
    </row>
    <row r="68" spans="2:11" ht="15">
      <c r="B68" s="3" t="s">
        <v>1182</v>
      </c>
      <c r="C68" s="3" t="s">
        <v>23902</v>
      </c>
      <c r="D68" s="3" t="s">
        <v>1038</v>
      </c>
      <c r="E68" s="7"/>
      <c r="F68" s="3" t="s">
        <v>23903</v>
      </c>
      <c r="G68" s="3" t="s">
        <v>23904</v>
      </c>
      <c r="H68" s="3" t="s">
        <v>1098</v>
      </c>
      <c r="I68" s="7" t="s">
        <v>20983</v>
      </c>
      <c r="J68" s="3"/>
      <c r="K68" s="3"/>
    </row>
    <row r="69" spans="2:11" ht="15">
      <c r="B69" s="3" t="s">
        <v>1592</v>
      </c>
      <c r="C69" s="3" t="s">
        <v>23905</v>
      </c>
      <c r="D69" s="3" t="s">
        <v>1038</v>
      </c>
      <c r="E69" s="7"/>
      <c r="F69" s="3" t="s">
        <v>23906</v>
      </c>
      <c r="G69" s="3" t="s">
        <v>23907</v>
      </c>
      <c r="H69" s="3" t="s">
        <v>1098</v>
      </c>
      <c r="I69" s="7" t="s">
        <v>20983</v>
      </c>
      <c r="J69" s="3"/>
      <c r="K69" s="3"/>
    </row>
    <row r="70" spans="2:11" ht="15">
      <c r="B70" s="3" t="s">
        <v>1476</v>
      </c>
      <c r="C70" s="3" t="s">
        <v>23908</v>
      </c>
      <c r="D70" s="3" t="s">
        <v>1038</v>
      </c>
      <c r="E70" s="7"/>
      <c r="F70" s="3" t="s">
        <v>23909</v>
      </c>
      <c r="G70" s="3" t="s">
        <v>23910</v>
      </c>
      <c r="H70" s="3" t="s">
        <v>1098</v>
      </c>
      <c r="I70" s="7" t="s">
        <v>20983</v>
      </c>
      <c r="J70" s="3"/>
      <c r="K70" s="3"/>
    </row>
    <row r="71" spans="2:11" ht="15">
      <c r="B71" s="3" t="s">
        <v>1676</v>
      </c>
      <c r="C71" s="3" t="s">
        <v>23911</v>
      </c>
      <c r="D71" s="3" t="s">
        <v>1038</v>
      </c>
      <c r="E71" s="7"/>
      <c r="F71" s="3" t="s">
        <v>23912</v>
      </c>
      <c r="G71" s="3" t="s">
        <v>23913</v>
      </c>
      <c r="H71" s="3" t="s">
        <v>1098</v>
      </c>
      <c r="I71" s="7" t="s">
        <v>20983</v>
      </c>
      <c r="J71" s="3"/>
      <c r="K71" s="3"/>
    </row>
    <row r="72" spans="2:11" ht="15">
      <c r="B72" s="3" t="s">
        <v>1362</v>
      </c>
      <c r="C72" s="3" t="s">
        <v>23914</v>
      </c>
      <c r="D72" s="3" t="s">
        <v>1038</v>
      </c>
      <c r="E72" s="7"/>
      <c r="F72" s="3" t="s">
        <v>23915</v>
      </c>
      <c r="G72" s="3" t="s">
        <v>23916</v>
      </c>
      <c r="H72" s="3" t="s">
        <v>1098</v>
      </c>
      <c r="I72" s="7" t="s">
        <v>20983</v>
      </c>
      <c r="J72" s="3"/>
      <c r="K72" s="3"/>
    </row>
    <row r="73" spans="2:11" ht="15">
      <c r="B73" s="3" t="s">
        <v>1126</v>
      </c>
      <c r="C73" s="3" t="s">
        <v>23917</v>
      </c>
      <c r="D73" s="3" t="s">
        <v>1038</v>
      </c>
      <c r="E73" s="7"/>
      <c r="F73" s="3" t="s">
        <v>23918</v>
      </c>
      <c r="G73" s="3" t="s">
        <v>23919</v>
      </c>
      <c r="H73" s="3" t="s">
        <v>1098</v>
      </c>
      <c r="I73" s="7" t="s">
        <v>20983</v>
      </c>
      <c r="J73" s="3"/>
      <c r="K73" s="3"/>
    </row>
    <row r="74" spans="2:11" ht="15">
      <c r="B74" s="3" t="s">
        <v>1725</v>
      </c>
      <c r="C74" s="3" t="s">
        <v>23920</v>
      </c>
      <c r="D74" s="3" t="s">
        <v>1038</v>
      </c>
      <c r="E74" s="7"/>
      <c r="F74" s="3" t="s">
        <v>23921</v>
      </c>
      <c r="G74" s="3" t="s">
        <v>23922</v>
      </c>
      <c r="H74" s="3" t="s">
        <v>1098</v>
      </c>
      <c r="I74" s="7" t="s">
        <v>20983</v>
      </c>
      <c r="J74" s="3"/>
      <c r="K74" s="3"/>
    </row>
    <row r="75" spans="2:11" ht="15">
      <c r="B75" s="3" t="s">
        <v>1173</v>
      </c>
      <c r="C75" s="3" t="s">
        <v>23923</v>
      </c>
      <c r="D75" s="3" t="s">
        <v>1038</v>
      </c>
      <c r="E75" s="7"/>
      <c r="F75" s="3" t="s">
        <v>23924</v>
      </c>
      <c r="G75" s="3" t="s">
        <v>23925</v>
      </c>
      <c r="H75" s="3" t="s">
        <v>1098</v>
      </c>
      <c r="I75" s="7" t="s">
        <v>20983</v>
      </c>
      <c r="J75" s="3"/>
      <c r="K75" s="3"/>
    </row>
    <row r="76" spans="2:11" ht="15">
      <c r="B76" s="3" t="s">
        <v>1452</v>
      </c>
      <c r="C76" s="3" t="s">
        <v>23926</v>
      </c>
      <c r="D76" s="3" t="s">
        <v>1038</v>
      </c>
      <c r="E76" s="7"/>
      <c r="F76" s="3" t="s">
        <v>23927</v>
      </c>
      <c r="G76" s="3" t="s">
        <v>23928</v>
      </c>
      <c r="H76" s="3" t="s">
        <v>1098</v>
      </c>
      <c r="I76" s="7" t="s">
        <v>20983</v>
      </c>
      <c r="J76" s="3"/>
      <c r="K76" s="3"/>
    </row>
    <row r="77" spans="2:11" ht="15">
      <c r="B77" s="3" t="s">
        <v>1131</v>
      </c>
      <c r="C77" s="3" t="s">
        <v>23929</v>
      </c>
      <c r="D77" s="3" t="s">
        <v>1038</v>
      </c>
      <c r="E77" s="7"/>
      <c r="F77" s="3" t="s">
        <v>23930</v>
      </c>
      <c r="G77" s="3" t="s">
        <v>23931</v>
      </c>
      <c r="H77" s="3" t="s">
        <v>1098</v>
      </c>
      <c r="I77" s="7" t="s">
        <v>20983</v>
      </c>
      <c r="J77" s="3"/>
      <c r="K77" s="3"/>
    </row>
    <row r="78" spans="2:11" ht="15">
      <c r="B78" s="3" t="s">
        <v>1671</v>
      </c>
      <c r="C78" s="3" t="s">
        <v>23932</v>
      </c>
      <c r="D78" s="3" t="s">
        <v>1038</v>
      </c>
      <c r="E78" s="7"/>
      <c r="F78" s="3" t="s">
        <v>23933</v>
      </c>
      <c r="G78" s="3" t="s">
        <v>23934</v>
      </c>
      <c r="H78" s="3" t="s">
        <v>1098</v>
      </c>
      <c r="I78" s="7" t="s">
        <v>20983</v>
      </c>
      <c r="J78" s="3"/>
      <c r="K78" s="3"/>
    </row>
    <row r="79" spans="2:11" ht="15">
      <c r="B79" s="3" t="s">
        <v>1275</v>
      </c>
      <c r="C79" s="3" t="s">
        <v>23935</v>
      </c>
      <c r="D79" s="3" t="s">
        <v>1038</v>
      </c>
      <c r="E79" s="7"/>
      <c r="F79" s="3" t="s">
        <v>23936</v>
      </c>
      <c r="G79" s="3" t="s">
        <v>23937</v>
      </c>
      <c r="H79" s="3" t="s">
        <v>1098</v>
      </c>
      <c r="I79" s="7" t="s">
        <v>20983</v>
      </c>
      <c r="J79" s="3"/>
      <c r="K79" s="3"/>
    </row>
    <row r="80" spans="2:11" ht="15">
      <c r="B80" s="3" t="s">
        <v>1644</v>
      </c>
      <c r="C80" s="3" t="s">
        <v>23938</v>
      </c>
      <c r="D80" s="3" t="s">
        <v>1038</v>
      </c>
      <c r="E80" s="7"/>
      <c r="F80" s="3" t="s">
        <v>23939</v>
      </c>
      <c r="G80" s="3" t="s">
        <v>23940</v>
      </c>
      <c r="H80" s="3" t="s">
        <v>1098</v>
      </c>
      <c r="I80" s="7" t="s">
        <v>20983</v>
      </c>
      <c r="J80" s="3"/>
      <c r="K80" s="3"/>
    </row>
    <row r="81" spans="2:11" ht="15">
      <c r="B81" s="3" t="s">
        <v>1613</v>
      </c>
      <c r="C81" s="3" t="s">
        <v>23941</v>
      </c>
      <c r="D81" s="3" t="s">
        <v>1038</v>
      </c>
      <c r="E81" s="7"/>
      <c r="F81" s="3" t="s">
        <v>23942</v>
      </c>
      <c r="G81" s="3" t="s">
        <v>23943</v>
      </c>
      <c r="H81" s="3" t="s">
        <v>1098</v>
      </c>
      <c r="I81" s="7" t="s">
        <v>20983</v>
      </c>
      <c r="J81" s="3"/>
      <c r="K81" s="3"/>
    </row>
    <row r="82" spans="2:11" ht="15">
      <c r="B82" s="3" t="s">
        <v>1624</v>
      </c>
      <c r="C82" s="3" t="s">
        <v>23944</v>
      </c>
      <c r="D82" s="3" t="s">
        <v>1038</v>
      </c>
      <c r="E82" s="7"/>
      <c r="F82" s="3" t="s">
        <v>23945</v>
      </c>
      <c r="G82" s="3" t="s">
        <v>23946</v>
      </c>
      <c r="H82" s="3" t="s">
        <v>1098</v>
      </c>
      <c r="I82" s="7" t="s">
        <v>20983</v>
      </c>
      <c r="J82" s="3"/>
      <c r="K82" s="3"/>
    </row>
    <row r="83" spans="2:11" ht="15">
      <c r="B83" s="3" t="s">
        <v>1635</v>
      </c>
      <c r="C83" s="3" t="s">
        <v>23947</v>
      </c>
      <c r="D83" s="3" t="s">
        <v>1038</v>
      </c>
      <c r="E83" s="7"/>
      <c r="F83" s="3" t="s">
        <v>23948</v>
      </c>
      <c r="G83" s="3" t="s">
        <v>23949</v>
      </c>
      <c r="H83" s="3" t="s">
        <v>1098</v>
      </c>
      <c r="I83" s="7" t="s">
        <v>20983</v>
      </c>
      <c r="J83" s="3"/>
      <c r="K83" s="3"/>
    </row>
    <row r="84" spans="2:11" ht="15">
      <c r="B84" s="3" t="s">
        <v>1658</v>
      </c>
      <c r="C84" s="3" t="s">
        <v>23950</v>
      </c>
      <c r="D84" s="3" t="s">
        <v>1038</v>
      </c>
      <c r="E84" s="7"/>
      <c r="F84" s="3" t="s">
        <v>23951</v>
      </c>
      <c r="G84" s="3" t="s">
        <v>23952</v>
      </c>
      <c r="H84" s="3" t="s">
        <v>1098</v>
      </c>
      <c r="I84" s="7" t="s">
        <v>20983</v>
      </c>
      <c r="J84" s="3"/>
      <c r="K84" s="3"/>
    </row>
    <row r="85" spans="2:11" ht="15">
      <c r="B85" s="3" t="s">
        <v>1517</v>
      </c>
      <c r="C85" s="3" t="s">
        <v>23953</v>
      </c>
      <c r="D85" s="3" t="s">
        <v>1038</v>
      </c>
      <c r="E85" s="7"/>
      <c r="F85" s="3" t="s">
        <v>23954</v>
      </c>
      <c r="G85" s="3" t="s">
        <v>23955</v>
      </c>
      <c r="H85" s="3" t="s">
        <v>1098</v>
      </c>
      <c r="I85" s="7" t="s">
        <v>20974</v>
      </c>
      <c r="J85" s="3"/>
      <c r="K85" s="3"/>
    </row>
    <row r="86" spans="2:11" ht="15">
      <c r="B86" s="3" t="s">
        <v>1552</v>
      </c>
      <c r="C86" s="3" t="s">
        <v>23956</v>
      </c>
      <c r="D86" s="3" t="s">
        <v>1038</v>
      </c>
      <c r="E86" s="7"/>
      <c r="F86" s="3" t="s">
        <v>23957</v>
      </c>
      <c r="G86" s="3" t="s">
        <v>23958</v>
      </c>
      <c r="H86" s="3" t="s">
        <v>1098</v>
      </c>
      <c r="I86" s="7" t="s">
        <v>20983</v>
      </c>
      <c r="J86" s="3"/>
      <c r="K86" s="3"/>
    </row>
    <row r="87" spans="2:11" ht="15">
      <c r="B87" s="3" t="s">
        <v>1537</v>
      </c>
      <c r="C87" s="3" t="s">
        <v>23959</v>
      </c>
      <c r="D87" s="3" t="s">
        <v>1038</v>
      </c>
      <c r="E87" s="7"/>
      <c r="F87" s="3" t="s">
        <v>23960</v>
      </c>
      <c r="G87" s="3" t="s">
        <v>23961</v>
      </c>
      <c r="H87" s="3" t="s">
        <v>1098</v>
      </c>
      <c r="I87" s="7" t="s">
        <v>20983</v>
      </c>
      <c r="J87" s="3"/>
      <c r="K87" s="3"/>
    </row>
    <row r="88" spans="2:11" ht="15">
      <c r="B88" s="3" t="s">
        <v>1522</v>
      </c>
      <c r="C88" s="3" t="s">
        <v>23962</v>
      </c>
      <c r="D88" s="3" t="s">
        <v>1038</v>
      </c>
      <c r="E88" s="7"/>
      <c r="F88" s="3" t="s">
        <v>23963</v>
      </c>
      <c r="G88" s="3" t="s">
        <v>23964</v>
      </c>
      <c r="H88" s="3" t="s">
        <v>1098</v>
      </c>
      <c r="I88" s="7" t="s">
        <v>20983</v>
      </c>
      <c r="J88" s="3"/>
      <c r="K88" s="3"/>
    </row>
    <row r="89" spans="2:11" ht="15">
      <c r="B89" s="3" t="s">
        <v>1285</v>
      </c>
      <c r="C89" s="3" t="s">
        <v>23965</v>
      </c>
      <c r="D89" s="3" t="s">
        <v>1038</v>
      </c>
      <c r="E89" s="7"/>
      <c r="F89" s="3" t="s">
        <v>1957</v>
      </c>
      <c r="G89" s="3" t="s">
        <v>23966</v>
      </c>
      <c r="H89" s="3" t="s">
        <v>1098</v>
      </c>
      <c r="I89" s="7" t="s">
        <v>20983</v>
      </c>
      <c r="J89" s="3"/>
      <c r="K89" s="3"/>
    </row>
    <row r="90" spans="2:11" ht="15">
      <c r="B90" s="3" t="s">
        <v>1508</v>
      </c>
      <c r="C90" s="3" t="s">
        <v>23967</v>
      </c>
      <c r="D90" s="3" t="s">
        <v>1038</v>
      </c>
      <c r="E90" s="7"/>
      <c r="F90" s="3" t="s">
        <v>23968</v>
      </c>
      <c r="G90" s="3" t="s">
        <v>23969</v>
      </c>
      <c r="H90" s="3" t="s">
        <v>1098</v>
      </c>
      <c r="I90" s="7" t="s">
        <v>20983</v>
      </c>
      <c r="J90" s="3"/>
      <c r="K90" s="3"/>
    </row>
    <row r="91" spans="2:11" ht="15">
      <c r="B91" s="3" t="s">
        <v>1210</v>
      </c>
      <c r="C91" s="3" t="s">
        <v>23970</v>
      </c>
      <c r="D91" s="3" t="s">
        <v>1038</v>
      </c>
      <c r="E91" s="7"/>
      <c r="F91" s="3" t="s">
        <v>23971</v>
      </c>
      <c r="G91" s="3" t="s">
        <v>23972</v>
      </c>
      <c r="H91" s="3" t="s">
        <v>1098</v>
      </c>
      <c r="I91" s="7" t="s">
        <v>20983</v>
      </c>
      <c r="J91" s="3"/>
      <c r="K91" s="3"/>
    </row>
    <row r="92" spans="2:11" ht="15">
      <c r="B92" s="3" t="s">
        <v>1467</v>
      </c>
      <c r="C92" s="3" t="s">
        <v>23973</v>
      </c>
      <c r="D92" s="3" t="s">
        <v>1038</v>
      </c>
      <c r="E92" s="7"/>
      <c r="F92" s="3" t="s">
        <v>23974</v>
      </c>
      <c r="G92" s="3" t="s">
        <v>23975</v>
      </c>
      <c r="H92" s="3" t="s">
        <v>1098</v>
      </c>
      <c r="I92" s="7" t="s">
        <v>20983</v>
      </c>
      <c r="J92" s="3"/>
      <c r="K92" s="3"/>
    </row>
    <row r="93" spans="2:11" ht="15">
      <c r="B93" s="3" t="s">
        <v>1352</v>
      </c>
      <c r="C93" s="3" t="s">
        <v>23976</v>
      </c>
      <c r="D93" s="3" t="s">
        <v>1038</v>
      </c>
      <c r="E93" s="7"/>
      <c r="F93" s="3" t="s">
        <v>23977</v>
      </c>
      <c r="G93" s="3" t="s">
        <v>23978</v>
      </c>
      <c r="H93" s="3" t="s">
        <v>1098</v>
      </c>
      <c r="I93" s="7" t="s">
        <v>20983</v>
      </c>
      <c r="J93" s="3"/>
      <c r="K93" s="3"/>
    </row>
    <row r="94" spans="2:11" ht="15">
      <c r="B94" s="3" t="s">
        <v>1437</v>
      </c>
      <c r="C94" s="3" t="s">
        <v>23979</v>
      </c>
      <c r="D94" s="3" t="s">
        <v>1038</v>
      </c>
      <c r="E94" s="7"/>
      <c r="F94" s="3" t="s">
        <v>23980</v>
      </c>
      <c r="G94" s="3" t="s">
        <v>23981</v>
      </c>
      <c r="H94" s="3" t="s">
        <v>1098</v>
      </c>
      <c r="I94" s="7" t="s">
        <v>20983</v>
      </c>
      <c r="J94" s="3"/>
      <c r="K94" s="3"/>
    </row>
    <row r="95" spans="2:11" ht="15">
      <c r="B95" s="3" t="s">
        <v>1443</v>
      </c>
      <c r="C95" s="3" t="s">
        <v>23982</v>
      </c>
      <c r="D95" s="3" t="s">
        <v>1038</v>
      </c>
      <c r="E95" s="7"/>
      <c r="F95" s="3" t="s">
        <v>23983</v>
      </c>
      <c r="G95" s="3" t="s">
        <v>23984</v>
      </c>
      <c r="H95" s="3" t="s">
        <v>1098</v>
      </c>
      <c r="I95" s="7" t="s">
        <v>20983</v>
      </c>
      <c r="J95" s="3"/>
      <c r="K95" s="3"/>
    </row>
    <row r="96" spans="2:11" ht="15">
      <c r="B96" s="3" t="s">
        <v>1064</v>
      </c>
      <c r="C96" s="3" t="s">
        <v>23985</v>
      </c>
      <c r="D96" s="3" t="s">
        <v>1142</v>
      </c>
      <c r="E96" s="7"/>
      <c r="F96" s="3" t="s">
        <v>22054</v>
      </c>
      <c r="G96" s="3" t="s">
        <v>15948</v>
      </c>
      <c r="H96" s="3" t="s">
        <v>1098</v>
      </c>
      <c r="I96" s="7"/>
      <c r="J96" s="3"/>
      <c r="K96" s="3"/>
    </row>
    <row r="97" spans="2:11" ht="15">
      <c r="B97" s="3" t="s">
        <v>1071</v>
      </c>
      <c r="C97" s="3" t="s">
        <v>23986</v>
      </c>
      <c r="D97" s="3" t="s">
        <v>1038</v>
      </c>
      <c r="E97" s="7"/>
      <c r="F97" s="3" t="s">
        <v>23987</v>
      </c>
      <c r="G97" s="3" t="s">
        <v>23988</v>
      </c>
      <c r="H97" s="3" t="s">
        <v>1098</v>
      </c>
      <c r="I97" s="7" t="s">
        <v>21139</v>
      </c>
      <c r="J97" s="3"/>
      <c r="K97" s="3"/>
    </row>
    <row r="98" spans="2:11" ht="15">
      <c r="B98" s="3" t="s">
        <v>1082</v>
      </c>
      <c r="C98" s="3" t="s">
        <v>23989</v>
      </c>
      <c r="D98" s="3" t="s">
        <v>1038</v>
      </c>
      <c r="E98" s="7"/>
      <c r="F98" s="3" t="s">
        <v>23990</v>
      </c>
      <c r="G98" s="3" t="s">
        <v>23991</v>
      </c>
      <c r="H98" s="3" t="s">
        <v>1098</v>
      </c>
      <c r="I98" s="7" t="s">
        <v>20983</v>
      </c>
      <c r="J98" s="3"/>
      <c r="K98" s="3"/>
    </row>
    <row r="99" spans="2:11" ht="15">
      <c r="B99" s="3" t="s">
        <v>1088</v>
      </c>
      <c r="C99" s="3" t="s">
        <v>23992</v>
      </c>
      <c r="D99" s="3" t="s">
        <v>1142</v>
      </c>
      <c r="E99" s="7"/>
      <c r="F99" s="3" t="s">
        <v>23993</v>
      </c>
      <c r="G99" s="3" t="s">
        <v>23994</v>
      </c>
      <c r="H99" s="3" t="s">
        <v>1098</v>
      </c>
      <c r="I99" s="7"/>
      <c r="J99" s="3"/>
      <c r="K99" s="3"/>
    </row>
    <row r="100" spans="2:11" ht="15">
      <c r="B100" s="3" t="s">
        <v>1741</v>
      </c>
      <c r="C100" s="3" t="s">
        <v>23995</v>
      </c>
      <c r="D100" s="3" t="s">
        <v>1038</v>
      </c>
      <c r="E100" s="7"/>
      <c r="F100" s="3" t="s">
        <v>23996</v>
      </c>
      <c r="G100" s="3" t="s">
        <v>23997</v>
      </c>
      <c r="H100" s="3" t="s">
        <v>1098</v>
      </c>
      <c r="I100" s="7" t="s">
        <v>20983</v>
      </c>
      <c r="J100" s="3"/>
      <c r="K100" s="3"/>
    </row>
    <row r="101" spans="2:11" ht="15">
      <c r="B101" s="3" t="s">
        <v>1755</v>
      </c>
      <c r="C101" s="3" t="s">
        <v>23998</v>
      </c>
      <c r="D101" s="3" t="s">
        <v>1038</v>
      </c>
      <c r="E101" s="7"/>
      <c r="F101" s="3" t="s">
        <v>23999</v>
      </c>
      <c r="G101" s="3" t="s">
        <v>24000</v>
      </c>
      <c r="H101" s="3" t="s">
        <v>1098</v>
      </c>
      <c r="I101" s="7" t="s">
        <v>20983</v>
      </c>
      <c r="J101" s="3"/>
      <c r="K101" s="3"/>
    </row>
    <row r="102" spans="2:11" ht="15">
      <c r="B102" s="3" t="s">
        <v>1711</v>
      </c>
      <c r="C102" s="3" t="s">
        <v>24001</v>
      </c>
      <c r="D102" s="3" t="s">
        <v>1038</v>
      </c>
      <c r="E102" s="7"/>
      <c r="F102" s="3" t="s">
        <v>21078</v>
      </c>
      <c r="G102" s="3" t="s">
        <v>24002</v>
      </c>
      <c r="H102" s="3" t="s">
        <v>1098</v>
      </c>
      <c r="I102" s="7" t="s">
        <v>20974</v>
      </c>
      <c r="J102" s="3"/>
      <c r="K102" s="3"/>
    </row>
    <row r="103" spans="2:11" ht="15">
      <c r="B103" s="3" t="s">
        <v>1110</v>
      </c>
      <c r="C103" s="3" t="s">
        <v>24003</v>
      </c>
      <c r="D103" s="3" t="s">
        <v>1038</v>
      </c>
      <c r="E103" s="7"/>
      <c r="F103" s="3" t="s">
        <v>21081</v>
      </c>
      <c r="G103" s="3" t="s">
        <v>24004</v>
      </c>
      <c r="H103" s="3" t="s">
        <v>1098</v>
      </c>
      <c r="I103" s="7" t="s">
        <v>20983</v>
      </c>
      <c r="J103" s="3"/>
      <c r="K103" s="3"/>
    </row>
    <row r="104" spans="2:11" ht="15">
      <c r="B104" s="3" t="s">
        <v>1597</v>
      </c>
      <c r="C104" s="3" t="s">
        <v>24005</v>
      </c>
      <c r="D104" s="3" t="s">
        <v>1038</v>
      </c>
      <c r="E104" s="7"/>
      <c r="F104" s="3" t="s">
        <v>21781</v>
      </c>
      <c r="G104" s="3" t="s">
        <v>24006</v>
      </c>
      <c r="H104" s="3" t="s">
        <v>1098</v>
      </c>
      <c r="I104" s="7" t="s">
        <v>20983</v>
      </c>
      <c r="J104" s="3"/>
      <c r="K104" s="3"/>
    </row>
    <row r="105" spans="2:11" ht="15">
      <c r="B105" s="3" t="s">
        <v>1335</v>
      </c>
      <c r="C105" s="3" t="s">
        <v>24007</v>
      </c>
      <c r="D105" s="3" t="s">
        <v>1038</v>
      </c>
      <c r="E105" s="7"/>
      <c r="F105" s="3" t="s">
        <v>21784</v>
      </c>
      <c r="G105" s="3" t="s">
        <v>9545</v>
      </c>
      <c r="H105" s="3" t="s">
        <v>1098</v>
      </c>
      <c r="I105" s="7" t="s">
        <v>20983</v>
      </c>
      <c r="J105" s="3"/>
      <c r="K105" s="3"/>
    </row>
    <row r="106" spans="2:11" ht="15">
      <c r="B106" s="3" t="s">
        <v>1367</v>
      </c>
      <c r="C106" s="3" t="s">
        <v>24008</v>
      </c>
      <c r="D106" s="3" t="s">
        <v>1142</v>
      </c>
      <c r="E106" s="7"/>
      <c r="F106" s="3" t="s">
        <v>24009</v>
      </c>
      <c r="G106" s="3" t="s">
        <v>21207</v>
      </c>
      <c r="H106" s="3" t="s">
        <v>1098</v>
      </c>
      <c r="I106" s="7"/>
      <c r="J106" s="3"/>
      <c r="K106" s="3"/>
    </row>
    <row r="107" spans="2:11" ht="15">
      <c r="B107" s="3" t="s">
        <v>1630</v>
      </c>
      <c r="C107" s="3" t="s">
        <v>24010</v>
      </c>
      <c r="D107" s="3" t="s">
        <v>1038</v>
      </c>
      <c r="E107" s="7"/>
      <c r="F107" s="3" t="s">
        <v>24011</v>
      </c>
      <c r="G107" s="3" t="s">
        <v>24012</v>
      </c>
      <c r="H107" s="3" t="s">
        <v>1098</v>
      </c>
      <c r="I107" s="7" t="s">
        <v>20983</v>
      </c>
      <c r="J107" s="3"/>
      <c r="K107" s="3"/>
    </row>
    <row r="108" spans="2:11" ht="15">
      <c r="B108" s="3" t="s">
        <v>1296</v>
      </c>
      <c r="C108" s="3" t="s">
        <v>24013</v>
      </c>
      <c r="D108" s="3" t="s">
        <v>1038</v>
      </c>
      <c r="E108" s="7"/>
      <c r="F108" s="3" t="s">
        <v>24014</v>
      </c>
      <c r="G108" s="3" t="s">
        <v>24015</v>
      </c>
      <c r="H108" s="3" t="s">
        <v>1098</v>
      </c>
      <c r="I108" s="7" t="s">
        <v>20983</v>
      </c>
      <c r="J108" s="3"/>
      <c r="K108" s="3"/>
    </row>
    <row r="109" spans="2:11" ht="15">
      <c r="B109" s="3" t="s">
        <v>1291</v>
      </c>
      <c r="C109" s="3" t="s">
        <v>24016</v>
      </c>
      <c r="D109" s="3" t="s">
        <v>1038</v>
      </c>
      <c r="E109" s="7"/>
      <c r="F109" s="3" t="s">
        <v>21186</v>
      </c>
      <c r="G109" s="3" t="s">
        <v>7634</v>
      </c>
      <c r="H109" s="3" t="s">
        <v>1098</v>
      </c>
      <c r="I109" s="7" t="s">
        <v>20968</v>
      </c>
      <c r="J109" s="3"/>
      <c r="K109" s="3"/>
    </row>
    <row r="110" spans="2:11" ht="15">
      <c r="B110" s="3" t="s">
        <v>1432</v>
      </c>
      <c r="C110" s="3" t="s">
        <v>24017</v>
      </c>
      <c r="D110" s="3" t="s">
        <v>1038</v>
      </c>
      <c r="E110" s="7"/>
      <c r="F110" s="3" t="s">
        <v>21188</v>
      </c>
      <c r="G110" s="3" t="s">
        <v>7645</v>
      </c>
      <c r="H110" s="3" t="s">
        <v>1098</v>
      </c>
      <c r="I110" s="7" t="s">
        <v>20983</v>
      </c>
      <c r="J110" s="3"/>
      <c r="K110" s="3"/>
    </row>
    <row r="111" spans="2:11" ht="15">
      <c r="B111" s="3" t="s">
        <v>1059</v>
      </c>
      <c r="C111" s="3" t="s">
        <v>24018</v>
      </c>
      <c r="D111" s="3" t="s">
        <v>1573</v>
      </c>
      <c r="E111" s="7"/>
      <c r="F111" s="3" t="s">
        <v>1615</v>
      </c>
      <c r="G111" s="3" t="s">
        <v>1768</v>
      </c>
      <c r="H111" s="3" t="s">
        <v>1098</v>
      </c>
      <c r="I111" s="7"/>
      <c r="J111" s="3"/>
      <c r="K111" s="3"/>
    </row>
    <row r="112" spans="2:11" ht="15">
      <c r="B112" s="3" t="s">
        <v>1077</v>
      </c>
      <c r="C112" s="3" t="s">
        <v>24019</v>
      </c>
      <c r="D112" s="3" t="s">
        <v>1038</v>
      </c>
      <c r="E112" s="7"/>
      <c r="F112" s="3" t="s">
        <v>21191</v>
      </c>
      <c r="G112" s="3" t="s">
        <v>21192</v>
      </c>
      <c r="H112" s="3" t="s">
        <v>1098</v>
      </c>
      <c r="I112" s="7" t="s">
        <v>20968</v>
      </c>
      <c r="J112" s="3"/>
      <c r="K112" s="3"/>
    </row>
    <row r="113" spans="2:11" ht="15">
      <c r="B113" s="3" t="s">
        <v>1116</v>
      </c>
      <c r="C113" s="3" t="s">
        <v>24020</v>
      </c>
      <c r="D113" s="3" t="s">
        <v>1038</v>
      </c>
      <c r="E113" s="7"/>
      <c r="F113" s="3" t="s">
        <v>21194</v>
      </c>
      <c r="G113" s="3" t="s">
        <v>21195</v>
      </c>
      <c r="H113" s="3" t="s">
        <v>1098</v>
      </c>
      <c r="I113" s="7" t="s">
        <v>20983</v>
      </c>
      <c r="J113" s="3"/>
      <c r="K113" s="3"/>
    </row>
    <row r="114" spans="2:11" ht="15">
      <c r="B114" s="3" t="s">
        <v>1121</v>
      </c>
      <c r="C114" s="3" t="s">
        <v>24021</v>
      </c>
      <c r="D114" s="3" t="s">
        <v>1038</v>
      </c>
      <c r="E114" s="7"/>
      <c r="F114" s="3" t="s">
        <v>1646</v>
      </c>
      <c r="G114" s="3" t="s">
        <v>21197</v>
      </c>
      <c r="H114" s="3" t="s">
        <v>1098</v>
      </c>
      <c r="I114" s="7" t="s">
        <v>21198</v>
      </c>
      <c r="J114" s="3"/>
      <c r="K114" s="3"/>
    </row>
    <row r="115" spans="2:11" ht="15">
      <c r="B115" s="3" t="s">
        <v>1603</v>
      </c>
      <c r="C115" s="3" t="s">
        <v>24022</v>
      </c>
      <c r="D115" s="3" t="s">
        <v>1038</v>
      </c>
      <c r="E115" s="7"/>
      <c r="F115" s="3" t="s">
        <v>21200</v>
      </c>
      <c r="G115" s="3" t="s">
        <v>21201</v>
      </c>
      <c r="H115" s="3" t="s">
        <v>1098</v>
      </c>
      <c r="I115" s="7" t="s">
        <v>20968</v>
      </c>
      <c r="J115" s="3"/>
      <c r="K115" s="3"/>
    </row>
    <row r="116" spans="2:11" ht="15">
      <c r="B116" s="3" t="s">
        <v>1608</v>
      </c>
      <c r="C116" s="3" t="s">
        <v>24023</v>
      </c>
      <c r="D116" s="3" t="s">
        <v>1038</v>
      </c>
      <c r="E116" s="7"/>
      <c r="F116" s="3" t="s">
        <v>21203</v>
      </c>
      <c r="G116" s="3" t="s">
        <v>21204</v>
      </c>
      <c r="H116" s="3" t="s">
        <v>1098</v>
      </c>
      <c r="I116" s="7" t="s">
        <v>21198</v>
      </c>
      <c r="J116" s="3"/>
      <c r="K116" s="3"/>
    </row>
    <row r="117" spans="2:11" ht="15">
      <c r="B117" s="3" t="s">
        <v>1703</v>
      </c>
      <c r="C117" s="3" t="s">
        <v>24024</v>
      </c>
      <c r="D117" s="3" t="s">
        <v>1573</v>
      </c>
      <c r="E117" s="7"/>
      <c r="F117" s="3" t="s">
        <v>21206</v>
      </c>
      <c r="G117" s="3" t="s">
        <v>21207</v>
      </c>
      <c r="H117" s="3" t="s">
        <v>1098</v>
      </c>
      <c r="I117" s="7"/>
      <c r="J117" s="3"/>
      <c r="K117" s="3"/>
    </row>
    <row r="118" spans="2:11" ht="15">
      <c r="B118" s="3" t="s">
        <v>1707</v>
      </c>
      <c r="C118" s="3" t="s">
        <v>24025</v>
      </c>
      <c r="D118" s="3" t="s">
        <v>1038</v>
      </c>
      <c r="E118" s="7"/>
      <c r="F118" s="3" t="s">
        <v>21209</v>
      </c>
      <c r="G118" s="3" t="s">
        <v>21210</v>
      </c>
      <c r="H118" s="3" t="s">
        <v>1098</v>
      </c>
      <c r="I118" s="7" t="s">
        <v>20968</v>
      </c>
      <c r="J118" s="3"/>
      <c r="K118" s="3"/>
    </row>
    <row r="119" spans="2:11" ht="15">
      <c r="B119" s="3" t="s">
        <v>1093</v>
      </c>
      <c r="C119" s="3" t="s">
        <v>24026</v>
      </c>
      <c r="D119" s="3" t="s">
        <v>1038</v>
      </c>
      <c r="E119" s="7"/>
      <c r="F119" s="3" t="s">
        <v>21212</v>
      </c>
      <c r="G119" s="3" t="s">
        <v>21213</v>
      </c>
      <c r="H119" s="3" t="s">
        <v>1098</v>
      </c>
      <c r="I119" s="7" t="s">
        <v>20983</v>
      </c>
      <c r="J119" s="3"/>
      <c r="K11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0"/>
  <dimension ref="A1:K5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24027</v>
      </c>
      <c r="D4" s="4" t="s">
        <v>1019</v>
      </c>
      <c r="E4" s="3" t="s">
        <v>820</v>
      </c>
    </row>
    <row r="5" spans="1:11" ht="16">
      <c r="B5" s="4" t="s">
        <v>1020</v>
      </c>
      <c r="C5" s="13" t="s">
        <v>823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821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24028</v>
      </c>
      <c r="D9" s="3" t="s">
        <v>1038</v>
      </c>
      <c r="E9" s="7"/>
      <c r="F9" s="3" t="s">
        <v>24029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24030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24031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24032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24033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24034</v>
      </c>
      <c r="D14" s="3" t="s">
        <v>1038</v>
      </c>
      <c r="E14" s="7"/>
      <c r="F14" s="3" t="s">
        <v>24035</v>
      </c>
      <c r="G14" s="3" t="s">
        <v>24036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24037</v>
      </c>
      <c r="D15" s="3" t="s">
        <v>1038</v>
      </c>
      <c r="E15" s="7"/>
      <c r="F15" s="3" t="s">
        <v>24038</v>
      </c>
      <c r="G15" s="3" t="s">
        <v>24039</v>
      </c>
      <c r="H15" s="3" t="s">
        <v>1098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24040</v>
      </c>
      <c r="D16" s="3" t="s">
        <v>1038</v>
      </c>
      <c r="E16" s="7"/>
      <c r="F16" s="3" t="s">
        <v>24041</v>
      </c>
      <c r="G16" s="3" t="s">
        <v>24042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24043</v>
      </c>
      <c r="D17" s="3" t="s">
        <v>1038</v>
      </c>
      <c r="E17" s="7"/>
      <c r="F17" s="3" t="s">
        <v>24044</v>
      </c>
      <c r="G17" s="3" t="s">
        <v>24045</v>
      </c>
      <c r="H17" s="3" t="s">
        <v>1098</v>
      </c>
      <c r="I17" s="7" t="s">
        <v>1718</v>
      </c>
      <c r="J17" s="3"/>
      <c r="K17" s="3"/>
    </row>
    <row r="18" spans="2:11" ht="15">
      <c r="B18" s="3" t="s">
        <v>1582</v>
      </c>
      <c r="C18" s="3" t="s">
        <v>24046</v>
      </c>
      <c r="D18" s="3" t="s">
        <v>1038</v>
      </c>
      <c r="E18" s="7"/>
      <c r="F18" s="3" t="s">
        <v>24047</v>
      </c>
      <c r="G18" s="3" t="s">
        <v>24048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24049</v>
      </c>
      <c r="D19" s="3" t="s">
        <v>1038</v>
      </c>
      <c r="E19" s="7"/>
      <c r="F19" s="3" t="s">
        <v>24050</v>
      </c>
      <c r="G19" s="3" t="s">
        <v>24051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24052</v>
      </c>
      <c r="D20" s="3" t="s">
        <v>1038</v>
      </c>
      <c r="E20" s="7"/>
      <c r="F20" s="3" t="s">
        <v>24053</v>
      </c>
      <c r="G20" s="3" t="s">
        <v>24054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24055</v>
      </c>
      <c r="D21" s="3" t="s">
        <v>1038</v>
      </c>
      <c r="E21" s="7"/>
      <c r="F21" s="3" t="s">
        <v>24056</v>
      </c>
      <c r="G21" s="3" t="s">
        <v>24057</v>
      </c>
      <c r="H21" s="3" t="s">
        <v>1098</v>
      </c>
      <c r="I21" s="7" t="s">
        <v>1718</v>
      </c>
      <c r="J21" s="3"/>
      <c r="K21" s="3"/>
    </row>
    <row r="22" spans="2:11" ht="15">
      <c r="B22" s="3" t="s">
        <v>1895</v>
      </c>
      <c r="C22" s="3" t="s">
        <v>24058</v>
      </c>
      <c r="D22" s="3" t="s">
        <v>1038</v>
      </c>
      <c r="E22" s="7"/>
      <c r="F22" s="3" t="s">
        <v>24059</v>
      </c>
      <c r="G22" s="3" t="s">
        <v>24060</v>
      </c>
      <c r="H22" s="3" t="s">
        <v>1098</v>
      </c>
      <c r="I22" s="7" t="s">
        <v>21044</v>
      </c>
      <c r="J22" s="3"/>
      <c r="K22" s="3"/>
    </row>
    <row r="23" spans="2:11" ht="15">
      <c r="B23" s="3" t="s">
        <v>1588</v>
      </c>
      <c r="C23" s="3" t="s">
        <v>24061</v>
      </c>
      <c r="D23" s="3" t="s">
        <v>1038</v>
      </c>
      <c r="E23" s="7"/>
      <c r="F23" s="3" t="s">
        <v>24062</v>
      </c>
      <c r="G23" s="3" t="s">
        <v>24063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24064</v>
      </c>
      <c r="D24" s="3" t="s">
        <v>1038</v>
      </c>
      <c r="E24" s="7"/>
      <c r="F24" s="3" t="s">
        <v>24065</v>
      </c>
      <c r="G24" s="3" t="s">
        <v>24066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24067</v>
      </c>
      <c r="D25" s="3" t="s">
        <v>1038</v>
      </c>
      <c r="E25" s="7"/>
      <c r="F25" s="3" t="s">
        <v>24068</v>
      </c>
      <c r="G25" s="3" t="s">
        <v>24069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24070</v>
      </c>
      <c r="D26" s="3" t="s">
        <v>1038</v>
      </c>
      <c r="E26" s="7"/>
      <c r="F26" s="3" t="s">
        <v>24071</v>
      </c>
      <c r="G26" s="3" t="s">
        <v>24072</v>
      </c>
      <c r="H26" s="3" t="s">
        <v>1098</v>
      </c>
      <c r="I26" s="7" t="s">
        <v>1718</v>
      </c>
      <c r="J26" s="3"/>
      <c r="K26" s="3"/>
    </row>
    <row r="27" spans="2:11" ht="15">
      <c r="B27" s="3" t="s">
        <v>1906</v>
      </c>
      <c r="C27" s="3" t="s">
        <v>24073</v>
      </c>
      <c r="D27" s="3" t="s">
        <v>1038</v>
      </c>
      <c r="E27" s="7"/>
      <c r="F27" s="3" t="s">
        <v>24074</v>
      </c>
      <c r="G27" s="3" t="s">
        <v>24075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24076</v>
      </c>
      <c r="D28" s="3" t="s">
        <v>1038</v>
      </c>
      <c r="E28" s="7"/>
      <c r="F28" s="3" t="s">
        <v>24077</v>
      </c>
      <c r="G28" s="3" t="s">
        <v>24078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24079</v>
      </c>
      <c r="D29" s="3" t="s">
        <v>1038</v>
      </c>
      <c r="E29" s="7"/>
      <c r="F29" s="3" t="s">
        <v>24080</v>
      </c>
      <c r="G29" s="3" t="s">
        <v>24081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24082</v>
      </c>
      <c r="D30" s="3" t="s">
        <v>1038</v>
      </c>
      <c r="E30" s="7"/>
      <c r="F30" s="3" t="s">
        <v>24083</v>
      </c>
      <c r="G30" s="3" t="s">
        <v>24084</v>
      </c>
      <c r="H30" s="3" t="s">
        <v>1098</v>
      </c>
      <c r="I30" s="7" t="s">
        <v>1718</v>
      </c>
      <c r="J30" s="3"/>
      <c r="K30" s="3"/>
    </row>
    <row r="31" spans="2:11" ht="15">
      <c r="B31" s="3" t="s">
        <v>1140</v>
      </c>
      <c r="C31" s="3" t="s">
        <v>24085</v>
      </c>
      <c r="D31" s="3" t="s">
        <v>1038</v>
      </c>
      <c r="E31" s="7"/>
      <c r="F31" s="3" t="s">
        <v>24086</v>
      </c>
      <c r="G31" s="3" t="s">
        <v>24087</v>
      </c>
      <c r="H31" s="3" t="s">
        <v>1098</v>
      </c>
      <c r="I31" s="7" t="s">
        <v>21044</v>
      </c>
      <c r="J31" s="3"/>
      <c r="K31" s="3"/>
    </row>
    <row r="32" spans="2:11" ht="15">
      <c r="B32" s="3" t="s">
        <v>1169</v>
      </c>
      <c r="C32" s="3" t="s">
        <v>24088</v>
      </c>
      <c r="D32" s="3" t="s">
        <v>1038</v>
      </c>
      <c r="E32" s="7"/>
      <c r="F32" s="3" t="s">
        <v>24089</v>
      </c>
      <c r="G32" s="3" t="s">
        <v>24090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24091</v>
      </c>
      <c r="D33" s="3" t="s">
        <v>1038</v>
      </c>
      <c r="E33" s="7"/>
      <c r="F33" s="3" t="s">
        <v>24092</v>
      </c>
      <c r="G33" s="3" t="s">
        <v>24093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24094</v>
      </c>
      <c r="D34" s="3" t="s">
        <v>1038</v>
      </c>
      <c r="E34" s="7"/>
      <c r="F34" s="3" t="s">
        <v>24095</v>
      </c>
      <c r="G34" s="3" t="s">
        <v>24096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24097</v>
      </c>
      <c r="D35" s="3" t="s">
        <v>1038</v>
      </c>
      <c r="E35" s="7"/>
      <c r="F35" s="3" t="s">
        <v>24098</v>
      </c>
      <c r="G35" s="3" t="s">
        <v>24099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24100</v>
      </c>
      <c r="D36" s="3" t="s">
        <v>1038</v>
      </c>
      <c r="E36" s="7"/>
      <c r="F36" s="3" t="s">
        <v>24101</v>
      </c>
      <c r="G36" s="3" t="s">
        <v>24102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24103</v>
      </c>
      <c r="D37" s="3" t="s">
        <v>1038</v>
      </c>
      <c r="E37" s="7"/>
      <c r="F37" s="3" t="s">
        <v>13432</v>
      </c>
      <c r="G37" s="3" t="s">
        <v>11884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24104</v>
      </c>
      <c r="D38" s="3" t="s">
        <v>1038</v>
      </c>
      <c r="E38" s="7"/>
      <c r="F38" s="3" t="s">
        <v>13434</v>
      </c>
      <c r="G38" s="3" t="s">
        <v>11888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24105</v>
      </c>
      <c r="D39" s="3" t="s">
        <v>1142</v>
      </c>
      <c r="E39" s="7"/>
      <c r="F39" s="3" t="s">
        <v>16723</v>
      </c>
      <c r="G39" s="3" t="s">
        <v>16724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24106</v>
      </c>
      <c r="D40" s="3" t="s">
        <v>1038</v>
      </c>
      <c r="E40" s="7"/>
      <c r="F40" s="3" t="s">
        <v>14442</v>
      </c>
      <c r="G40" s="3" t="s">
        <v>14443</v>
      </c>
      <c r="H40" s="3" t="s">
        <v>1098</v>
      </c>
      <c r="I40" s="7" t="s">
        <v>21139</v>
      </c>
      <c r="J40" s="3"/>
      <c r="K40" s="3"/>
    </row>
    <row r="41" spans="2:11" ht="15">
      <c r="B41" s="3" t="s">
        <v>1448</v>
      </c>
      <c r="C41" s="3" t="s">
        <v>24107</v>
      </c>
      <c r="D41" s="3" t="s">
        <v>1038</v>
      </c>
      <c r="E41" s="7"/>
      <c r="F41" s="3" t="s">
        <v>24108</v>
      </c>
      <c r="G41" s="3" t="s">
        <v>24109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24110</v>
      </c>
      <c r="D42" s="3" t="s">
        <v>1038</v>
      </c>
      <c r="E42" s="7"/>
      <c r="F42" s="3" t="s">
        <v>24111</v>
      </c>
      <c r="G42" s="3" t="s">
        <v>24112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24113</v>
      </c>
      <c r="D43" s="3" t="s">
        <v>1038</v>
      </c>
      <c r="E43" s="7"/>
      <c r="F43" s="3" t="s">
        <v>24114</v>
      </c>
      <c r="G43" s="3" t="s">
        <v>24115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24116</v>
      </c>
      <c r="D44" s="3" t="s">
        <v>1038</v>
      </c>
      <c r="E44" s="7"/>
      <c r="F44" s="3" t="s">
        <v>24117</v>
      </c>
      <c r="G44" s="3" t="s">
        <v>24118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24119</v>
      </c>
      <c r="D45" s="3" t="s">
        <v>1142</v>
      </c>
      <c r="E45" s="7"/>
      <c r="F45" s="3" t="s">
        <v>24120</v>
      </c>
      <c r="G45" s="3" t="s">
        <v>24121</v>
      </c>
      <c r="H45" s="3" t="s">
        <v>1098</v>
      </c>
      <c r="I45" s="7"/>
      <c r="J45" s="3"/>
      <c r="K45" s="3"/>
    </row>
    <row r="46" spans="2:11" ht="15">
      <c r="B46" s="3" t="s">
        <v>1191</v>
      </c>
      <c r="C46" s="3" t="s">
        <v>24122</v>
      </c>
      <c r="D46" s="3" t="s">
        <v>1038</v>
      </c>
      <c r="E46" s="7"/>
      <c r="F46" s="3" t="s">
        <v>24123</v>
      </c>
      <c r="G46" s="3" t="s">
        <v>24124</v>
      </c>
      <c r="H46" s="3" t="s">
        <v>1098</v>
      </c>
      <c r="I46" s="7" t="s">
        <v>21003</v>
      </c>
      <c r="J46" s="3"/>
      <c r="K46" s="3"/>
    </row>
    <row r="47" spans="2:11" ht="15">
      <c r="B47" s="3" t="s">
        <v>1195</v>
      </c>
      <c r="C47" s="3" t="s">
        <v>24125</v>
      </c>
      <c r="D47" s="3" t="s">
        <v>1038</v>
      </c>
      <c r="E47" s="7"/>
      <c r="F47" s="3" t="s">
        <v>24126</v>
      </c>
      <c r="G47" s="3" t="s">
        <v>24127</v>
      </c>
      <c r="H47" s="3" t="s">
        <v>1098</v>
      </c>
      <c r="I47" s="7" t="s">
        <v>21139</v>
      </c>
      <c r="J47" s="3"/>
      <c r="K47" s="3"/>
    </row>
    <row r="48" spans="2:11" ht="15">
      <c r="B48" s="3" t="s">
        <v>1187</v>
      </c>
      <c r="C48" s="3" t="s">
        <v>24128</v>
      </c>
      <c r="D48" s="3" t="s">
        <v>1038</v>
      </c>
      <c r="E48" s="7"/>
      <c r="F48" s="3" t="s">
        <v>21186</v>
      </c>
      <c r="G48" s="3" t="s">
        <v>7634</v>
      </c>
      <c r="H48" s="3" t="s">
        <v>1098</v>
      </c>
      <c r="I48" s="7" t="s">
        <v>20968</v>
      </c>
      <c r="J48" s="3"/>
      <c r="K48" s="3"/>
    </row>
    <row r="49" spans="2:11" ht="15">
      <c r="B49" s="3" t="s">
        <v>1416</v>
      </c>
      <c r="C49" s="3" t="s">
        <v>24129</v>
      </c>
      <c r="D49" s="3" t="s">
        <v>1038</v>
      </c>
      <c r="E49" s="7"/>
      <c r="F49" s="3" t="s">
        <v>21188</v>
      </c>
      <c r="G49" s="3" t="s">
        <v>7645</v>
      </c>
      <c r="H49" s="3" t="s">
        <v>1098</v>
      </c>
      <c r="I49" s="7" t="s">
        <v>20983</v>
      </c>
      <c r="J49" s="3"/>
      <c r="K49" s="3"/>
    </row>
    <row r="50" spans="2:11" ht="15">
      <c r="B50" s="3" t="s">
        <v>1916</v>
      </c>
      <c r="C50" s="3" t="s">
        <v>24130</v>
      </c>
      <c r="D50" s="3" t="s">
        <v>1573</v>
      </c>
      <c r="E50" s="7"/>
      <c r="F50" s="3" t="s">
        <v>1615</v>
      </c>
      <c r="G50" s="3" t="s">
        <v>1768</v>
      </c>
      <c r="H50" s="3" t="s">
        <v>1098</v>
      </c>
      <c r="I50" s="7"/>
      <c r="J50" s="3"/>
      <c r="K50" s="3"/>
    </row>
    <row r="51" spans="2:11" ht="15">
      <c r="B51" s="3" t="s">
        <v>1424</v>
      </c>
      <c r="C51" s="3" t="s">
        <v>24131</v>
      </c>
      <c r="D51" s="3" t="s">
        <v>1038</v>
      </c>
      <c r="E51" s="7"/>
      <c r="F51" s="3" t="s">
        <v>21191</v>
      </c>
      <c r="G51" s="3" t="s">
        <v>21192</v>
      </c>
      <c r="H51" s="3" t="s">
        <v>1098</v>
      </c>
      <c r="I51" s="7" t="s">
        <v>20968</v>
      </c>
      <c r="J51" s="3"/>
      <c r="K51" s="3"/>
    </row>
    <row r="52" spans="2:11" ht="15">
      <c r="B52" s="3" t="s">
        <v>1428</v>
      </c>
      <c r="C52" s="3" t="s">
        <v>24132</v>
      </c>
      <c r="D52" s="3" t="s">
        <v>1038</v>
      </c>
      <c r="E52" s="7"/>
      <c r="F52" s="3" t="s">
        <v>21194</v>
      </c>
      <c r="G52" s="3" t="s">
        <v>21195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24133</v>
      </c>
      <c r="D53" s="3" t="s">
        <v>1038</v>
      </c>
      <c r="E53" s="7"/>
      <c r="F53" s="3" t="s">
        <v>1646</v>
      </c>
      <c r="G53" s="3" t="s">
        <v>21197</v>
      </c>
      <c r="H53" s="3" t="s">
        <v>1098</v>
      </c>
      <c r="I53" s="7" t="s">
        <v>21198</v>
      </c>
      <c r="J53" s="3"/>
      <c r="K53" s="3"/>
    </row>
    <row r="54" spans="2:11" ht="15">
      <c r="B54" s="3" t="s">
        <v>1571</v>
      </c>
      <c r="C54" s="3" t="s">
        <v>24134</v>
      </c>
      <c r="D54" s="3" t="s">
        <v>1038</v>
      </c>
      <c r="E54" s="7"/>
      <c r="F54" s="3" t="s">
        <v>21200</v>
      </c>
      <c r="G54" s="3" t="s">
        <v>21201</v>
      </c>
      <c r="H54" s="3" t="s">
        <v>1098</v>
      </c>
      <c r="I54" s="7" t="s">
        <v>20968</v>
      </c>
      <c r="J54" s="3"/>
      <c r="K54" s="3"/>
    </row>
    <row r="55" spans="2:11" ht="15">
      <c r="B55" s="3" t="s">
        <v>1765</v>
      </c>
      <c r="C55" s="3" t="s">
        <v>24135</v>
      </c>
      <c r="D55" s="3" t="s">
        <v>1038</v>
      </c>
      <c r="E55" s="7"/>
      <c r="F55" s="3" t="s">
        <v>21203</v>
      </c>
      <c r="G55" s="3" t="s">
        <v>21204</v>
      </c>
      <c r="H55" s="3" t="s">
        <v>1098</v>
      </c>
      <c r="I55" s="7" t="s">
        <v>21198</v>
      </c>
      <c r="J55" s="3"/>
      <c r="K55" s="3"/>
    </row>
    <row r="56" spans="2:11" ht="15">
      <c r="B56" s="3" t="s">
        <v>1920</v>
      </c>
      <c r="C56" s="3" t="s">
        <v>24136</v>
      </c>
      <c r="D56" s="3" t="s">
        <v>1573</v>
      </c>
      <c r="E56" s="7"/>
      <c r="F56" s="3" t="s">
        <v>21206</v>
      </c>
      <c r="G56" s="3" t="s">
        <v>21207</v>
      </c>
      <c r="H56" s="3" t="s">
        <v>1098</v>
      </c>
      <c r="I56" s="7"/>
      <c r="J56" s="3"/>
      <c r="K56" s="3"/>
    </row>
    <row r="57" spans="2:11" ht="15">
      <c r="B57" s="3" t="s">
        <v>1924</v>
      </c>
      <c r="C57" s="3" t="s">
        <v>24137</v>
      </c>
      <c r="D57" s="3" t="s">
        <v>1038</v>
      </c>
      <c r="E57" s="7"/>
      <c r="F57" s="3" t="s">
        <v>21209</v>
      </c>
      <c r="G57" s="3" t="s">
        <v>21210</v>
      </c>
      <c r="H57" s="3" t="s">
        <v>1098</v>
      </c>
      <c r="I57" s="7" t="s">
        <v>20968</v>
      </c>
      <c r="J57" s="3"/>
      <c r="K57" s="3"/>
    </row>
    <row r="58" spans="2:11" ht="15">
      <c r="B58" s="3" t="s">
        <v>1928</v>
      </c>
      <c r="C58" s="3" t="s">
        <v>24138</v>
      </c>
      <c r="D58" s="3" t="s">
        <v>1038</v>
      </c>
      <c r="E58" s="7"/>
      <c r="F58" s="3" t="s">
        <v>21212</v>
      </c>
      <c r="G58" s="3" t="s">
        <v>21213</v>
      </c>
      <c r="H58" s="3" t="s">
        <v>1098</v>
      </c>
      <c r="I58" s="7" t="s">
        <v>20983</v>
      </c>
      <c r="J58" s="3"/>
      <c r="K5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01"/>
  <dimension ref="A1:K4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24139</v>
      </c>
      <c r="D4" s="4" t="s">
        <v>1019</v>
      </c>
      <c r="E4" s="3" t="s">
        <v>824</v>
      </c>
    </row>
    <row r="5" spans="1:11" ht="16">
      <c r="B5" s="4" t="s">
        <v>1020</v>
      </c>
      <c r="C5" s="13" t="s">
        <v>827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825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24140</v>
      </c>
      <c r="D9" s="3" t="s">
        <v>1038</v>
      </c>
      <c r="E9" s="7"/>
      <c r="F9" s="3" t="s">
        <v>24141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24142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24143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24144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24145</v>
      </c>
      <c r="D13" s="3" t="s">
        <v>1038</v>
      </c>
      <c r="E13" s="7"/>
      <c r="F13" s="3" t="s">
        <v>24146</v>
      </c>
      <c r="G13" s="3" t="s">
        <v>24147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24148</v>
      </c>
      <c r="D14" s="3" t="s">
        <v>1038</v>
      </c>
      <c r="E14" s="7"/>
      <c r="F14" s="3" t="s">
        <v>24149</v>
      </c>
      <c r="G14" s="3" t="s">
        <v>24150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24151</v>
      </c>
      <c r="D15" s="3" t="s">
        <v>1038</v>
      </c>
      <c r="E15" s="7"/>
      <c r="F15" s="3" t="s">
        <v>24152</v>
      </c>
      <c r="G15" s="3" t="s">
        <v>24153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24154</v>
      </c>
      <c r="D16" s="3" t="s">
        <v>1038</v>
      </c>
      <c r="E16" s="7"/>
      <c r="F16" s="3" t="s">
        <v>24155</v>
      </c>
      <c r="G16" s="3" t="s">
        <v>24156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24157</v>
      </c>
      <c r="D17" s="3" t="s">
        <v>1038</v>
      </c>
      <c r="E17" s="7"/>
      <c r="F17" s="3" t="s">
        <v>23853</v>
      </c>
      <c r="G17" s="3" t="s">
        <v>5369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24158</v>
      </c>
      <c r="D18" s="3" t="s">
        <v>1038</v>
      </c>
      <c r="E18" s="7"/>
      <c r="F18" s="3" t="s">
        <v>23855</v>
      </c>
      <c r="G18" s="3" t="s">
        <v>5377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24159</v>
      </c>
      <c r="D19" s="3" t="s">
        <v>1038</v>
      </c>
      <c r="E19" s="7"/>
      <c r="F19" s="3" t="s">
        <v>24160</v>
      </c>
      <c r="G19" s="3" t="s">
        <v>24161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24162</v>
      </c>
      <c r="D20" s="3" t="s">
        <v>1038</v>
      </c>
      <c r="E20" s="7"/>
      <c r="F20" s="3" t="s">
        <v>23857</v>
      </c>
      <c r="G20" s="3" t="s">
        <v>23858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24163</v>
      </c>
      <c r="D21" s="3" t="s">
        <v>1038</v>
      </c>
      <c r="E21" s="7"/>
      <c r="F21" s="3" t="s">
        <v>24164</v>
      </c>
      <c r="G21" s="3" t="s">
        <v>24165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24166</v>
      </c>
      <c r="D22" s="3" t="s">
        <v>1038</v>
      </c>
      <c r="E22" s="7"/>
      <c r="F22" s="3" t="s">
        <v>24167</v>
      </c>
      <c r="G22" s="3" t="s">
        <v>24168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24169</v>
      </c>
      <c r="D23" s="3" t="s">
        <v>1038</v>
      </c>
      <c r="E23" s="7"/>
      <c r="F23" s="3" t="s">
        <v>24170</v>
      </c>
      <c r="G23" s="3" t="s">
        <v>24171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24172</v>
      </c>
      <c r="D24" s="3" t="s">
        <v>1038</v>
      </c>
      <c r="E24" s="7"/>
      <c r="F24" s="3" t="s">
        <v>24173</v>
      </c>
      <c r="G24" s="3" t="s">
        <v>24174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24175</v>
      </c>
      <c r="D25" s="3" t="s">
        <v>1038</v>
      </c>
      <c r="E25" s="7"/>
      <c r="F25" s="3" t="s">
        <v>24176</v>
      </c>
      <c r="G25" s="3" t="s">
        <v>24177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24178</v>
      </c>
      <c r="D26" s="3" t="s">
        <v>1038</v>
      </c>
      <c r="E26" s="7"/>
      <c r="F26" s="3" t="s">
        <v>23882</v>
      </c>
      <c r="G26" s="3" t="s">
        <v>24179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24180</v>
      </c>
      <c r="D27" s="3" t="s">
        <v>1038</v>
      </c>
      <c r="E27" s="7"/>
      <c r="F27" s="3" t="s">
        <v>24181</v>
      </c>
      <c r="G27" s="3" t="s">
        <v>24182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24183</v>
      </c>
      <c r="D28" s="3" t="s">
        <v>1038</v>
      </c>
      <c r="E28" s="7"/>
      <c r="F28" s="3" t="s">
        <v>24184</v>
      </c>
      <c r="G28" s="3" t="s">
        <v>24185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24186</v>
      </c>
      <c r="D29" s="3" t="s">
        <v>1038</v>
      </c>
      <c r="E29" s="7"/>
      <c r="F29" s="3" t="s">
        <v>24187</v>
      </c>
      <c r="G29" s="3" t="s">
        <v>24188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24189</v>
      </c>
      <c r="D30" s="3" t="s">
        <v>1038</v>
      </c>
      <c r="E30" s="7"/>
      <c r="F30" s="3" t="s">
        <v>24190</v>
      </c>
      <c r="G30" s="3" t="s">
        <v>24191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24192</v>
      </c>
      <c r="D31" s="3" t="s">
        <v>1038</v>
      </c>
      <c r="E31" s="7"/>
      <c r="F31" s="3" t="s">
        <v>21781</v>
      </c>
      <c r="G31" s="3" t="s">
        <v>21782</v>
      </c>
      <c r="H31" s="3" t="s">
        <v>1098</v>
      </c>
      <c r="I31" s="7" t="s">
        <v>21044</v>
      </c>
      <c r="J31" s="3"/>
      <c r="K31" s="3"/>
    </row>
    <row r="32" spans="2:11" ht="15">
      <c r="B32" s="3" t="s">
        <v>1169</v>
      </c>
      <c r="C32" s="3" t="s">
        <v>24193</v>
      </c>
      <c r="D32" s="3" t="s">
        <v>1038</v>
      </c>
      <c r="E32" s="7"/>
      <c r="F32" s="3" t="s">
        <v>21784</v>
      </c>
      <c r="G32" s="3" t="s">
        <v>21785</v>
      </c>
      <c r="H32" s="3" t="s">
        <v>1098</v>
      </c>
      <c r="I32" s="7" t="s">
        <v>21044</v>
      </c>
      <c r="J32" s="3"/>
      <c r="K32" s="3"/>
    </row>
    <row r="33" spans="2:11" ht="15">
      <c r="B33" s="3" t="s">
        <v>1319</v>
      </c>
      <c r="C33" s="3" t="s">
        <v>24194</v>
      </c>
      <c r="D33" s="3" t="s">
        <v>1038</v>
      </c>
      <c r="E33" s="7"/>
      <c r="F33" s="3" t="s">
        <v>24195</v>
      </c>
      <c r="G33" s="3" t="s">
        <v>24196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24197</v>
      </c>
      <c r="D34" s="3" t="s">
        <v>1038</v>
      </c>
      <c r="E34" s="7"/>
      <c r="F34" s="3" t="s">
        <v>24198</v>
      </c>
      <c r="G34" s="3" t="s">
        <v>24199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24200</v>
      </c>
      <c r="D35" s="3" t="s">
        <v>1038</v>
      </c>
      <c r="E35" s="7"/>
      <c r="F35" s="3" t="s">
        <v>1863</v>
      </c>
      <c r="G35" s="3" t="s">
        <v>21125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24201</v>
      </c>
      <c r="D36" s="3" t="s">
        <v>1038</v>
      </c>
      <c r="E36" s="7"/>
      <c r="F36" s="3" t="s">
        <v>1869</v>
      </c>
      <c r="G36" s="3" t="s">
        <v>21127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24202</v>
      </c>
      <c r="D37" s="3" t="s">
        <v>1038</v>
      </c>
      <c r="E37" s="7"/>
      <c r="F37" s="3" t="s">
        <v>24203</v>
      </c>
      <c r="G37" s="3" t="s">
        <v>24204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24205</v>
      </c>
      <c r="D38" s="3" t="s">
        <v>1038</v>
      </c>
      <c r="E38" s="7"/>
      <c r="F38" s="3" t="s">
        <v>24206</v>
      </c>
      <c r="G38" s="3" t="s">
        <v>24207</v>
      </c>
      <c r="H38" s="3" t="s">
        <v>1098</v>
      </c>
      <c r="I38" s="7" t="s">
        <v>21044</v>
      </c>
      <c r="J38" s="3"/>
      <c r="K38" s="3"/>
    </row>
    <row r="39" spans="2:11" ht="15">
      <c r="B39" s="3" t="s">
        <v>1388</v>
      </c>
      <c r="C39" s="3" t="s">
        <v>24208</v>
      </c>
      <c r="D39" s="3" t="s">
        <v>1038</v>
      </c>
      <c r="E39" s="7"/>
      <c r="F39" s="3" t="s">
        <v>21186</v>
      </c>
      <c r="G39" s="3" t="s">
        <v>7634</v>
      </c>
      <c r="H39" s="3" t="s">
        <v>1098</v>
      </c>
      <c r="I39" s="7" t="s">
        <v>20968</v>
      </c>
      <c r="J39" s="3"/>
      <c r="K39" s="3"/>
    </row>
    <row r="40" spans="2:11" ht="15">
      <c r="B40" s="3" t="s">
        <v>1384</v>
      </c>
      <c r="C40" s="3" t="s">
        <v>24209</v>
      </c>
      <c r="D40" s="3" t="s">
        <v>1038</v>
      </c>
      <c r="E40" s="7"/>
      <c r="F40" s="3" t="s">
        <v>21188</v>
      </c>
      <c r="G40" s="3" t="s">
        <v>7645</v>
      </c>
      <c r="H40" s="3" t="s">
        <v>1098</v>
      </c>
      <c r="I40" s="7" t="s">
        <v>20983</v>
      </c>
      <c r="J40" s="3"/>
      <c r="K40" s="3"/>
    </row>
    <row r="41" spans="2:11" ht="15">
      <c r="B41" s="3" t="s">
        <v>1448</v>
      </c>
      <c r="C41" s="3" t="s">
        <v>24210</v>
      </c>
      <c r="D41" s="3" t="s">
        <v>1573</v>
      </c>
      <c r="E41" s="7"/>
      <c r="F41" s="3" t="s">
        <v>1615</v>
      </c>
      <c r="G41" s="3" t="s">
        <v>1768</v>
      </c>
      <c r="H41" s="3" t="s">
        <v>1098</v>
      </c>
      <c r="I41" s="7"/>
      <c r="J41" s="3"/>
      <c r="K41" s="3"/>
    </row>
    <row r="42" spans="2:11" ht="15">
      <c r="B42" s="3" t="s">
        <v>1223</v>
      </c>
      <c r="C42" s="3" t="s">
        <v>24211</v>
      </c>
      <c r="D42" s="3" t="s">
        <v>1038</v>
      </c>
      <c r="E42" s="7"/>
      <c r="F42" s="3" t="s">
        <v>21191</v>
      </c>
      <c r="G42" s="3" t="s">
        <v>21192</v>
      </c>
      <c r="H42" s="3" t="s">
        <v>1098</v>
      </c>
      <c r="I42" s="7" t="s">
        <v>20968</v>
      </c>
      <c r="J42" s="3"/>
      <c r="K42" s="3"/>
    </row>
    <row r="43" spans="2:11" ht="15">
      <c r="B43" s="3" t="s">
        <v>1215</v>
      </c>
      <c r="C43" s="3" t="s">
        <v>24212</v>
      </c>
      <c r="D43" s="3" t="s">
        <v>1038</v>
      </c>
      <c r="E43" s="7"/>
      <c r="F43" s="3" t="s">
        <v>21194</v>
      </c>
      <c r="G43" s="3" t="s">
        <v>21195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24213</v>
      </c>
      <c r="D44" s="3" t="s">
        <v>1038</v>
      </c>
      <c r="E44" s="7"/>
      <c r="F44" s="3" t="s">
        <v>1646</v>
      </c>
      <c r="G44" s="3" t="s">
        <v>21197</v>
      </c>
      <c r="H44" s="3" t="s">
        <v>1098</v>
      </c>
      <c r="I44" s="7" t="s">
        <v>21198</v>
      </c>
      <c r="J44" s="3"/>
      <c r="K44" s="3"/>
    </row>
    <row r="45" spans="2:11" ht="15">
      <c r="B45" s="3" t="s">
        <v>1227</v>
      </c>
      <c r="C45" s="3" t="s">
        <v>24214</v>
      </c>
      <c r="D45" s="3" t="s">
        <v>1038</v>
      </c>
      <c r="E45" s="7"/>
      <c r="F45" s="3" t="s">
        <v>21200</v>
      </c>
      <c r="G45" s="3" t="s">
        <v>21201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24215</v>
      </c>
      <c r="D46" s="3" t="s">
        <v>1038</v>
      </c>
      <c r="E46" s="7"/>
      <c r="F46" s="3" t="s">
        <v>21203</v>
      </c>
      <c r="G46" s="3" t="s">
        <v>21204</v>
      </c>
      <c r="H46" s="3" t="s">
        <v>1098</v>
      </c>
      <c r="I46" s="7" t="s">
        <v>21198</v>
      </c>
      <c r="J46" s="3"/>
      <c r="K46" s="3"/>
    </row>
    <row r="47" spans="2:11" ht="15">
      <c r="B47" s="3" t="s">
        <v>1195</v>
      </c>
      <c r="C47" s="3" t="s">
        <v>24216</v>
      </c>
      <c r="D47" s="3" t="s">
        <v>1573</v>
      </c>
      <c r="E47" s="7"/>
      <c r="F47" s="3" t="s">
        <v>21206</v>
      </c>
      <c r="G47" s="3" t="s">
        <v>21207</v>
      </c>
      <c r="H47" s="3" t="s">
        <v>1098</v>
      </c>
      <c r="I47" s="7"/>
      <c r="J47" s="3"/>
      <c r="K47" s="3"/>
    </row>
    <row r="48" spans="2:11" ht="15">
      <c r="B48" s="3" t="s">
        <v>1187</v>
      </c>
      <c r="C48" s="3" t="s">
        <v>24217</v>
      </c>
      <c r="D48" s="3" t="s">
        <v>1038</v>
      </c>
      <c r="E48" s="7"/>
      <c r="F48" s="3" t="s">
        <v>21209</v>
      </c>
      <c r="G48" s="3" t="s">
        <v>21210</v>
      </c>
      <c r="H48" s="3" t="s">
        <v>1098</v>
      </c>
      <c r="I48" s="7" t="s">
        <v>20968</v>
      </c>
      <c r="J48" s="3"/>
      <c r="K48" s="3"/>
    </row>
    <row r="49" spans="2:11" ht="15">
      <c r="B49" s="3" t="s">
        <v>1416</v>
      </c>
      <c r="C49" s="3" t="s">
        <v>24218</v>
      </c>
      <c r="D49" s="3" t="s">
        <v>1038</v>
      </c>
      <c r="E49" s="7"/>
      <c r="F49" s="3" t="s">
        <v>21212</v>
      </c>
      <c r="G49" s="3" t="s">
        <v>21213</v>
      </c>
      <c r="H49" s="3" t="s">
        <v>1098</v>
      </c>
      <c r="I49" s="7" t="s">
        <v>20983</v>
      </c>
      <c r="J49" s="3"/>
      <c r="K4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02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24219</v>
      </c>
      <c r="D4" s="4" t="s">
        <v>1019</v>
      </c>
      <c r="E4" s="3" t="s">
        <v>828</v>
      </c>
    </row>
    <row r="5" spans="1:11" ht="16">
      <c r="B5" s="4" t="s">
        <v>1020</v>
      </c>
      <c r="C5" s="13" t="s">
        <v>831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829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24220</v>
      </c>
      <c r="D9" s="3" t="s">
        <v>1038</v>
      </c>
      <c r="E9" s="7"/>
      <c r="F9" s="3" t="s">
        <v>24221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24222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24223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24224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24225</v>
      </c>
      <c r="D13" s="3" t="s">
        <v>1142</v>
      </c>
      <c r="E13" s="7"/>
      <c r="F13" s="3" t="s">
        <v>22221</v>
      </c>
      <c r="G13" s="3" t="s">
        <v>24226</v>
      </c>
      <c r="H13" s="3" t="s">
        <v>1098</v>
      </c>
      <c r="I13" s="7"/>
      <c r="J13" s="3"/>
      <c r="K13" s="3"/>
    </row>
    <row r="14" spans="1:11" ht="15">
      <c r="B14" s="3" t="s">
        <v>1165</v>
      </c>
      <c r="C14" s="3" t="s">
        <v>24227</v>
      </c>
      <c r="D14" s="3" t="s">
        <v>1038</v>
      </c>
      <c r="E14" s="7"/>
      <c r="F14" s="3" t="s">
        <v>24228</v>
      </c>
      <c r="G14" s="3" t="s">
        <v>24229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24230</v>
      </c>
      <c r="D15" s="3" t="s">
        <v>1038</v>
      </c>
      <c r="E15" s="7"/>
      <c r="F15" s="3" t="s">
        <v>24231</v>
      </c>
      <c r="G15" s="3" t="s">
        <v>24232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24233</v>
      </c>
      <c r="D16" s="3" t="s">
        <v>1142</v>
      </c>
      <c r="E16" s="7"/>
      <c r="F16" s="3" t="s">
        <v>24234</v>
      </c>
      <c r="G16" s="3" t="s">
        <v>24235</v>
      </c>
      <c r="H16" s="3" t="s">
        <v>1098</v>
      </c>
      <c r="I16" s="7"/>
      <c r="J16" s="3"/>
      <c r="K16" s="3"/>
    </row>
    <row r="17" spans="2:11" ht="15">
      <c r="B17" s="3" t="s">
        <v>1882</v>
      </c>
      <c r="C17" s="3" t="s">
        <v>24236</v>
      </c>
      <c r="D17" s="3" t="s">
        <v>1038</v>
      </c>
      <c r="E17" s="7"/>
      <c r="F17" s="3" t="s">
        <v>24237</v>
      </c>
      <c r="G17" s="3" t="s">
        <v>24238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24239</v>
      </c>
      <c r="D18" s="3" t="s">
        <v>1038</v>
      </c>
      <c r="E18" s="7"/>
      <c r="F18" s="3" t="s">
        <v>24240</v>
      </c>
      <c r="G18" s="3" t="s">
        <v>24241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24242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24243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24244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24245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24246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24247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24248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24249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24250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24251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24252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3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24253</v>
      </c>
      <c r="D4" s="4" t="s">
        <v>1019</v>
      </c>
      <c r="E4" s="3" t="s">
        <v>832</v>
      </c>
    </row>
    <row r="5" spans="1:11" ht="16">
      <c r="B5" s="4" t="s">
        <v>1020</v>
      </c>
      <c r="C5" s="13" t="s">
        <v>835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833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24254</v>
      </c>
      <c r="D9" s="3" t="s">
        <v>1038</v>
      </c>
      <c r="E9" s="7"/>
      <c r="F9" s="3" t="s">
        <v>24255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24256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24257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24258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24259</v>
      </c>
      <c r="D13" s="3" t="s">
        <v>1038</v>
      </c>
      <c r="E13" s="7"/>
      <c r="F13" s="3" t="s">
        <v>24260</v>
      </c>
      <c r="G13" s="3" t="s">
        <v>24261</v>
      </c>
      <c r="H13" s="3" t="s">
        <v>1098</v>
      </c>
      <c r="I13" s="7" t="s">
        <v>1145</v>
      </c>
      <c r="J13" s="3"/>
      <c r="K13" s="3"/>
    </row>
    <row r="14" spans="1:11" ht="15">
      <c r="B14" s="3" t="s">
        <v>1165</v>
      </c>
      <c r="C14" s="3" t="s">
        <v>24262</v>
      </c>
      <c r="D14" s="3" t="s">
        <v>1038</v>
      </c>
      <c r="E14" s="7"/>
      <c r="F14" s="3" t="s">
        <v>24263</v>
      </c>
      <c r="G14" s="3" t="s">
        <v>24264</v>
      </c>
      <c r="H14" s="3" t="s">
        <v>1098</v>
      </c>
      <c r="I14" s="7" t="s">
        <v>20983</v>
      </c>
      <c r="J14" s="3"/>
      <c r="K14" s="3"/>
    </row>
    <row r="15" spans="1:11" ht="15">
      <c r="B15" s="3" t="s">
        <v>1877</v>
      </c>
      <c r="C15" s="3" t="s">
        <v>24265</v>
      </c>
      <c r="D15" s="3" t="s">
        <v>1038</v>
      </c>
      <c r="E15" s="7"/>
      <c r="F15" s="3" t="s">
        <v>24266</v>
      </c>
      <c r="G15" s="3" t="s">
        <v>24267</v>
      </c>
      <c r="H15" s="3" t="s">
        <v>1098</v>
      </c>
      <c r="I15" s="7" t="s">
        <v>21139</v>
      </c>
      <c r="J15" s="3"/>
      <c r="K15" s="3"/>
    </row>
    <row r="16" spans="1:11" ht="15">
      <c r="B16" s="3" t="s">
        <v>1161</v>
      </c>
      <c r="C16" s="3" t="s">
        <v>24268</v>
      </c>
      <c r="D16" s="3" t="s">
        <v>1038</v>
      </c>
      <c r="E16" s="7"/>
      <c r="F16" s="3" t="s">
        <v>24269</v>
      </c>
      <c r="G16" s="3" t="s">
        <v>24270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24271</v>
      </c>
      <c r="D17" s="3" t="s">
        <v>1038</v>
      </c>
      <c r="E17" s="7"/>
      <c r="F17" s="3" t="s">
        <v>24272</v>
      </c>
      <c r="G17" s="3" t="s">
        <v>24273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24274</v>
      </c>
      <c r="D18" s="3" t="s">
        <v>1038</v>
      </c>
      <c r="E18" s="7"/>
      <c r="F18" s="3" t="s">
        <v>24275</v>
      </c>
      <c r="G18" s="3" t="s">
        <v>24276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24277</v>
      </c>
      <c r="D19" s="3" t="s">
        <v>1038</v>
      </c>
      <c r="E19" s="7"/>
      <c r="F19" s="3" t="s">
        <v>24278</v>
      </c>
      <c r="G19" s="3" t="s">
        <v>24279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24280</v>
      </c>
      <c r="D20" s="3" t="s">
        <v>1038</v>
      </c>
      <c r="E20" s="7"/>
      <c r="F20" s="3" t="s">
        <v>24281</v>
      </c>
      <c r="G20" s="3" t="s">
        <v>24282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24283</v>
      </c>
      <c r="D21" s="3" t="s">
        <v>1038</v>
      </c>
      <c r="E21" s="7"/>
      <c r="F21" s="3" t="s">
        <v>24284</v>
      </c>
      <c r="G21" s="3" t="s">
        <v>24264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24285</v>
      </c>
      <c r="D22" s="3" t="s">
        <v>1142</v>
      </c>
      <c r="E22" s="7"/>
      <c r="F22" s="3" t="s">
        <v>24286</v>
      </c>
      <c r="G22" s="3" t="s">
        <v>24287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24288</v>
      </c>
      <c r="D23" s="3" t="s">
        <v>1038</v>
      </c>
      <c r="E23" s="7"/>
      <c r="F23" s="3" t="s">
        <v>22465</v>
      </c>
      <c r="G23" s="3" t="s">
        <v>24289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24290</v>
      </c>
      <c r="D24" s="3" t="s">
        <v>1038</v>
      </c>
      <c r="E24" s="7"/>
      <c r="F24" s="3" t="s">
        <v>22468</v>
      </c>
      <c r="G24" s="3" t="s">
        <v>24291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24292</v>
      </c>
      <c r="D25" s="3" t="s">
        <v>1038</v>
      </c>
      <c r="E25" s="7"/>
      <c r="F25" s="3" t="s">
        <v>24293</v>
      </c>
      <c r="G25" s="3" t="s">
        <v>24294</v>
      </c>
      <c r="H25" s="3" t="s">
        <v>1098</v>
      </c>
      <c r="I25" s="7" t="s">
        <v>21044</v>
      </c>
      <c r="J25" s="3"/>
      <c r="K25" s="3"/>
    </row>
    <row r="26" spans="2:11" ht="15">
      <c r="B26" s="3" t="s">
        <v>1146</v>
      </c>
      <c r="C26" s="3" t="s">
        <v>24295</v>
      </c>
      <c r="D26" s="3" t="s">
        <v>1038</v>
      </c>
      <c r="E26" s="7"/>
      <c r="F26" s="3" t="s">
        <v>24296</v>
      </c>
      <c r="G26" s="3" t="s">
        <v>24297</v>
      </c>
      <c r="H26" s="3" t="s">
        <v>1098</v>
      </c>
      <c r="I26" s="7" t="s">
        <v>21003</v>
      </c>
      <c r="J26" s="3"/>
      <c r="K26" s="3"/>
    </row>
    <row r="27" spans="2:11" ht="15">
      <c r="B27" s="3" t="s">
        <v>1906</v>
      </c>
      <c r="C27" s="3" t="s">
        <v>24298</v>
      </c>
      <c r="D27" s="3" t="s">
        <v>1038</v>
      </c>
      <c r="E27" s="7"/>
      <c r="F27" s="3" t="s">
        <v>22549</v>
      </c>
      <c r="G27" s="3" t="s">
        <v>22550</v>
      </c>
      <c r="H27" s="3" t="s">
        <v>1098</v>
      </c>
      <c r="I27" s="7" t="s">
        <v>21044</v>
      </c>
      <c r="J27" s="3"/>
      <c r="K27" s="3"/>
    </row>
    <row r="28" spans="2:11" ht="15">
      <c r="B28" s="3" t="s">
        <v>1909</v>
      </c>
      <c r="C28" s="3" t="s">
        <v>24299</v>
      </c>
      <c r="D28" s="3" t="s">
        <v>1038</v>
      </c>
      <c r="E28" s="7"/>
      <c r="F28" s="3" t="s">
        <v>21186</v>
      </c>
      <c r="G28" s="3" t="s">
        <v>7634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24300</v>
      </c>
      <c r="D29" s="3" t="s">
        <v>1038</v>
      </c>
      <c r="E29" s="7"/>
      <c r="F29" s="3" t="s">
        <v>21188</v>
      </c>
      <c r="G29" s="3" t="s">
        <v>7645</v>
      </c>
      <c r="H29" s="3" t="s">
        <v>1098</v>
      </c>
      <c r="I29" s="7" t="s">
        <v>20983</v>
      </c>
      <c r="J29" s="3"/>
      <c r="K29" s="3"/>
    </row>
    <row r="30" spans="2:11" ht="15">
      <c r="B30" s="3" t="s">
        <v>1912</v>
      </c>
      <c r="C30" s="3" t="s">
        <v>24301</v>
      </c>
      <c r="D30" s="3" t="s">
        <v>1573</v>
      </c>
      <c r="E30" s="7"/>
      <c r="F30" s="3" t="s">
        <v>1615</v>
      </c>
      <c r="G30" s="3" t="s">
        <v>1768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24302</v>
      </c>
      <c r="D31" s="3" t="s">
        <v>1038</v>
      </c>
      <c r="E31" s="7"/>
      <c r="F31" s="3" t="s">
        <v>21191</v>
      </c>
      <c r="G31" s="3" t="s">
        <v>21192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24303</v>
      </c>
      <c r="D32" s="3" t="s">
        <v>1038</v>
      </c>
      <c r="E32" s="7"/>
      <c r="F32" s="3" t="s">
        <v>21194</v>
      </c>
      <c r="G32" s="3" t="s">
        <v>21195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24304</v>
      </c>
      <c r="D33" s="3" t="s">
        <v>1038</v>
      </c>
      <c r="E33" s="7"/>
      <c r="F33" s="3" t="s">
        <v>1646</v>
      </c>
      <c r="G33" s="3" t="s">
        <v>21197</v>
      </c>
      <c r="H33" s="3" t="s">
        <v>1098</v>
      </c>
      <c r="I33" s="7" t="s">
        <v>21198</v>
      </c>
      <c r="J33" s="3"/>
      <c r="K33" s="3"/>
    </row>
    <row r="34" spans="2:11" ht="15">
      <c r="B34" s="3" t="s">
        <v>1472</v>
      </c>
      <c r="C34" s="3" t="s">
        <v>24305</v>
      </c>
      <c r="D34" s="3" t="s">
        <v>1038</v>
      </c>
      <c r="E34" s="7"/>
      <c r="F34" s="3" t="s">
        <v>21200</v>
      </c>
      <c r="G34" s="3" t="s">
        <v>21201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24306</v>
      </c>
      <c r="D35" s="3" t="s">
        <v>1038</v>
      </c>
      <c r="E35" s="7"/>
      <c r="F35" s="3" t="s">
        <v>21203</v>
      </c>
      <c r="G35" s="3" t="s">
        <v>21204</v>
      </c>
      <c r="H35" s="3" t="s">
        <v>1098</v>
      </c>
      <c r="I35" s="7" t="s">
        <v>21198</v>
      </c>
      <c r="J35" s="3"/>
      <c r="K35" s="3"/>
    </row>
    <row r="36" spans="2:11" ht="15">
      <c r="B36" s="3" t="s">
        <v>1681</v>
      </c>
      <c r="C36" s="3" t="s">
        <v>24307</v>
      </c>
      <c r="D36" s="3" t="s">
        <v>1573</v>
      </c>
      <c r="E36" s="7"/>
      <c r="F36" s="3" t="s">
        <v>21206</v>
      </c>
      <c r="G36" s="3" t="s">
        <v>21207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24308</v>
      </c>
      <c r="D37" s="3" t="s">
        <v>1038</v>
      </c>
      <c r="E37" s="7"/>
      <c r="F37" s="3" t="s">
        <v>21209</v>
      </c>
      <c r="G37" s="3" t="s">
        <v>21210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24309</v>
      </c>
      <c r="D38" s="3" t="s">
        <v>1038</v>
      </c>
      <c r="E38" s="7"/>
      <c r="F38" s="3" t="s">
        <v>21212</v>
      </c>
      <c r="G38" s="3" t="s">
        <v>21213</v>
      </c>
      <c r="H38" s="3" t="s">
        <v>1098</v>
      </c>
      <c r="I38" s="7" t="s">
        <v>20983</v>
      </c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04"/>
  <dimension ref="A1:K9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24310</v>
      </c>
      <c r="D4" s="4" t="s">
        <v>1019</v>
      </c>
      <c r="E4" s="3" t="s">
        <v>836</v>
      </c>
    </row>
    <row r="5" spans="1:11" ht="16">
      <c r="B5" s="4" t="s">
        <v>1020</v>
      </c>
      <c r="C5" s="13" t="s">
        <v>839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837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24311</v>
      </c>
      <c r="D9" s="3" t="s">
        <v>1038</v>
      </c>
      <c r="E9" s="7"/>
      <c r="F9" s="3" t="s">
        <v>24312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24313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24314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24315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24316</v>
      </c>
      <c r="D13" s="3" t="s">
        <v>1038</v>
      </c>
      <c r="E13" s="7"/>
      <c r="F13" s="3" t="s">
        <v>24317</v>
      </c>
      <c r="G13" s="3" t="s">
        <v>24318</v>
      </c>
      <c r="H13" s="3" t="s">
        <v>1098</v>
      </c>
      <c r="I13" s="7" t="s">
        <v>1718</v>
      </c>
      <c r="J13" s="3"/>
      <c r="K13" s="3"/>
    </row>
    <row r="14" spans="1:11" ht="15">
      <c r="B14" s="3" t="s">
        <v>1165</v>
      </c>
      <c r="C14" s="3" t="s">
        <v>24319</v>
      </c>
      <c r="D14" s="3" t="s">
        <v>1038</v>
      </c>
      <c r="E14" s="7"/>
      <c r="F14" s="3" t="s">
        <v>24320</v>
      </c>
      <c r="G14" s="3" t="s">
        <v>24321</v>
      </c>
      <c r="H14" s="3" t="s">
        <v>1098</v>
      </c>
      <c r="I14" s="7" t="s">
        <v>1718</v>
      </c>
      <c r="J14" s="3"/>
      <c r="K14" s="3"/>
    </row>
    <row r="15" spans="1:11" ht="15">
      <c r="B15" s="3" t="s">
        <v>1877</v>
      </c>
      <c r="C15" s="3" t="s">
        <v>24322</v>
      </c>
      <c r="D15" s="3" t="s">
        <v>1038</v>
      </c>
      <c r="E15" s="7"/>
      <c r="F15" s="3" t="s">
        <v>24323</v>
      </c>
      <c r="G15" s="3" t="s">
        <v>24324</v>
      </c>
      <c r="H15" s="3" t="s">
        <v>1098</v>
      </c>
      <c r="I15" s="7" t="s">
        <v>1718</v>
      </c>
      <c r="J15" s="3"/>
      <c r="K15" s="3"/>
    </row>
    <row r="16" spans="1:11" ht="15">
      <c r="B16" s="3" t="s">
        <v>1161</v>
      </c>
      <c r="C16" s="3" t="s">
        <v>24325</v>
      </c>
      <c r="D16" s="3" t="s">
        <v>1038</v>
      </c>
      <c r="E16" s="7"/>
      <c r="F16" s="3" t="s">
        <v>24326</v>
      </c>
      <c r="G16" s="3" t="s">
        <v>24327</v>
      </c>
      <c r="H16" s="3" t="s">
        <v>1098</v>
      </c>
      <c r="I16" s="7" t="s">
        <v>1718</v>
      </c>
      <c r="J16" s="3"/>
      <c r="K16" s="3"/>
    </row>
    <row r="17" spans="2:11" ht="15">
      <c r="B17" s="3" t="s">
        <v>1882</v>
      </c>
      <c r="C17" s="3" t="s">
        <v>24328</v>
      </c>
      <c r="D17" s="3" t="s">
        <v>1038</v>
      </c>
      <c r="E17" s="7"/>
      <c r="F17" s="3" t="s">
        <v>24206</v>
      </c>
      <c r="G17" s="3" t="s">
        <v>24207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24329</v>
      </c>
      <c r="D18" s="3" t="s">
        <v>1142</v>
      </c>
      <c r="E18" s="7"/>
      <c r="F18" s="3" t="s">
        <v>24330</v>
      </c>
      <c r="G18" s="3" t="s">
        <v>24331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24332</v>
      </c>
      <c r="D19" s="3" t="s">
        <v>1038</v>
      </c>
      <c r="E19" s="7"/>
      <c r="F19" s="3" t="s">
        <v>24149</v>
      </c>
      <c r="G19" s="3" t="s">
        <v>24150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24333</v>
      </c>
      <c r="D20" s="3" t="s">
        <v>1038</v>
      </c>
      <c r="E20" s="7"/>
      <c r="F20" s="3" t="s">
        <v>24152</v>
      </c>
      <c r="G20" s="3" t="s">
        <v>24153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24334</v>
      </c>
      <c r="D21" s="3" t="s">
        <v>1038</v>
      </c>
      <c r="E21" s="7"/>
      <c r="F21" s="3" t="s">
        <v>24155</v>
      </c>
      <c r="G21" s="3" t="s">
        <v>24156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24335</v>
      </c>
      <c r="D22" s="3" t="s">
        <v>1142</v>
      </c>
      <c r="E22" s="7"/>
      <c r="F22" s="3" t="s">
        <v>23832</v>
      </c>
      <c r="G22" s="3" t="s">
        <v>24336</v>
      </c>
      <c r="H22" s="3" t="s">
        <v>1098</v>
      </c>
      <c r="I22" s="7"/>
      <c r="J22" s="3"/>
      <c r="K22" s="3"/>
    </row>
    <row r="23" spans="2:11" ht="15">
      <c r="B23" s="3" t="s">
        <v>1588</v>
      </c>
      <c r="C23" s="3" t="s">
        <v>24337</v>
      </c>
      <c r="D23" s="3" t="s">
        <v>1142</v>
      </c>
      <c r="E23" s="7"/>
      <c r="F23" s="3" t="s">
        <v>24338</v>
      </c>
      <c r="G23" s="3" t="s">
        <v>24339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24340</v>
      </c>
      <c r="D24" s="3" t="s">
        <v>1038</v>
      </c>
      <c r="E24" s="7"/>
      <c r="F24" s="3" t="s">
        <v>23853</v>
      </c>
      <c r="G24" s="3" t="s">
        <v>5369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24341</v>
      </c>
      <c r="D25" s="3" t="s">
        <v>1038</v>
      </c>
      <c r="E25" s="7"/>
      <c r="F25" s="3" t="s">
        <v>23855</v>
      </c>
      <c r="G25" s="3" t="s">
        <v>5377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24342</v>
      </c>
      <c r="D26" s="3" t="s">
        <v>1038</v>
      </c>
      <c r="E26" s="7"/>
      <c r="F26" s="3" t="s">
        <v>24160</v>
      </c>
      <c r="G26" s="3" t="s">
        <v>24161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24343</v>
      </c>
      <c r="D27" s="3" t="s">
        <v>1038</v>
      </c>
      <c r="E27" s="7"/>
      <c r="F27" s="3" t="s">
        <v>23857</v>
      </c>
      <c r="G27" s="3" t="s">
        <v>23858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24344</v>
      </c>
      <c r="D28" s="3" t="s">
        <v>1038</v>
      </c>
      <c r="E28" s="7"/>
      <c r="F28" s="3" t="s">
        <v>24164</v>
      </c>
      <c r="G28" s="3" t="s">
        <v>24165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24345</v>
      </c>
      <c r="D29" s="3" t="s">
        <v>1038</v>
      </c>
      <c r="E29" s="7"/>
      <c r="F29" s="3" t="s">
        <v>24167</v>
      </c>
      <c r="G29" s="3" t="s">
        <v>24168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24346</v>
      </c>
      <c r="D30" s="3" t="s">
        <v>1038</v>
      </c>
      <c r="E30" s="7"/>
      <c r="F30" s="3" t="s">
        <v>24170</v>
      </c>
      <c r="G30" s="3" t="s">
        <v>24171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24347</v>
      </c>
      <c r="D31" s="3" t="s">
        <v>1038</v>
      </c>
      <c r="E31" s="7"/>
      <c r="F31" s="3" t="s">
        <v>24173</v>
      </c>
      <c r="G31" s="3" t="s">
        <v>24174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24348</v>
      </c>
      <c r="D32" s="3" t="s">
        <v>1038</v>
      </c>
      <c r="E32" s="7"/>
      <c r="F32" s="3" t="s">
        <v>24176</v>
      </c>
      <c r="G32" s="3" t="s">
        <v>24349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24350</v>
      </c>
      <c r="D33" s="3" t="s">
        <v>1038</v>
      </c>
      <c r="E33" s="7"/>
      <c r="F33" s="3" t="s">
        <v>24351</v>
      </c>
      <c r="G33" s="3" t="s">
        <v>24352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24353</v>
      </c>
      <c r="D34" s="3" t="s">
        <v>1038</v>
      </c>
      <c r="E34" s="7"/>
      <c r="F34" s="3" t="s">
        <v>24181</v>
      </c>
      <c r="G34" s="3" t="s">
        <v>24182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24354</v>
      </c>
      <c r="D35" s="3" t="s">
        <v>1038</v>
      </c>
      <c r="E35" s="7"/>
      <c r="F35" s="3" t="s">
        <v>24184</v>
      </c>
      <c r="G35" s="3" t="s">
        <v>24185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24355</v>
      </c>
      <c r="D36" s="3" t="s">
        <v>1038</v>
      </c>
      <c r="E36" s="7"/>
      <c r="F36" s="3" t="s">
        <v>24187</v>
      </c>
      <c r="G36" s="3" t="s">
        <v>24188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24356</v>
      </c>
      <c r="D37" s="3" t="s">
        <v>1038</v>
      </c>
      <c r="E37" s="7"/>
      <c r="F37" s="3" t="s">
        <v>24357</v>
      </c>
      <c r="G37" s="3" t="s">
        <v>24358</v>
      </c>
      <c r="H37" s="3" t="s">
        <v>1098</v>
      </c>
      <c r="I37" s="7" t="s">
        <v>20983</v>
      </c>
      <c r="J37" s="3"/>
      <c r="K37" s="3"/>
    </row>
    <row r="38" spans="2:11" ht="15">
      <c r="B38" s="3" t="s">
        <v>1380</v>
      </c>
      <c r="C38" s="3" t="s">
        <v>24359</v>
      </c>
      <c r="D38" s="3" t="s">
        <v>1142</v>
      </c>
      <c r="E38" s="7"/>
      <c r="F38" s="3" t="s">
        <v>24360</v>
      </c>
      <c r="G38" s="3" t="s">
        <v>24361</v>
      </c>
      <c r="H38" s="3" t="s">
        <v>1098</v>
      </c>
      <c r="I38" s="7"/>
      <c r="J38" s="3"/>
      <c r="K38" s="3"/>
    </row>
    <row r="39" spans="2:11" ht="15">
      <c r="B39" s="3" t="s">
        <v>1388</v>
      </c>
      <c r="C39" s="3" t="s">
        <v>24362</v>
      </c>
      <c r="D39" s="3" t="s">
        <v>1038</v>
      </c>
      <c r="E39" s="7"/>
      <c r="F39" s="3" t="s">
        <v>24363</v>
      </c>
      <c r="G39" s="3" t="s">
        <v>24364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24365</v>
      </c>
      <c r="D40" s="3" t="s">
        <v>1142</v>
      </c>
      <c r="E40" s="7"/>
      <c r="F40" s="3" t="s">
        <v>24366</v>
      </c>
      <c r="G40" s="3" t="s">
        <v>24367</v>
      </c>
      <c r="H40" s="3" t="s">
        <v>1098</v>
      </c>
      <c r="I40" s="7"/>
      <c r="J40" s="3"/>
      <c r="K40" s="3"/>
    </row>
    <row r="41" spans="2:11" ht="15">
      <c r="B41" s="3" t="s">
        <v>1448</v>
      </c>
      <c r="C41" s="3" t="s">
        <v>24368</v>
      </c>
      <c r="D41" s="3" t="s">
        <v>1038</v>
      </c>
      <c r="E41" s="7"/>
      <c r="F41" s="3" t="s">
        <v>24369</v>
      </c>
      <c r="G41" s="3" t="s">
        <v>24370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24371</v>
      </c>
      <c r="D42" s="3" t="s">
        <v>1038</v>
      </c>
      <c r="E42" s="7"/>
      <c r="F42" s="3" t="s">
        <v>24372</v>
      </c>
      <c r="G42" s="3" t="s">
        <v>24373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24374</v>
      </c>
      <c r="D43" s="3" t="s">
        <v>1038</v>
      </c>
      <c r="E43" s="7"/>
      <c r="F43" s="3" t="s">
        <v>24375</v>
      </c>
      <c r="G43" s="3" t="s">
        <v>24376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24377</v>
      </c>
      <c r="D44" s="3" t="s">
        <v>1038</v>
      </c>
      <c r="E44" s="7"/>
      <c r="F44" s="3" t="s">
        <v>20812</v>
      </c>
      <c r="G44" s="3" t="s">
        <v>23871</v>
      </c>
      <c r="H44" s="3" t="s">
        <v>1098</v>
      </c>
      <c r="I44" s="7" t="s">
        <v>21139</v>
      </c>
      <c r="J44" s="3"/>
      <c r="K44" s="3"/>
    </row>
    <row r="45" spans="2:11" ht="15">
      <c r="B45" s="3" t="s">
        <v>1227</v>
      </c>
      <c r="C45" s="3" t="s">
        <v>24378</v>
      </c>
      <c r="D45" s="3" t="s">
        <v>1038</v>
      </c>
      <c r="E45" s="7"/>
      <c r="F45" s="3" t="s">
        <v>23866</v>
      </c>
      <c r="G45" s="3" t="s">
        <v>20839</v>
      </c>
      <c r="H45" s="3" t="s">
        <v>1098</v>
      </c>
      <c r="I45" s="7" t="s">
        <v>21139</v>
      </c>
      <c r="J45" s="3"/>
      <c r="K45" s="3"/>
    </row>
    <row r="46" spans="2:11" ht="15">
      <c r="B46" s="3" t="s">
        <v>1191</v>
      </c>
      <c r="C46" s="3" t="s">
        <v>24379</v>
      </c>
      <c r="D46" s="3" t="s">
        <v>1038</v>
      </c>
      <c r="E46" s="7"/>
      <c r="F46" s="3" t="s">
        <v>22294</v>
      </c>
      <c r="G46" s="3" t="s">
        <v>22295</v>
      </c>
      <c r="H46" s="3" t="s">
        <v>1098</v>
      </c>
      <c r="I46" s="7" t="s">
        <v>21139</v>
      </c>
      <c r="J46" s="3"/>
      <c r="K46" s="3"/>
    </row>
    <row r="47" spans="2:11" ht="15">
      <c r="B47" s="3" t="s">
        <v>1195</v>
      </c>
      <c r="C47" s="3" t="s">
        <v>24380</v>
      </c>
      <c r="D47" s="3" t="s">
        <v>1038</v>
      </c>
      <c r="E47" s="7"/>
      <c r="F47" s="3" t="s">
        <v>24381</v>
      </c>
      <c r="G47" s="3" t="s">
        <v>24191</v>
      </c>
      <c r="H47" s="3" t="s">
        <v>1098</v>
      </c>
      <c r="I47" s="7" t="s">
        <v>21139</v>
      </c>
      <c r="J47" s="3"/>
      <c r="K47" s="3"/>
    </row>
    <row r="48" spans="2:11" ht="15">
      <c r="B48" s="3" t="s">
        <v>1187</v>
      </c>
      <c r="C48" s="3" t="s">
        <v>24382</v>
      </c>
      <c r="D48" s="3" t="s">
        <v>1038</v>
      </c>
      <c r="E48" s="7"/>
      <c r="F48" s="3" t="s">
        <v>24383</v>
      </c>
      <c r="G48" s="3" t="s">
        <v>11155</v>
      </c>
      <c r="H48" s="3" t="s">
        <v>1098</v>
      </c>
      <c r="I48" s="7" t="s">
        <v>21139</v>
      </c>
      <c r="J48" s="3"/>
      <c r="K48" s="3"/>
    </row>
    <row r="49" spans="2:11" ht="15">
      <c r="B49" s="3" t="s">
        <v>1416</v>
      </c>
      <c r="C49" s="3" t="s">
        <v>24384</v>
      </c>
      <c r="D49" s="3" t="s">
        <v>1038</v>
      </c>
      <c r="E49" s="7"/>
      <c r="F49" s="3" t="s">
        <v>24385</v>
      </c>
      <c r="G49" s="3" t="s">
        <v>24386</v>
      </c>
      <c r="H49" s="3" t="s">
        <v>1098</v>
      </c>
      <c r="I49" s="7" t="s">
        <v>21139</v>
      </c>
      <c r="J49" s="3"/>
      <c r="K49" s="3"/>
    </row>
    <row r="50" spans="2:11" ht="15">
      <c r="B50" s="3" t="s">
        <v>1916</v>
      </c>
      <c r="C50" s="3" t="s">
        <v>24387</v>
      </c>
      <c r="D50" s="3" t="s">
        <v>1038</v>
      </c>
      <c r="E50" s="7"/>
      <c r="F50" s="3" t="s">
        <v>21935</v>
      </c>
      <c r="G50" s="3" t="s">
        <v>24388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24389</v>
      </c>
      <c r="D51" s="3" t="s">
        <v>1038</v>
      </c>
      <c r="E51" s="7"/>
      <c r="F51" s="3" t="s">
        <v>21929</v>
      </c>
      <c r="G51" s="3" t="s">
        <v>17189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24390</v>
      </c>
      <c r="D52" s="3" t="s">
        <v>1038</v>
      </c>
      <c r="E52" s="7"/>
      <c r="F52" s="3" t="s">
        <v>21931</v>
      </c>
      <c r="G52" s="3" t="s">
        <v>17192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24391</v>
      </c>
      <c r="D53" s="3" t="s">
        <v>1038</v>
      </c>
      <c r="E53" s="7"/>
      <c r="F53" s="3" t="s">
        <v>22611</v>
      </c>
      <c r="G53" s="3" t="s">
        <v>22877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24392</v>
      </c>
      <c r="D54" s="3" t="s">
        <v>1038</v>
      </c>
      <c r="E54" s="7"/>
      <c r="F54" s="3" t="s">
        <v>24393</v>
      </c>
      <c r="G54" s="3" t="s">
        <v>24394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24395</v>
      </c>
      <c r="D55" s="3" t="s">
        <v>1038</v>
      </c>
      <c r="E55" s="7"/>
      <c r="F55" s="3" t="s">
        <v>24396</v>
      </c>
      <c r="G55" s="3" t="s">
        <v>24397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24398</v>
      </c>
      <c r="D56" s="3" t="s">
        <v>1038</v>
      </c>
      <c r="E56" s="7"/>
      <c r="F56" s="3" t="s">
        <v>24399</v>
      </c>
      <c r="G56" s="3" t="s">
        <v>24400</v>
      </c>
      <c r="H56" s="3" t="s">
        <v>1098</v>
      </c>
      <c r="I56" s="7" t="s">
        <v>20983</v>
      </c>
      <c r="J56" s="3"/>
      <c r="K56" s="3"/>
    </row>
    <row r="57" spans="2:11" ht="15">
      <c r="B57" s="3" t="s">
        <v>1924</v>
      </c>
      <c r="C57" s="3" t="s">
        <v>24401</v>
      </c>
      <c r="D57" s="3" t="s">
        <v>1038</v>
      </c>
      <c r="E57" s="7"/>
      <c r="F57" s="3" t="s">
        <v>21069</v>
      </c>
      <c r="G57" s="3" t="s">
        <v>24402</v>
      </c>
      <c r="H57" s="3" t="s">
        <v>1098</v>
      </c>
      <c r="I57" s="7" t="s">
        <v>21044</v>
      </c>
      <c r="J57" s="3"/>
      <c r="K57" s="3"/>
    </row>
    <row r="58" spans="2:11" ht="15">
      <c r="B58" s="3" t="s">
        <v>1928</v>
      </c>
      <c r="C58" s="3" t="s">
        <v>24403</v>
      </c>
      <c r="D58" s="3" t="s">
        <v>1038</v>
      </c>
      <c r="E58" s="7"/>
      <c r="F58" s="3" t="s">
        <v>21072</v>
      </c>
      <c r="G58" s="3" t="s">
        <v>24404</v>
      </c>
      <c r="H58" s="3" t="s">
        <v>1098</v>
      </c>
      <c r="I58" s="7" t="s">
        <v>21044</v>
      </c>
      <c r="J58" s="3"/>
      <c r="K58" s="3"/>
    </row>
    <row r="59" spans="2:11" ht="15">
      <c r="B59" s="3" t="s">
        <v>1931</v>
      </c>
      <c r="C59" s="3" t="s">
        <v>24405</v>
      </c>
      <c r="D59" s="3" t="s">
        <v>1038</v>
      </c>
      <c r="E59" s="7"/>
      <c r="F59" s="3" t="s">
        <v>21078</v>
      </c>
      <c r="G59" s="3" t="s">
        <v>24002</v>
      </c>
      <c r="H59" s="3" t="s">
        <v>1098</v>
      </c>
      <c r="I59" s="7" t="s">
        <v>20974</v>
      </c>
      <c r="J59" s="3"/>
      <c r="K59" s="3"/>
    </row>
    <row r="60" spans="2:11" ht="15">
      <c r="B60" s="3" t="s">
        <v>1934</v>
      </c>
      <c r="C60" s="3" t="s">
        <v>24406</v>
      </c>
      <c r="D60" s="3" t="s">
        <v>1038</v>
      </c>
      <c r="E60" s="7"/>
      <c r="F60" s="3" t="s">
        <v>24407</v>
      </c>
      <c r="G60" s="3" t="s">
        <v>24004</v>
      </c>
      <c r="H60" s="3" t="s">
        <v>1098</v>
      </c>
      <c r="I60" s="7" t="s">
        <v>20974</v>
      </c>
      <c r="J60" s="3"/>
      <c r="K60" s="3"/>
    </row>
    <row r="61" spans="2:11" ht="15">
      <c r="B61" s="3" t="s">
        <v>1938</v>
      </c>
      <c r="C61" s="3" t="s">
        <v>24408</v>
      </c>
      <c r="D61" s="3" t="s">
        <v>1142</v>
      </c>
      <c r="E61" s="7"/>
      <c r="F61" s="3" t="s">
        <v>23793</v>
      </c>
      <c r="G61" s="3" t="s">
        <v>23794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24409</v>
      </c>
      <c r="D62" s="3" t="s">
        <v>1038</v>
      </c>
      <c r="E62" s="7"/>
      <c r="F62" s="3" t="s">
        <v>23850</v>
      </c>
      <c r="G62" s="3" t="s">
        <v>23851</v>
      </c>
      <c r="H62" s="3" t="s">
        <v>1098</v>
      </c>
      <c r="I62" s="7" t="s">
        <v>20974</v>
      </c>
      <c r="J62" s="3"/>
      <c r="K62" s="3"/>
    </row>
    <row r="63" spans="2:11" ht="15">
      <c r="B63" s="3" t="s">
        <v>1495</v>
      </c>
      <c r="C63" s="3" t="s">
        <v>24410</v>
      </c>
      <c r="D63" s="3" t="s">
        <v>1038</v>
      </c>
      <c r="E63" s="7"/>
      <c r="F63" s="3" t="s">
        <v>24035</v>
      </c>
      <c r="G63" s="3" t="s">
        <v>24411</v>
      </c>
      <c r="H63" s="3" t="s">
        <v>1098</v>
      </c>
      <c r="I63" s="7" t="s">
        <v>21003</v>
      </c>
      <c r="J63" s="3"/>
      <c r="K63" s="3"/>
    </row>
    <row r="64" spans="2:11" ht="15">
      <c r="B64" s="3" t="s">
        <v>1481</v>
      </c>
      <c r="C64" s="3" t="s">
        <v>24412</v>
      </c>
      <c r="D64" s="3" t="s">
        <v>1038</v>
      </c>
      <c r="E64" s="7"/>
      <c r="F64" s="3" t="s">
        <v>24413</v>
      </c>
      <c r="G64" s="3" t="s">
        <v>24414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24415</v>
      </c>
      <c r="D65" s="3" t="s">
        <v>1038</v>
      </c>
      <c r="E65" s="7"/>
      <c r="F65" s="3" t="s">
        <v>24146</v>
      </c>
      <c r="G65" s="3" t="s">
        <v>24147</v>
      </c>
      <c r="H65" s="3" t="s">
        <v>1098</v>
      </c>
      <c r="I65" s="7" t="s">
        <v>20974</v>
      </c>
      <c r="J65" s="3"/>
      <c r="K65" s="3"/>
    </row>
    <row r="66" spans="2:11" ht="15">
      <c r="B66" s="3" t="s">
        <v>1375</v>
      </c>
      <c r="C66" s="3" t="s">
        <v>24416</v>
      </c>
      <c r="D66" s="3" t="s">
        <v>1038</v>
      </c>
      <c r="E66" s="7"/>
      <c r="F66" s="3" t="s">
        <v>21781</v>
      </c>
      <c r="G66" s="3" t="s">
        <v>21782</v>
      </c>
      <c r="H66" s="3" t="s">
        <v>1098</v>
      </c>
      <c r="I66" s="7" t="s">
        <v>21044</v>
      </c>
      <c r="J66" s="3"/>
      <c r="K66" s="3"/>
    </row>
    <row r="67" spans="2:11" ht="15">
      <c r="B67" s="3" t="s">
        <v>1252</v>
      </c>
      <c r="C67" s="3" t="s">
        <v>24417</v>
      </c>
      <c r="D67" s="3" t="s">
        <v>1038</v>
      </c>
      <c r="E67" s="7"/>
      <c r="F67" s="3" t="s">
        <v>21784</v>
      </c>
      <c r="G67" s="3" t="s">
        <v>21785</v>
      </c>
      <c r="H67" s="3" t="s">
        <v>1098</v>
      </c>
      <c r="I67" s="7" t="s">
        <v>21044</v>
      </c>
      <c r="J67" s="3"/>
      <c r="K67" s="3"/>
    </row>
    <row r="68" spans="2:11" ht="15">
      <c r="B68" s="3" t="s">
        <v>1182</v>
      </c>
      <c r="C68" s="3" t="s">
        <v>24418</v>
      </c>
      <c r="D68" s="3" t="s">
        <v>1038</v>
      </c>
      <c r="E68" s="7"/>
      <c r="F68" s="3" t="s">
        <v>24195</v>
      </c>
      <c r="G68" s="3" t="s">
        <v>24196</v>
      </c>
      <c r="H68" s="3" t="s">
        <v>1098</v>
      </c>
      <c r="I68" s="7" t="s">
        <v>20974</v>
      </c>
      <c r="J68" s="3"/>
      <c r="K68" s="3"/>
    </row>
    <row r="69" spans="2:11" ht="15">
      <c r="B69" s="3" t="s">
        <v>1592</v>
      </c>
      <c r="C69" s="3" t="s">
        <v>24419</v>
      </c>
      <c r="D69" s="3" t="s">
        <v>1038</v>
      </c>
      <c r="E69" s="7"/>
      <c r="F69" s="3" t="s">
        <v>24198</v>
      </c>
      <c r="G69" s="3" t="s">
        <v>24199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24420</v>
      </c>
      <c r="D70" s="3" t="s">
        <v>1038</v>
      </c>
      <c r="E70" s="7"/>
      <c r="F70" s="3" t="s">
        <v>1863</v>
      </c>
      <c r="G70" s="3" t="s">
        <v>21125</v>
      </c>
      <c r="H70" s="3" t="s">
        <v>1098</v>
      </c>
      <c r="I70" s="7" t="s">
        <v>20974</v>
      </c>
      <c r="J70" s="3"/>
      <c r="K70" s="3"/>
    </row>
    <row r="71" spans="2:11" ht="15">
      <c r="B71" s="3" t="s">
        <v>1676</v>
      </c>
      <c r="C71" s="3" t="s">
        <v>24421</v>
      </c>
      <c r="D71" s="3" t="s">
        <v>1038</v>
      </c>
      <c r="E71" s="7"/>
      <c r="F71" s="3" t="s">
        <v>1869</v>
      </c>
      <c r="G71" s="3" t="s">
        <v>21127</v>
      </c>
      <c r="H71" s="3" t="s">
        <v>1098</v>
      </c>
      <c r="I71" s="7" t="s">
        <v>20974</v>
      </c>
      <c r="J71" s="3"/>
      <c r="K71" s="3"/>
    </row>
    <row r="72" spans="2:11" ht="15">
      <c r="B72" s="3" t="s">
        <v>1362</v>
      </c>
      <c r="C72" s="3" t="s">
        <v>24422</v>
      </c>
      <c r="D72" s="3" t="s">
        <v>1038</v>
      </c>
      <c r="E72" s="7"/>
      <c r="F72" s="3" t="s">
        <v>24203</v>
      </c>
      <c r="G72" s="3" t="s">
        <v>24204</v>
      </c>
      <c r="H72" s="3" t="s">
        <v>1098</v>
      </c>
      <c r="I72" s="7" t="s">
        <v>20974</v>
      </c>
      <c r="J72" s="3"/>
      <c r="K72" s="3"/>
    </row>
    <row r="73" spans="2:11" ht="15">
      <c r="B73" s="3" t="s">
        <v>1126</v>
      </c>
      <c r="C73" s="3" t="s">
        <v>24423</v>
      </c>
      <c r="D73" s="3" t="s">
        <v>1038</v>
      </c>
      <c r="E73" s="7"/>
      <c r="F73" s="3" t="s">
        <v>24424</v>
      </c>
      <c r="G73" s="3" t="s">
        <v>24425</v>
      </c>
      <c r="H73" s="3" t="s">
        <v>1098</v>
      </c>
      <c r="I73" s="7" t="s">
        <v>1718</v>
      </c>
      <c r="J73" s="3"/>
      <c r="K73" s="3"/>
    </row>
    <row r="74" spans="2:11" ht="15">
      <c r="B74" s="3" t="s">
        <v>1725</v>
      </c>
      <c r="C74" s="3" t="s">
        <v>24426</v>
      </c>
      <c r="D74" s="3" t="s">
        <v>1038</v>
      </c>
      <c r="E74" s="7"/>
      <c r="F74" s="3" t="s">
        <v>24427</v>
      </c>
      <c r="G74" s="3" t="s">
        <v>24428</v>
      </c>
      <c r="H74" s="3" t="s">
        <v>1098</v>
      </c>
      <c r="I74" s="7" t="s">
        <v>20974</v>
      </c>
      <c r="J74" s="3"/>
      <c r="K74" s="3"/>
    </row>
    <row r="75" spans="2:11" ht="15">
      <c r="B75" s="3" t="s">
        <v>1173</v>
      </c>
      <c r="C75" s="3" t="s">
        <v>24429</v>
      </c>
      <c r="D75" s="3" t="s">
        <v>1038</v>
      </c>
      <c r="E75" s="7"/>
      <c r="F75" s="3" t="s">
        <v>24430</v>
      </c>
      <c r="G75" s="3" t="s">
        <v>24428</v>
      </c>
      <c r="H75" s="3" t="s">
        <v>1098</v>
      </c>
      <c r="I75" s="7" t="s">
        <v>20974</v>
      </c>
      <c r="J75" s="3"/>
      <c r="K75" s="3"/>
    </row>
    <row r="76" spans="2:11" ht="15">
      <c r="B76" s="3" t="s">
        <v>1452</v>
      </c>
      <c r="C76" s="3" t="s">
        <v>24431</v>
      </c>
      <c r="D76" s="3" t="s">
        <v>1038</v>
      </c>
      <c r="E76" s="7"/>
      <c r="F76" s="3" t="s">
        <v>24432</v>
      </c>
      <c r="G76" s="3" t="s">
        <v>24433</v>
      </c>
      <c r="H76" s="3" t="s">
        <v>1098</v>
      </c>
      <c r="I76" s="7" t="s">
        <v>20974</v>
      </c>
      <c r="J76" s="3"/>
      <c r="K76" s="3"/>
    </row>
    <row r="77" spans="2:11" ht="15">
      <c r="B77" s="3" t="s">
        <v>1131</v>
      </c>
      <c r="C77" s="3" t="s">
        <v>24434</v>
      </c>
      <c r="D77" s="3" t="s">
        <v>1142</v>
      </c>
      <c r="E77" s="7"/>
      <c r="F77" s="3" t="s">
        <v>22508</v>
      </c>
      <c r="G77" s="3" t="s">
        <v>22509</v>
      </c>
      <c r="H77" s="3" t="s">
        <v>1098</v>
      </c>
      <c r="I77" s="7"/>
      <c r="J77" s="3"/>
      <c r="K77" s="3"/>
    </row>
    <row r="78" spans="2:11" ht="15">
      <c r="B78" s="3" t="s">
        <v>1671</v>
      </c>
      <c r="C78" s="3" t="s">
        <v>24435</v>
      </c>
      <c r="D78" s="3" t="s">
        <v>1038</v>
      </c>
      <c r="E78" s="7"/>
      <c r="F78" s="3" t="s">
        <v>22511</v>
      </c>
      <c r="G78" s="3" t="s">
        <v>22512</v>
      </c>
      <c r="H78" s="3" t="s">
        <v>1098</v>
      </c>
      <c r="I78" s="7" t="s">
        <v>21044</v>
      </c>
      <c r="J78" s="3"/>
      <c r="K78" s="3"/>
    </row>
    <row r="79" spans="2:11" ht="15">
      <c r="B79" s="3" t="s">
        <v>1275</v>
      </c>
      <c r="C79" s="3" t="s">
        <v>24436</v>
      </c>
      <c r="D79" s="3" t="s">
        <v>1038</v>
      </c>
      <c r="E79" s="7"/>
      <c r="F79" s="3" t="s">
        <v>22514</v>
      </c>
      <c r="G79" s="3" t="s">
        <v>22515</v>
      </c>
      <c r="H79" s="3" t="s">
        <v>1098</v>
      </c>
      <c r="I79" s="7" t="s">
        <v>21044</v>
      </c>
      <c r="J79" s="3"/>
      <c r="K79" s="3"/>
    </row>
    <row r="80" spans="2:11" ht="15">
      <c r="B80" s="3" t="s">
        <v>1644</v>
      </c>
      <c r="C80" s="3" t="s">
        <v>24437</v>
      </c>
      <c r="D80" s="3" t="s">
        <v>1038</v>
      </c>
      <c r="E80" s="7"/>
      <c r="F80" s="3" t="s">
        <v>24438</v>
      </c>
      <c r="G80" s="3" t="s">
        <v>24439</v>
      </c>
      <c r="H80" s="3" t="s">
        <v>1098</v>
      </c>
      <c r="I80" s="7" t="s">
        <v>20974</v>
      </c>
      <c r="J80" s="3"/>
      <c r="K80" s="3"/>
    </row>
    <row r="81" spans="2:11" ht="15">
      <c r="B81" s="3" t="s">
        <v>1613</v>
      </c>
      <c r="C81" s="3" t="s">
        <v>24440</v>
      </c>
      <c r="D81" s="3" t="s">
        <v>1038</v>
      </c>
      <c r="E81" s="7"/>
      <c r="F81" s="3" t="s">
        <v>22523</v>
      </c>
      <c r="G81" s="3" t="s">
        <v>5951</v>
      </c>
      <c r="H81" s="3" t="s">
        <v>1098</v>
      </c>
      <c r="I81" s="7" t="s">
        <v>20983</v>
      </c>
      <c r="J81" s="3"/>
      <c r="K81" s="3"/>
    </row>
    <row r="82" spans="2:11" ht="15">
      <c r="B82" s="3" t="s">
        <v>1624</v>
      </c>
      <c r="C82" s="3" t="s">
        <v>24441</v>
      </c>
      <c r="D82" s="3" t="s">
        <v>1038</v>
      </c>
      <c r="E82" s="7"/>
      <c r="F82" s="3" t="s">
        <v>24442</v>
      </c>
      <c r="G82" s="3" t="s">
        <v>24443</v>
      </c>
      <c r="H82" s="3" t="s">
        <v>1098</v>
      </c>
      <c r="I82" s="7" t="s">
        <v>20974</v>
      </c>
      <c r="J82" s="3"/>
      <c r="K82" s="3"/>
    </row>
    <row r="83" spans="2:11" ht="15">
      <c r="B83" s="3" t="s">
        <v>1635</v>
      </c>
      <c r="C83" s="3" t="s">
        <v>24444</v>
      </c>
      <c r="D83" s="3" t="s">
        <v>1038</v>
      </c>
      <c r="E83" s="7"/>
      <c r="F83" s="3" t="s">
        <v>24445</v>
      </c>
      <c r="G83" s="3" t="s">
        <v>24446</v>
      </c>
      <c r="H83" s="3" t="s">
        <v>1098</v>
      </c>
      <c r="I83" s="7" t="s">
        <v>21139</v>
      </c>
      <c r="J83" s="3"/>
      <c r="K83" s="3"/>
    </row>
    <row r="84" spans="2:11" ht="15">
      <c r="B84" s="3" t="s">
        <v>1658</v>
      </c>
      <c r="C84" s="3" t="s">
        <v>24447</v>
      </c>
      <c r="D84" s="3" t="s">
        <v>1038</v>
      </c>
      <c r="E84" s="7"/>
      <c r="F84" s="3" t="s">
        <v>23999</v>
      </c>
      <c r="G84" s="3" t="s">
        <v>24448</v>
      </c>
      <c r="H84" s="3" t="s">
        <v>1098</v>
      </c>
      <c r="I84" s="7" t="s">
        <v>21139</v>
      </c>
      <c r="J84" s="3"/>
      <c r="K84" s="3"/>
    </row>
    <row r="85" spans="2:11" ht="15">
      <c r="B85" s="3" t="s">
        <v>1517</v>
      </c>
      <c r="C85" s="3" t="s">
        <v>24449</v>
      </c>
      <c r="D85" s="3" t="s">
        <v>1038</v>
      </c>
      <c r="E85" s="7"/>
      <c r="F85" s="3" t="s">
        <v>24450</v>
      </c>
      <c r="G85" s="3" t="s">
        <v>24451</v>
      </c>
      <c r="H85" s="3" t="s">
        <v>1098</v>
      </c>
      <c r="I85" s="7" t="s">
        <v>20974</v>
      </c>
      <c r="J85" s="3"/>
      <c r="K85" s="3"/>
    </row>
    <row r="86" spans="2:11" ht="15">
      <c r="B86" s="3" t="s">
        <v>1552</v>
      </c>
      <c r="C86" s="3" t="s">
        <v>24452</v>
      </c>
      <c r="D86" s="3" t="s">
        <v>1038</v>
      </c>
      <c r="E86" s="7"/>
      <c r="F86" s="3" t="s">
        <v>24453</v>
      </c>
      <c r="G86" s="3" t="s">
        <v>24454</v>
      </c>
      <c r="H86" s="3" t="s">
        <v>1098</v>
      </c>
      <c r="I86" s="7" t="s">
        <v>21139</v>
      </c>
      <c r="J86" s="3"/>
      <c r="K86" s="3"/>
    </row>
    <row r="87" spans="2:11" ht="15">
      <c r="B87" s="3" t="s">
        <v>1537</v>
      </c>
      <c r="C87" s="3" t="s">
        <v>24455</v>
      </c>
      <c r="D87" s="3" t="s">
        <v>1038</v>
      </c>
      <c r="E87" s="7"/>
      <c r="F87" s="3" t="s">
        <v>21186</v>
      </c>
      <c r="G87" s="3" t="s">
        <v>7634</v>
      </c>
      <c r="H87" s="3" t="s">
        <v>1098</v>
      </c>
      <c r="I87" s="7" t="s">
        <v>20968</v>
      </c>
      <c r="J87" s="3"/>
      <c r="K87" s="3"/>
    </row>
    <row r="88" spans="2:11" ht="15">
      <c r="B88" s="3" t="s">
        <v>1522</v>
      </c>
      <c r="C88" s="3" t="s">
        <v>24456</v>
      </c>
      <c r="D88" s="3" t="s">
        <v>1038</v>
      </c>
      <c r="E88" s="7"/>
      <c r="F88" s="3" t="s">
        <v>21188</v>
      </c>
      <c r="G88" s="3" t="s">
        <v>7645</v>
      </c>
      <c r="H88" s="3" t="s">
        <v>1098</v>
      </c>
      <c r="I88" s="7" t="s">
        <v>20983</v>
      </c>
      <c r="J88" s="3"/>
      <c r="K88" s="3"/>
    </row>
    <row r="89" spans="2:11" ht="15">
      <c r="B89" s="3" t="s">
        <v>1285</v>
      </c>
      <c r="C89" s="3" t="s">
        <v>24457</v>
      </c>
      <c r="D89" s="3" t="s">
        <v>1573</v>
      </c>
      <c r="E89" s="7"/>
      <c r="F89" s="3" t="s">
        <v>1615</v>
      </c>
      <c r="G89" s="3" t="s">
        <v>1768</v>
      </c>
      <c r="H89" s="3" t="s">
        <v>1098</v>
      </c>
      <c r="I89" s="7"/>
      <c r="J89" s="3"/>
      <c r="K89" s="3"/>
    </row>
    <row r="90" spans="2:11" ht="15">
      <c r="B90" s="3" t="s">
        <v>1508</v>
      </c>
      <c r="C90" s="3" t="s">
        <v>24458</v>
      </c>
      <c r="D90" s="3" t="s">
        <v>1038</v>
      </c>
      <c r="E90" s="7"/>
      <c r="F90" s="3" t="s">
        <v>21191</v>
      </c>
      <c r="G90" s="3" t="s">
        <v>21192</v>
      </c>
      <c r="H90" s="3" t="s">
        <v>1098</v>
      </c>
      <c r="I90" s="7" t="s">
        <v>20968</v>
      </c>
      <c r="J90" s="3"/>
      <c r="K90" s="3"/>
    </row>
    <row r="91" spans="2:11" ht="15">
      <c r="B91" s="3" t="s">
        <v>1210</v>
      </c>
      <c r="C91" s="3" t="s">
        <v>24459</v>
      </c>
      <c r="D91" s="3" t="s">
        <v>1038</v>
      </c>
      <c r="E91" s="7"/>
      <c r="F91" s="3" t="s">
        <v>21194</v>
      </c>
      <c r="G91" s="3" t="s">
        <v>21195</v>
      </c>
      <c r="H91" s="3" t="s">
        <v>1098</v>
      </c>
      <c r="I91" s="7" t="s">
        <v>20968</v>
      </c>
      <c r="J91" s="3"/>
      <c r="K91" s="3"/>
    </row>
    <row r="92" spans="2:11" ht="15">
      <c r="B92" s="3" t="s">
        <v>1467</v>
      </c>
      <c r="C92" s="3" t="s">
        <v>24460</v>
      </c>
      <c r="D92" s="3" t="s">
        <v>1038</v>
      </c>
      <c r="E92" s="7"/>
      <c r="F92" s="3" t="s">
        <v>1646</v>
      </c>
      <c r="G92" s="3" t="s">
        <v>21197</v>
      </c>
      <c r="H92" s="3" t="s">
        <v>1098</v>
      </c>
      <c r="I92" s="7" t="s">
        <v>21198</v>
      </c>
      <c r="J92" s="3"/>
      <c r="K92" s="3"/>
    </row>
    <row r="93" spans="2:11" ht="15">
      <c r="B93" s="3" t="s">
        <v>1352</v>
      </c>
      <c r="C93" s="3" t="s">
        <v>24461</v>
      </c>
      <c r="D93" s="3" t="s">
        <v>1038</v>
      </c>
      <c r="E93" s="7"/>
      <c r="F93" s="3" t="s">
        <v>21200</v>
      </c>
      <c r="G93" s="3" t="s">
        <v>21201</v>
      </c>
      <c r="H93" s="3" t="s">
        <v>1098</v>
      </c>
      <c r="I93" s="7" t="s">
        <v>20968</v>
      </c>
      <c r="J93" s="3"/>
      <c r="K93" s="3"/>
    </row>
    <row r="94" spans="2:11" ht="15">
      <c r="B94" s="3" t="s">
        <v>1437</v>
      </c>
      <c r="C94" s="3" t="s">
        <v>24462</v>
      </c>
      <c r="D94" s="3" t="s">
        <v>1038</v>
      </c>
      <c r="E94" s="7"/>
      <c r="F94" s="3" t="s">
        <v>21203</v>
      </c>
      <c r="G94" s="3" t="s">
        <v>21204</v>
      </c>
      <c r="H94" s="3" t="s">
        <v>1098</v>
      </c>
      <c r="I94" s="7" t="s">
        <v>21198</v>
      </c>
      <c r="J94" s="3"/>
      <c r="K94" s="3"/>
    </row>
    <row r="95" spans="2:11" ht="15">
      <c r="B95" s="3" t="s">
        <v>1443</v>
      </c>
      <c r="C95" s="3" t="s">
        <v>24463</v>
      </c>
      <c r="D95" s="3" t="s">
        <v>1573</v>
      </c>
      <c r="E95" s="7"/>
      <c r="F95" s="3" t="s">
        <v>21206</v>
      </c>
      <c r="G95" s="3" t="s">
        <v>21207</v>
      </c>
      <c r="H95" s="3" t="s">
        <v>1098</v>
      </c>
      <c r="I95" s="7"/>
      <c r="J95" s="3"/>
      <c r="K95" s="3"/>
    </row>
    <row r="96" spans="2:11" ht="15">
      <c r="B96" s="3" t="s">
        <v>1064</v>
      </c>
      <c r="C96" s="3" t="s">
        <v>24464</v>
      </c>
      <c r="D96" s="3" t="s">
        <v>1038</v>
      </c>
      <c r="E96" s="7"/>
      <c r="F96" s="3" t="s">
        <v>21209</v>
      </c>
      <c r="G96" s="3" t="s">
        <v>21210</v>
      </c>
      <c r="H96" s="3" t="s">
        <v>1098</v>
      </c>
      <c r="I96" s="7" t="s">
        <v>20968</v>
      </c>
      <c r="J96" s="3"/>
      <c r="K96" s="3"/>
    </row>
    <row r="97" spans="2:11" ht="15">
      <c r="B97" s="3" t="s">
        <v>1071</v>
      </c>
      <c r="C97" s="3" t="s">
        <v>24465</v>
      </c>
      <c r="D97" s="3" t="s">
        <v>1038</v>
      </c>
      <c r="E97" s="7"/>
      <c r="F97" s="3" t="s">
        <v>21212</v>
      </c>
      <c r="G97" s="3" t="s">
        <v>21213</v>
      </c>
      <c r="H97" s="3" t="s">
        <v>1098</v>
      </c>
      <c r="I97" s="7" t="s">
        <v>20983</v>
      </c>
      <c r="J97" s="3"/>
      <c r="K9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05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24466</v>
      </c>
      <c r="D4" s="4" t="s">
        <v>1019</v>
      </c>
      <c r="E4" s="3" t="s">
        <v>840</v>
      </c>
    </row>
    <row r="5" spans="1:11" ht="16">
      <c r="B5" s="4" t="s">
        <v>1020</v>
      </c>
      <c r="C5" s="13" t="s">
        <v>843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841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24467</v>
      </c>
      <c r="D9" s="3" t="s">
        <v>1038</v>
      </c>
      <c r="E9" s="7"/>
      <c r="F9" s="3" t="s">
        <v>24468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24469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24470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24471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24472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24473</v>
      </c>
      <c r="D14" s="3" t="s">
        <v>1038</v>
      </c>
      <c r="E14" s="7"/>
      <c r="F14" s="3" t="s">
        <v>24474</v>
      </c>
      <c r="G14" s="3" t="s">
        <v>24475</v>
      </c>
      <c r="H14" s="3" t="s">
        <v>1098</v>
      </c>
      <c r="I14" s="7" t="s">
        <v>1587</v>
      </c>
      <c r="J14" s="3"/>
      <c r="K14" s="3"/>
    </row>
    <row r="15" spans="1:11" ht="15">
      <c r="B15" s="3" t="s">
        <v>1877</v>
      </c>
      <c r="C15" s="3" t="s">
        <v>24476</v>
      </c>
      <c r="D15" s="3" t="s">
        <v>1038</v>
      </c>
      <c r="E15" s="7"/>
      <c r="F15" s="3" t="s">
        <v>24477</v>
      </c>
      <c r="G15" s="3" t="s">
        <v>24478</v>
      </c>
      <c r="H15" s="3" t="s">
        <v>1098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24479</v>
      </c>
      <c r="D16" s="3" t="s">
        <v>1038</v>
      </c>
      <c r="E16" s="7"/>
      <c r="F16" s="3" t="s">
        <v>24480</v>
      </c>
      <c r="G16" s="3" t="s">
        <v>24481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24482</v>
      </c>
      <c r="D17" s="3" t="s">
        <v>1038</v>
      </c>
      <c r="E17" s="7"/>
      <c r="F17" s="3" t="s">
        <v>24483</v>
      </c>
      <c r="G17" s="3" t="s">
        <v>24484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24485</v>
      </c>
      <c r="D18" s="3" t="s">
        <v>1038</v>
      </c>
      <c r="E18" s="7"/>
      <c r="F18" s="3" t="s">
        <v>24486</v>
      </c>
      <c r="G18" s="3" t="s">
        <v>24487</v>
      </c>
      <c r="H18" s="3" t="s">
        <v>1098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24488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24489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24490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24491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24492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20968</v>
      </c>
      <c r="J23" s="3"/>
      <c r="K23" s="3"/>
    </row>
    <row r="24" spans="2:11" ht="15">
      <c r="B24" s="3" t="s">
        <v>1899</v>
      </c>
      <c r="C24" s="3" t="s">
        <v>24493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24494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24495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24496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24497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24498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206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24499</v>
      </c>
      <c r="D4" s="4" t="s">
        <v>1019</v>
      </c>
      <c r="E4" s="3" t="s">
        <v>844</v>
      </c>
    </row>
    <row r="5" spans="1:11" ht="16">
      <c r="B5" s="4" t="s">
        <v>1020</v>
      </c>
      <c r="C5" s="13" t="s">
        <v>847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845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24500</v>
      </c>
      <c r="D9" s="3" t="s">
        <v>1038</v>
      </c>
      <c r="E9" s="7"/>
      <c r="F9" s="3" t="s">
        <v>24501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24502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24503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24504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24505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24506</v>
      </c>
      <c r="D14" s="3" t="s">
        <v>1038</v>
      </c>
      <c r="E14" s="7"/>
      <c r="F14" s="3" t="s">
        <v>21463</v>
      </c>
      <c r="G14" s="3" t="s">
        <v>24507</v>
      </c>
      <c r="H14" s="3" t="s">
        <v>1098</v>
      </c>
      <c r="I14" s="7" t="s">
        <v>2079</v>
      </c>
      <c r="J14" s="3"/>
      <c r="K14" s="3"/>
    </row>
    <row r="15" spans="1:11" ht="15">
      <c r="B15" s="3" t="s">
        <v>1877</v>
      </c>
      <c r="C15" s="3" t="s">
        <v>24508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24509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24510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24511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24512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24513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24514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24515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24516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24517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24518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207"/>
  <dimension ref="A1:K7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24519</v>
      </c>
      <c r="D4" s="4" t="s">
        <v>1019</v>
      </c>
      <c r="E4" s="3" t="s">
        <v>848</v>
      </c>
    </row>
    <row r="5" spans="1:11" ht="16">
      <c r="B5" s="4" t="s">
        <v>1020</v>
      </c>
      <c r="C5" s="13" t="s">
        <v>851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849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24520</v>
      </c>
      <c r="D9" s="3" t="s">
        <v>1038</v>
      </c>
      <c r="E9" s="7"/>
      <c r="F9" s="3" t="s">
        <v>24521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24522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24523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24524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24525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24526</v>
      </c>
      <c r="D14" s="3" t="s">
        <v>1038</v>
      </c>
      <c r="E14" s="7"/>
      <c r="F14" s="3" t="s">
        <v>24527</v>
      </c>
      <c r="G14" s="3" t="s">
        <v>24528</v>
      </c>
      <c r="H14" s="3" t="s">
        <v>1098</v>
      </c>
      <c r="I14" s="7" t="s">
        <v>7150</v>
      </c>
      <c r="J14" s="3"/>
      <c r="K14" s="3"/>
    </row>
    <row r="15" spans="1:11" ht="15">
      <c r="B15" s="3" t="s">
        <v>1877</v>
      </c>
      <c r="C15" s="3" t="s">
        <v>24529</v>
      </c>
      <c r="D15" s="3" t="s">
        <v>1038</v>
      </c>
      <c r="E15" s="7"/>
      <c r="F15" s="3" t="s">
        <v>15346</v>
      </c>
      <c r="G15" s="3" t="s">
        <v>4741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24530</v>
      </c>
      <c r="D16" s="3" t="s">
        <v>1038</v>
      </c>
      <c r="E16" s="7"/>
      <c r="F16" s="3" t="s">
        <v>24531</v>
      </c>
      <c r="G16" s="3" t="s">
        <v>24532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24533</v>
      </c>
      <c r="D17" s="3" t="s">
        <v>1038</v>
      </c>
      <c r="E17" s="7"/>
      <c r="F17" s="3" t="s">
        <v>24534</v>
      </c>
      <c r="G17" s="3" t="s">
        <v>24535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24536</v>
      </c>
      <c r="D18" s="3" t="s">
        <v>1038</v>
      </c>
      <c r="E18" s="7"/>
      <c r="F18" s="3" t="s">
        <v>24537</v>
      </c>
      <c r="G18" s="3" t="s">
        <v>24538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24539</v>
      </c>
      <c r="D19" s="3" t="s">
        <v>1038</v>
      </c>
      <c r="E19" s="7"/>
      <c r="F19" s="3" t="s">
        <v>21935</v>
      </c>
      <c r="G19" s="3" t="s">
        <v>21936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24540</v>
      </c>
      <c r="D20" s="3" t="s">
        <v>1038</v>
      </c>
      <c r="E20" s="7"/>
      <c r="F20" s="3" t="s">
        <v>24541</v>
      </c>
      <c r="G20" s="3" t="s">
        <v>24542</v>
      </c>
      <c r="H20" s="3" t="s">
        <v>1098</v>
      </c>
      <c r="I20" s="7" t="s">
        <v>21003</v>
      </c>
      <c r="J20" s="3"/>
      <c r="K20" s="3"/>
    </row>
    <row r="21" spans="2:11" ht="15">
      <c r="B21" s="3" t="s">
        <v>1619</v>
      </c>
      <c r="C21" s="3" t="s">
        <v>24543</v>
      </c>
      <c r="D21" s="3" t="s">
        <v>1038</v>
      </c>
      <c r="E21" s="7"/>
      <c r="F21" s="3" t="s">
        <v>21931</v>
      </c>
      <c r="G21" s="3" t="s">
        <v>17192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24544</v>
      </c>
      <c r="D22" s="3" t="s">
        <v>1038</v>
      </c>
      <c r="E22" s="7"/>
      <c r="F22" s="3" t="s">
        <v>21929</v>
      </c>
      <c r="G22" s="3" t="s">
        <v>17189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24545</v>
      </c>
      <c r="D23" s="3" t="s">
        <v>1038</v>
      </c>
      <c r="E23" s="7"/>
      <c r="F23" s="3" t="s">
        <v>24546</v>
      </c>
      <c r="G23" s="3" t="s">
        <v>24547</v>
      </c>
      <c r="H23" s="3" t="s">
        <v>1098</v>
      </c>
      <c r="I23" s="7" t="s">
        <v>21003</v>
      </c>
      <c r="J23" s="3"/>
      <c r="K23" s="3"/>
    </row>
    <row r="24" spans="2:11" ht="15">
      <c r="B24" s="3" t="s">
        <v>1899</v>
      </c>
      <c r="C24" s="3" t="s">
        <v>24548</v>
      </c>
      <c r="D24" s="3" t="s">
        <v>1038</v>
      </c>
      <c r="E24" s="7"/>
      <c r="F24" s="3" t="s">
        <v>24549</v>
      </c>
      <c r="G24" s="3" t="s">
        <v>24550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24551</v>
      </c>
      <c r="D25" s="3" t="s">
        <v>1038</v>
      </c>
      <c r="E25" s="7"/>
      <c r="F25" s="3" t="s">
        <v>24552</v>
      </c>
      <c r="G25" s="3" t="s">
        <v>24553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24554</v>
      </c>
      <c r="D26" s="3" t="s">
        <v>1038</v>
      </c>
      <c r="E26" s="7"/>
      <c r="F26" s="3" t="s">
        <v>24555</v>
      </c>
      <c r="G26" s="3" t="s">
        <v>24556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24557</v>
      </c>
      <c r="D27" s="3" t="s">
        <v>1038</v>
      </c>
      <c r="E27" s="7"/>
      <c r="F27" s="3" t="s">
        <v>24474</v>
      </c>
      <c r="G27" s="3" t="s">
        <v>24475</v>
      </c>
      <c r="H27" s="3" t="s">
        <v>1098</v>
      </c>
      <c r="I27" s="7" t="s">
        <v>1587</v>
      </c>
      <c r="J27" s="3"/>
      <c r="K27" s="3"/>
    </row>
    <row r="28" spans="2:11" ht="15">
      <c r="B28" s="3" t="s">
        <v>1909</v>
      </c>
      <c r="C28" s="3" t="s">
        <v>24558</v>
      </c>
      <c r="D28" s="3" t="s">
        <v>1038</v>
      </c>
      <c r="E28" s="7"/>
      <c r="F28" s="3" t="s">
        <v>24477</v>
      </c>
      <c r="G28" s="3" t="s">
        <v>24478</v>
      </c>
      <c r="H28" s="3" t="s">
        <v>1098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24559</v>
      </c>
      <c r="D29" s="3" t="s">
        <v>1038</v>
      </c>
      <c r="E29" s="7"/>
      <c r="F29" s="3" t="s">
        <v>24480</v>
      </c>
      <c r="G29" s="3" t="s">
        <v>24481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24560</v>
      </c>
      <c r="D30" s="3" t="s">
        <v>1038</v>
      </c>
      <c r="E30" s="7"/>
      <c r="F30" s="3" t="s">
        <v>24483</v>
      </c>
      <c r="G30" s="3" t="s">
        <v>24484</v>
      </c>
      <c r="H30" s="3" t="s">
        <v>1098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24561</v>
      </c>
      <c r="D31" s="3" t="s">
        <v>1038</v>
      </c>
      <c r="E31" s="7"/>
      <c r="F31" s="3" t="s">
        <v>24562</v>
      </c>
      <c r="G31" s="3" t="s">
        <v>24563</v>
      </c>
      <c r="H31" s="3" t="s">
        <v>1098</v>
      </c>
      <c r="I31" s="7" t="s">
        <v>1145</v>
      </c>
      <c r="J31" s="3"/>
      <c r="K31" s="3"/>
    </row>
    <row r="32" spans="2:11" ht="15">
      <c r="B32" s="3" t="s">
        <v>1169</v>
      </c>
      <c r="C32" s="3" t="s">
        <v>24564</v>
      </c>
      <c r="D32" s="3" t="s">
        <v>1038</v>
      </c>
      <c r="E32" s="7"/>
      <c r="F32" s="3" t="s">
        <v>24565</v>
      </c>
      <c r="G32" s="3" t="s">
        <v>24566</v>
      </c>
      <c r="H32" s="3" t="s">
        <v>1098</v>
      </c>
      <c r="I32" s="7" t="s">
        <v>1145</v>
      </c>
      <c r="J32" s="3"/>
      <c r="K32" s="3"/>
    </row>
    <row r="33" spans="2:11" ht="15">
      <c r="B33" s="3" t="s">
        <v>1319</v>
      </c>
      <c r="C33" s="3" t="s">
        <v>24567</v>
      </c>
      <c r="D33" s="3" t="s">
        <v>1038</v>
      </c>
      <c r="E33" s="7"/>
      <c r="F33" s="3" t="s">
        <v>24568</v>
      </c>
      <c r="G33" s="3" t="s">
        <v>24569</v>
      </c>
      <c r="H33" s="3" t="s">
        <v>1098</v>
      </c>
      <c r="I33" s="7" t="s">
        <v>1145</v>
      </c>
      <c r="J33" s="3"/>
      <c r="K33" s="3"/>
    </row>
    <row r="34" spans="2:11" ht="15">
      <c r="B34" s="3" t="s">
        <v>1472</v>
      </c>
      <c r="C34" s="3" t="s">
        <v>24570</v>
      </c>
      <c r="D34" s="3" t="s">
        <v>1038</v>
      </c>
      <c r="E34" s="7"/>
      <c r="F34" s="3" t="s">
        <v>24571</v>
      </c>
      <c r="G34" s="3" t="s">
        <v>24572</v>
      </c>
      <c r="H34" s="3" t="s">
        <v>1098</v>
      </c>
      <c r="I34" s="7" t="s">
        <v>1145</v>
      </c>
      <c r="J34" s="3"/>
      <c r="K34" s="3"/>
    </row>
    <row r="35" spans="2:11" ht="15">
      <c r="B35" s="3" t="s">
        <v>1567</v>
      </c>
      <c r="C35" s="3" t="s">
        <v>24573</v>
      </c>
      <c r="D35" s="3" t="s">
        <v>1038</v>
      </c>
      <c r="E35" s="7"/>
      <c r="F35" s="3" t="s">
        <v>24574</v>
      </c>
      <c r="G35" s="3" t="s">
        <v>24575</v>
      </c>
      <c r="H35" s="3" t="s">
        <v>1098</v>
      </c>
      <c r="I35" s="7" t="s">
        <v>1145</v>
      </c>
      <c r="J35" s="3"/>
      <c r="K35" s="3"/>
    </row>
    <row r="36" spans="2:11" ht="15">
      <c r="B36" s="3" t="s">
        <v>1681</v>
      </c>
      <c r="C36" s="3" t="s">
        <v>24576</v>
      </c>
      <c r="D36" s="3" t="s">
        <v>1038</v>
      </c>
      <c r="E36" s="7"/>
      <c r="F36" s="3" t="s">
        <v>24577</v>
      </c>
      <c r="G36" s="3" t="s">
        <v>24578</v>
      </c>
      <c r="H36" s="3" t="s">
        <v>1098</v>
      </c>
      <c r="I36" s="7" t="s">
        <v>1145</v>
      </c>
      <c r="J36" s="3"/>
      <c r="K36" s="3"/>
    </row>
    <row r="37" spans="2:11" ht="15">
      <c r="B37" s="3" t="s">
        <v>1392</v>
      </c>
      <c r="C37" s="3" t="s">
        <v>24579</v>
      </c>
      <c r="D37" s="3" t="s">
        <v>1038</v>
      </c>
      <c r="E37" s="7"/>
      <c r="F37" s="3" t="s">
        <v>24580</v>
      </c>
      <c r="G37" s="3" t="s">
        <v>24581</v>
      </c>
      <c r="H37" s="3" t="s">
        <v>1098</v>
      </c>
      <c r="I37" s="7" t="s">
        <v>20983</v>
      </c>
      <c r="J37" s="3"/>
      <c r="K37" s="3"/>
    </row>
    <row r="38" spans="2:11" ht="15">
      <c r="B38" s="3" t="s">
        <v>1380</v>
      </c>
      <c r="C38" s="3" t="s">
        <v>24582</v>
      </c>
      <c r="D38" s="3" t="s">
        <v>1038</v>
      </c>
      <c r="E38" s="7"/>
      <c r="F38" s="3" t="s">
        <v>24583</v>
      </c>
      <c r="G38" s="3" t="s">
        <v>24584</v>
      </c>
      <c r="H38" s="3" t="s">
        <v>1098</v>
      </c>
      <c r="I38" s="7" t="s">
        <v>20983</v>
      </c>
      <c r="J38" s="3"/>
      <c r="K38" s="3"/>
    </row>
    <row r="39" spans="2:11" ht="15">
      <c r="B39" s="3" t="s">
        <v>1388</v>
      </c>
      <c r="C39" s="3" t="s">
        <v>24585</v>
      </c>
      <c r="D39" s="3" t="s">
        <v>1038</v>
      </c>
      <c r="E39" s="7"/>
      <c r="F39" s="3" t="s">
        <v>24586</v>
      </c>
      <c r="G39" s="3" t="s">
        <v>24587</v>
      </c>
      <c r="H39" s="3" t="s">
        <v>1098</v>
      </c>
      <c r="I39" s="7" t="s">
        <v>1145</v>
      </c>
      <c r="J39" s="3"/>
      <c r="K39" s="3"/>
    </row>
    <row r="40" spans="2:11" ht="15">
      <c r="B40" s="3" t="s">
        <v>1384</v>
      </c>
      <c r="C40" s="3" t="s">
        <v>24588</v>
      </c>
      <c r="D40" s="3" t="s">
        <v>1038</v>
      </c>
      <c r="E40" s="7"/>
      <c r="F40" s="3" t="s">
        <v>24589</v>
      </c>
      <c r="G40" s="3" t="s">
        <v>24590</v>
      </c>
      <c r="H40" s="3" t="s">
        <v>1098</v>
      </c>
      <c r="I40" s="7" t="s">
        <v>1145</v>
      </c>
      <c r="J40" s="3"/>
      <c r="K40" s="3"/>
    </row>
    <row r="41" spans="2:11" ht="15">
      <c r="B41" s="3" t="s">
        <v>1448</v>
      </c>
      <c r="C41" s="3" t="s">
        <v>24591</v>
      </c>
      <c r="D41" s="3" t="s">
        <v>1142</v>
      </c>
      <c r="E41" s="7"/>
      <c r="F41" s="3" t="s">
        <v>24592</v>
      </c>
      <c r="G41" s="3" t="s">
        <v>24593</v>
      </c>
      <c r="H41" s="3" t="s">
        <v>1098</v>
      </c>
      <c r="I41" s="7"/>
      <c r="J41" s="3"/>
      <c r="K41" s="3"/>
    </row>
    <row r="42" spans="2:11" ht="15">
      <c r="B42" s="3" t="s">
        <v>1223</v>
      </c>
      <c r="C42" s="3" t="s">
        <v>24594</v>
      </c>
      <c r="D42" s="3" t="s">
        <v>1038</v>
      </c>
      <c r="E42" s="7"/>
      <c r="F42" s="3" t="s">
        <v>24595</v>
      </c>
      <c r="G42" s="3" t="s">
        <v>24596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24597</v>
      </c>
      <c r="D43" s="3" t="s">
        <v>1038</v>
      </c>
      <c r="E43" s="7"/>
      <c r="F43" s="3" t="s">
        <v>24598</v>
      </c>
      <c r="G43" s="3" t="s">
        <v>24599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24600</v>
      </c>
      <c r="D44" s="3" t="s">
        <v>1038</v>
      </c>
      <c r="E44" s="7"/>
      <c r="F44" s="3" t="s">
        <v>23900</v>
      </c>
      <c r="G44" s="3" t="s">
        <v>24601</v>
      </c>
      <c r="H44" s="3" t="s">
        <v>1098</v>
      </c>
      <c r="I44" s="7" t="s">
        <v>1145</v>
      </c>
      <c r="J44" s="3"/>
      <c r="K44" s="3"/>
    </row>
    <row r="45" spans="2:11" ht="15">
      <c r="B45" s="3" t="s">
        <v>1227</v>
      </c>
      <c r="C45" s="3" t="s">
        <v>24602</v>
      </c>
      <c r="D45" s="3" t="s">
        <v>1038</v>
      </c>
      <c r="E45" s="7"/>
      <c r="F45" s="3" t="s">
        <v>24603</v>
      </c>
      <c r="G45" s="3" t="s">
        <v>24604</v>
      </c>
      <c r="H45" s="3" t="s">
        <v>1098</v>
      </c>
      <c r="I45" s="7" t="s">
        <v>7150</v>
      </c>
      <c r="J45" s="3"/>
      <c r="K45" s="3"/>
    </row>
    <row r="46" spans="2:11" ht="15">
      <c r="B46" s="3" t="s">
        <v>1191</v>
      </c>
      <c r="C46" s="3" t="s">
        <v>24605</v>
      </c>
      <c r="D46" s="3" t="s">
        <v>1038</v>
      </c>
      <c r="E46" s="7"/>
      <c r="F46" s="3" t="s">
        <v>22404</v>
      </c>
      <c r="G46" s="3" t="s">
        <v>24606</v>
      </c>
      <c r="H46" s="3" t="s">
        <v>1098</v>
      </c>
      <c r="I46" s="7" t="s">
        <v>20983</v>
      </c>
      <c r="J46" s="3"/>
      <c r="K46" s="3"/>
    </row>
    <row r="47" spans="2:11" ht="15">
      <c r="B47" s="3" t="s">
        <v>1195</v>
      </c>
      <c r="C47" s="3" t="s">
        <v>24607</v>
      </c>
      <c r="D47" s="3" t="s">
        <v>1142</v>
      </c>
      <c r="E47" s="7"/>
      <c r="F47" s="3" t="s">
        <v>24608</v>
      </c>
      <c r="G47" s="3" t="s">
        <v>24609</v>
      </c>
      <c r="H47" s="3" t="s">
        <v>1098</v>
      </c>
      <c r="I47" s="7"/>
      <c r="J47" s="3"/>
      <c r="K47" s="3"/>
    </row>
    <row r="48" spans="2:11" ht="15">
      <c r="B48" s="3" t="s">
        <v>1187</v>
      </c>
      <c r="C48" s="3" t="s">
        <v>24610</v>
      </c>
      <c r="D48" s="3" t="s">
        <v>1573</v>
      </c>
      <c r="E48" s="7"/>
      <c r="F48" s="3" t="s">
        <v>2662</v>
      </c>
      <c r="G48" s="3" t="s">
        <v>4311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24611</v>
      </c>
      <c r="D49" s="3" t="s">
        <v>1038</v>
      </c>
      <c r="E49" s="7"/>
      <c r="F49" s="3" t="s">
        <v>22019</v>
      </c>
      <c r="G49" s="3" t="s">
        <v>22020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24612</v>
      </c>
      <c r="D50" s="3" t="s">
        <v>1038</v>
      </c>
      <c r="E50" s="7"/>
      <c r="F50" s="3" t="s">
        <v>22022</v>
      </c>
      <c r="G50" s="3" t="s">
        <v>22023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24613</v>
      </c>
      <c r="D51" s="3" t="s">
        <v>1038</v>
      </c>
      <c r="E51" s="7"/>
      <c r="F51" s="3" t="s">
        <v>22013</v>
      </c>
      <c r="G51" s="3" t="s">
        <v>22014</v>
      </c>
      <c r="H51" s="3" t="s">
        <v>1098</v>
      </c>
      <c r="I51" s="7" t="s">
        <v>21044</v>
      </c>
      <c r="J51" s="3"/>
      <c r="K51" s="3"/>
    </row>
    <row r="52" spans="2:11" ht="15">
      <c r="B52" s="3" t="s">
        <v>1428</v>
      </c>
      <c r="C52" s="3" t="s">
        <v>24614</v>
      </c>
      <c r="D52" s="3" t="s">
        <v>1038</v>
      </c>
      <c r="E52" s="7"/>
      <c r="F52" s="3" t="s">
        <v>22016</v>
      </c>
      <c r="G52" s="3" t="s">
        <v>22017</v>
      </c>
      <c r="H52" s="3" t="s">
        <v>1098</v>
      </c>
      <c r="I52" s="7" t="s">
        <v>21044</v>
      </c>
      <c r="J52" s="3"/>
      <c r="K52" s="3"/>
    </row>
    <row r="53" spans="2:11" ht="15">
      <c r="B53" s="3" t="s">
        <v>1420</v>
      </c>
      <c r="C53" s="3" t="s">
        <v>24615</v>
      </c>
      <c r="D53" s="3" t="s">
        <v>1038</v>
      </c>
      <c r="E53" s="7"/>
      <c r="F53" s="3" t="s">
        <v>24616</v>
      </c>
      <c r="G53" s="3" t="s">
        <v>24617</v>
      </c>
      <c r="H53" s="3" t="s">
        <v>1098</v>
      </c>
      <c r="I53" s="7" t="s">
        <v>1145</v>
      </c>
      <c r="J53" s="3"/>
      <c r="K53" s="3"/>
    </row>
    <row r="54" spans="2:11" ht="15">
      <c r="B54" s="3" t="s">
        <v>1571</v>
      </c>
      <c r="C54" s="3" t="s">
        <v>24618</v>
      </c>
      <c r="D54" s="3" t="s">
        <v>1038</v>
      </c>
      <c r="E54" s="7"/>
      <c r="F54" s="3" t="s">
        <v>24619</v>
      </c>
      <c r="G54" s="3" t="s">
        <v>24620</v>
      </c>
      <c r="H54" s="3" t="s">
        <v>1098</v>
      </c>
      <c r="I54" s="7" t="s">
        <v>1145</v>
      </c>
      <c r="J54" s="3"/>
      <c r="K54" s="3"/>
    </row>
    <row r="55" spans="2:11" ht="15">
      <c r="B55" s="3" t="s">
        <v>1765</v>
      </c>
      <c r="C55" s="3" t="s">
        <v>24621</v>
      </c>
      <c r="D55" s="3" t="s">
        <v>1038</v>
      </c>
      <c r="E55" s="7"/>
      <c r="F55" s="3" t="s">
        <v>24622</v>
      </c>
      <c r="G55" s="3" t="s">
        <v>24623</v>
      </c>
      <c r="H55" s="3" t="s">
        <v>1098</v>
      </c>
      <c r="I55" s="7" t="s">
        <v>21139</v>
      </c>
      <c r="J55" s="3"/>
      <c r="K55" s="3"/>
    </row>
    <row r="56" spans="2:11" ht="15">
      <c r="B56" s="3" t="s">
        <v>1920</v>
      </c>
      <c r="C56" s="3" t="s">
        <v>24624</v>
      </c>
      <c r="D56" s="3" t="s">
        <v>1038</v>
      </c>
      <c r="E56" s="7"/>
      <c r="F56" s="3" t="s">
        <v>24625</v>
      </c>
      <c r="G56" s="3" t="s">
        <v>8042</v>
      </c>
      <c r="H56" s="3" t="s">
        <v>1098</v>
      </c>
      <c r="I56" s="7" t="s">
        <v>21003</v>
      </c>
      <c r="J56" s="3"/>
      <c r="K56" s="3"/>
    </row>
    <row r="57" spans="2:11" ht="15">
      <c r="B57" s="3" t="s">
        <v>1924</v>
      </c>
      <c r="C57" s="3" t="s">
        <v>24626</v>
      </c>
      <c r="D57" s="3" t="s">
        <v>1038</v>
      </c>
      <c r="E57" s="7"/>
      <c r="F57" s="3" t="s">
        <v>24627</v>
      </c>
      <c r="G57" s="3" t="s">
        <v>24628</v>
      </c>
      <c r="H57" s="3" t="s">
        <v>1098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24629</v>
      </c>
      <c r="D58" s="3" t="s">
        <v>1038</v>
      </c>
      <c r="E58" s="7"/>
      <c r="F58" s="3" t="s">
        <v>24630</v>
      </c>
      <c r="G58" s="3" t="s">
        <v>24631</v>
      </c>
      <c r="H58" s="3" t="s">
        <v>1098</v>
      </c>
      <c r="I58" s="7" t="s">
        <v>21003</v>
      </c>
      <c r="J58" s="3"/>
      <c r="K58" s="3"/>
    </row>
    <row r="59" spans="2:11" ht="15">
      <c r="B59" s="3" t="s">
        <v>1931</v>
      </c>
      <c r="C59" s="3" t="s">
        <v>24632</v>
      </c>
      <c r="D59" s="3" t="s">
        <v>1038</v>
      </c>
      <c r="E59" s="7"/>
      <c r="F59" s="3" t="s">
        <v>24633</v>
      </c>
      <c r="G59" s="3" t="s">
        <v>24634</v>
      </c>
      <c r="H59" s="3" t="s">
        <v>1098</v>
      </c>
      <c r="I59" s="7" t="s">
        <v>20983</v>
      </c>
      <c r="J59" s="3"/>
      <c r="K59" s="3"/>
    </row>
    <row r="60" spans="2:11" ht="15">
      <c r="B60" s="3" t="s">
        <v>1934</v>
      </c>
      <c r="C60" s="3" t="s">
        <v>24635</v>
      </c>
      <c r="D60" s="3" t="s">
        <v>1038</v>
      </c>
      <c r="E60" s="7"/>
      <c r="F60" s="3" t="s">
        <v>24636</v>
      </c>
      <c r="G60" s="3" t="s">
        <v>24637</v>
      </c>
      <c r="H60" s="3" t="s">
        <v>1098</v>
      </c>
      <c r="I60" s="7" t="s">
        <v>20983</v>
      </c>
      <c r="J60" s="3"/>
      <c r="K60" s="3"/>
    </row>
    <row r="61" spans="2:11" ht="15">
      <c r="B61" s="3" t="s">
        <v>1938</v>
      </c>
      <c r="C61" s="3" t="s">
        <v>24638</v>
      </c>
      <c r="D61" s="3" t="s">
        <v>1038</v>
      </c>
      <c r="E61" s="7"/>
      <c r="F61" s="3" t="s">
        <v>24266</v>
      </c>
      <c r="G61" s="3" t="s">
        <v>24267</v>
      </c>
      <c r="H61" s="3" t="s">
        <v>1098</v>
      </c>
      <c r="I61" s="7" t="s">
        <v>21139</v>
      </c>
      <c r="J61" s="3"/>
      <c r="K61" s="3"/>
    </row>
    <row r="62" spans="2:11" ht="15">
      <c r="B62" s="3" t="s">
        <v>1942</v>
      </c>
      <c r="C62" s="3" t="s">
        <v>24639</v>
      </c>
      <c r="D62" s="3" t="s">
        <v>1038</v>
      </c>
      <c r="E62" s="7"/>
      <c r="F62" s="3" t="s">
        <v>22141</v>
      </c>
      <c r="G62" s="3" t="s">
        <v>22142</v>
      </c>
      <c r="H62" s="3" t="s">
        <v>1098</v>
      </c>
      <c r="I62" s="7" t="s">
        <v>20983</v>
      </c>
      <c r="J62" s="3"/>
      <c r="K62" s="3"/>
    </row>
    <row r="63" spans="2:11" ht="15">
      <c r="B63" s="3" t="s">
        <v>1495</v>
      </c>
      <c r="C63" s="3" t="s">
        <v>24640</v>
      </c>
      <c r="D63" s="3" t="s">
        <v>1038</v>
      </c>
      <c r="E63" s="7"/>
      <c r="F63" s="3" t="s">
        <v>21186</v>
      </c>
      <c r="G63" s="3" t="s">
        <v>7634</v>
      </c>
      <c r="H63" s="3" t="s">
        <v>1098</v>
      </c>
      <c r="I63" s="7" t="s">
        <v>20968</v>
      </c>
      <c r="J63" s="3"/>
      <c r="K63" s="3"/>
    </row>
    <row r="64" spans="2:11" ht="15">
      <c r="B64" s="3" t="s">
        <v>1481</v>
      </c>
      <c r="C64" s="3" t="s">
        <v>24641</v>
      </c>
      <c r="D64" s="3" t="s">
        <v>1038</v>
      </c>
      <c r="E64" s="7"/>
      <c r="F64" s="3" t="s">
        <v>21188</v>
      </c>
      <c r="G64" s="3" t="s">
        <v>7645</v>
      </c>
      <c r="H64" s="3" t="s">
        <v>1098</v>
      </c>
      <c r="I64" s="7" t="s">
        <v>20983</v>
      </c>
      <c r="J64" s="3"/>
      <c r="K64" s="3"/>
    </row>
    <row r="65" spans="2:11" ht="15">
      <c r="B65" s="3" t="s">
        <v>1347</v>
      </c>
      <c r="C65" s="3" t="s">
        <v>24642</v>
      </c>
      <c r="D65" s="3" t="s">
        <v>1573</v>
      </c>
      <c r="E65" s="7"/>
      <c r="F65" s="3" t="s">
        <v>1615</v>
      </c>
      <c r="G65" s="3" t="s">
        <v>1768</v>
      </c>
      <c r="H65" s="3" t="s">
        <v>1098</v>
      </c>
      <c r="I65" s="7"/>
      <c r="J65" s="3"/>
      <c r="K65" s="3"/>
    </row>
    <row r="66" spans="2:11" ht="15">
      <c r="B66" s="3" t="s">
        <v>1375</v>
      </c>
      <c r="C66" s="3" t="s">
        <v>24643</v>
      </c>
      <c r="D66" s="3" t="s">
        <v>1038</v>
      </c>
      <c r="E66" s="7"/>
      <c r="F66" s="3" t="s">
        <v>21191</v>
      </c>
      <c r="G66" s="3" t="s">
        <v>21192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24644</v>
      </c>
      <c r="D67" s="3" t="s">
        <v>1038</v>
      </c>
      <c r="E67" s="7"/>
      <c r="F67" s="3" t="s">
        <v>21194</v>
      </c>
      <c r="G67" s="3" t="s">
        <v>21195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24645</v>
      </c>
      <c r="D68" s="3" t="s">
        <v>1038</v>
      </c>
      <c r="E68" s="7"/>
      <c r="F68" s="3" t="s">
        <v>1646</v>
      </c>
      <c r="G68" s="3" t="s">
        <v>21197</v>
      </c>
      <c r="H68" s="3" t="s">
        <v>1098</v>
      </c>
      <c r="I68" s="7" t="s">
        <v>21198</v>
      </c>
      <c r="J68" s="3"/>
      <c r="K68" s="3"/>
    </row>
    <row r="69" spans="2:11" ht="15">
      <c r="B69" s="3" t="s">
        <v>1592</v>
      </c>
      <c r="C69" s="3" t="s">
        <v>24646</v>
      </c>
      <c r="D69" s="3" t="s">
        <v>1038</v>
      </c>
      <c r="E69" s="7"/>
      <c r="F69" s="3" t="s">
        <v>21200</v>
      </c>
      <c r="G69" s="3" t="s">
        <v>21201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24647</v>
      </c>
      <c r="D70" s="3" t="s">
        <v>1038</v>
      </c>
      <c r="E70" s="7"/>
      <c r="F70" s="3" t="s">
        <v>21203</v>
      </c>
      <c r="G70" s="3" t="s">
        <v>21204</v>
      </c>
      <c r="H70" s="3" t="s">
        <v>1098</v>
      </c>
      <c r="I70" s="7" t="s">
        <v>21198</v>
      </c>
      <c r="J70" s="3"/>
      <c r="K70" s="3"/>
    </row>
    <row r="71" spans="2:11" ht="15">
      <c r="B71" s="3" t="s">
        <v>1676</v>
      </c>
      <c r="C71" s="3" t="s">
        <v>24648</v>
      </c>
      <c r="D71" s="3" t="s">
        <v>1573</v>
      </c>
      <c r="E71" s="7"/>
      <c r="F71" s="3" t="s">
        <v>21206</v>
      </c>
      <c r="G71" s="3" t="s">
        <v>21207</v>
      </c>
      <c r="H71" s="3" t="s">
        <v>1098</v>
      </c>
      <c r="I71" s="7"/>
      <c r="J71" s="3"/>
      <c r="K71" s="3"/>
    </row>
    <row r="72" spans="2:11" ht="15">
      <c r="B72" s="3" t="s">
        <v>1362</v>
      </c>
      <c r="C72" s="3" t="s">
        <v>24649</v>
      </c>
      <c r="D72" s="3" t="s">
        <v>1038</v>
      </c>
      <c r="E72" s="7"/>
      <c r="F72" s="3" t="s">
        <v>21209</v>
      </c>
      <c r="G72" s="3" t="s">
        <v>21210</v>
      </c>
      <c r="H72" s="3" t="s">
        <v>1098</v>
      </c>
      <c r="I72" s="7" t="s">
        <v>20968</v>
      </c>
      <c r="J72" s="3"/>
      <c r="K72" s="3"/>
    </row>
    <row r="73" spans="2:11" ht="15">
      <c r="B73" s="3" t="s">
        <v>1126</v>
      </c>
      <c r="C73" s="3" t="s">
        <v>24650</v>
      </c>
      <c r="D73" s="3" t="s">
        <v>1038</v>
      </c>
      <c r="E73" s="7"/>
      <c r="F73" s="3" t="s">
        <v>21212</v>
      </c>
      <c r="G73" s="3" t="s">
        <v>21213</v>
      </c>
      <c r="H73" s="3" t="s">
        <v>1098</v>
      </c>
      <c r="I73" s="7" t="s">
        <v>20983</v>
      </c>
      <c r="J73" s="3"/>
      <c r="K7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08"/>
  <dimension ref="A1:K6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24651</v>
      </c>
      <c r="D4" s="4" t="s">
        <v>1019</v>
      </c>
      <c r="E4" s="3" t="s">
        <v>852</v>
      </c>
    </row>
    <row r="5" spans="1:11" ht="16">
      <c r="B5" s="4" t="s">
        <v>1020</v>
      </c>
      <c r="C5" s="13" t="s">
        <v>855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853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24652</v>
      </c>
      <c r="D9" s="3" t="s">
        <v>1038</v>
      </c>
      <c r="E9" s="7"/>
      <c r="F9" s="3" t="s">
        <v>24653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24654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24655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24656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24657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24658</v>
      </c>
      <c r="D14" s="3" t="s">
        <v>1038</v>
      </c>
      <c r="E14" s="7"/>
      <c r="F14" s="3" t="s">
        <v>24659</v>
      </c>
      <c r="G14" s="3" t="s">
        <v>24660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24661</v>
      </c>
      <c r="D15" s="3" t="s">
        <v>1038</v>
      </c>
      <c r="E15" s="7"/>
      <c r="F15" s="3" t="s">
        <v>24662</v>
      </c>
      <c r="G15" s="3" t="s">
        <v>24663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24664</v>
      </c>
      <c r="D16" s="3" t="s">
        <v>1038</v>
      </c>
      <c r="E16" s="7"/>
      <c r="F16" s="3" t="s">
        <v>24665</v>
      </c>
      <c r="G16" s="3" t="s">
        <v>24666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24667</v>
      </c>
      <c r="D17" s="3" t="s">
        <v>1038</v>
      </c>
      <c r="E17" s="7"/>
      <c r="F17" s="3" t="s">
        <v>24668</v>
      </c>
      <c r="G17" s="3" t="s">
        <v>24669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24670</v>
      </c>
      <c r="D18" s="3" t="s">
        <v>1038</v>
      </c>
      <c r="E18" s="7"/>
      <c r="F18" s="3" t="s">
        <v>24671</v>
      </c>
      <c r="G18" s="3" t="s">
        <v>24672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24673</v>
      </c>
      <c r="D19" s="3" t="s">
        <v>1038</v>
      </c>
      <c r="E19" s="7"/>
      <c r="F19" s="3" t="s">
        <v>24674</v>
      </c>
      <c r="G19" s="3" t="s">
        <v>24675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24676</v>
      </c>
      <c r="D20" s="3" t="s">
        <v>1038</v>
      </c>
      <c r="E20" s="7"/>
      <c r="F20" s="3" t="s">
        <v>24677</v>
      </c>
      <c r="G20" s="3" t="s">
        <v>24678</v>
      </c>
      <c r="H20" s="3" t="s">
        <v>1098</v>
      </c>
      <c r="I20" s="7" t="s">
        <v>1145</v>
      </c>
      <c r="J20" s="3"/>
      <c r="K20" s="3"/>
    </row>
    <row r="21" spans="2:11" ht="15">
      <c r="B21" s="3" t="s">
        <v>1619</v>
      </c>
      <c r="C21" s="3" t="s">
        <v>24679</v>
      </c>
      <c r="D21" s="3" t="s">
        <v>1038</v>
      </c>
      <c r="E21" s="7"/>
      <c r="F21" s="3" t="s">
        <v>21935</v>
      </c>
      <c r="G21" s="3" t="s">
        <v>21936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24680</v>
      </c>
      <c r="D22" s="3" t="s">
        <v>1038</v>
      </c>
      <c r="E22" s="7"/>
      <c r="F22" s="3" t="s">
        <v>21931</v>
      </c>
      <c r="G22" s="3" t="s">
        <v>17192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24681</v>
      </c>
      <c r="D23" s="3" t="s">
        <v>1038</v>
      </c>
      <c r="E23" s="7"/>
      <c r="F23" s="3" t="s">
        <v>21929</v>
      </c>
      <c r="G23" s="3" t="s">
        <v>17189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24682</v>
      </c>
      <c r="D24" s="3" t="s">
        <v>1038</v>
      </c>
      <c r="E24" s="7"/>
      <c r="F24" s="3" t="s">
        <v>24683</v>
      </c>
      <c r="G24" s="3" t="s">
        <v>24684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24685</v>
      </c>
      <c r="D25" s="3" t="s">
        <v>1038</v>
      </c>
      <c r="E25" s="7"/>
      <c r="F25" s="3" t="s">
        <v>24686</v>
      </c>
      <c r="G25" s="3" t="s">
        <v>24687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24688</v>
      </c>
      <c r="D26" s="3" t="s">
        <v>1038</v>
      </c>
      <c r="E26" s="7"/>
      <c r="F26" s="3" t="s">
        <v>24689</v>
      </c>
      <c r="G26" s="3" t="s">
        <v>24690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24691</v>
      </c>
      <c r="D27" s="3" t="s">
        <v>1038</v>
      </c>
      <c r="E27" s="7"/>
      <c r="F27" s="3" t="s">
        <v>24692</v>
      </c>
      <c r="G27" s="3" t="s">
        <v>24693</v>
      </c>
      <c r="H27" s="3" t="s">
        <v>1098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24694</v>
      </c>
      <c r="D28" s="3" t="s">
        <v>1038</v>
      </c>
      <c r="E28" s="7"/>
      <c r="F28" s="3" t="s">
        <v>24695</v>
      </c>
      <c r="G28" s="3" t="s">
        <v>24696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24697</v>
      </c>
      <c r="D29" s="3" t="s">
        <v>1038</v>
      </c>
      <c r="E29" s="7"/>
      <c r="F29" s="3" t="s">
        <v>24698</v>
      </c>
      <c r="G29" s="3" t="s">
        <v>24699</v>
      </c>
      <c r="H29" s="3" t="s">
        <v>1098</v>
      </c>
      <c r="I29" s="7" t="s">
        <v>21003</v>
      </c>
      <c r="J29" s="3"/>
      <c r="K29" s="3"/>
    </row>
    <row r="30" spans="2:11" ht="15">
      <c r="B30" s="3" t="s">
        <v>1912</v>
      </c>
      <c r="C30" s="3" t="s">
        <v>24700</v>
      </c>
      <c r="D30" s="3" t="s">
        <v>1038</v>
      </c>
      <c r="E30" s="7"/>
      <c r="F30" s="3" t="s">
        <v>24701</v>
      </c>
      <c r="G30" s="3" t="s">
        <v>24702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24703</v>
      </c>
      <c r="D31" s="3" t="s">
        <v>1038</v>
      </c>
      <c r="E31" s="7"/>
      <c r="F31" s="3" t="s">
        <v>24704</v>
      </c>
      <c r="G31" s="3" t="s">
        <v>24705</v>
      </c>
      <c r="H31" s="3" t="s">
        <v>1098</v>
      </c>
      <c r="I31" s="7" t="s">
        <v>21003</v>
      </c>
      <c r="J31" s="3"/>
      <c r="K31" s="3"/>
    </row>
    <row r="32" spans="2:11" ht="15">
      <c r="B32" s="3" t="s">
        <v>1169</v>
      </c>
      <c r="C32" s="3" t="s">
        <v>24706</v>
      </c>
      <c r="D32" s="3" t="s">
        <v>1038</v>
      </c>
      <c r="E32" s="7"/>
      <c r="F32" s="3" t="s">
        <v>24707</v>
      </c>
      <c r="G32" s="3" t="s">
        <v>24708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24709</v>
      </c>
      <c r="D33" s="3" t="s">
        <v>1038</v>
      </c>
      <c r="E33" s="7"/>
      <c r="F33" s="3" t="s">
        <v>24710</v>
      </c>
      <c r="G33" s="3" t="s">
        <v>24711</v>
      </c>
      <c r="H33" s="3" t="s">
        <v>1098</v>
      </c>
      <c r="I33" s="7" t="s">
        <v>20983</v>
      </c>
      <c r="J33" s="3"/>
      <c r="K33" s="3"/>
    </row>
    <row r="34" spans="2:11" ht="15">
      <c r="B34" s="3" t="s">
        <v>1472</v>
      </c>
      <c r="C34" s="3" t="s">
        <v>24712</v>
      </c>
      <c r="D34" s="3" t="s">
        <v>1038</v>
      </c>
      <c r="E34" s="7"/>
      <c r="F34" s="3" t="s">
        <v>23850</v>
      </c>
      <c r="G34" s="3" t="s">
        <v>24713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24714</v>
      </c>
      <c r="D35" s="3" t="s">
        <v>1038</v>
      </c>
      <c r="E35" s="7"/>
      <c r="F35" s="3" t="s">
        <v>24715</v>
      </c>
      <c r="G35" s="3" t="s">
        <v>24716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24717</v>
      </c>
      <c r="D36" s="3" t="s">
        <v>1038</v>
      </c>
      <c r="E36" s="7"/>
      <c r="F36" s="3" t="s">
        <v>24718</v>
      </c>
      <c r="G36" s="3" t="s">
        <v>24719</v>
      </c>
      <c r="H36" s="3" t="s">
        <v>1098</v>
      </c>
      <c r="I36" s="7" t="s">
        <v>20983</v>
      </c>
      <c r="J36" s="3"/>
      <c r="K36" s="3"/>
    </row>
    <row r="37" spans="2:11" ht="15">
      <c r="B37" s="3" t="s">
        <v>1392</v>
      </c>
      <c r="C37" s="3" t="s">
        <v>24720</v>
      </c>
      <c r="D37" s="3" t="s">
        <v>1038</v>
      </c>
      <c r="E37" s="7"/>
      <c r="F37" s="3" t="s">
        <v>24619</v>
      </c>
      <c r="G37" s="3" t="s">
        <v>24620</v>
      </c>
      <c r="H37" s="3" t="s">
        <v>1098</v>
      </c>
      <c r="I37" s="7" t="s">
        <v>1145</v>
      </c>
      <c r="J37" s="3"/>
      <c r="K37" s="3"/>
    </row>
    <row r="38" spans="2:11" ht="15">
      <c r="B38" s="3" t="s">
        <v>1380</v>
      </c>
      <c r="C38" s="3" t="s">
        <v>24721</v>
      </c>
      <c r="D38" s="3" t="s">
        <v>1038</v>
      </c>
      <c r="E38" s="7"/>
      <c r="F38" s="3" t="s">
        <v>23900</v>
      </c>
      <c r="G38" s="3" t="s">
        <v>24601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24722</v>
      </c>
      <c r="D39" s="3" t="s">
        <v>1038</v>
      </c>
      <c r="E39" s="7"/>
      <c r="F39" s="3" t="s">
        <v>24598</v>
      </c>
      <c r="G39" s="3" t="s">
        <v>24599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24723</v>
      </c>
      <c r="D40" s="3" t="s">
        <v>1142</v>
      </c>
      <c r="E40" s="7"/>
      <c r="F40" s="3" t="s">
        <v>24724</v>
      </c>
      <c r="G40" s="3" t="s">
        <v>24725</v>
      </c>
      <c r="H40" s="3" t="s">
        <v>1098</v>
      </c>
      <c r="I40" s="7"/>
      <c r="J40" s="3"/>
      <c r="K40" s="3"/>
    </row>
    <row r="41" spans="2:11" ht="15">
      <c r="B41" s="3" t="s">
        <v>1448</v>
      </c>
      <c r="C41" s="3" t="s">
        <v>24726</v>
      </c>
      <c r="D41" s="3" t="s">
        <v>1038</v>
      </c>
      <c r="E41" s="7"/>
      <c r="F41" s="3" t="s">
        <v>22145</v>
      </c>
      <c r="G41" s="3" t="s">
        <v>24727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24728</v>
      </c>
      <c r="D42" s="3" t="s">
        <v>1038</v>
      </c>
      <c r="E42" s="7"/>
      <c r="F42" s="3" t="s">
        <v>22148</v>
      </c>
      <c r="G42" s="3" t="s">
        <v>24729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24730</v>
      </c>
      <c r="D43" s="3" t="s">
        <v>1038</v>
      </c>
      <c r="E43" s="7"/>
      <c r="F43" s="3" t="s">
        <v>22151</v>
      </c>
      <c r="G43" s="3" t="s">
        <v>24731</v>
      </c>
      <c r="H43" s="3" t="s">
        <v>1098</v>
      </c>
      <c r="I43" s="7" t="s">
        <v>21044</v>
      </c>
      <c r="J43" s="3"/>
      <c r="K43" s="3"/>
    </row>
    <row r="44" spans="2:11" ht="15">
      <c r="B44" s="3" t="s">
        <v>1219</v>
      </c>
      <c r="C44" s="3" t="s">
        <v>24732</v>
      </c>
      <c r="D44" s="3" t="s">
        <v>1038</v>
      </c>
      <c r="E44" s="7"/>
      <c r="F44" s="3" t="s">
        <v>22154</v>
      </c>
      <c r="G44" s="3" t="s">
        <v>24733</v>
      </c>
      <c r="H44" s="3" t="s">
        <v>1098</v>
      </c>
      <c r="I44" s="7" t="s">
        <v>21044</v>
      </c>
      <c r="J44" s="3"/>
      <c r="K44" s="3"/>
    </row>
    <row r="45" spans="2:11" ht="15">
      <c r="B45" s="3" t="s">
        <v>1227</v>
      </c>
      <c r="C45" s="3" t="s">
        <v>24734</v>
      </c>
      <c r="D45" s="3" t="s">
        <v>1038</v>
      </c>
      <c r="E45" s="7"/>
      <c r="F45" s="3" t="s">
        <v>24603</v>
      </c>
      <c r="G45" s="3" t="s">
        <v>24604</v>
      </c>
      <c r="H45" s="3" t="s">
        <v>1098</v>
      </c>
      <c r="I45" s="7" t="s">
        <v>7150</v>
      </c>
      <c r="J45" s="3"/>
      <c r="K45" s="3"/>
    </row>
    <row r="46" spans="2:11" ht="15">
      <c r="B46" s="3" t="s">
        <v>1191</v>
      </c>
      <c r="C46" s="3" t="s">
        <v>24735</v>
      </c>
      <c r="D46" s="3" t="s">
        <v>1038</v>
      </c>
      <c r="E46" s="7"/>
      <c r="F46" s="3" t="s">
        <v>22853</v>
      </c>
      <c r="G46" s="3" t="s">
        <v>24736</v>
      </c>
      <c r="H46" s="3" t="s">
        <v>1098</v>
      </c>
      <c r="I46" s="7" t="s">
        <v>20983</v>
      </c>
      <c r="J46" s="3"/>
      <c r="K46" s="3"/>
    </row>
    <row r="47" spans="2:11" ht="15">
      <c r="B47" s="3" t="s">
        <v>1195</v>
      </c>
      <c r="C47" s="3" t="s">
        <v>24737</v>
      </c>
      <c r="D47" s="3" t="s">
        <v>1142</v>
      </c>
      <c r="E47" s="7"/>
      <c r="F47" s="3" t="s">
        <v>24234</v>
      </c>
      <c r="G47" s="3" t="s">
        <v>24235</v>
      </c>
      <c r="H47" s="3" t="s">
        <v>1098</v>
      </c>
      <c r="I47" s="7"/>
      <c r="J47" s="3"/>
      <c r="K47" s="3"/>
    </row>
    <row r="48" spans="2:11" ht="15">
      <c r="B48" s="3" t="s">
        <v>1187</v>
      </c>
      <c r="C48" s="3" t="s">
        <v>24738</v>
      </c>
      <c r="D48" s="3" t="s">
        <v>1038</v>
      </c>
      <c r="E48" s="7"/>
      <c r="F48" s="3" t="s">
        <v>24555</v>
      </c>
      <c r="G48" s="3" t="s">
        <v>24556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24739</v>
      </c>
      <c r="D49" s="3" t="s">
        <v>1038</v>
      </c>
      <c r="E49" s="7"/>
      <c r="F49" s="3" t="s">
        <v>24549</v>
      </c>
      <c r="G49" s="3" t="s">
        <v>24550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24740</v>
      </c>
      <c r="D50" s="3" t="s">
        <v>1142</v>
      </c>
      <c r="E50" s="7"/>
      <c r="F50" s="3" t="s">
        <v>24741</v>
      </c>
      <c r="G50" s="3" t="s">
        <v>24742</v>
      </c>
      <c r="H50" s="3" t="s">
        <v>1098</v>
      </c>
      <c r="I50" s="7"/>
      <c r="J50" s="3"/>
      <c r="K50" s="3"/>
    </row>
    <row r="51" spans="2:11" ht="15">
      <c r="B51" s="3" t="s">
        <v>1424</v>
      </c>
      <c r="C51" s="3" t="s">
        <v>24743</v>
      </c>
      <c r="D51" s="3" t="s">
        <v>1038</v>
      </c>
      <c r="E51" s="7"/>
      <c r="F51" s="3" t="s">
        <v>24744</v>
      </c>
      <c r="G51" s="3" t="s">
        <v>24745</v>
      </c>
      <c r="H51" s="3" t="s">
        <v>1098</v>
      </c>
      <c r="I51" s="7" t="s">
        <v>20968</v>
      </c>
      <c r="J51" s="3"/>
      <c r="K51" s="3"/>
    </row>
    <row r="52" spans="2:11" ht="15">
      <c r="B52" s="3" t="s">
        <v>1428</v>
      </c>
      <c r="C52" s="3" t="s">
        <v>24746</v>
      </c>
      <c r="D52" s="3" t="s">
        <v>1142</v>
      </c>
      <c r="E52" s="7"/>
      <c r="F52" s="3" t="s">
        <v>24747</v>
      </c>
      <c r="G52" s="3" t="s">
        <v>24226</v>
      </c>
      <c r="H52" s="3" t="s">
        <v>1098</v>
      </c>
      <c r="I52" s="7"/>
      <c r="J52" s="3"/>
      <c r="K52" s="3"/>
    </row>
    <row r="53" spans="2:11" ht="15">
      <c r="B53" s="3" t="s">
        <v>1420</v>
      </c>
      <c r="C53" s="3" t="s">
        <v>24748</v>
      </c>
      <c r="D53" s="3" t="s">
        <v>1038</v>
      </c>
      <c r="E53" s="7"/>
      <c r="F53" s="3" t="s">
        <v>21186</v>
      </c>
      <c r="G53" s="3" t="s">
        <v>7634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24749</v>
      </c>
      <c r="D54" s="3" t="s">
        <v>1038</v>
      </c>
      <c r="E54" s="7"/>
      <c r="F54" s="3" t="s">
        <v>21188</v>
      </c>
      <c r="G54" s="3" t="s">
        <v>7645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24750</v>
      </c>
      <c r="D55" s="3" t="s">
        <v>1573</v>
      </c>
      <c r="E55" s="7"/>
      <c r="F55" s="3" t="s">
        <v>1615</v>
      </c>
      <c r="G55" s="3" t="s">
        <v>1768</v>
      </c>
      <c r="H55" s="3" t="s">
        <v>1098</v>
      </c>
      <c r="I55" s="7"/>
      <c r="J55" s="3"/>
      <c r="K55" s="3"/>
    </row>
    <row r="56" spans="2:11" ht="15">
      <c r="B56" s="3" t="s">
        <v>1920</v>
      </c>
      <c r="C56" s="3" t="s">
        <v>24751</v>
      </c>
      <c r="D56" s="3" t="s">
        <v>1038</v>
      </c>
      <c r="E56" s="7"/>
      <c r="F56" s="3" t="s">
        <v>21191</v>
      </c>
      <c r="G56" s="3" t="s">
        <v>21192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24752</v>
      </c>
      <c r="D57" s="3" t="s">
        <v>1038</v>
      </c>
      <c r="E57" s="7"/>
      <c r="F57" s="3" t="s">
        <v>21194</v>
      </c>
      <c r="G57" s="3" t="s">
        <v>21195</v>
      </c>
      <c r="H57" s="3" t="s">
        <v>1098</v>
      </c>
      <c r="I57" s="7" t="s">
        <v>20983</v>
      </c>
      <c r="J57" s="3"/>
      <c r="K57" s="3"/>
    </row>
    <row r="58" spans="2:11" ht="15">
      <c r="B58" s="3" t="s">
        <v>1928</v>
      </c>
      <c r="C58" s="3" t="s">
        <v>24753</v>
      </c>
      <c r="D58" s="3" t="s">
        <v>1038</v>
      </c>
      <c r="E58" s="7"/>
      <c r="F58" s="3" t="s">
        <v>1646</v>
      </c>
      <c r="G58" s="3" t="s">
        <v>21197</v>
      </c>
      <c r="H58" s="3" t="s">
        <v>1098</v>
      </c>
      <c r="I58" s="7" t="s">
        <v>21198</v>
      </c>
      <c r="J58" s="3"/>
      <c r="K58" s="3"/>
    </row>
    <row r="59" spans="2:11" ht="15">
      <c r="B59" s="3" t="s">
        <v>1931</v>
      </c>
      <c r="C59" s="3" t="s">
        <v>24754</v>
      </c>
      <c r="D59" s="3" t="s">
        <v>1038</v>
      </c>
      <c r="E59" s="7"/>
      <c r="F59" s="3" t="s">
        <v>21200</v>
      </c>
      <c r="G59" s="3" t="s">
        <v>21201</v>
      </c>
      <c r="H59" s="3" t="s">
        <v>1098</v>
      </c>
      <c r="I59" s="7" t="s">
        <v>20968</v>
      </c>
      <c r="J59" s="3"/>
      <c r="K59" s="3"/>
    </row>
    <row r="60" spans="2:11" ht="15">
      <c r="B60" s="3" t="s">
        <v>1934</v>
      </c>
      <c r="C60" s="3" t="s">
        <v>24755</v>
      </c>
      <c r="D60" s="3" t="s">
        <v>1038</v>
      </c>
      <c r="E60" s="7"/>
      <c r="F60" s="3" t="s">
        <v>21203</v>
      </c>
      <c r="G60" s="3" t="s">
        <v>21204</v>
      </c>
      <c r="H60" s="3" t="s">
        <v>1098</v>
      </c>
      <c r="I60" s="7" t="s">
        <v>21198</v>
      </c>
      <c r="J60" s="3"/>
      <c r="K60" s="3"/>
    </row>
    <row r="61" spans="2:11" ht="15">
      <c r="B61" s="3" t="s">
        <v>1938</v>
      </c>
      <c r="C61" s="3" t="s">
        <v>24756</v>
      </c>
      <c r="D61" s="3" t="s">
        <v>1573</v>
      </c>
      <c r="E61" s="7"/>
      <c r="F61" s="3" t="s">
        <v>21206</v>
      </c>
      <c r="G61" s="3" t="s">
        <v>21207</v>
      </c>
      <c r="H61" s="3" t="s">
        <v>1098</v>
      </c>
      <c r="I61" s="7"/>
      <c r="J61" s="3"/>
      <c r="K61" s="3"/>
    </row>
    <row r="62" spans="2:11" ht="15">
      <c r="B62" s="3" t="s">
        <v>1942</v>
      </c>
      <c r="C62" s="3" t="s">
        <v>24757</v>
      </c>
      <c r="D62" s="3" t="s">
        <v>1038</v>
      </c>
      <c r="E62" s="7"/>
      <c r="F62" s="3" t="s">
        <v>21209</v>
      </c>
      <c r="G62" s="3" t="s">
        <v>21210</v>
      </c>
      <c r="H62" s="3" t="s">
        <v>1098</v>
      </c>
      <c r="I62" s="7" t="s">
        <v>20968</v>
      </c>
      <c r="J62" s="3"/>
      <c r="K62" s="3"/>
    </row>
    <row r="63" spans="2:11" ht="15">
      <c r="B63" s="3" t="s">
        <v>1495</v>
      </c>
      <c r="C63" s="3" t="s">
        <v>24758</v>
      </c>
      <c r="D63" s="3" t="s">
        <v>1038</v>
      </c>
      <c r="E63" s="7"/>
      <c r="F63" s="3" t="s">
        <v>21212</v>
      </c>
      <c r="G63" s="3" t="s">
        <v>21213</v>
      </c>
      <c r="H63" s="3" t="s">
        <v>1098</v>
      </c>
      <c r="I63" s="7" t="s">
        <v>20983</v>
      </c>
      <c r="J63" s="3"/>
      <c r="K6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209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24759</v>
      </c>
      <c r="D4" s="4" t="s">
        <v>1019</v>
      </c>
      <c r="E4" s="3" t="s">
        <v>856</v>
      </c>
    </row>
    <row r="5" spans="1:11" ht="16">
      <c r="B5" s="4" t="s">
        <v>1020</v>
      </c>
      <c r="C5" s="13" t="s">
        <v>859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857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24760</v>
      </c>
      <c r="D9" s="3" t="s">
        <v>1038</v>
      </c>
      <c r="E9" s="7"/>
      <c r="F9" s="3" t="s">
        <v>24761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24762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24763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24764</v>
      </c>
      <c r="D12" s="3" t="s">
        <v>1038</v>
      </c>
      <c r="E12" s="7"/>
      <c r="F12" s="3" t="s">
        <v>24765</v>
      </c>
      <c r="G12" s="3" t="s">
        <v>24766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24767</v>
      </c>
      <c r="D13" s="3" t="s">
        <v>1038</v>
      </c>
      <c r="E13" s="7"/>
      <c r="F13" s="3" t="s">
        <v>24768</v>
      </c>
      <c r="G13" s="3" t="s">
        <v>24769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24770</v>
      </c>
      <c r="D14" s="3" t="s">
        <v>1038</v>
      </c>
      <c r="E14" s="7"/>
      <c r="F14" s="3" t="s">
        <v>20985</v>
      </c>
      <c r="G14" s="3" t="s">
        <v>20986</v>
      </c>
      <c r="H14" s="3" t="s">
        <v>1098</v>
      </c>
      <c r="I14" s="7" t="s">
        <v>24771</v>
      </c>
      <c r="J14" s="3"/>
      <c r="K14" s="3"/>
    </row>
    <row r="15" spans="1:11" ht="15">
      <c r="B15" s="3" t="s">
        <v>1877</v>
      </c>
      <c r="C15" s="3" t="s">
        <v>24772</v>
      </c>
      <c r="D15" s="3" t="s">
        <v>1038</v>
      </c>
      <c r="E15" s="7"/>
      <c r="F15" s="3" t="s">
        <v>24773</v>
      </c>
      <c r="G15" s="3" t="s">
        <v>24774</v>
      </c>
      <c r="H15" s="3" t="s">
        <v>1098</v>
      </c>
      <c r="I15" s="7" t="s">
        <v>1626</v>
      </c>
      <c r="J15" s="3"/>
      <c r="K15" s="3"/>
    </row>
    <row r="16" spans="1:11" ht="15">
      <c r="B16" s="3" t="s">
        <v>1161</v>
      </c>
      <c r="C16" s="3" t="s">
        <v>24775</v>
      </c>
      <c r="D16" s="3" t="s">
        <v>1038</v>
      </c>
      <c r="E16" s="7"/>
      <c r="F16" s="3" t="s">
        <v>20976</v>
      </c>
      <c r="G16" s="3" t="s">
        <v>17909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24776</v>
      </c>
      <c r="D17" s="3" t="s">
        <v>1142</v>
      </c>
      <c r="E17" s="7"/>
      <c r="F17" s="3" t="s">
        <v>22250</v>
      </c>
      <c r="G17" s="3" t="s">
        <v>24777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24778</v>
      </c>
      <c r="D18" s="3" t="s">
        <v>1142</v>
      </c>
      <c r="E18" s="7"/>
      <c r="F18" s="3" t="s">
        <v>24779</v>
      </c>
      <c r="G18" s="3" t="s">
        <v>24780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24781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24782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24783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24784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24785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24786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24787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24788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24789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24790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24791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210"/>
  <dimension ref="A1:K6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24792</v>
      </c>
      <c r="D4" s="4" t="s">
        <v>1019</v>
      </c>
      <c r="E4" s="3" t="s">
        <v>860</v>
      </c>
    </row>
    <row r="5" spans="1:11" ht="16">
      <c r="B5" s="4" t="s">
        <v>1020</v>
      </c>
      <c r="C5" s="13" t="s">
        <v>863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861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24793</v>
      </c>
      <c r="D9" s="3" t="s">
        <v>1038</v>
      </c>
      <c r="E9" s="7"/>
      <c r="F9" s="3" t="s">
        <v>24794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24795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24796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24797</v>
      </c>
      <c r="D12" s="3" t="s">
        <v>1038</v>
      </c>
      <c r="E12" s="7"/>
      <c r="F12" s="3" t="s">
        <v>24765</v>
      </c>
      <c r="G12" s="3" t="s">
        <v>24766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24798</v>
      </c>
      <c r="D13" s="3" t="s">
        <v>1038</v>
      </c>
      <c r="E13" s="7"/>
      <c r="F13" s="3" t="s">
        <v>24768</v>
      </c>
      <c r="G13" s="3" t="s">
        <v>24769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24799</v>
      </c>
      <c r="D14" s="3" t="s">
        <v>1038</v>
      </c>
      <c r="E14" s="7"/>
      <c r="F14" s="3" t="s">
        <v>24800</v>
      </c>
      <c r="G14" s="3" t="s">
        <v>24801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24802</v>
      </c>
      <c r="D15" s="3" t="s">
        <v>1038</v>
      </c>
      <c r="E15" s="7"/>
      <c r="F15" s="3" t="s">
        <v>20976</v>
      </c>
      <c r="G15" s="3" t="s">
        <v>17909</v>
      </c>
      <c r="H15" s="3" t="s">
        <v>1098</v>
      </c>
      <c r="I15" s="7" t="s">
        <v>16703</v>
      </c>
      <c r="J15" s="3"/>
      <c r="K15" s="3"/>
    </row>
    <row r="16" spans="1:11" ht="15">
      <c r="B16" s="3" t="s">
        <v>1161</v>
      </c>
      <c r="C16" s="3" t="s">
        <v>24803</v>
      </c>
      <c r="D16" s="3" t="s">
        <v>1038</v>
      </c>
      <c r="E16" s="7"/>
      <c r="F16" s="3" t="s">
        <v>20991</v>
      </c>
      <c r="G16" s="3" t="s">
        <v>1498</v>
      </c>
      <c r="H16" s="3" t="s">
        <v>1098</v>
      </c>
      <c r="I16" s="7" t="s">
        <v>1626</v>
      </c>
      <c r="J16" s="3"/>
      <c r="K16" s="3"/>
    </row>
    <row r="17" spans="2:11" ht="15">
      <c r="B17" s="3" t="s">
        <v>1882</v>
      </c>
      <c r="C17" s="3" t="s">
        <v>24804</v>
      </c>
      <c r="D17" s="3" t="s">
        <v>1038</v>
      </c>
      <c r="E17" s="7"/>
      <c r="F17" s="3" t="s">
        <v>24805</v>
      </c>
      <c r="G17" s="3" t="s">
        <v>24806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24807</v>
      </c>
      <c r="D18" s="3" t="s">
        <v>1038</v>
      </c>
      <c r="E18" s="7"/>
      <c r="F18" s="3" t="s">
        <v>24773</v>
      </c>
      <c r="G18" s="3" t="s">
        <v>24808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24809</v>
      </c>
      <c r="D19" s="3" t="s">
        <v>1038</v>
      </c>
      <c r="E19" s="7"/>
      <c r="F19" s="3" t="s">
        <v>1632</v>
      </c>
      <c r="G19" s="3" t="s">
        <v>1633</v>
      </c>
      <c r="H19" s="3" t="s">
        <v>1098</v>
      </c>
      <c r="I19" s="7" t="s">
        <v>21003</v>
      </c>
      <c r="J19" s="3"/>
      <c r="K19" s="3"/>
    </row>
    <row r="20" spans="2:11" ht="15">
      <c r="B20" s="3" t="s">
        <v>1890</v>
      </c>
      <c r="C20" s="3" t="s">
        <v>24810</v>
      </c>
      <c r="D20" s="3" t="s">
        <v>1038</v>
      </c>
      <c r="E20" s="7"/>
      <c r="F20" s="3" t="s">
        <v>1637</v>
      </c>
      <c r="G20" s="3" t="s">
        <v>20980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24811</v>
      </c>
      <c r="D21" s="3" t="s">
        <v>1038</v>
      </c>
      <c r="E21" s="7"/>
      <c r="F21" s="3" t="s">
        <v>24812</v>
      </c>
      <c r="G21" s="3" t="s">
        <v>12264</v>
      </c>
      <c r="H21" s="3" t="s">
        <v>1098</v>
      </c>
      <c r="I21" s="7" t="s">
        <v>16703</v>
      </c>
      <c r="J21" s="3"/>
      <c r="K21" s="3"/>
    </row>
    <row r="22" spans="2:11" ht="15">
      <c r="B22" s="3" t="s">
        <v>1895</v>
      </c>
      <c r="C22" s="3" t="s">
        <v>24813</v>
      </c>
      <c r="D22" s="3" t="s">
        <v>1038</v>
      </c>
      <c r="E22" s="7"/>
      <c r="F22" s="3" t="s">
        <v>24814</v>
      </c>
      <c r="G22" s="3" t="s">
        <v>24815</v>
      </c>
      <c r="H22" s="3" t="s">
        <v>1098</v>
      </c>
      <c r="I22" s="7" t="s">
        <v>21003</v>
      </c>
      <c r="J22" s="3"/>
      <c r="K22" s="3"/>
    </row>
    <row r="23" spans="2:11" ht="15">
      <c r="B23" s="3" t="s">
        <v>1588</v>
      </c>
      <c r="C23" s="3" t="s">
        <v>24816</v>
      </c>
      <c r="D23" s="3" t="s">
        <v>1038</v>
      </c>
      <c r="E23" s="7"/>
      <c r="F23" s="3" t="s">
        <v>24817</v>
      </c>
      <c r="G23" s="3" t="s">
        <v>24818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24819</v>
      </c>
      <c r="D24" s="3" t="s">
        <v>1038</v>
      </c>
      <c r="E24" s="7"/>
      <c r="F24" s="3" t="s">
        <v>24820</v>
      </c>
      <c r="G24" s="3" t="s">
        <v>24821</v>
      </c>
      <c r="H24" s="3" t="s">
        <v>1098</v>
      </c>
      <c r="I24" s="7" t="s">
        <v>1207</v>
      </c>
      <c r="J24" s="3"/>
      <c r="K24" s="3"/>
    </row>
    <row r="25" spans="2:11" ht="15">
      <c r="B25" s="3" t="s">
        <v>1902</v>
      </c>
      <c r="C25" s="3" t="s">
        <v>24822</v>
      </c>
      <c r="D25" s="3" t="s">
        <v>1038</v>
      </c>
      <c r="E25" s="7"/>
      <c r="F25" s="3" t="s">
        <v>1208</v>
      </c>
      <c r="G25" s="3" t="s">
        <v>6070</v>
      </c>
      <c r="H25" s="3" t="s">
        <v>1098</v>
      </c>
      <c r="I25" s="7" t="s">
        <v>7150</v>
      </c>
      <c r="J25" s="3"/>
      <c r="K25" s="3"/>
    </row>
    <row r="26" spans="2:11" ht="15">
      <c r="B26" s="3" t="s">
        <v>1146</v>
      </c>
      <c r="C26" s="3" t="s">
        <v>24823</v>
      </c>
      <c r="D26" s="3" t="s">
        <v>1038</v>
      </c>
      <c r="E26" s="7"/>
      <c r="F26" s="3" t="s">
        <v>1212</v>
      </c>
      <c r="G26" s="3" t="s">
        <v>21033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24824</v>
      </c>
      <c r="D27" s="3" t="s">
        <v>1038</v>
      </c>
      <c r="E27" s="7"/>
      <c r="F27" s="3" t="s">
        <v>24825</v>
      </c>
      <c r="G27" s="3" t="s">
        <v>24826</v>
      </c>
      <c r="H27" s="3" t="s">
        <v>1098</v>
      </c>
      <c r="I27" s="7" t="s">
        <v>1207</v>
      </c>
      <c r="J27" s="3"/>
      <c r="K27" s="3"/>
    </row>
    <row r="28" spans="2:11" ht="15">
      <c r="B28" s="3" t="s">
        <v>1909</v>
      </c>
      <c r="C28" s="3" t="s">
        <v>24827</v>
      </c>
      <c r="D28" s="3" t="s">
        <v>1142</v>
      </c>
      <c r="E28" s="7"/>
      <c r="F28" s="3" t="s">
        <v>21026</v>
      </c>
      <c r="G28" s="3" t="s">
        <v>1168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24828</v>
      </c>
      <c r="D29" s="3" t="s">
        <v>1038</v>
      </c>
      <c r="E29" s="7"/>
      <c r="F29" s="3" t="s">
        <v>24829</v>
      </c>
      <c r="G29" s="3" t="s">
        <v>24830</v>
      </c>
      <c r="H29" s="3" t="s">
        <v>1098</v>
      </c>
      <c r="I29" s="7" t="s">
        <v>24771</v>
      </c>
      <c r="J29" s="3"/>
      <c r="K29" s="3"/>
    </row>
    <row r="30" spans="2:11" ht="15">
      <c r="B30" s="3" t="s">
        <v>1912</v>
      </c>
      <c r="C30" s="3" t="s">
        <v>24831</v>
      </c>
      <c r="D30" s="3" t="s">
        <v>1038</v>
      </c>
      <c r="E30" s="7"/>
      <c r="F30" s="3" t="s">
        <v>24832</v>
      </c>
      <c r="G30" s="3" t="s">
        <v>24833</v>
      </c>
      <c r="H30" s="3" t="s">
        <v>1098</v>
      </c>
      <c r="I30" s="7" t="s">
        <v>24834</v>
      </c>
      <c r="J30" s="3"/>
      <c r="K30" s="3"/>
    </row>
    <row r="31" spans="2:11" ht="15">
      <c r="B31" s="3" t="s">
        <v>1140</v>
      </c>
      <c r="C31" s="3" t="s">
        <v>24835</v>
      </c>
      <c r="D31" s="3" t="s">
        <v>1038</v>
      </c>
      <c r="E31" s="7"/>
      <c r="F31" s="3" t="s">
        <v>24836</v>
      </c>
      <c r="G31" s="3" t="s">
        <v>24837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24838</v>
      </c>
      <c r="D32" s="3" t="s">
        <v>1038</v>
      </c>
      <c r="E32" s="7"/>
      <c r="F32" s="3" t="s">
        <v>6210</v>
      </c>
      <c r="G32" s="3" t="s">
        <v>24839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24840</v>
      </c>
      <c r="D33" s="3" t="s">
        <v>1038</v>
      </c>
      <c r="E33" s="7"/>
      <c r="F33" s="3" t="s">
        <v>24841</v>
      </c>
      <c r="G33" s="3" t="s">
        <v>24842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24843</v>
      </c>
      <c r="D34" s="3" t="s">
        <v>1038</v>
      </c>
      <c r="E34" s="7"/>
      <c r="F34" s="3" t="s">
        <v>24844</v>
      </c>
      <c r="G34" s="3" t="s">
        <v>1591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24845</v>
      </c>
      <c r="D35" s="3" t="s">
        <v>1038</v>
      </c>
      <c r="E35" s="7"/>
      <c r="F35" s="3" t="s">
        <v>24846</v>
      </c>
      <c r="G35" s="3" t="s">
        <v>24847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24848</v>
      </c>
      <c r="D36" s="3" t="s">
        <v>1038</v>
      </c>
      <c r="E36" s="7"/>
      <c r="F36" s="3" t="s">
        <v>24849</v>
      </c>
      <c r="G36" s="3" t="s">
        <v>24850</v>
      </c>
      <c r="H36" s="3" t="s">
        <v>1098</v>
      </c>
      <c r="I36" s="7" t="s">
        <v>1207</v>
      </c>
      <c r="J36" s="3"/>
      <c r="K36" s="3"/>
    </row>
    <row r="37" spans="2:11" ht="15">
      <c r="B37" s="3" t="s">
        <v>1392</v>
      </c>
      <c r="C37" s="3" t="s">
        <v>24851</v>
      </c>
      <c r="D37" s="3" t="s">
        <v>1038</v>
      </c>
      <c r="E37" s="7"/>
      <c r="F37" s="3" t="s">
        <v>24852</v>
      </c>
      <c r="G37" s="3" t="s">
        <v>24853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24854</v>
      </c>
      <c r="D38" s="3" t="s">
        <v>1038</v>
      </c>
      <c r="E38" s="7"/>
      <c r="F38" s="3" t="s">
        <v>24855</v>
      </c>
      <c r="G38" s="3" t="s">
        <v>24856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24857</v>
      </c>
      <c r="D39" s="3" t="s">
        <v>1038</v>
      </c>
      <c r="E39" s="7"/>
      <c r="F39" s="3" t="s">
        <v>22213</v>
      </c>
      <c r="G39" s="3" t="s">
        <v>9638</v>
      </c>
      <c r="H39" s="3" t="s">
        <v>1098</v>
      </c>
      <c r="I39" s="7" t="s">
        <v>21139</v>
      </c>
      <c r="J39" s="3"/>
      <c r="K39" s="3"/>
    </row>
    <row r="40" spans="2:11" ht="15">
      <c r="B40" s="3" t="s">
        <v>1384</v>
      </c>
      <c r="C40" s="3" t="s">
        <v>24858</v>
      </c>
      <c r="D40" s="3" t="s">
        <v>1038</v>
      </c>
      <c r="E40" s="7"/>
      <c r="F40" s="3" t="s">
        <v>21056</v>
      </c>
      <c r="G40" s="3" t="s">
        <v>21057</v>
      </c>
      <c r="H40" s="3" t="s">
        <v>1098</v>
      </c>
      <c r="I40" s="7" t="s">
        <v>7150</v>
      </c>
      <c r="J40" s="3"/>
      <c r="K40" s="3"/>
    </row>
    <row r="41" spans="2:11" ht="15">
      <c r="B41" s="3" t="s">
        <v>1448</v>
      </c>
      <c r="C41" s="3" t="s">
        <v>24859</v>
      </c>
      <c r="D41" s="3" t="s">
        <v>1038</v>
      </c>
      <c r="E41" s="7"/>
      <c r="F41" s="3" t="s">
        <v>21060</v>
      </c>
      <c r="G41" s="3" t="s">
        <v>21061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24860</v>
      </c>
      <c r="D42" s="3" t="s">
        <v>1038</v>
      </c>
      <c r="E42" s="7"/>
      <c r="F42" s="3" t="s">
        <v>21041</v>
      </c>
      <c r="G42" s="3" t="s">
        <v>21042</v>
      </c>
      <c r="H42" s="3" t="s">
        <v>1098</v>
      </c>
      <c r="I42" s="7" t="s">
        <v>7150</v>
      </c>
      <c r="J42" s="3"/>
      <c r="K42" s="3"/>
    </row>
    <row r="43" spans="2:11" ht="15">
      <c r="B43" s="3" t="s">
        <v>1215</v>
      </c>
      <c r="C43" s="3" t="s">
        <v>24861</v>
      </c>
      <c r="D43" s="3" t="s">
        <v>1038</v>
      </c>
      <c r="E43" s="7"/>
      <c r="F43" s="3" t="s">
        <v>21046</v>
      </c>
      <c r="G43" s="3" t="s">
        <v>21047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24862</v>
      </c>
      <c r="D44" s="3" t="s">
        <v>1038</v>
      </c>
      <c r="E44" s="7"/>
      <c r="F44" s="3" t="s">
        <v>24863</v>
      </c>
      <c r="G44" s="3" t="s">
        <v>24864</v>
      </c>
      <c r="H44" s="3" t="s">
        <v>1098</v>
      </c>
      <c r="I44" s="7" t="s">
        <v>7150</v>
      </c>
      <c r="J44" s="3"/>
      <c r="K44" s="3"/>
    </row>
    <row r="45" spans="2:11" ht="15">
      <c r="B45" s="3" t="s">
        <v>1227</v>
      </c>
      <c r="C45" s="3" t="s">
        <v>24865</v>
      </c>
      <c r="D45" s="3" t="s">
        <v>1038</v>
      </c>
      <c r="E45" s="7"/>
      <c r="F45" s="3" t="s">
        <v>24866</v>
      </c>
      <c r="G45" s="3" t="s">
        <v>24867</v>
      </c>
      <c r="H45" s="3" t="s">
        <v>1098</v>
      </c>
      <c r="I45" s="7" t="s">
        <v>20974</v>
      </c>
      <c r="J45" s="3"/>
      <c r="K45" s="3"/>
    </row>
    <row r="46" spans="2:11" ht="15">
      <c r="B46" s="3" t="s">
        <v>1191</v>
      </c>
      <c r="C46" s="3" t="s">
        <v>24868</v>
      </c>
      <c r="D46" s="3" t="s">
        <v>1142</v>
      </c>
      <c r="E46" s="7"/>
      <c r="F46" s="3" t="s">
        <v>24869</v>
      </c>
      <c r="G46" s="3" t="s">
        <v>24870</v>
      </c>
      <c r="H46" s="3" t="s">
        <v>1098</v>
      </c>
      <c r="I46" s="7"/>
      <c r="J46" s="3"/>
      <c r="K46" s="3"/>
    </row>
    <row r="47" spans="2:11" ht="15">
      <c r="B47" s="3" t="s">
        <v>1195</v>
      </c>
      <c r="C47" s="3" t="s">
        <v>24871</v>
      </c>
      <c r="D47" s="3" t="s">
        <v>1038</v>
      </c>
      <c r="E47" s="7"/>
      <c r="F47" s="3" t="s">
        <v>21018</v>
      </c>
      <c r="G47" s="3" t="s">
        <v>1322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24872</v>
      </c>
      <c r="D48" s="3" t="s">
        <v>1038</v>
      </c>
      <c r="E48" s="7"/>
      <c r="F48" s="3" t="s">
        <v>24873</v>
      </c>
      <c r="G48" s="3" t="s">
        <v>24874</v>
      </c>
      <c r="H48" s="3" t="s">
        <v>1098</v>
      </c>
      <c r="I48" s="7" t="s">
        <v>21003</v>
      </c>
      <c r="J48" s="3"/>
      <c r="K48" s="3"/>
    </row>
    <row r="49" spans="2:11" ht="15">
      <c r="B49" s="3" t="s">
        <v>1416</v>
      </c>
      <c r="C49" s="3" t="s">
        <v>24875</v>
      </c>
      <c r="D49" s="3" t="s">
        <v>1038</v>
      </c>
      <c r="E49" s="7"/>
      <c r="F49" s="3" t="s">
        <v>24876</v>
      </c>
      <c r="G49" s="3" t="s">
        <v>24877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24878</v>
      </c>
      <c r="D50" s="3" t="s">
        <v>1038</v>
      </c>
      <c r="E50" s="7"/>
      <c r="F50" s="3" t="s">
        <v>21186</v>
      </c>
      <c r="G50" s="3" t="s">
        <v>7634</v>
      </c>
      <c r="H50" s="3" t="s">
        <v>1098</v>
      </c>
      <c r="I50" s="7" t="s">
        <v>20968</v>
      </c>
      <c r="J50" s="3"/>
      <c r="K50" s="3"/>
    </row>
    <row r="51" spans="2:11" ht="15">
      <c r="B51" s="3" t="s">
        <v>1424</v>
      </c>
      <c r="C51" s="3" t="s">
        <v>24879</v>
      </c>
      <c r="D51" s="3" t="s">
        <v>1038</v>
      </c>
      <c r="E51" s="7"/>
      <c r="F51" s="3" t="s">
        <v>21188</v>
      </c>
      <c r="G51" s="3" t="s">
        <v>7645</v>
      </c>
      <c r="H51" s="3" t="s">
        <v>1098</v>
      </c>
      <c r="I51" s="7" t="s">
        <v>20983</v>
      </c>
      <c r="J51" s="3"/>
      <c r="K51" s="3"/>
    </row>
    <row r="52" spans="2:11" ht="15">
      <c r="B52" s="3" t="s">
        <v>1428</v>
      </c>
      <c r="C52" s="3" t="s">
        <v>24880</v>
      </c>
      <c r="D52" s="3" t="s">
        <v>1573</v>
      </c>
      <c r="E52" s="7"/>
      <c r="F52" s="3" t="s">
        <v>1615</v>
      </c>
      <c r="G52" s="3" t="s">
        <v>1768</v>
      </c>
      <c r="H52" s="3" t="s">
        <v>1098</v>
      </c>
      <c r="I52" s="7"/>
      <c r="J52" s="3"/>
      <c r="K52" s="3"/>
    </row>
    <row r="53" spans="2:11" ht="15">
      <c r="B53" s="3" t="s">
        <v>1420</v>
      </c>
      <c r="C53" s="3" t="s">
        <v>24881</v>
      </c>
      <c r="D53" s="3" t="s">
        <v>1038</v>
      </c>
      <c r="E53" s="7"/>
      <c r="F53" s="3" t="s">
        <v>21191</v>
      </c>
      <c r="G53" s="3" t="s">
        <v>21192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24882</v>
      </c>
      <c r="D54" s="3" t="s">
        <v>1038</v>
      </c>
      <c r="E54" s="7"/>
      <c r="F54" s="3" t="s">
        <v>21194</v>
      </c>
      <c r="G54" s="3" t="s">
        <v>21195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24883</v>
      </c>
      <c r="D55" s="3" t="s">
        <v>1038</v>
      </c>
      <c r="E55" s="7"/>
      <c r="F55" s="3" t="s">
        <v>1646</v>
      </c>
      <c r="G55" s="3" t="s">
        <v>21197</v>
      </c>
      <c r="H55" s="3" t="s">
        <v>1098</v>
      </c>
      <c r="I55" s="7" t="s">
        <v>21198</v>
      </c>
      <c r="J55" s="3"/>
      <c r="K55" s="3"/>
    </row>
    <row r="56" spans="2:11" ht="15">
      <c r="B56" s="3" t="s">
        <v>1920</v>
      </c>
      <c r="C56" s="3" t="s">
        <v>24884</v>
      </c>
      <c r="D56" s="3" t="s">
        <v>1038</v>
      </c>
      <c r="E56" s="7"/>
      <c r="F56" s="3" t="s">
        <v>21200</v>
      </c>
      <c r="G56" s="3" t="s">
        <v>21201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24885</v>
      </c>
      <c r="D57" s="3" t="s">
        <v>1038</v>
      </c>
      <c r="E57" s="7"/>
      <c r="F57" s="3" t="s">
        <v>21203</v>
      </c>
      <c r="G57" s="3" t="s">
        <v>21204</v>
      </c>
      <c r="H57" s="3" t="s">
        <v>1098</v>
      </c>
      <c r="I57" s="7" t="s">
        <v>21198</v>
      </c>
      <c r="J57" s="3"/>
      <c r="K57" s="3"/>
    </row>
    <row r="58" spans="2:11" ht="15">
      <c r="B58" s="3" t="s">
        <v>1928</v>
      </c>
      <c r="C58" s="3" t="s">
        <v>24886</v>
      </c>
      <c r="D58" s="3" t="s">
        <v>1573</v>
      </c>
      <c r="E58" s="7"/>
      <c r="F58" s="3" t="s">
        <v>21206</v>
      </c>
      <c r="G58" s="3" t="s">
        <v>21207</v>
      </c>
      <c r="H58" s="3" t="s">
        <v>1098</v>
      </c>
      <c r="I58" s="7"/>
      <c r="J58" s="3"/>
      <c r="K58" s="3"/>
    </row>
    <row r="59" spans="2:11" ht="15">
      <c r="B59" s="3" t="s">
        <v>1931</v>
      </c>
      <c r="C59" s="3" t="s">
        <v>24887</v>
      </c>
      <c r="D59" s="3" t="s">
        <v>1038</v>
      </c>
      <c r="E59" s="7"/>
      <c r="F59" s="3" t="s">
        <v>21209</v>
      </c>
      <c r="G59" s="3" t="s">
        <v>21210</v>
      </c>
      <c r="H59" s="3" t="s">
        <v>1098</v>
      </c>
      <c r="I59" s="7" t="s">
        <v>20968</v>
      </c>
      <c r="J59" s="3"/>
      <c r="K59" s="3"/>
    </row>
    <row r="60" spans="2:11" ht="15">
      <c r="B60" s="3" t="s">
        <v>1934</v>
      </c>
      <c r="C60" s="3" t="s">
        <v>24888</v>
      </c>
      <c r="D60" s="3" t="s">
        <v>1038</v>
      </c>
      <c r="E60" s="7"/>
      <c r="F60" s="3" t="s">
        <v>21212</v>
      </c>
      <c r="G60" s="3" t="s">
        <v>21213</v>
      </c>
      <c r="H60" s="3" t="s">
        <v>1098</v>
      </c>
      <c r="I60" s="7" t="s">
        <v>20983</v>
      </c>
      <c r="J60" s="3"/>
      <c r="K6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211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24889</v>
      </c>
      <c r="D4" s="4" t="s">
        <v>1019</v>
      </c>
      <c r="E4" s="3" t="s">
        <v>864</v>
      </c>
    </row>
    <row r="5" spans="1:11" ht="16">
      <c r="B5" s="4" t="s">
        <v>1020</v>
      </c>
      <c r="C5" s="13" t="s">
        <v>867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865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24890</v>
      </c>
      <c r="D9" s="3" t="s">
        <v>1038</v>
      </c>
      <c r="E9" s="7"/>
      <c r="F9" s="3" t="s">
        <v>24891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24892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24893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24894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24895</v>
      </c>
      <c r="D13" s="3" t="s">
        <v>1038</v>
      </c>
      <c r="E13" s="7"/>
      <c r="F13" s="3" t="s">
        <v>24896</v>
      </c>
      <c r="G13" s="3" t="s">
        <v>24897</v>
      </c>
      <c r="H13" s="3" t="s">
        <v>1098</v>
      </c>
      <c r="I13" s="7" t="s">
        <v>7150</v>
      </c>
      <c r="J13" s="3"/>
      <c r="K13" s="3"/>
    </row>
    <row r="14" spans="1:11" ht="15">
      <c r="B14" s="3" t="s">
        <v>1165</v>
      </c>
      <c r="C14" s="3" t="s">
        <v>24898</v>
      </c>
      <c r="D14" s="3" t="s">
        <v>1038</v>
      </c>
      <c r="E14" s="7"/>
      <c r="F14" s="3" t="s">
        <v>24899</v>
      </c>
      <c r="G14" s="3" t="s">
        <v>24900</v>
      </c>
      <c r="H14" s="3" t="s">
        <v>1098</v>
      </c>
      <c r="I14" s="7" t="s">
        <v>7150</v>
      </c>
      <c r="J14" s="3"/>
      <c r="K14" s="3"/>
    </row>
    <row r="15" spans="1:11" ht="15">
      <c r="B15" s="3" t="s">
        <v>1877</v>
      </c>
      <c r="C15" s="3" t="s">
        <v>24901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24902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24903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24904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24905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24906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24907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24908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24909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24910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24911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212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24912</v>
      </c>
      <c r="D4" s="4" t="s">
        <v>1019</v>
      </c>
      <c r="E4" s="3" t="s">
        <v>868</v>
      </c>
    </row>
    <row r="5" spans="1:11" ht="16">
      <c r="B5" s="4" t="s">
        <v>1020</v>
      </c>
      <c r="C5" s="13" t="s">
        <v>871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869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24913</v>
      </c>
      <c r="D9" s="3" t="s">
        <v>1038</v>
      </c>
      <c r="E9" s="7"/>
      <c r="F9" s="3" t="s">
        <v>24914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24915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24916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24917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24918</v>
      </c>
      <c r="D13" s="3" t="s">
        <v>1038</v>
      </c>
      <c r="E13" s="7"/>
      <c r="F13" s="3" t="s">
        <v>21158</v>
      </c>
      <c r="G13" s="3" t="s">
        <v>24919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24920</v>
      </c>
      <c r="D14" s="3" t="s">
        <v>1038</v>
      </c>
      <c r="E14" s="7"/>
      <c r="F14" s="3" t="s">
        <v>21167</v>
      </c>
      <c r="G14" s="3" t="s">
        <v>24921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24922</v>
      </c>
      <c r="D15" s="3" t="s">
        <v>1038</v>
      </c>
      <c r="E15" s="7"/>
      <c r="F15" s="3" t="s">
        <v>24896</v>
      </c>
      <c r="G15" s="3" t="s">
        <v>24897</v>
      </c>
      <c r="H15" s="3" t="s">
        <v>1098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24923</v>
      </c>
      <c r="D16" s="3" t="s">
        <v>1038</v>
      </c>
      <c r="E16" s="7"/>
      <c r="F16" s="3" t="s">
        <v>24924</v>
      </c>
      <c r="G16" s="3" t="s">
        <v>24925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24926</v>
      </c>
      <c r="D17" s="3" t="s">
        <v>1038</v>
      </c>
      <c r="E17" s="7"/>
      <c r="F17" s="3" t="s">
        <v>24927</v>
      </c>
      <c r="G17" s="3" t="s">
        <v>24928</v>
      </c>
      <c r="H17" s="3" t="s">
        <v>1098</v>
      </c>
      <c r="I17" s="7" t="s">
        <v>2079</v>
      </c>
      <c r="J17" s="3"/>
      <c r="K17" s="3"/>
    </row>
    <row r="18" spans="2:11" ht="15">
      <c r="B18" s="3" t="s">
        <v>1582</v>
      </c>
      <c r="C18" s="3" t="s">
        <v>24929</v>
      </c>
      <c r="D18" s="3" t="s">
        <v>1038</v>
      </c>
      <c r="E18" s="7"/>
      <c r="F18" s="3" t="s">
        <v>24930</v>
      </c>
      <c r="G18" s="3" t="s">
        <v>24931</v>
      </c>
      <c r="H18" s="3" t="s">
        <v>1098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24932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24933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24934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24935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24936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24937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24938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24939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24940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24941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24942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13"/>
  <dimension ref="A1:K9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24943</v>
      </c>
      <c r="D4" s="4" t="s">
        <v>1019</v>
      </c>
      <c r="E4" s="3" t="s">
        <v>872</v>
      </c>
    </row>
    <row r="5" spans="1:11" ht="16">
      <c r="B5" s="4" t="s">
        <v>1020</v>
      </c>
      <c r="C5" s="13" t="s">
        <v>875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873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24944</v>
      </c>
      <c r="D9" s="3" t="s">
        <v>1038</v>
      </c>
      <c r="E9" s="7"/>
      <c r="F9" s="3" t="s">
        <v>24945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24946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24947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24948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24949</v>
      </c>
      <c r="D13" s="3" t="s">
        <v>1038</v>
      </c>
      <c r="E13" s="7"/>
      <c r="F13" s="3" t="s">
        <v>24896</v>
      </c>
      <c r="G13" s="3" t="s">
        <v>24897</v>
      </c>
      <c r="H13" s="3" t="s">
        <v>1098</v>
      </c>
      <c r="I13" s="7" t="s">
        <v>21003</v>
      </c>
      <c r="J13" s="3"/>
      <c r="K13" s="3"/>
    </row>
    <row r="14" spans="1:11" ht="15">
      <c r="B14" s="3" t="s">
        <v>1165</v>
      </c>
      <c r="C14" s="3" t="s">
        <v>24950</v>
      </c>
      <c r="D14" s="3" t="s">
        <v>1142</v>
      </c>
      <c r="E14" s="7"/>
      <c r="F14" s="3" t="s">
        <v>24951</v>
      </c>
      <c r="G14" s="3" t="s">
        <v>24952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24953</v>
      </c>
      <c r="D15" s="3" t="s">
        <v>1038</v>
      </c>
      <c r="E15" s="7"/>
      <c r="F15" s="3" t="s">
        <v>24954</v>
      </c>
      <c r="G15" s="3" t="s">
        <v>24955</v>
      </c>
      <c r="H15" s="3" t="s">
        <v>1098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24956</v>
      </c>
      <c r="D16" s="3" t="s">
        <v>1038</v>
      </c>
      <c r="E16" s="7"/>
      <c r="F16" s="3" t="s">
        <v>23652</v>
      </c>
      <c r="G16" s="3" t="s">
        <v>23653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24957</v>
      </c>
      <c r="D17" s="3" t="s">
        <v>1038</v>
      </c>
      <c r="E17" s="7"/>
      <c r="F17" s="3" t="s">
        <v>24958</v>
      </c>
      <c r="G17" s="3" t="s">
        <v>24959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24960</v>
      </c>
      <c r="D18" s="3" t="s">
        <v>1038</v>
      </c>
      <c r="E18" s="7"/>
      <c r="F18" s="3" t="s">
        <v>21929</v>
      </c>
      <c r="G18" s="3" t="s">
        <v>17189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24961</v>
      </c>
      <c r="D19" s="3" t="s">
        <v>1038</v>
      </c>
      <c r="E19" s="7"/>
      <c r="F19" s="3" t="s">
        <v>21931</v>
      </c>
      <c r="G19" s="3" t="s">
        <v>17192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24962</v>
      </c>
      <c r="D20" s="3" t="s">
        <v>1038</v>
      </c>
      <c r="E20" s="7"/>
      <c r="F20" s="3" t="s">
        <v>24963</v>
      </c>
      <c r="G20" s="3" t="s">
        <v>24964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24965</v>
      </c>
      <c r="D21" s="3" t="s">
        <v>1038</v>
      </c>
      <c r="E21" s="7"/>
      <c r="F21" s="3" t="s">
        <v>24966</v>
      </c>
      <c r="G21" s="3" t="s">
        <v>24967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24968</v>
      </c>
      <c r="D22" s="3" t="s">
        <v>1038</v>
      </c>
      <c r="E22" s="7"/>
      <c r="F22" s="3" t="s">
        <v>24969</v>
      </c>
      <c r="G22" s="3" t="s">
        <v>24970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24971</v>
      </c>
      <c r="D23" s="3" t="s">
        <v>1038</v>
      </c>
      <c r="E23" s="7"/>
      <c r="F23" s="3" t="s">
        <v>24972</v>
      </c>
      <c r="G23" s="3" t="s">
        <v>24973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24974</v>
      </c>
      <c r="D24" s="3" t="s">
        <v>1038</v>
      </c>
      <c r="E24" s="7"/>
      <c r="F24" s="3" t="s">
        <v>24975</v>
      </c>
      <c r="G24" s="3" t="s">
        <v>24976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24977</v>
      </c>
      <c r="D25" s="3" t="s">
        <v>1038</v>
      </c>
      <c r="E25" s="7"/>
      <c r="F25" s="3" t="s">
        <v>24978</v>
      </c>
      <c r="G25" s="3" t="s">
        <v>24979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24980</v>
      </c>
      <c r="D26" s="3" t="s">
        <v>1038</v>
      </c>
      <c r="E26" s="7"/>
      <c r="F26" s="3" t="s">
        <v>24981</v>
      </c>
      <c r="G26" s="3" t="s">
        <v>24982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24983</v>
      </c>
      <c r="D27" s="3" t="s">
        <v>1038</v>
      </c>
      <c r="E27" s="7"/>
      <c r="F27" s="3" t="s">
        <v>24984</v>
      </c>
      <c r="G27" s="3" t="s">
        <v>24985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24986</v>
      </c>
      <c r="D28" s="3" t="s">
        <v>1038</v>
      </c>
      <c r="E28" s="7"/>
      <c r="F28" s="3" t="s">
        <v>22883</v>
      </c>
      <c r="G28" s="3" t="s">
        <v>22884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24987</v>
      </c>
      <c r="D29" s="3" t="s">
        <v>1038</v>
      </c>
      <c r="E29" s="7"/>
      <c r="F29" s="3" t="s">
        <v>24988</v>
      </c>
      <c r="G29" s="3" t="s">
        <v>24989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24990</v>
      </c>
      <c r="D30" s="3" t="s">
        <v>1038</v>
      </c>
      <c r="E30" s="7"/>
      <c r="F30" s="3" t="s">
        <v>24991</v>
      </c>
      <c r="G30" s="3" t="s">
        <v>24992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24993</v>
      </c>
      <c r="D31" s="3" t="s">
        <v>1038</v>
      </c>
      <c r="E31" s="7"/>
      <c r="F31" s="3" t="s">
        <v>24994</v>
      </c>
      <c r="G31" s="3" t="s">
        <v>24995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24996</v>
      </c>
      <c r="D32" s="3" t="s">
        <v>1038</v>
      </c>
      <c r="E32" s="7"/>
      <c r="F32" s="3" t="s">
        <v>24997</v>
      </c>
      <c r="G32" s="3" t="s">
        <v>24998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24999</v>
      </c>
      <c r="D33" s="3" t="s">
        <v>1038</v>
      </c>
      <c r="E33" s="7"/>
      <c r="F33" s="3" t="s">
        <v>25000</v>
      </c>
      <c r="G33" s="3" t="s">
        <v>25001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25002</v>
      </c>
      <c r="D34" s="3" t="s">
        <v>1038</v>
      </c>
      <c r="E34" s="7"/>
      <c r="F34" s="3" t="s">
        <v>25003</v>
      </c>
      <c r="G34" s="3" t="s">
        <v>25004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25005</v>
      </c>
      <c r="D35" s="3" t="s">
        <v>1038</v>
      </c>
      <c r="E35" s="7"/>
      <c r="F35" s="3" t="s">
        <v>25006</v>
      </c>
      <c r="G35" s="3" t="s">
        <v>25007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25008</v>
      </c>
      <c r="D36" s="3" t="s">
        <v>1038</v>
      </c>
      <c r="E36" s="7"/>
      <c r="F36" s="3" t="s">
        <v>25009</v>
      </c>
      <c r="G36" s="3" t="s">
        <v>25010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25011</v>
      </c>
      <c r="D37" s="3" t="s">
        <v>1038</v>
      </c>
      <c r="E37" s="7"/>
      <c r="F37" s="3" t="s">
        <v>25012</v>
      </c>
      <c r="G37" s="3" t="s">
        <v>25013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25014</v>
      </c>
      <c r="D38" s="3" t="s">
        <v>1038</v>
      </c>
      <c r="E38" s="7"/>
      <c r="F38" s="3" t="s">
        <v>25015</v>
      </c>
      <c r="G38" s="3" t="s">
        <v>25016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25017</v>
      </c>
      <c r="D39" s="3" t="s">
        <v>1038</v>
      </c>
      <c r="E39" s="7"/>
      <c r="F39" s="3" t="s">
        <v>25018</v>
      </c>
      <c r="G39" s="3" t="s">
        <v>25019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25020</v>
      </c>
      <c r="D40" s="3" t="s">
        <v>1038</v>
      </c>
      <c r="E40" s="7"/>
      <c r="F40" s="3" t="s">
        <v>25021</v>
      </c>
      <c r="G40" s="3" t="s">
        <v>25022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25023</v>
      </c>
      <c r="D41" s="3" t="s">
        <v>1038</v>
      </c>
      <c r="E41" s="7"/>
      <c r="F41" s="3" t="s">
        <v>25024</v>
      </c>
      <c r="G41" s="3" t="s">
        <v>25025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25026</v>
      </c>
      <c r="D42" s="3" t="s">
        <v>1142</v>
      </c>
      <c r="E42" s="7"/>
      <c r="F42" s="3" t="s">
        <v>25027</v>
      </c>
      <c r="G42" s="3" t="s">
        <v>25028</v>
      </c>
      <c r="H42" s="3" t="s">
        <v>1098</v>
      </c>
      <c r="I42" s="7"/>
      <c r="J42" s="3"/>
      <c r="K42" s="3"/>
    </row>
    <row r="43" spans="2:11" ht="15">
      <c r="B43" s="3" t="s">
        <v>1215</v>
      </c>
      <c r="C43" s="3" t="s">
        <v>25029</v>
      </c>
      <c r="D43" s="3" t="s">
        <v>1038</v>
      </c>
      <c r="E43" s="7"/>
      <c r="F43" s="3" t="s">
        <v>25030</v>
      </c>
      <c r="G43" s="3" t="s">
        <v>25031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25032</v>
      </c>
      <c r="D44" s="3" t="s">
        <v>1038</v>
      </c>
      <c r="E44" s="7"/>
      <c r="F44" s="3" t="s">
        <v>25033</v>
      </c>
      <c r="G44" s="3" t="s">
        <v>25034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25035</v>
      </c>
      <c r="D45" s="3" t="s">
        <v>1038</v>
      </c>
      <c r="E45" s="7"/>
      <c r="F45" s="3" t="s">
        <v>25036</v>
      </c>
      <c r="G45" s="3" t="s">
        <v>25037</v>
      </c>
      <c r="H45" s="3" t="s">
        <v>1098</v>
      </c>
      <c r="I45" s="7" t="s">
        <v>20974</v>
      </c>
      <c r="J45" s="3"/>
      <c r="K45" s="3"/>
    </row>
    <row r="46" spans="2:11" ht="15">
      <c r="B46" s="3" t="s">
        <v>1191</v>
      </c>
      <c r="C46" s="3" t="s">
        <v>25038</v>
      </c>
      <c r="D46" s="3" t="s">
        <v>1038</v>
      </c>
      <c r="E46" s="7"/>
      <c r="F46" s="3" t="s">
        <v>25039</v>
      </c>
      <c r="G46" s="3" t="s">
        <v>25040</v>
      </c>
      <c r="H46" s="3" t="s">
        <v>1098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25041</v>
      </c>
      <c r="D47" s="3" t="s">
        <v>1038</v>
      </c>
      <c r="E47" s="7"/>
      <c r="F47" s="3" t="s">
        <v>25042</v>
      </c>
      <c r="G47" s="3" t="s">
        <v>25043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25044</v>
      </c>
      <c r="D48" s="3" t="s">
        <v>1038</v>
      </c>
      <c r="E48" s="7"/>
      <c r="F48" s="3" t="s">
        <v>25045</v>
      </c>
      <c r="G48" s="3" t="s">
        <v>25046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25047</v>
      </c>
      <c r="D49" s="3" t="s">
        <v>1038</v>
      </c>
      <c r="E49" s="7"/>
      <c r="F49" s="3" t="s">
        <v>25048</v>
      </c>
      <c r="G49" s="3" t="s">
        <v>25049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25050</v>
      </c>
      <c r="D50" s="3" t="s">
        <v>1038</v>
      </c>
      <c r="E50" s="7"/>
      <c r="F50" s="3" t="s">
        <v>25051</v>
      </c>
      <c r="G50" s="3" t="s">
        <v>25052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25053</v>
      </c>
      <c r="D51" s="3" t="s">
        <v>1038</v>
      </c>
      <c r="E51" s="7"/>
      <c r="F51" s="3" t="s">
        <v>25054</v>
      </c>
      <c r="G51" s="3" t="s">
        <v>25055</v>
      </c>
      <c r="H51" s="3" t="s">
        <v>1098</v>
      </c>
      <c r="I51" s="7" t="s">
        <v>21003</v>
      </c>
      <c r="J51" s="3"/>
      <c r="K51" s="3"/>
    </row>
    <row r="52" spans="2:11" ht="15">
      <c r="B52" s="3" t="s">
        <v>1428</v>
      </c>
      <c r="C52" s="3" t="s">
        <v>25056</v>
      </c>
      <c r="D52" s="3" t="s">
        <v>1038</v>
      </c>
      <c r="E52" s="7"/>
      <c r="F52" s="3" t="s">
        <v>22247</v>
      </c>
      <c r="G52" s="3" t="s">
        <v>25057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25058</v>
      </c>
      <c r="D53" s="3" t="s">
        <v>1038</v>
      </c>
      <c r="E53" s="7"/>
      <c r="F53" s="3" t="s">
        <v>25059</v>
      </c>
      <c r="G53" s="3" t="s">
        <v>25060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25061</v>
      </c>
      <c r="D54" s="3" t="s">
        <v>1038</v>
      </c>
      <c r="E54" s="7"/>
      <c r="F54" s="3" t="s">
        <v>25062</v>
      </c>
      <c r="G54" s="3" t="s">
        <v>25063</v>
      </c>
      <c r="H54" s="3" t="s">
        <v>1098</v>
      </c>
      <c r="I54" s="7" t="s">
        <v>20974</v>
      </c>
      <c r="J54" s="3"/>
      <c r="K54" s="3"/>
    </row>
    <row r="55" spans="2:11" ht="15">
      <c r="B55" s="3" t="s">
        <v>1765</v>
      </c>
      <c r="C55" s="3" t="s">
        <v>25064</v>
      </c>
      <c r="D55" s="3" t="s">
        <v>1038</v>
      </c>
      <c r="E55" s="7"/>
      <c r="F55" s="3" t="s">
        <v>24527</v>
      </c>
      <c r="G55" s="3" t="s">
        <v>25065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25066</v>
      </c>
      <c r="D56" s="3" t="s">
        <v>1038</v>
      </c>
      <c r="E56" s="7"/>
      <c r="F56" s="3" t="s">
        <v>25067</v>
      </c>
      <c r="G56" s="3" t="s">
        <v>25068</v>
      </c>
      <c r="H56" s="3" t="s">
        <v>1098</v>
      </c>
      <c r="I56" s="7" t="s">
        <v>20974</v>
      </c>
      <c r="J56" s="3"/>
      <c r="K56" s="3"/>
    </row>
    <row r="57" spans="2:11" ht="15">
      <c r="B57" s="3" t="s">
        <v>1924</v>
      </c>
      <c r="C57" s="3" t="s">
        <v>25069</v>
      </c>
      <c r="D57" s="3" t="s">
        <v>1038</v>
      </c>
      <c r="E57" s="7"/>
      <c r="F57" s="3" t="s">
        <v>25070</v>
      </c>
      <c r="G57" s="3" t="s">
        <v>25071</v>
      </c>
      <c r="H57" s="3" t="s">
        <v>1098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25072</v>
      </c>
      <c r="D58" s="3" t="s">
        <v>1038</v>
      </c>
      <c r="E58" s="7"/>
      <c r="F58" s="3" t="s">
        <v>25073</v>
      </c>
      <c r="G58" s="3" t="s">
        <v>25074</v>
      </c>
      <c r="H58" s="3" t="s">
        <v>1098</v>
      </c>
      <c r="I58" s="7" t="s">
        <v>20974</v>
      </c>
      <c r="J58" s="3"/>
      <c r="K58" s="3"/>
    </row>
    <row r="59" spans="2:11" ht="15">
      <c r="B59" s="3" t="s">
        <v>1931</v>
      </c>
      <c r="C59" s="3" t="s">
        <v>25075</v>
      </c>
      <c r="D59" s="3" t="s">
        <v>1038</v>
      </c>
      <c r="E59" s="7"/>
      <c r="F59" s="3" t="s">
        <v>25076</v>
      </c>
      <c r="G59" s="3" t="s">
        <v>25077</v>
      </c>
      <c r="H59" s="3" t="s">
        <v>1098</v>
      </c>
      <c r="I59" s="7" t="s">
        <v>20974</v>
      </c>
      <c r="J59" s="3"/>
      <c r="K59" s="3"/>
    </row>
    <row r="60" spans="2:11" ht="15">
      <c r="B60" s="3" t="s">
        <v>1934</v>
      </c>
      <c r="C60" s="3" t="s">
        <v>25078</v>
      </c>
      <c r="D60" s="3" t="s">
        <v>1038</v>
      </c>
      <c r="E60" s="7"/>
      <c r="F60" s="3" t="s">
        <v>25079</v>
      </c>
      <c r="G60" s="3" t="s">
        <v>25080</v>
      </c>
      <c r="H60" s="3" t="s">
        <v>1098</v>
      </c>
      <c r="I60" s="7" t="s">
        <v>20974</v>
      </c>
      <c r="J60" s="3"/>
      <c r="K60" s="3"/>
    </row>
    <row r="61" spans="2:11" ht="15">
      <c r="B61" s="3" t="s">
        <v>1938</v>
      </c>
      <c r="C61" s="3" t="s">
        <v>25081</v>
      </c>
      <c r="D61" s="3" t="s">
        <v>1038</v>
      </c>
      <c r="E61" s="7"/>
      <c r="F61" s="3" t="s">
        <v>25082</v>
      </c>
      <c r="G61" s="3" t="s">
        <v>25083</v>
      </c>
      <c r="H61" s="3" t="s">
        <v>1098</v>
      </c>
      <c r="I61" s="7" t="s">
        <v>20974</v>
      </c>
      <c r="J61" s="3"/>
      <c r="K61" s="3"/>
    </row>
    <row r="62" spans="2:11" ht="15">
      <c r="B62" s="3" t="s">
        <v>1942</v>
      </c>
      <c r="C62" s="3" t="s">
        <v>25084</v>
      </c>
      <c r="D62" s="3" t="s">
        <v>1038</v>
      </c>
      <c r="E62" s="7"/>
      <c r="F62" s="3" t="s">
        <v>25085</v>
      </c>
      <c r="G62" s="3" t="s">
        <v>25086</v>
      </c>
      <c r="H62" s="3" t="s">
        <v>1098</v>
      </c>
      <c r="I62" s="7" t="s">
        <v>21003</v>
      </c>
      <c r="J62" s="3"/>
      <c r="K62" s="3"/>
    </row>
    <row r="63" spans="2:11" ht="15">
      <c r="B63" s="3" t="s">
        <v>1495</v>
      </c>
      <c r="C63" s="3" t="s">
        <v>25087</v>
      </c>
      <c r="D63" s="3" t="s">
        <v>1038</v>
      </c>
      <c r="E63" s="7"/>
      <c r="F63" s="3" t="s">
        <v>25088</v>
      </c>
      <c r="G63" s="3" t="s">
        <v>25089</v>
      </c>
      <c r="H63" s="3" t="s">
        <v>1098</v>
      </c>
      <c r="I63" s="7" t="s">
        <v>20983</v>
      </c>
      <c r="J63" s="3"/>
      <c r="K63" s="3"/>
    </row>
    <row r="64" spans="2:11" ht="15">
      <c r="B64" s="3" t="s">
        <v>1481</v>
      </c>
      <c r="C64" s="3" t="s">
        <v>25090</v>
      </c>
      <c r="D64" s="3" t="s">
        <v>1038</v>
      </c>
      <c r="E64" s="7"/>
      <c r="F64" s="3" t="s">
        <v>25091</v>
      </c>
      <c r="G64" s="3" t="s">
        <v>25092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25093</v>
      </c>
      <c r="D65" s="3" t="s">
        <v>1038</v>
      </c>
      <c r="E65" s="7"/>
      <c r="F65" s="3" t="s">
        <v>25094</v>
      </c>
      <c r="G65" s="3" t="s">
        <v>25095</v>
      </c>
      <c r="H65" s="3" t="s">
        <v>1098</v>
      </c>
      <c r="I65" s="7" t="s">
        <v>20968</v>
      </c>
      <c r="J65" s="3"/>
      <c r="K65" s="3"/>
    </row>
    <row r="66" spans="2:11" ht="15">
      <c r="B66" s="3" t="s">
        <v>1375</v>
      </c>
      <c r="C66" s="3" t="s">
        <v>25096</v>
      </c>
      <c r="D66" s="3" t="s">
        <v>1038</v>
      </c>
      <c r="E66" s="7"/>
      <c r="F66" s="3" t="s">
        <v>25097</v>
      </c>
      <c r="G66" s="3" t="s">
        <v>25098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25099</v>
      </c>
      <c r="D67" s="3" t="s">
        <v>1038</v>
      </c>
      <c r="E67" s="7"/>
      <c r="F67" s="3" t="s">
        <v>25100</v>
      </c>
      <c r="G67" s="3" t="s">
        <v>25101</v>
      </c>
      <c r="H67" s="3" t="s">
        <v>1098</v>
      </c>
      <c r="I67" s="7" t="s">
        <v>20983</v>
      </c>
      <c r="J67" s="3"/>
      <c r="K67" s="3"/>
    </row>
    <row r="68" spans="2:11" ht="15">
      <c r="B68" s="3" t="s">
        <v>1182</v>
      </c>
      <c r="C68" s="3" t="s">
        <v>25102</v>
      </c>
      <c r="D68" s="3" t="s">
        <v>1038</v>
      </c>
      <c r="E68" s="7"/>
      <c r="F68" s="3" t="s">
        <v>25103</v>
      </c>
      <c r="G68" s="3" t="s">
        <v>25104</v>
      </c>
      <c r="H68" s="3" t="s">
        <v>1098</v>
      </c>
      <c r="I68" s="7" t="s">
        <v>20968</v>
      </c>
      <c r="J68" s="3"/>
      <c r="K68" s="3"/>
    </row>
    <row r="69" spans="2:11" ht="15">
      <c r="B69" s="3" t="s">
        <v>1592</v>
      </c>
      <c r="C69" s="3" t="s">
        <v>25105</v>
      </c>
      <c r="D69" s="3" t="s">
        <v>1038</v>
      </c>
      <c r="E69" s="7"/>
      <c r="F69" s="3" t="s">
        <v>25106</v>
      </c>
      <c r="G69" s="3" t="s">
        <v>25107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25108</v>
      </c>
      <c r="D70" s="3" t="s">
        <v>1038</v>
      </c>
      <c r="E70" s="7"/>
      <c r="F70" s="3" t="s">
        <v>25109</v>
      </c>
      <c r="G70" s="3" t="s">
        <v>25110</v>
      </c>
      <c r="H70" s="3" t="s">
        <v>1098</v>
      </c>
      <c r="I70" s="7" t="s">
        <v>21003</v>
      </c>
      <c r="J70" s="3"/>
      <c r="K70" s="3"/>
    </row>
    <row r="71" spans="2:11" ht="15">
      <c r="B71" s="3" t="s">
        <v>1676</v>
      </c>
      <c r="C71" s="3" t="s">
        <v>25111</v>
      </c>
      <c r="D71" s="3" t="s">
        <v>1038</v>
      </c>
      <c r="E71" s="7"/>
      <c r="F71" s="3" t="s">
        <v>25112</v>
      </c>
      <c r="G71" s="3" t="s">
        <v>25113</v>
      </c>
      <c r="H71" s="3" t="s">
        <v>1098</v>
      </c>
      <c r="I71" s="7" t="s">
        <v>21003</v>
      </c>
      <c r="J71" s="3"/>
      <c r="K71" s="3"/>
    </row>
    <row r="72" spans="2:11" ht="15">
      <c r="B72" s="3" t="s">
        <v>1362</v>
      </c>
      <c r="C72" s="3" t="s">
        <v>25114</v>
      </c>
      <c r="D72" s="3" t="s">
        <v>1038</v>
      </c>
      <c r="E72" s="7"/>
      <c r="F72" s="3" t="s">
        <v>19880</v>
      </c>
      <c r="G72" s="3" t="s">
        <v>25115</v>
      </c>
      <c r="H72" s="3" t="s">
        <v>1098</v>
      </c>
      <c r="I72" s="7" t="s">
        <v>21003</v>
      </c>
      <c r="J72" s="3"/>
      <c r="K72" s="3"/>
    </row>
    <row r="73" spans="2:11" ht="15">
      <c r="B73" s="3" t="s">
        <v>1126</v>
      </c>
      <c r="C73" s="3" t="s">
        <v>25116</v>
      </c>
      <c r="D73" s="3" t="s">
        <v>1038</v>
      </c>
      <c r="E73" s="7"/>
      <c r="F73" s="3" t="s">
        <v>25117</v>
      </c>
      <c r="G73" s="3" t="s">
        <v>25118</v>
      </c>
      <c r="H73" s="3" t="s">
        <v>1098</v>
      </c>
      <c r="I73" s="7" t="s">
        <v>20974</v>
      </c>
      <c r="J73" s="3"/>
      <c r="K73" s="3"/>
    </row>
    <row r="74" spans="2:11" ht="15">
      <c r="B74" s="3" t="s">
        <v>1725</v>
      </c>
      <c r="C74" s="3" t="s">
        <v>25119</v>
      </c>
      <c r="D74" s="3" t="s">
        <v>1142</v>
      </c>
      <c r="E74" s="7"/>
      <c r="F74" s="3" t="s">
        <v>25120</v>
      </c>
      <c r="G74" s="3" t="s">
        <v>25121</v>
      </c>
      <c r="H74" s="3" t="s">
        <v>1098</v>
      </c>
      <c r="I74" s="7"/>
      <c r="J74" s="3"/>
      <c r="K74" s="3"/>
    </row>
    <row r="75" spans="2:11" ht="15">
      <c r="B75" s="3" t="s">
        <v>1173</v>
      </c>
      <c r="C75" s="3" t="s">
        <v>25122</v>
      </c>
      <c r="D75" s="3" t="s">
        <v>1142</v>
      </c>
      <c r="E75" s="7"/>
      <c r="F75" s="3" t="s">
        <v>25123</v>
      </c>
      <c r="G75" s="3" t="s">
        <v>25124</v>
      </c>
      <c r="H75" s="3" t="s">
        <v>1098</v>
      </c>
      <c r="I75" s="7"/>
      <c r="J75" s="3"/>
      <c r="K75" s="3"/>
    </row>
    <row r="76" spans="2:11" ht="15">
      <c r="B76" s="3" t="s">
        <v>1452</v>
      </c>
      <c r="C76" s="3" t="s">
        <v>25125</v>
      </c>
      <c r="D76" s="3" t="s">
        <v>1142</v>
      </c>
      <c r="E76" s="7"/>
      <c r="F76" s="3" t="s">
        <v>25126</v>
      </c>
      <c r="G76" s="3" t="s">
        <v>25127</v>
      </c>
      <c r="H76" s="3" t="s">
        <v>1098</v>
      </c>
      <c r="I76" s="7"/>
      <c r="J76" s="3"/>
      <c r="K76" s="3"/>
    </row>
    <row r="77" spans="2:11" ht="15">
      <c r="B77" s="3" t="s">
        <v>1131</v>
      </c>
      <c r="C77" s="3" t="s">
        <v>25128</v>
      </c>
      <c r="D77" s="3" t="s">
        <v>1142</v>
      </c>
      <c r="E77" s="7"/>
      <c r="F77" s="3" t="s">
        <v>25129</v>
      </c>
      <c r="G77" s="3" t="s">
        <v>25130</v>
      </c>
      <c r="H77" s="3" t="s">
        <v>1098</v>
      </c>
      <c r="I77" s="7"/>
      <c r="J77" s="3"/>
      <c r="K77" s="3"/>
    </row>
    <row r="78" spans="2:11" ht="15">
      <c r="B78" s="3" t="s">
        <v>1671</v>
      </c>
      <c r="C78" s="3" t="s">
        <v>25131</v>
      </c>
      <c r="D78" s="3" t="s">
        <v>1142</v>
      </c>
      <c r="E78" s="7"/>
      <c r="F78" s="3" t="s">
        <v>25132</v>
      </c>
      <c r="G78" s="3" t="s">
        <v>25133</v>
      </c>
      <c r="H78" s="3" t="s">
        <v>1098</v>
      </c>
      <c r="I78" s="7"/>
      <c r="J78" s="3"/>
      <c r="K78" s="3"/>
    </row>
    <row r="79" spans="2:11" ht="15">
      <c r="B79" s="3" t="s">
        <v>1275</v>
      </c>
      <c r="C79" s="3" t="s">
        <v>25134</v>
      </c>
      <c r="D79" s="3" t="s">
        <v>1038</v>
      </c>
      <c r="E79" s="7"/>
      <c r="F79" s="3" t="s">
        <v>25135</v>
      </c>
      <c r="G79" s="3" t="s">
        <v>25136</v>
      </c>
      <c r="H79" s="3" t="s">
        <v>1098</v>
      </c>
      <c r="I79" s="7" t="s">
        <v>1145</v>
      </c>
      <c r="J79" s="3"/>
      <c r="K79" s="3"/>
    </row>
    <row r="80" spans="2:11" ht="15">
      <c r="B80" s="3" t="s">
        <v>1644</v>
      </c>
      <c r="C80" s="3" t="s">
        <v>25137</v>
      </c>
      <c r="D80" s="3" t="s">
        <v>1038</v>
      </c>
      <c r="E80" s="7"/>
      <c r="F80" s="3" t="s">
        <v>21186</v>
      </c>
      <c r="G80" s="3" t="s">
        <v>7634</v>
      </c>
      <c r="H80" s="3" t="s">
        <v>1098</v>
      </c>
      <c r="I80" s="7" t="s">
        <v>20968</v>
      </c>
      <c r="J80" s="3"/>
      <c r="K80" s="3"/>
    </row>
    <row r="81" spans="2:11" ht="15">
      <c r="B81" s="3" t="s">
        <v>1613</v>
      </c>
      <c r="C81" s="3" t="s">
        <v>25138</v>
      </c>
      <c r="D81" s="3" t="s">
        <v>1038</v>
      </c>
      <c r="E81" s="7"/>
      <c r="F81" s="3" t="s">
        <v>21188</v>
      </c>
      <c r="G81" s="3" t="s">
        <v>7645</v>
      </c>
      <c r="H81" s="3" t="s">
        <v>1098</v>
      </c>
      <c r="I81" s="7" t="s">
        <v>20983</v>
      </c>
      <c r="J81" s="3"/>
      <c r="K81" s="3"/>
    </row>
    <row r="82" spans="2:11" ht="15">
      <c r="B82" s="3" t="s">
        <v>1624</v>
      </c>
      <c r="C82" s="3" t="s">
        <v>25139</v>
      </c>
      <c r="D82" s="3" t="s">
        <v>1573</v>
      </c>
      <c r="E82" s="7"/>
      <c r="F82" s="3" t="s">
        <v>1615</v>
      </c>
      <c r="G82" s="3" t="s">
        <v>1768</v>
      </c>
      <c r="H82" s="3" t="s">
        <v>1098</v>
      </c>
      <c r="I82" s="7"/>
      <c r="J82" s="3"/>
      <c r="K82" s="3"/>
    </row>
    <row r="83" spans="2:11" ht="15">
      <c r="B83" s="3" t="s">
        <v>1635</v>
      </c>
      <c r="C83" s="3" t="s">
        <v>25140</v>
      </c>
      <c r="D83" s="3" t="s">
        <v>1038</v>
      </c>
      <c r="E83" s="7"/>
      <c r="F83" s="3" t="s">
        <v>21191</v>
      </c>
      <c r="G83" s="3" t="s">
        <v>21192</v>
      </c>
      <c r="H83" s="3" t="s">
        <v>1098</v>
      </c>
      <c r="I83" s="7" t="s">
        <v>20968</v>
      </c>
      <c r="J83" s="3"/>
      <c r="K83" s="3"/>
    </row>
    <row r="84" spans="2:11" ht="15">
      <c r="B84" s="3" t="s">
        <v>1658</v>
      </c>
      <c r="C84" s="3" t="s">
        <v>25141</v>
      </c>
      <c r="D84" s="3" t="s">
        <v>1038</v>
      </c>
      <c r="E84" s="7"/>
      <c r="F84" s="3" t="s">
        <v>21194</v>
      </c>
      <c r="G84" s="3" t="s">
        <v>21195</v>
      </c>
      <c r="H84" s="3" t="s">
        <v>1098</v>
      </c>
      <c r="I84" s="7" t="s">
        <v>20983</v>
      </c>
      <c r="J84" s="3"/>
      <c r="K84" s="3"/>
    </row>
    <row r="85" spans="2:11" ht="15">
      <c r="B85" s="3" t="s">
        <v>1517</v>
      </c>
      <c r="C85" s="3" t="s">
        <v>25142</v>
      </c>
      <c r="D85" s="3" t="s">
        <v>1038</v>
      </c>
      <c r="E85" s="7"/>
      <c r="F85" s="3" t="s">
        <v>1646</v>
      </c>
      <c r="G85" s="3" t="s">
        <v>21197</v>
      </c>
      <c r="H85" s="3" t="s">
        <v>1098</v>
      </c>
      <c r="I85" s="7" t="s">
        <v>21198</v>
      </c>
      <c r="J85" s="3"/>
      <c r="K85" s="3"/>
    </row>
    <row r="86" spans="2:11" ht="15">
      <c r="B86" s="3" t="s">
        <v>1552</v>
      </c>
      <c r="C86" s="3" t="s">
        <v>25143</v>
      </c>
      <c r="D86" s="3" t="s">
        <v>1038</v>
      </c>
      <c r="E86" s="7"/>
      <c r="F86" s="3" t="s">
        <v>21200</v>
      </c>
      <c r="G86" s="3" t="s">
        <v>21201</v>
      </c>
      <c r="H86" s="3" t="s">
        <v>1098</v>
      </c>
      <c r="I86" s="7" t="s">
        <v>20968</v>
      </c>
      <c r="J86" s="3"/>
      <c r="K86" s="3"/>
    </row>
    <row r="87" spans="2:11" ht="15">
      <c r="B87" s="3" t="s">
        <v>1537</v>
      </c>
      <c r="C87" s="3" t="s">
        <v>25144</v>
      </c>
      <c r="D87" s="3" t="s">
        <v>1038</v>
      </c>
      <c r="E87" s="7"/>
      <c r="F87" s="3" t="s">
        <v>21203</v>
      </c>
      <c r="G87" s="3" t="s">
        <v>21204</v>
      </c>
      <c r="H87" s="3" t="s">
        <v>1098</v>
      </c>
      <c r="I87" s="7" t="s">
        <v>21198</v>
      </c>
      <c r="J87" s="3"/>
      <c r="K87" s="3"/>
    </row>
    <row r="88" spans="2:11" ht="15">
      <c r="B88" s="3" t="s">
        <v>1522</v>
      </c>
      <c r="C88" s="3" t="s">
        <v>25145</v>
      </c>
      <c r="D88" s="3" t="s">
        <v>1573</v>
      </c>
      <c r="E88" s="7"/>
      <c r="F88" s="3" t="s">
        <v>21206</v>
      </c>
      <c r="G88" s="3" t="s">
        <v>21207</v>
      </c>
      <c r="H88" s="3" t="s">
        <v>1098</v>
      </c>
      <c r="I88" s="7"/>
      <c r="J88" s="3"/>
      <c r="K88" s="3"/>
    </row>
    <row r="89" spans="2:11" ht="15">
      <c r="B89" s="3" t="s">
        <v>1285</v>
      </c>
      <c r="C89" s="3" t="s">
        <v>25146</v>
      </c>
      <c r="D89" s="3" t="s">
        <v>1038</v>
      </c>
      <c r="E89" s="7"/>
      <c r="F89" s="3" t="s">
        <v>21209</v>
      </c>
      <c r="G89" s="3" t="s">
        <v>21210</v>
      </c>
      <c r="H89" s="3" t="s">
        <v>1098</v>
      </c>
      <c r="I89" s="7" t="s">
        <v>20968</v>
      </c>
      <c r="J89" s="3"/>
      <c r="K89" s="3"/>
    </row>
    <row r="90" spans="2:11" ht="15">
      <c r="B90" s="3" t="s">
        <v>1508</v>
      </c>
      <c r="C90" s="3" t="s">
        <v>25147</v>
      </c>
      <c r="D90" s="3" t="s">
        <v>1038</v>
      </c>
      <c r="E90" s="7"/>
      <c r="F90" s="3" t="s">
        <v>21212</v>
      </c>
      <c r="G90" s="3" t="s">
        <v>21213</v>
      </c>
      <c r="H90" s="3" t="s">
        <v>1098</v>
      </c>
      <c r="I90" s="7" t="s">
        <v>20983</v>
      </c>
      <c r="J90" s="3"/>
      <c r="K9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14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25148</v>
      </c>
      <c r="D4" s="4" t="s">
        <v>1019</v>
      </c>
      <c r="E4" s="3" t="s">
        <v>876</v>
      </c>
    </row>
    <row r="5" spans="1:11" ht="16">
      <c r="B5" s="4" t="s">
        <v>1020</v>
      </c>
      <c r="C5" s="13" t="s">
        <v>879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877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25149</v>
      </c>
      <c r="D9" s="3" t="s">
        <v>1038</v>
      </c>
      <c r="E9" s="7"/>
      <c r="F9" s="3" t="s">
        <v>25150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25151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25152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25153</v>
      </c>
      <c r="D12" s="3" t="s">
        <v>1038</v>
      </c>
      <c r="E12" s="7"/>
      <c r="F12" s="3" t="s">
        <v>21509</v>
      </c>
      <c r="G12" s="3" t="s">
        <v>25154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25155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25156</v>
      </c>
      <c r="D14" s="3" t="s">
        <v>1038</v>
      </c>
      <c r="E14" s="7"/>
      <c r="F14" s="3" t="s">
        <v>25157</v>
      </c>
      <c r="G14" s="3" t="s">
        <v>25158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25159</v>
      </c>
      <c r="D15" s="3" t="s">
        <v>1038</v>
      </c>
      <c r="E15" s="7"/>
      <c r="F15" s="3" t="s">
        <v>23641</v>
      </c>
      <c r="G15" s="3" t="s">
        <v>23642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25160</v>
      </c>
      <c r="D16" s="3" t="s">
        <v>1038</v>
      </c>
      <c r="E16" s="7"/>
      <c r="F16" s="3" t="s">
        <v>25161</v>
      </c>
      <c r="G16" s="3" t="s">
        <v>25162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25163</v>
      </c>
      <c r="D17" s="3" t="s">
        <v>1038</v>
      </c>
      <c r="E17" s="7"/>
      <c r="F17" s="3" t="s">
        <v>25164</v>
      </c>
      <c r="G17" s="3" t="s">
        <v>2837</v>
      </c>
      <c r="H17" s="3" t="s">
        <v>1098</v>
      </c>
      <c r="I17" s="7" t="s">
        <v>1207</v>
      </c>
      <c r="J17" s="3"/>
      <c r="K17" s="3"/>
    </row>
    <row r="18" spans="2:11" ht="15">
      <c r="B18" s="3" t="s">
        <v>1582</v>
      </c>
      <c r="C18" s="3" t="s">
        <v>25165</v>
      </c>
      <c r="D18" s="3" t="s">
        <v>1038</v>
      </c>
      <c r="E18" s="7"/>
      <c r="F18" s="3" t="s">
        <v>25166</v>
      </c>
      <c r="G18" s="3" t="s">
        <v>2812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25167</v>
      </c>
      <c r="D19" s="3" t="s">
        <v>1038</v>
      </c>
      <c r="E19" s="7"/>
      <c r="F19" s="3" t="s">
        <v>25168</v>
      </c>
      <c r="G19" s="3" t="s">
        <v>25169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25170</v>
      </c>
      <c r="D20" s="3" t="s">
        <v>1038</v>
      </c>
      <c r="E20" s="7"/>
      <c r="F20" s="3" t="s">
        <v>25171</v>
      </c>
      <c r="G20" s="3" t="s">
        <v>25172</v>
      </c>
      <c r="H20" s="3" t="s">
        <v>1098</v>
      </c>
      <c r="I20" s="7" t="s">
        <v>1587</v>
      </c>
      <c r="J20" s="3"/>
      <c r="K20" s="3"/>
    </row>
    <row r="21" spans="2:11" ht="15">
      <c r="B21" s="3" t="s">
        <v>1619</v>
      </c>
      <c r="C21" s="3" t="s">
        <v>25173</v>
      </c>
      <c r="D21" s="3" t="s">
        <v>1038</v>
      </c>
      <c r="E21" s="7"/>
      <c r="F21" s="3" t="s">
        <v>25174</v>
      </c>
      <c r="G21" s="3" t="s">
        <v>25175</v>
      </c>
      <c r="H21" s="3" t="s">
        <v>1098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25176</v>
      </c>
      <c r="D22" s="3" t="s">
        <v>1038</v>
      </c>
      <c r="E22" s="7"/>
      <c r="F22" s="3" t="s">
        <v>25177</v>
      </c>
      <c r="G22" s="3" t="s">
        <v>25178</v>
      </c>
      <c r="H22" s="3" t="s">
        <v>1098</v>
      </c>
      <c r="I22" s="7" t="s">
        <v>20983</v>
      </c>
      <c r="J22" s="3"/>
      <c r="K22" s="3"/>
    </row>
    <row r="23" spans="2:11" ht="15">
      <c r="B23" s="3" t="s">
        <v>1588</v>
      </c>
      <c r="C23" s="3" t="s">
        <v>25179</v>
      </c>
      <c r="D23" s="3" t="s">
        <v>1142</v>
      </c>
      <c r="E23" s="7"/>
      <c r="F23" s="3" t="s">
        <v>25180</v>
      </c>
      <c r="G23" s="3" t="s">
        <v>25181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25182</v>
      </c>
      <c r="D24" s="3" t="s">
        <v>1038</v>
      </c>
      <c r="E24" s="7"/>
      <c r="F24" s="3" t="s">
        <v>25183</v>
      </c>
      <c r="G24" s="3" t="s">
        <v>25184</v>
      </c>
      <c r="H24" s="3" t="s">
        <v>1098</v>
      </c>
      <c r="I24" s="7" t="s">
        <v>1145</v>
      </c>
      <c r="J24" s="3"/>
      <c r="K24" s="3"/>
    </row>
    <row r="25" spans="2:11" ht="15">
      <c r="B25" s="3" t="s">
        <v>1902</v>
      </c>
      <c r="C25" s="3" t="s">
        <v>25185</v>
      </c>
      <c r="D25" s="3" t="s">
        <v>1038</v>
      </c>
      <c r="E25" s="7"/>
      <c r="F25" s="3" t="s">
        <v>25186</v>
      </c>
      <c r="G25" s="3" t="s">
        <v>25187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25188</v>
      </c>
      <c r="D26" s="3" t="s">
        <v>1038</v>
      </c>
      <c r="E26" s="7"/>
      <c r="F26" s="3" t="s">
        <v>25189</v>
      </c>
      <c r="G26" s="3" t="s">
        <v>25190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25191</v>
      </c>
      <c r="D27" s="3" t="s">
        <v>1038</v>
      </c>
      <c r="E27" s="7"/>
      <c r="F27" s="3" t="s">
        <v>25192</v>
      </c>
      <c r="G27" s="3" t="s">
        <v>25193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25194</v>
      </c>
      <c r="D28" s="3" t="s">
        <v>1038</v>
      </c>
      <c r="E28" s="7"/>
      <c r="F28" s="3" t="s">
        <v>25195</v>
      </c>
      <c r="G28" s="3" t="s">
        <v>25196</v>
      </c>
      <c r="H28" s="3" t="s">
        <v>1098</v>
      </c>
      <c r="I28" s="7" t="s">
        <v>20983</v>
      </c>
      <c r="J28" s="3"/>
      <c r="K28" s="3"/>
    </row>
    <row r="29" spans="2:11" ht="15">
      <c r="B29" s="3" t="s">
        <v>1301</v>
      </c>
      <c r="C29" s="3" t="s">
        <v>25197</v>
      </c>
      <c r="D29" s="3" t="s">
        <v>1038</v>
      </c>
      <c r="E29" s="7"/>
      <c r="F29" s="3" t="s">
        <v>25198</v>
      </c>
      <c r="G29" s="3" t="s">
        <v>25199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25200</v>
      </c>
      <c r="D30" s="3" t="s">
        <v>1038</v>
      </c>
      <c r="E30" s="7"/>
      <c r="F30" s="3" t="s">
        <v>25201</v>
      </c>
      <c r="G30" s="3" t="s">
        <v>25202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25203</v>
      </c>
      <c r="D31" s="3" t="s">
        <v>1038</v>
      </c>
      <c r="E31" s="7"/>
      <c r="F31" s="3" t="s">
        <v>21186</v>
      </c>
      <c r="G31" s="3" t="s">
        <v>7634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25204</v>
      </c>
      <c r="D32" s="3" t="s">
        <v>1038</v>
      </c>
      <c r="E32" s="7"/>
      <c r="F32" s="3" t="s">
        <v>21188</v>
      </c>
      <c r="G32" s="3" t="s">
        <v>7645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25205</v>
      </c>
      <c r="D33" s="3" t="s">
        <v>1573</v>
      </c>
      <c r="E33" s="7"/>
      <c r="F33" s="3" t="s">
        <v>1615</v>
      </c>
      <c r="G33" s="3" t="s">
        <v>1768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25206</v>
      </c>
      <c r="D34" s="3" t="s">
        <v>1038</v>
      </c>
      <c r="E34" s="7"/>
      <c r="F34" s="3" t="s">
        <v>21191</v>
      </c>
      <c r="G34" s="3" t="s">
        <v>21192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25207</v>
      </c>
      <c r="D35" s="3" t="s">
        <v>1038</v>
      </c>
      <c r="E35" s="7"/>
      <c r="F35" s="3" t="s">
        <v>21194</v>
      </c>
      <c r="G35" s="3" t="s">
        <v>21195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25208</v>
      </c>
      <c r="D36" s="3" t="s">
        <v>1038</v>
      </c>
      <c r="E36" s="7"/>
      <c r="F36" s="3" t="s">
        <v>1646</v>
      </c>
      <c r="G36" s="3" t="s">
        <v>21197</v>
      </c>
      <c r="H36" s="3" t="s">
        <v>1098</v>
      </c>
      <c r="I36" s="7" t="s">
        <v>21198</v>
      </c>
      <c r="J36" s="3"/>
      <c r="K36" s="3"/>
    </row>
    <row r="37" spans="2:11" ht="15">
      <c r="B37" s="3" t="s">
        <v>1392</v>
      </c>
      <c r="C37" s="3" t="s">
        <v>25209</v>
      </c>
      <c r="D37" s="3" t="s">
        <v>1038</v>
      </c>
      <c r="E37" s="7"/>
      <c r="F37" s="3" t="s">
        <v>21200</v>
      </c>
      <c r="G37" s="3" t="s">
        <v>21201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25210</v>
      </c>
      <c r="D38" s="3" t="s">
        <v>1038</v>
      </c>
      <c r="E38" s="7"/>
      <c r="F38" s="3" t="s">
        <v>21203</v>
      </c>
      <c r="G38" s="3" t="s">
        <v>21204</v>
      </c>
      <c r="H38" s="3" t="s">
        <v>1098</v>
      </c>
      <c r="I38" s="7" t="s">
        <v>21198</v>
      </c>
      <c r="J38" s="3"/>
      <c r="K38" s="3"/>
    </row>
    <row r="39" spans="2:11" ht="15">
      <c r="B39" s="3" t="s">
        <v>1388</v>
      </c>
      <c r="C39" s="3" t="s">
        <v>25211</v>
      </c>
      <c r="D39" s="3" t="s">
        <v>1573</v>
      </c>
      <c r="E39" s="7"/>
      <c r="F39" s="3" t="s">
        <v>21206</v>
      </c>
      <c r="G39" s="3" t="s">
        <v>21207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25212</v>
      </c>
      <c r="D40" s="3" t="s">
        <v>1038</v>
      </c>
      <c r="E40" s="7"/>
      <c r="F40" s="3" t="s">
        <v>21209</v>
      </c>
      <c r="G40" s="3" t="s">
        <v>21210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25213</v>
      </c>
      <c r="D41" s="3" t="s">
        <v>1038</v>
      </c>
      <c r="E41" s="7"/>
      <c r="F41" s="3" t="s">
        <v>21212</v>
      </c>
      <c r="G41" s="3" t="s">
        <v>21213</v>
      </c>
      <c r="H41" s="3" t="s">
        <v>1098</v>
      </c>
      <c r="I41" s="7" t="s">
        <v>20983</v>
      </c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15"/>
  <dimension ref="A1:K5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25214</v>
      </c>
      <c r="D4" s="4" t="s">
        <v>1019</v>
      </c>
      <c r="E4" s="3" t="s">
        <v>880</v>
      </c>
    </row>
    <row r="5" spans="1:11" ht="16">
      <c r="B5" s="4" t="s">
        <v>1020</v>
      </c>
      <c r="C5" s="13" t="s">
        <v>883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881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25215</v>
      </c>
      <c r="D9" s="3" t="s">
        <v>1038</v>
      </c>
      <c r="E9" s="7"/>
      <c r="F9" s="3" t="s">
        <v>25216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25217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25218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25219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25220</v>
      </c>
      <c r="D13" s="3" t="s">
        <v>1038</v>
      </c>
      <c r="E13" s="7"/>
      <c r="F13" s="3" t="s">
        <v>20976</v>
      </c>
      <c r="G13" s="3" t="s">
        <v>17909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25221</v>
      </c>
      <c r="D14" s="3" t="s">
        <v>1038</v>
      </c>
      <c r="E14" s="7"/>
      <c r="F14" s="3" t="s">
        <v>1863</v>
      </c>
      <c r="G14" s="3" t="s">
        <v>21125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25222</v>
      </c>
      <c r="D15" s="3" t="s">
        <v>1038</v>
      </c>
      <c r="E15" s="7"/>
      <c r="F15" s="3" t="s">
        <v>1869</v>
      </c>
      <c r="G15" s="3" t="s">
        <v>21127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25223</v>
      </c>
      <c r="D16" s="3" t="s">
        <v>1038</v>
      </c>
      <c r="E16" s="7"/>
      <c r="F16" s="3" t="s">
        <v>21781</v>
      </c>
      <c r="G16" s="3" t="s">
        <v>21782</v>
      </c>
      <c r="H16" s="3" t="s">
        <v>1098</v>
      </c>
      <c r="I16" s="7" t="s">
        <v>21044</v>
      </c>
      <c r="J16" s="3"/>
      <c r="K16" s="3"/>
    </row>
    <row r="17" spans="2:11" ht="15">
      <c r="B17" s="3" t="s">
        <v>1882</v>
      </c>
      <c r="C17" s="3" t="s">
        <v>25224</v>
      </c>
      <c r="D17" s="3" t="s">
        <v>1038</v>
      </c>
      <c r="E17" s="7"/>
      <c r="F17" s="3" t="s">
        <v>21784</v>
      </c>
      <c r="G17" s="3" t="s">
        <v>21785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25225</v>
      </c>
      <c r="D18" s="3" t="s">
        <v>1038</v>
      </c>
      <c r="E18" s="7"/>
      <c r="F18" s="3" t="s">
        <v>23774</v>
      </c>
      <c r="G18" s="3" t="s">
        <v>23775</v>
      </c>
      <c r="H18" s="3" t="s">
        <v>1098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25226</v>
      </c>
      <c r="D19" s="3" t="s">
        <v>1038</v>
      </c>
      <c r="E19" s="7"/>
      <c r="F19" s="3" t="s">
        <v>23777</v>
      </c>
      <c r="G19" s="3" t="s">
        <v>23778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25227</v>
      </c>
      <c r="D20" s="3" t="s">
        <v>1038</v>
      </c>
      <c r="E20" s="7"/>
      <c r="F20" s="3" t="s">
        <v>13432</v>
      </c>
      <c r="G20" s="3" t="s">
        <v>11884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25228</v>
      </c>
      <c r="D21" s="3" t="s">
        <v>1038</v>
      </c>
      <c r="E21" s="7"/>
      <c r="F21" s="3" t="s">
        <v>13434</v>
      </c>
      <c r="G21" s="3" t="s">
        <v>11888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25229</v>
      </c>
      <c r="D22" s="3" t="s">
        <v>1038</v>
      </c>
      <c r="E22" s="7"/>
      <c r="F22" s="3" t="s">
        <v>24098</v>
      </c>
      <c r="G22" s="3" t="s">
        <v>24099</v>
      </c>
      <c r="H22" s="3" t="s">
        <v>1098</v>
      </c>
      <c r="I22" s="7" t="s">
        <v>21044</v>
      </c>
      <c r="J22" s="3"/>
      <c r="K22" s="3"/>
    </row>
    <row r="23" spans="2:11" ht="15">
      <c r="B23" s="3" t="s">
        <v>1588</v>
      </c>
      <c r="C23" s="3" t="s">
        <v>25230</v>
      </c>
      <c r="D23" s="3" t="s">
        <v>1038</v>
      </c>
      <c r="E23" s="7"/>
      <c r="F23" s="3" t="s">
        <v>24101</v>
      </c>
      <c r="G23" s="3" t="s">
        <v>24102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25231</v>
      </c>
      <c r="D24" s="3" t="s">
        <v>1142</v>
      </c>
      <c r="E24" s="7"/>
      <c r="F24" s="3" t="s">
        <v>16723</v>
      </c>
      <c r="G24" s="3" t="s">
        <v>16724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25232</v>
      </c>
      <c r="D25" s="3" t="s">
        <v>1038</v>
      </c>
      <c r="E25" s="7"/>
      <c r="F25" s="3" t="s">
        <v>14442</v>
      </c>
      <c r="G25" s="3" t="s">
        <v>14443</v>
      </c>
      <c r="H25" s="3" t="s">
        <v>1098</v>
      </c>
      <c r="I25" s="7" t="s">
        <v>21139</v>
      </c>
      <c r="J25" s="3"/>
      <c r="K25" s="3"/>
    </row>
    <row r="26" spans="2:11" ht="15">
      <c r="B26" s="3" t="s">
        <v>1146</v>
      </c>
      <c r="C26" s="3" t="s">
        <v>25233</v>
      </c>
      <c r="D26" s="3" t="s">
        <v>1038</v>
      </c>
      <c r="E26" s="7"/>
      <c r="F26" s="3" t="s">
        <v>24114</v>
      </c>
      <c r="G26" s="3" t="s">
        <v>24115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25234</v>
      </c>
      <c r="D27" s="3" t="s">
        <v>1038</v>
      </c>
      <c r="E27" s="7"/>
      <c r="F27" s="3" t="s">
        <v>24117</v>
      </c>
      <c r="G27" s="3" t="s">
        <v>24118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25235</v>
      </c>
      <c r="D28" s="3" t="s">
        <v>1038</v>
      </c>
      <c r="E28" s="7"/>
      <c r="F28" s="3" t="s">
        <v>24123</v>
      </c>
      <c r="G28" s="3" t="s">
        <v>24124</v>
      </c>
      <c r="H28" s="3" t="s">
        <v>1098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25236</v>
      </c>
      <c r="D29" s="3" t="s">
        <v>1038</v>
      </c>
      <c r="E29" s="7"/>
      <c r="F29" s="3" t="s">
        <v>24108</v>
      </c>
      <c r="G29" s="3" t="s">
        <v>24109</v>
      </c>
      <c r="H29" s="3" t="s">
        <v>1098</v>
      </c>
      <c r="I29" s="7" t="s">
        <v>21044</v>
      </c>
      <c r="J29" s="3"/>
      <c r="K29" s="3"/>
    </row>
    <row r="30" spans="2:11" ht="15">
      <c r="B30" s="3" t="s">
        <v>1912</v>
      </c>
      <c r="C30" s="3" t="s">
        <v>25237</v>
      </c>
      <c r="D30" s="3" t="s">
        <v>1038</v>
      </c>
      <c r="E30" s="7"/>
      <c r="F30" s="3" t="s">
        <v>24111</v>
      </c>
      <c r="G30" s="3" t="s">
        <v>24112</v>
      </c>
      <c r="H30" s="3" t="s">
        <v>1098</v>
      </c>
      <c r="I30" s="7" t="s">
        <v>21044</v>
      </c>
      <c r="J30" s="3"/>
      <c r="K30" s="3"/>
    </row>
    <row r="31" spans="2:11" ht="15">
      <c r="B31" s="3" t="s">
        <v>1140</v>
      </c>
      <c r="C31" s="3" t="s">
        <v>25238</v>
      </c>
      <c r="D31" s="3" t="s">
        <v>1142</v>
      </c>
      <c r="E31" s="7"/>
      <c r="F31" s="3" t="s">
        <v>24120</v>
      </c>
      <c r="G31" s="3" t="s">
        <v>24121</v>
      </c>
      <c r="H31" s="3" t="s">
        <v>1098</v>
      </c>
      <c r="I31" s="7"/>
      <c r="J31" s="3"/>
      <c r="K31" s="3"/>
    </row>
    <row r="32" spans="2:11" ht="15">
      <c r="B32" s="3" t="s">
        <v>1169</v>
      </c>
      <c r="C32" s="3" t="s">
        <v>25239</v>
      </c>
      <c r="D32" s="3" t="s">
        <v>1038</v>
      </c>
      <c r="E32" s="7"/>
      <c r="F32" s="3" t="s">
        <v>25240</v>
      </c>
      <c r="G32" s="3" t="s">
        <v>25241</v>
      </c>
      <c r="H32" s="3" t="s">
        <v>1098</v>
      </c>
      <c r="I32" s="7" t="s">
        <v>21139</v>
      </c>
      <c r="J32" s="3"/>
      <c r="K32" s="3"/>
    </row>
    <row r="33" spans="2:11" ht="15">
      <c r="B33" s="3" t="s">
        <v>1319</v>
      </c>
      <c r="C33" s="3" t="s">
        <v>25242</v>
      </c>
      <c r="D33" s="3" t="s">
        <v>1038</v>
      </c>
      <c r="E33" s="7"/>
      <c r="F33" s="3" t="s">
        <v>25243</v>
      </c>
      <c r="G33" s="3" t="s">
        <v>25244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25245</v>
      </c>
      <c r="D34" s="3" t="s">
        <v>1038</v>
      </c>
      <c r="E34" s="7"/>
      <c r="F34" s="3" t="s">
        <v>25246</v>
      </c>
      <c r="G34" s="3" t="s">
        <v>25247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25248</v>
      </c>
      <c r="D35" s="3" t="s">
        <v>1038</v>
      </c>
      <c r="E35" s="7"/>
      <c r="F35" s="3" t="s">
        <v>25249</v>
      </c>
      <c r="G35" s="3" t="s">
        <v>25250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25251</v>
      </c>
      <c r="D36" s="3" t="s">
        <v>1038</v>
      </c>
      <c r="E36" s="7"/>
      <c r="F36" s="3" t="s">
        <v>24086</v>
      </c>
      <c r="G36" s="3" t="s">
        <v>25252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25253</v>
      </c>
      <c r="D37" s="3" t="s">
        <v>1038</v>
      </c>
      <c r="E37" s="7"/>
      <c r="F37" s="3" t="s">
        <v>24089</v>
      </c>
      <c r="G37" s="3" t="s">
        <v>25254</v>
      </c>
      <c r="H37" s="3" t="s">
        <v>1098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25255</v>
      </c>
      <c r="D38" s="3" t="s">
        <v>1038</v>
      </c>
      <c r="E38" s="7"/>
      <c r="F38" s="3" t="s">
        <v>24035</v>
      </c>
      <c r="G38" s="3" t="s">
        <v>24036</v>
      </c>
      <c r="H38" s="3" t="s">
        <v>1098</v>
      </c>
      <c r="I38" s="7" t="s">
        <v>21003</v>
      </c>
      <c r="J38" s="3"/>
      <c r="K38" s="3"/>
    </row>
    <row r="39" spans="2:11" ht="15">
      <c r="B39" s="3" t="s">
        <v>1388</v>
      </c>
      <c r="C39" s="3" t="s">
        <v>25256</v>
      </c>
      <c r="D39" s="3" t="s">
        <v>1038</v>
      </c>
      <c r="E39" s="7"/>
      <c r="F39" s="3" t="s">
        <v>25257</v>
      </c>
      <c r="G39" s="3" t="s">
        <v>25258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25259</v>
      </c>
      <c r="D40" s="3" t="s">
        <v>1038</v>
      </c>
      <c r="E40" s="7"/>
      <c r="F40" s="3" t="s">
        <v>25260</v>
      </c>
      <c r="G40" s="3" t="s">
        <v>25261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25262</v>
      </c>
      <c r="D41" s="3" t="s">
        <v>1038</v>
      </c>
      <c r="E41" s="7"/>
      <c r="F41" s="3" t="s">
        <v>25263</v>
      </c>
      <c r="G41" s="3" t="s">
        <v>25264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25265</v>
      </c>
      <c r="D42" s="3" t="s">
        <v>1038</v>
      </c>
      <c r="E42" s="7"/>
      <c r="F42" s="3" t="s">
        <v>25266</v>
      </c>
      <c r="G42" s="3" t="s">
        <v>25267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25268</v>
      </c>
      <c r="D43" s="3" t="s">
        <v>1038</v>
      </c>
      <c r="E43" s="7"/>
      <c r="F43" s="3" t="s">
        <v>21186</v>
      </c>
      <c r="G43" s="3" t="s">
        <v>7634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25269</v>
      </c>
      <c r="D44" s="3" t="s">
        <v>1038</v>
      </c>
      <c r="E44" s="7"/>
      <c r="F44" s="3" t="s">
        <v>21188</v>
      </c>
      <c r="G44" s="3" t="s">
        <v>7645</v>
      </c>
      <c r="H44" s="3" t="s">
        <v>1098</v>
      </c>
      <c r="I44" s="7" t="s">
        <v>20983</v>
      </c>
      <c r="J44" s="3"/>
      <c r="K44" s="3"/>
    </row>
    <row r="45" spans="2:11" ht="15">
      <c r="B45" s="3" t="s">
        <v>1227</v>
      </c>
      <c r="C45" s="3" t="s">
        <v>25270</v>
      </c>
      <c r="D45" s="3" t="s">
        <v>1573</v>
      </c>
      <c r="E45" s="7"/>
      <c r="F45" s="3" t="s">
        <v>1615</v>
      </c>
      <c r="G45" s="3" t="s">
        <v>1768</v>
      </c>
      <c r="H45" s="3" t="s">
        <v>1098</v>
      </c>
      <c r="I45" s="7"/>
      <c r="J45" s="3"/>
      <c r="K45" s="3"/>
    </row>
    <row r="46" spans="2:11" ht="15">
      <c r="B46" s="3" t="s">
        <v>1191</v>
      </c>
      <c r="C46" s="3" t="s">
        <v>25271</v>
      </c>
      <c r="D46" s="3" t="s">
        <v>1038</v>
      </c>
      <c r="E46" s="7"/>
      <c r="F46" s="3" t="s">
        <v>21191</v>
      </c>
      <c r="G46" s="3" t="s">
        <v>21192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25272</v>
      </c>
      <c r="D47" s="3" t="s">
        <v>1038</v>
      </c>
      <c r="E47" s="7"/>
      <c r="F47" s="3" t="s">
        <v>21194</v>
      </c>
      <c r="G47" s="3" t="s">
        <v>21195</v>
      </c>
      <c r="H47" s="3" t="s">
        <v>1098</v>
      </c>
      <c r="I47" s="7" t="s">
        <v>20983</v>
      </c>
      <c r="J47" s="3"/>
      <c r="K47" s="3"/>
    </row>
    <row r="48" spans="2:11" ht="15">
      <c r="B48" s="3" t="s">
        <v>1187</v>
      </c>
      <c r="C48" s="3" t="s">
        <v>25273</v>
      </c>
      <c r="D48" s="3" t="s">
        <v>1038</v>
      </c>
      <c r="E48" s="7"/>
      <c r="F48" s="3" t="s">
        <v>1646</v>
      </c>
      <c r="G48" s="3" t="s">
        <v>21197</v>
      </c>
      <c r="H48" s="3" t="s">
        <v>1098</v>
      </c>
      <c r="I48" s="7" t="s">
        <v>21198</v>
      </c>
      <c r="J48" s="3"/>
      <c r="K48" s="3"/>
    </row>
    <row r="49" spans="2:11" ht="15">
      <c r="B49" s="3" t="s">
        <v>1416</v>
      </c>
      <c r="C49" s="3" t="s">
        <v>25274</v>
      </c>
      <c r="D49" s="3" t="s">
        <v>1038</v>
      </c>
      <c r="E49" s="7"/>
      <c r="F49" s="3" t="s">
        <v>21200</v>
      </c>
      <c r="G49" s="3" t="s">
        <v>21201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25275</v>
      </c>
      <c r="D50" s="3" t="s">
        <v>1038</v>
      </c>
      <c r="E50" s="7"/>
      <c r="F50" s="3" t="s">
        <v>21203</v>
      </c>
      <c r="G50" s="3" t="s">
        <v>21204</v>
      </c>
      <c r="H50" s="3" t="s">
        <v>1098</v>
      </c>
      <c r="I50" s="7" t="s">
        <v>21198</v>
      </c>
      <c r="J50" s="3"/>
      <c r="K50" s="3"/>
    </row>
    <row r="51" spans="2:11" ht="15">
      <c r="B51" s="3" t="s">
        <v>1424</v>
      </c>
      <c r="C51" s="3" t="s">
        <v>25276</v>
      </c>
      <c r="D51" s="3" t="s">
        <v>1573</v>
      </c>
      <c r="E51" s="7"/>
      <c r="F51" s="3" t="s">
        <v>21206</v>
      </c>
      <c r="G51" s="3" t="s">
        <v>21207</v>
      </c>
      <c r="H51" s="3" t="s">
        <v>1098</v>
      </c>
      <c r="I51" s="7"/>
      <c r="J51" s="3"/>
      <c r="K51" s="3"/>
    </row>
    <row r="52" spans="2:11" ht="15">
      <c r="B52" s="3" t="s">
        <v>1428</v>
      </c>
      <c r="C52" s="3" t="s">
        <v>25277</v>
      </c>
      <c r="D52" s="3" t="s">
        <v>1038</v>
      </c>
      <c r="E52" s="7"/>
      <c r="F52" s="3" t="s">
        <v>21209</v>
      </c>
      <c r="G52" s="3" t="s">
        <v>21210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25278</v>
      </c>
      <c r="D53" s="3" t="s">
        <v>1038</v>
      </c>
      <c r="E53" s="7"/>
      <c r="F53" s="3" t="s">
        <v>21212</v>
      </c>
      <c r="G53" s="3" t="s">
        <v>21213</v>
      </c>
      <c r="H53" s="3" t="s">
        <v>1098</v>
      </c>
      <c r="I53" s="7" t="s">
        <v>20983</v>
      </c>
      <c r="J53" s="3"/>
      <c r="K5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16"/>
  <dimension ref="A1:K3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25279</v>
      </c>
      <c r="D4" s="4" t="s">
        <v>1019</v>
      </c>
      <c r="E4" s="3" t="s">
        <v>884</v>
      </c>
    </row>
    <row r="5" spans="1:11" ht="16">
      <c r="B5" s="4" t="s">
        <v>1020</v>
      </c>
      <c r="C5" s="13" t="s">
        <v>887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885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25280</v>
      </c>
      <c r="D9" s="3" t="s">
        <v>1038</v>
      </c>
      <c r="E9" s="7"/>
      <c r="F9" s="3" t="s">
        <v>25281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25282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25283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25284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25285</v>
      </c>
      <c r="D13" s="3" t="s">
        <v>1038</v>
      </c>
      <c r="E13" s="7"/>
      <c r="F13" s="3" t="s">
        <v>24038</v>
      </c>
      <c r="G13" s="3" t="s">
        <v>24039</v>
      </c>
      <c r="H13" s="3" t="s">
        <v>1098</v>
      </c>
      <c r="I13" s="7" t="s">
        <v>21003</v>
      </c>
      <c r="J13" s="3"/>
      <c r="K13" s="3"/>
    </row>
    <row r="14" spans="1:11" ht="15">
      <c r="B14" s="3" t="s">
        <v>1165</v>
      </c>
      <c r="C14" s="3" t="s">
        <v>25286</v>
      </c>
      <c r="D14" s="3" t="s">
        <v>1038</v>
      </c>
      <c r="E14" s="7"/>
      <c r="F14" s="3" t="s">
        <v>25287</v>
      </c>
      <c r="G14" s="3" t="s">
        <v>25288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25289</v>
      </c>
      <c r="D15" s="3" t="s">
        <v>1038</v>
      </c>
      <c r="E15" s="7"/>
      <c r="F15" s="3" t="s">
        <v>25290</v>
      </c>
      <c r="G15" s="3" t="s">
        <v>25291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25292</v>
      </c>
      <c r="D16" s="3" t="s">
        <v>1038</v>
      </c>
      <c r="E16" s="7"/>
      <c r="F16" s="3" t="s">
        <v>25293</v>
      </c>
      <c r="G16" s="3" t="s">
        <v>25294</v>
      </c>
      <c r="H16" s="3" t="s">
        <v>1098</v>
      </c>
      <c r="I16" s="7" t="s">
        <v>21139</v>
      </c>
      <c r="J16" s="3"/>
      <c r="K16" s="3"/>
    </row>
    <row r="17" spans="2:11" ht="15">
      <c r="B17" s="3" t="s">
        <v>1882</v>
      </c>
      <c r="C17" s="3" t="s">
        <v>25295</v>
      </c>
      <c r="D17" s="3" t="s">
        <v>1038</v>
      </c>
      <c r="E17" s="7"/>
      <c r="F17" s="3" t="s">
        <v>25296</v>
      </c>
      <c r="G17" s="3" t="s">
        <v>21476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25297</v>
      </c>
      <c r="D18" s="3" t="s">
        <v>1038</v>
      </c>
      <c r="E18" s="7"/>
      <c r="F18" s="3" t="s">
        <v>21478</v>
      </c>
      <c r="G18" s="3" t="s">
        <v>21479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25298</v>
      </c>
      <c r="D19" s="3" t="s">
        <v>1038</v>
      </c>
      <c r="E19" s="7"/>
      <c r="F19" s="3" t="s">
        <v>25299</v>
      </c>
      <c r="G19" s="3" t="s">
        <v>21482</v>
      </c>
      <c r="H19" s="3" t="s">
        <v>1098</v>
      </c>
      <c r="I19" s="7" t="s">
        <v>21044</v>
      </c>
      <c r="J19" s="3"/>
      <c r="K19" s="3"/>
    </row>
    <row r="20" spans="2:11" ht="15">
      <c r="B20" s="3" t="s">
        <v>1890</v>
      </c>
      <c r="C20" s="3" t="s">
        <v>25300</v>
      </c>
      <c r="D20" s="3" t="s">
        <v>1038</v>
      </c>
      <c r="E20" s="7"/>
      <c r="F20" s="3" t="s">
        <v>25301</v>
      </c>
      <c r="G20" s="3" t="s">
        <v>21485</v>
      </c>
      <c r="H20" s="3" t="s">
        <v>1098</v>
      </c>
      <c r="I20" s="7" t="s">
        <v>21044</v>
      </c>
      <c r="J20" s="3"/>
      <c r="K20" s="3"/>
    </row>
    <row r="21" spans="2:11" ht="15">
      <c r="B21" s="3" t="s">
        <v>1619</v>
      </c>
      <c r="C21" s="3" t="s">
        <v>25302</v>
      </c>
      <c r="D21" s="3" t="s">
        <v>1142</v>
      </c>
      <c r="E21" s="7"/>
      <c r="F21" s="3" t="s">
        <v>21487</v>
      </c>
      <c r="G21" s="3" t="s">
        <v>21488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25303</v>
      </c>
      <c r="D22" s="3" t="s">
        <v>1038</v>
      </c>
      <c r="E22" s="7"/>
      <c r="F22" s="3" t="s">
        <v>21186</v>
      </c>
      <c r="G22" s="3" t="s">
        <v>7634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25304</v>
      </c>
      <c r="D23" s="3" t="s">
        <v>1038</v>
      </c>
      <c r="E23" s="7"/>
      <c r="F23" s="3" t="s">
        <v>21188</v>
      </c>
      <c r="G23" s="3" t="s">
        <v>7645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25305</v>
      </c>
      <c r="D24" s="3" t="s">
        <v>1573</v>
      </c>
      <c r="E24" s="7"/>
      <c r="F24" s="3" t="s">
        <v>1615</v>
      </c>
      <c r="G24" s="3" t="s">
        <v>1768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25306</v>
      </c>
      <c r="D25" s="3" t="s">
        <v>1038</v>
      </c>
      <c r="E25" s="7"/>
      <c r="F25" s="3" t="s">
        <v>21191</v>
      </c>
      <c r="G25" s="3" t="s">
        <v>21192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25307</v>
      </c>
      <c r="D26" s="3" t="s">
        <v>1038</v>
      </c>
      <c r="E26" s="7"/>
      <c r="F26" s="3" t="s">
        <v>21194</v>
      </c>
      <c r="G26" s="3" t="s">
        <v>21195</v>
      </c>
      <c r="H26" s="3" t="s">
        <v>1098</v>
      </c>
      <c r="I26" s="7" t="s">
        <v>20983</v>
      </c>
      <c r="J26" s="3"/>
      <c r="K26" s="3"/>
    </row>
    <row r="27" spans="2:11" ht="15">
      <c r="B27" s="3" t="s">
        <v>1906</v>
      </c>
      <c r="C27" s="3" t="s">
        <v>25308</v>
      </c>
      <c r="D27" s="3" t="s">
        <v>1038</v>
      </c>
      <c r="E27" s="7"/>
      <c r="F27" s="3" t="s">
        <v>1646</v>
      </c>
      <c r="G27" s="3" t="s">
        <v>21197</v>
      </c>
      <c r="H27" s="3" t="s">
        <v>1098</v>
      </c>
      <c r="I27" s="7" t="s">
        <v>21198</v>
      </c>
      <c r="J27" s="3"/>
      <c r="K27" s="3"/>
    </row>
    <row r="28" spans="2:11" ht="15">
      <c r="B28" s="3" t="s">
        <v>1909</v>
      </c>
      <c r="C28" s="3" t="s">
        <v>25309</v>
      </c>
      <c r="D28" s="3" t="s">
        <v>1038</v>
      </c>
      <c r="E28" s="7"/>
      <c r="F28" s="3" t="s">
        <v>21200</v>
      </c>
      <c r="G28" s="3" t="s">
        <v>21201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25310</v>
      </c>
      <c r="D29" s="3" t="s">
        <v>1038</v>
      </c>
      <c r="E29" s="7"/>
      <c r="F29" s="3" t="s">
        <v>21203</v>
      </c>
      <c r="G29" s="3" t="s">
        <v>21204</v>
      </c>
      <c r="H29" s="3" t="s">
        <v>1098</v>
      </c>
      <c r="I29" s="7" t="s">
        <v>21198</v>
      </c>
      <c r="J29" s="3"/>
      <c r="K29" s="3"/>
    </row>
    <row r="30" spans="2:11" ht="15">
      <c r="B30" s="3" t="s">
        <v>1912</v>
      </c>
      <c r="C30" s="3" t="s">
        <v>25311</v>
      </c>
      <c r="D30" s="3" t="s">
        <v>1573</v>
      </c>
      <c r="E30" s="7"/>
      <c r="F30" s="3" t="s">
        <v>21206</v>
      </c>
      <c r="G30" s="3" t="s">
        <v>21207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25312</v>
      </c>
      <c r="D31" s="3" t="s">
        <v>1038</v>
      </c>
      <c r="E31" s="7"/>
      <c r="F31" s="3" t="s">
        <v>21209</v>
      </c>
      <c r="G31" s="3" t="s">
        <v>21210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25313</v>
      </c>
      <c r="D32" s="3" t="s">
        <v>1038</v>
      </c>
      <c r="E32" s="7"/>
      <c r="F32" s="3" t="s">
        <v>21212</v>
      </c>
      <c r="G32" s="3" t="s">
        <v>21213</v>
      </c>
      <c r="H32" s="3" t="s">
        <v>1098</v>
      </c>
      <c r="I32" s="7" t="s">
        <v>20983</v>
      </c>
      <c r="J32" s="3"/>
      <c r="K3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217"/>
  <dimension ref="A1:K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25314</v>
      </c>
      <c r="D4" s="4" t="s">
        <v>1019</v>
      </c>
      <c r="E4" s="3" t="s">
        <v>888</v>
      </c>
    </row>
    <row r="5" spans="1:11" ht="16">
      <c r="B5" s="4" t="s">
        <v>1020</v>
      </c>
      <c r="C5" s="13" t="s">
        <v>892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890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218"/>
  <dimension ref="A1:K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25315</v>
      </c>
      <c r="D4" s="4" t="s">
        <v>1019</v>
      </c>
      <c r="E4" s="3" t="s">
        <v>893</v>
      </c>
    </row>
    <row r="5" spans="1:11" ht="16">
      <c r="B5" s="4" t="s">
        <v>1020</v>
      </c>
      <c r="C5" s="13" t="s">
        <v>896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894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19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25316</v>
      </c>
      <c r="D4" s="4" t="s">
        <v>1019</v>
      </c>
      <c r="E4" s="3" t="s">
        <v>897</v>
      </c>
    </row>
    <row r="5" spans="1:11" ht="16">
      <c r="B5" s="4" t="s">
        <v>1020</v>
      </c>
      <c r="C5" s="13" t="s">
        <v>900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898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25317</v>
      </c>
      <c r="D9" s="3" t="s">
        <v>1038</v>
      </c>
      <c r="E9" s="7"/>
      <c r="F9" s="3" t="s">
        <v>25318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25319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25320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25321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25322</v>
      </c>
      <c r="D13" s="3" t="s">
        <v>1038</v>
      </c>
      <c r="E13" s="7"/>
      <c r="F13" s="3" t="s">
        <v>21773</v>
      </c>
      <c r="G13" s="3" t="s">
        <v>21774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25323</v>
      </c>
      <c r="D14" s="3" t="s">
        <v>1038</v>
      </c>
      <c r="E14" s="7"/>
      <c r="F14" s="3" t="s">
        <v>25324</v>
      </c>
      <c r="G14" s="3" t="s">
        <v>25325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25326</v>
      </c>
      <c r="D15" s="3" t="s">
        <v>1038</v>
      </c>
      <c r="E15" s="7"/>
      <c r="F15" s="3" t="s">
        <v>25327</v>
      </c>
      <c r="G15" s="3" t="s">
        <v>25328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25329</v>
      </c>
      <c r="D16" s="3" t="s">
        <v>1038</v>
      </c>
      <c r="E16" s="7"/>
      <c r="F16" s="3" t="s">
        <v>25330</v>
      </c>
      <c r="G16" s="3" t="s">
        <v>25331</v>
      </c>
      <c r="H16" s="3" t="s">
        <v>1098</v>
      </c>
      <c r="I16" s="7" t="s">
        <v>1204</v>
      </c>
      <c r="J16" s="3"/>
      <c r="K16" s="3"/>
    </row>
    <row r="17" spans="2:11" ht="15">
      <c r="B17" s="3" t="s">
        <v>1882</v>
      </c>
      <c r="C17" s="3" t="s">
        <v>25332</v>
      </c>
      <c r="D17" s="3" t="s">
        <v>1038</v>
      </c>
      <c r="E17" s="7"/>
      <c r="F17" s="3" t="s">
        <v>25333</v>
      </c>
      <c r="G17" s="3" t="s">
        <v>25334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25335</v>
      </c>
      <c r="D18" s="3" t="s">
        <v>1038</v>
      </c>
      <c r="E18" s="7"/>
      <c r="F18" s="3" t="s">
        <v>25336</v>
      </c>
      <c r="G18" s="3" t="s">
        <v>25337</v>
      </c>
      <c r="H18" s="3" t="s">
        <v>1098</v>
      </c>
      <c r="I18" s="7" t="s">
        <v>1145</v>
      </c>
      <c r="J18" s="3"/>
      <c r="K18" s="3"/>
    </row>
    <row r="19" spans="2:11" ht="15">
      <c r="B19" s="3" t="s">
        <v>1886</v>
      </c>
      <c r="C19" s="3" t="s">
        <v>25338</v>
      </c>
      <c r="D19" s="3" t="s">
        <v>1142</v>
      </c>
      <c r="E19" s="7"/>
      <c r="F19" s="3" t="s">
        <v>25339</v>
      </c>
      <c r="G19" s="3" t="s">
        <v>25340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25341</v>
      </c>
      <c r="D20" s="3" t="s">
        <v>1142</v>
      </c>
      <c r="E20" s="7"/>
      <c r="F20" s="3" t="s">
        <v>23748</v>
      </c>
      <c r="G20" s="3" t="s">
        <v>23749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25342</v>
      </c>
      <c r="D21" s="3" t="s">
        <v>1038</v>
      </c>
      <c r="E21" s="7"/>
      <c r="F21" s="3" t="s">
        <v>25343</v>
      </c>
      <c r="G21" s="3" t="s">
        <v>25344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25345</v>
      </c>
      <c r="D22" s="3" t="s">
        <v>1038</v>
      </c>
      <c r="E22" s="7"/>
      <c r="F22" s="3" t="s">
        <v>25346</v>
      </c>
      <c r="G22" s="3" t="s">
        <v>25347</v>
      </c>
      <c r="H22" s="3" t="s">
        <v>1098</v>
      </c>
      <c r="I22" s="7" t="s">
        <v>7150</v>
      </c>
      <c r="J22" s="3"/>
      <c r="K22" s="3"/>
    </row>
    <row r="23" spans="2:11" ht="15">
      <c r="B23" s="3" t="s">
        <v>1588</v>
      </c>
      <c r="C23" s="3" t="s">
        <v>25348</v>
      </c>
      <c r="D23" s="3" t="s">
        <v>1038</v>
      </c>
      <c r="E23" s="7"/>
      <c r="F23" s="3" t="s">
        <v>25349</v>
      </c>
      <c r="G23" s="3" t="s">
        <v>25350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25351</v>
      </c>
      <c r="D24" s="3" t="s">
        <v>1038</v>
      </c>
      <c r="E24" s="7"/>
      <c r="F24" s="3" t="s">
        <v>25352</v>
      </c>
      <c r="G24" s="3" t="s">
        <v>25353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25354</v>
      </c>
      <c r="D25" s="3" t="s">
        <v>1038</v>
      </c>
      <c r="E25" s="7"/>
      <c r="F25" s="3" t="s">
        <v>25355</v>
      </c>
      <c r="G25" s="3" t="s">
        <v>25356</v>
      </c>
      <c r="H25" s="3" t="s">
        <v>1098</v>
      </c>
      <c r="I25" s="7" t="s">
        <v>22207</v>
      </c>
      <c r="J25" s="3"/>
      <c r="K25" s="3"/>
    </row>
    <row r="26" spans="2:11" ht="15">
      <c r="B26" s="3" t="s">
        <v>1146</v>
      </c>
      <c r="C26" s="3" t="s">
        <v>25357</v>
      </c>
      <c r="D26" s="3" t="s">
        <v>1038</v>
      </c>
      <c r="E26" s="7"/>
      <c r="F26" s="3" t="s">
        <v>25358</v>
      </c>
      <c r="G26" s="3" t="s">
        <v>25359</v>
      </c>
      <c r="H26" s="3" t="s">
        <v>1098</v>
      </c>
      <c r="I26" s="7" t="s">
        <v>7150</v>
      </c>
      <c r="J26" s="3"/>
      <c r="K26" s="3"/>
    </row>
    <row r="27" spans="2:11" ht="15">
      <c r="B27" s="3" t="s">
        <v>1906</v>
      </c>
      <c r="C27" s="3" t="s">
        <v>25360</v>
      </c>
      <c r="D27" s="3" t="s">
        <v>1038</v>
      </c>
      <c r="E27" s="7"/>
      <c r="F27" s="3" t="s">
        <v>25361</v>
      </c>
      <c r="G27" s="3" t="s">
        <v>25362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25363</v>
      </c>
      <c r="D28" s="3" t="s">
        <v>1142</v>
      </c>
      <c r="E28" s="7"/>
      <c r="F28" s="3" t="s">
        <v>15760</v>
      </c>
      <c r="G28" s="3" t="s">
        <v>25364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25365</v>
      </c>
      <c r="D29" s="3" t="s">
        <v>1038</v>
      </c>
      <c r="E29" s="7"/>
      <c r="F29" s="3" t="s">
        <v>25366</v>
      </c>
      <c r="G29" s="3" t="s">
        <v>25367</v>
      </c>
      <c r="H29" s="3" t="s">
        <v>1098</v>
      </c>
      <c r="I29" s="7" t="s">
        <v>21139</v>
      </c>
      <c r="J29" s="3"/>
      <c r="K29" s="3"/>
    </row>
    <row r="30" spans="2:11" ht="15">
      <c r="B30" s="3" t="s">
        <v>1912</v>
      </c>
      <c r="C30" s="3" t="s">
        <v>25368</v>
      </c>
      <c r="D30" s="3" t="s">
        <v>1038</v>
      </c>
      <c r="E30" s="7"/>
      <c r="F30" s="3" t="s">
        <v>25369</v>
      </c>
      <c r="G30" s="3" t="s">
        <v>25370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25371</v>
      </c>
      <c r="D31" s="3" t="s">
        <v>1038</v>
      </c>
      <c r="E31" s="7"/>
      <c r="F31" s="3" t="s">
        <v>21186</v>
      </c>
      <c r="G31" s="3" t="s">
        <v>7634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25372</v>
      </c>
      <c r="D32" s="3" t="s">
        <v>1038</v>
      </c>
      <c r="E32" s="7"/>
      <c r="F32" s="3" t="s">
        <v>21188</v>
      </c>
      <c r="G32" s="3" t="s">
        <v>7645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25373</v>
      </c>
      <c r="D33" s="3" t="s">
        <v>1573</v>
      </c>
      <c r="E33" s="7"/>
      <c r="F33" s="3" t="s">
        <v>1615</v>
      </c>
      <c r="G33" s="3" t="s">
        <v>1768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25374</v>
      </c>
      <c r="D34" s="3" t="s">
        <v>1038</v>
      </c>
      <c r="E34" s="7"/>
      <c r="F34" s="3" t="s">
        <v>21191</v>
      </c>
      <c r="G34" s="3" t="s">
        <v>21192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25375</v>
      </c>
      <c r="D35" s="3" t="s">
        <v>1038</v>
      </c>
      <c r="E35" s="7"/>
      <c r="F35" s="3" t="s">
        <v>21194</v>
      </c>
      <c r="G35" s="3" t="s">
        <v>21195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25376</v>
      </c>
      <c r="D36" s="3" t="s">
        <v>1038</v>
      </c>
      <c r="E36" s="7"/>
      <c r="F36" s="3" t="s">
        <v>1646</v>
      </c>
      <c r="G36" s="3" t="s">
        <v>21197</v>
      </c>
      <c r="H36" s="3" t="s">
        <v>1098</v>
      </c>
      <c r="I36" s="7" t="s">
        <v>21198</v>
      </c>
      <c r="J36" s="3"/>
      <c r="K36" s="3"/>
    </row>
    <row r="37" spans="2:11" ht="15">
      <c r="B37" s="3" t="s">
        <v>1392</v>
      </c>
      <c r="C37" s="3" t="s">
        <v>25377</v>
      </c>
      <c r="D37" s="3" t="s">
        <v>1038</v>
      </c>
      <c r="E37" s="7"/>
      <c r="F37" s="3" t="s">
        <v>21200</v>
      </c>
      <c r="G37" s="3" t="s">
        <v>21201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25378</v>
      </c>
      <c r="D38" s="3" t="s">
        <v>1038</v>
      </c>
      <c r="E38" s="7"/>
      <c r="F38" s="3" t="s">
        <v>21203</v>
      </c>
      <c r="G38" s="3" t="s">
        <v>21204</v>
      </c>
      <c r="H38" s="3" t="s">
        <v>1098</v>
      </c>
      <c r="I38" s="7" t="s">
        <v>21198</v>
      </c>
      <c r="J38" s="3"/>
      <c r="K38" s="3"/>
    </row>
    <row r="39" spans="2:11" ht="15">
      <c r="B39" s="3" t="s">
        <v>1388</v>
      </c>
      <c r="C39" s="3" t="s">
        <v>25379</v>
      </c>
      <c r="D39" s="3" t="s">
        <v>1573</v>
      </c>
      <c r="E39" s="7"/>
      <c r="F39" s="3" t="s">
        <v>21206</v>
      </c>
      <c r="G39" s="3" t="s">
        <v>21207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25380</v>
      </c>
      <c r="D40" s="3" t="s">
        <v>1038</v>
      </c>
      <c r="E40" s="7"/>
      <c r="F40" s="3" t="s">
        <v>21209</v>
      </c>
      <c r="G40" s="3" t="s">
        <v>21210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25381</v>
      </c>
      <c r="D41" s="3" t="s">
        <v>1038</v>
      </c>
      <c r="E41" s="7"/>
      <c r="F41" s="3" t="s">
        <v>21212</v>
      </c>
      <c r="G41" s="3" t="s">
        <v>21213</v>
      </c>
      <c r="H41" s="3" t="s">
        <v>1098</v>
      </c>
      <c r="I41" s="7" t="s">
        <v>20983</v>
      </c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220"/>
  <dimension ref="A1:K6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25382</v>
      </c>
      <c r="D4" s="4" t="s">
        <v>1019</v>
      </c>
      <c r="E4" s="3" t="s">
        <v>901</v>
      </c>
    </row>
    <row r="5" spans="1:11" ht="16">
      <c r="B5" s="4" t="s">
        <v>1020</v>
      </c>
      <c r="C5" s="13" t="s">
        <v>904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902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25383</v>
      </c>
      <c r="D9" s="3" t="s">
        <v>1038</v>
      </c>
      <c r="E9" s="7"/>
      <c r="F9" s="3" t="s">
        <v>25384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25385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25386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25387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25388</v>
      </c>
      <c r="D13" s="3" t="s">
        <v>1038</v>
      </c>
      <c r="E13" s="7"/>
      <c r="F13" s="3" t="s">
        <v>25389</v>
      </c>
      <c r="G13" s="3" t="s">
        <v>25390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25391</v>
      </c>
      <c r="D14" s="3" t="s">
        <v>1038</v>
      </c>
      <c r="E14" s="7"/>
      <c r="F14" s="3" t="s">
        <v>25392</v>
      </c>
      <c r="G14" s="3" t="s">
        <v>25393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25394</v>
      </c>
      <c r="D15" s="3" t="s">
        <v>1038</v>
      </c>
      <c r="E15" s="7"/>
      <c r="F15" s="3" t="s">
        <v>25395</v>
      </c>
      <c r="G15" s="3" t="s">
        <v>25396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25397</v>
      </c>
      <c r="D16" s="3" t="s">
        <v>1038</v>
      </c>
      <c r="E16" s="7"/>
      <c r="F16" s="3" t="s">
        <v>25398</v>
      </c>
      <c r="G16" s="3" t="s">
        <v>25399</v>
      </c>
      <c r="H16" s="3" t="s">
        <v>20978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25400</v>
      </c>
      <c r="D17" s="3" t="s">
        <v>1038</v>
      </c>
      <c r="E17" s="7"/>
      <c r="F17" s="3" t="s">
        <v>25401</v>
      </c>
      <c r="G17" s="3" t="s">
        <v>25402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25403</v>
      </c>
      <c r="D18" s="3" t="s">
        <v>1142</v>
      </c>
      <c r="E18" s="7"/>
      <c r="F18" s="3" t="s">
        <v>25404</v>
      </c>
      <c r="G18" s="3" t="s">
        <v>25405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25406</v>
      </c>
      <c r="D19" s="3" t="s">
        <v>1038</v>
      </c>
      <c r="E19" s="7"/>
      <c r="F19" s="3" t="s">
        <v>21277</v>
      </c>
      <c r="G19" s="3" t="s">
        <v>25407</v>
      </c>
      <c r="H19" s="3" t="s">
        <v>1098</v>
      </c>
      <c r="I19" s="7" t="s">
        <v>1145</v>
      </c>
      <c r="J19" s="3"/>
      <c r="K19" s="3"/>
    </row>
    <row r="20" spans="2:11" ht="15">
      <c r="B20" s="3" t="s">
        <v>1890</v>
      </c>
      <c r="C20" s="3" t="s">
        <v>25408</v>
      </c>
      <c r="D20" s="3" t="s">
        <v>1038</v>
      </c>
      <c r="E20" s="7"/>
      <c r="F20" s="3" t="s">
        <v>25409</v>
      </c>
      <c r="G20" s="3" t="s">
        <v>25410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25411</v>
      </c>
      <c r="D21" s="3" t="s">
        <v>1038</v>
      </c>
      <c r="E21" s="7"/>
      <c r="F21" s="3" t="s">
        <v>25412</v>
      </c>
      <c r="G21" s="3" t="s">
        <v>25413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25414</v>
      </c>
      <c r="D22" s="3" t="s">
        <v>1038</v>
      </c>
      <c r="E22" s="7"/>
      <c r="F22" s="3" t="s">
        <v>25415</v>
      </c>
      <c r="G22" s="3" t="s">
        <v>25416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25417</v>
      </c>
      <c r="D23" s="3" t="s">
        <v>1038</v>
      </c>
      <c r="E23" s="7"/>
      <c r="F23" s="3" t="s">
        <v>25418</v>
      </c>
      <c r="G23" s="3" t="s">
        <v>25419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25420</v>
      </c>
      <c r="D24" s="3" t="s">
        <v>1142</v>
      </c>
      <c r="E24" s="7"/>
      <c r="F24" s="3" t="s">
        <v>25421</v>
      </c>
      <c r="G24" s="3" t="s">
        <v>25422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25423</v>
      </c>
      <c r="D25" s="3" t="s">
        <v>1038</v>
      </c>
      <c r="E25" s="7"/>
      <c r="F25" s="3" t="s">
        <v>25424</v>
      </c>
      <c r="G25" s="3" t="s">
        <v>25425</v>
      </c>
      <c r="H25" s="3" t="s">
        <v>1098</v>
      </c>
      <c r="I25" s="7" t="s">
        <v>1626</v>
      </c>
      <c r="J25" s="3"/>
      <c r="K25" s="3"/>
    </row>
    <row r="26" spans="2:11" ht="15">
      <c r="B26" s="3" t="s">
        <v>1146</v>
      </c>
      <c r="C26" s="3" t="s">
        <v>25426</v>
      </c>
      <c r="D26" s="3" t="s">
        <v>1038</v>
      </c>
      <c r="E26" s="7"/>
      <c r="F26" s="3" t="s">
        <v>25427</v>
      </c>
      <c r="G26" s="3" t="s">
        <v>25428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25429</v>
      </c>
      <c r="D27" s="3" t="s">
        <v>1038</v>
      </c>
      <c r="E27" s="7"/>
      <c r="F27" s="3" t="s">
        <v>25430</v>
      </c>
      <c r="G27" s="3" t="s">
        <v>25431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25432</v>
      </c>
      <c r="D28" s="3" t="s">
        <v>1038</v>
      </c>
      <c r="E28" s="7"/>
      <c r="F28" s="3" t="s">
        <v>25433</v>
      </c>
      <c r="G28" s="3" t="s">
        <v>25434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25435</v>
      </c>
      <c r="D29" s="3" t="s">
        <v>1142</v>
      </c>
      <c r="E29" s="7"/>
      <c r="F29" s="3" t="s">
        <v>25436</v>
      </c>
      <c r="G29" s="3" t="s">
        <v>25437</v>
      </c>
      <c r="H29" s="3" t="s">
        <v>1098</v>
      </c>
      <c r="I29" s="7"/>
      <c r="J29" s="3"/>
      <c r="K29" s="3"/>
    </row>
    <row r="30" spans="2:11" ht="15">
      <c r="B30" s="3" t="s">
        <v>1912</v>
      </c>
      <c r="C30" s="3" t="s">
        <v>25438</v>
      </c>
      <c r="D30" s="3" t="s">
        <v>1038</v>
      </c>
      <c r="E30" s="7"/>
      <c r="F30" s="3" t="s">
        <v>25439</v>
      </c>
      <c r="G30" s="3" t="s">
        <v>25440</v>
      </c>
      <c r="H30" s="3" t="s">
        <v>1098</v>
      </c>
      <c r="I30" s="7" t="s">
        <v>1626</v>
      </c>
      <c r="J30" s="3"/>
      <c r="K30" s="3"/>
    </row>
    <row r="31" spans="2:11" ht="15">
      <c r="B31" s="3" t="s">
        <v>1140</v>
      </c>
      <c r="C31" s="3" t="s">
        <v>25441</v>
      </c>
      <c r="D31" s="3" t="s">
        <v>1038</v>
      </c>
      <c r="E31" s="7"/>
      <c r="F31" s="3" t="s">
        <v>25442</v>
      </c>
      <c r="G31" s="3" t="s">
        <v>25443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25444</v>
      </c>
      <c r="D32" s="3" t="s">
        <v>1038</v>
      </c>
      <c r="E32" s="7"/>
      <c r="F32" s="3" t="s">
        <v>25445</v>
      </c>
      <c r="G32" s="3" t="s">
        <v>25446</v>
      </c>
      <c r="H32" s="3" t="s">
        <v>25447</v>
      </c>
      <c r="I32" s="7" t="s">
        <v>7150</v>
      </c>
      <c r="J32" s="3"/>
      <c r="K32" s="3"/>
    </row>
    <row r="33" spans="2:11" ht="15">
      <c r="B33" s="3" t="s">
        <v>1319</v>
      </c>
      <c r="C33" s="3" t="s">
        <v>25448</v>
      </c>
      <c r="D33" s="3" t="s">
        <v>1038</v>
      </c>
      <c r="E33" s="7"/>
      <c r="F33" s="3" t="s">
        <v>25449</v>
      </c>
      <c r="G33" s="3" t="s">
        <v>25450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25451</v>
      </c>
      <c r="D34" s="3" t="s">
        <v>1038</v>
      </c>
      <c r="E34" s="7"/>
      <c r="F34" s="3" t="s">
        <v>25452</v>
      </c>
      <c r="G34" s="3" t="s">
        <v>25453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25454</v>
      </c>
      <c r="D35" s="3" t="s">
        <v>1038</v>
      </c>
      <c r="E35" s="7"/>
      <c r="F35" s="3" t="s">
        <v>22247</v>
      </c>
      <c r="G35" s="3" t="s">
        <v>25057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25455</v>
      </c>
      <c r="D36" s="3" t="s">
        <v>1038</v>
      </c>
      <c r="E36" s="7"/>
      <c r="F36" s="3" t="s">
        <v>25456</v>
      </c>
      <c r="G36" s="3" t="s">
        <v>25457</v>
      </c>
      <c r="H36" s="3" t="s">
        <v>1098</v>
      </c>
      <c r="I36" s="7" t="s">
        <v>1145</v>
      </c>
      <c r="J36" s="3"/>
      <c r="K36" s="3"/>
    </row>
    <row r="37" spans="2:11" ht="15">
      <c r="B37" s="3" t="s">
        <v>1392</v>
      </c>
      <c r="C37" s="3" t="s">
        <v>25458</v>
      </c>
      <c r="D37" s="3" t="s">
        <v>1038</v>
      </c>
      <c r="E37" s="7"/>
      <c r="F37" s="3" t="s">
        <v>25459</v>
      </c>
      <c r="G37" s="3" t="s">
        <v>25460</v>
      </c>
      <c r="H37" s="3" t="s">
        <v>1098</v>
      </c>
      <c r="I37" s="7" t="s">
        <v>20983</v>
      </c>
      <c r="J37" s="3"/>
      <c r="K37" s="3"/>
    </row>
    <row r="38" spans="2:11" ht="15">
      <c r="B38" s="3" t="s">
        <v>1380</v>
      </c>
      <c r="C38" s="3" t="s">
        <v>25461</v>
      </c>
      <c r="D38" s="3" t="s">
        <v>1038</v>
      </c>
      <c r="E38" s="7"/>
      <c r="F38" s="3" t="s">
        <v>25462</v>
      </c>
      <c r="G38" s="3" t="s">
        <v>25463</v>
      </c>
      <c r="H38" s="3" t="s">
        <v>25464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25465</v>
      </c>
      <c r="D39" s="3" t="s">
        <v>1038</v>
      </c>
      <c r="E39" s="7"/>
      <c r="F39" s="3" t="s">
        <v>25466</v>
      </c>
      <c r="G39" s="3" t="s">
        <v>25467</v>
      </c>
      <c r="H39" s="3" t="s">
        <v>25464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25468</v>
      </c>
      <c r="D40" s="3" t="s">
        <v>1038</v>
      </c>
      <c r="E40" s="7"/>
      <c r="F40" s="3" t="s">
        <v>25469</v>
      </c>
      <c r="G40" s="3" t="s">
        <v>25470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25471</v>
      </c>
      <c r="D41" s="3" t="s">
        <v>1038</v>
      </c>
      <c r="E41" s="7"/>
      <c r="F41" s="3" t="s">
        <v>25472</v>
      </c>
      <c r="G41" s="3" t="s">
        <v>25473</v>
      </c>
      <c r="H41" s="3" t="s">
        <v>25474</v>
      </c>
      <c r="I41" s="7" t="s">
        <v>7150</v>
      </c>
      <c r="J41" s="3"/>
      <c r="K41" s="3"/>
    </row>
    <row r="42" spans="2:11" ht="15">
      <c r="B42" s="3" t="s">
        <v>1223</v>
      </c>
      <c r="C42" s="3" t="s">
        <v>25475</v>
      </c>
      <c r="D42" s="3" t="s">
        <v>1038</v>
      </c>
      <c r="E42" s="7"/>
      <c r="F42" s="3" t="s">
        <v>25476</v>
      </c>
      <c r="G42" s="3" t="s">
        <v>25477</v>
      </c>
      <c r="H42" s="3" t="s">
        <v>25474</v>
      </c>
      <c r="I42" s="7" t="s">
        <v>7150</v>
      </c>
      <c r="J42" s="3"/>
      <c r="K42" s="3"/>
    </row>
    <row r="43" spans="2:11" ht="15">
      <c r="B43" s="3" t="s">
        <v>1215</v>
      </c>
      <c r="C43" s="3" t="s">
        <v>25478</v>
      </c>
      <c r="D43" s="3" t="s">
        <v>1038</v>
      </c>
      <c r="E43" s="7"/>
      <c r="F43" s="3" t="s">
        <v>25479</v>
      </c>
      <c r="G43" s="3" t="s">
        <v>25480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25481</v>
      </c>
      <c r="D44" s="3" t="s">
        <v>1038</v>
      </c>
      <c r="E44" s="7"/>
      <c r="F44" s="3" t="s">
        <v>25482</v>
      </c>
      <c r="G44" s="3" t="s">
        <v>25483</v>
      </c>
      <c r="H44" s="3" t="s">
        <v>25484</v>
      </c>
      <c r="I44" s="7" t="s">
        <v>7150</v>
      </c>
      <c r="J44" s="3"/>
      <c r="K44" s="3"/>
    </row>
    <row r="45" spans="2:11" ht="15">
      <c r="B45" s="3" t="s">
        <v>1227</v>
      </c>
      <c r="C45" s="3" t="s">
        <v>25485</v>
      </c>
      <c r="D45" s="3" t="s">
        <v>1038</v>
      </c>
      <c r="E45" s="7"/>
      <c r="F45" s="3" t="s">
        <v>22233</v>
      </c>
      <c r="G45" s="3" t="s">
        <v>25486</v>
      </c>
      <c r="H45" s="3" t="s">
        <v>25487</v>
      </c>
      <c r="I45" s="7" t="s">
        <v>7150</v>
      </c>
      <c r="J45" s="3"/>
      <c r="K45" s="3"/>
    </row>
    <row r="46" spans="2:11" ht="15">
      <c r="B46" s="3" t="s">
        <v>1191</v>
      </c>
      <c r="C46" s="3" t="s">
        <v>25488</v>
      </c>
      <c r="D46" s="3" t="s">
        <v>1038</v>
      </c>
      <c r="E46" s="7"/>
      <c r="F46" s="3" t="s">
        <v>22236</v>
      </c>
      <c r="G46" s="3" t="s">
        <v>25489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25490</v>
      </c>
      <c r="D47" s="3" t="s">
        <v>1038</v>
      </c>
      <c r="E47" s="7"/>
      <c r="F47" s="3" t="s">
        <v>25491</v>
      </c>
      <c r="G47" s="3" t="s">
        <v>25492</v>
      </c>
      <c r="H47" s="3" t="s">
        <v>1098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25493</v>
      </c>
      <c r="D48" s="3" t="s">
        <v>1038</v>
      </c>
      <c r="E48" s="7"/>
      <c r="F48" s="3" t="s">
        <v>21935</v>
      </c>
      <c r="G48" s="3" t="s">
        <v>25494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25495</v>
      </c>
      <c r="D49" s="3" t="s">
        <v>1038</v>
      </c>
      <c r="E49" s="7"/>
      <c r="F49" s="3" t="s">
        <v>25496</v>
      </c>
      <c r="G49" s="3" t="s">
        <v>25497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25498</v>
      </c>
      <c r="D50" s="3" t="s">
        <v>1038</v>
      </c>
      <c r="E50" s="7"/>
      <c r="F50" s="3" t="s">
        <v>22425</v>
      </c>
      <c r="G50" s="3" t="s">
        <v>22426</v>
      </c>
      <c r="H50" s="3" t="s">
        <v>25499</v>
      </c>
      <c r="I50" s="7" t="s">
        <v>7150</v>
      </c>
      <c r="J50" s="3"/>
      <c r="K50" s="3"/>
    </row>
    <row r="51" spans="2:11" ht="15">
      <c r="B51" s="3" t="s">
        <v>1424</v>
      </c>
      <c r="C51" s="3" t="s">
        <v>25500</v>
      </c>
      <c r="D51" s="3" t="s">
        <v>1038</v>
      </c>
      <c r="E51" s="7"/>
      <c r="F51" s="3" t="s">
        <v>22428</v>
      </c>
      <c r="G51" s="3" t="s">
        <v>22429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25501</v>
      </c>
      <c r="D52" s="3" t="s">
        <v>1038</v>
      </c>
      <c r="E52" s="7"/>
      <c r="F52" s="3" t="s">
        <v>25502</v>
      </c>
      <c r="G52" s="3" t="s">
        <v>25503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25504</v>
      </c>
      <c r="D53" s="3" t="s">
        <v>1038</v>
      </c>
      <c r="E53" s="7"/>
      <c r="F53" s="3" t="s">
        <v>25505</v>
      </c>
      <c r="G53" s="3" t="s">
        <v>25506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25507</v>
      </c>
      <c r="D54" s="3" t="s">
        <v>1038</v>
      </c>
      <c r="E54" s="7"/>
      <c r="F54" s="3" t="s">
        <v>21186</v>
      </c>
      <c r="G54" s="3" t="s">
        <v>7634</v>
      </c>
      <c r="H54" s="3" t="s">
        <v>1098</v>
      </c>
      <c r="I54" s="7" t="s">
        <v>20968</v>
      </c>
      <c r="J54" s="3"/>
      <c r="K54" s="3"/>
    </row>
    <row r="55" spans="2:11" ht="15">
      <c r="B55" s="3" t="s">
        <v>1765</v>
      </c>
      <c r="C55" s="3" t="s">
        <v>25508</v>
      </c>
      <c r="D55" s="3" t="s">
        <v>1038</v>
      </c>
      <c r="E55" s="7"/>
      <c r="F55" s="3" t="s">
        <v>21188</v>
      </c>
      <c r="G55" s="3" t="s">
        <v>7645</v>
      </c>
      <c r="H55" s="3" t="s">
        <v>1098</v>
      </c>
      <c r="I55" s="7" t="s">
        <v>20983</v>
      </c>
      <c r="J55" s="3"/>
      <c r="K55" s="3"/>
    </row>
    <row r="56" spans="2:11" ht="15">
      <c r="B56" s="3" t="s">
        <v>1920</v>
      </c>
      <c r="C56" s="3" t="s">
        <v>25509</v>
      </c>
      <c r="D56" s="3" t="s">
        <v>1573</v>
      </c>
      <c r="E56" s="7"/>
      <c r="F56" s="3" t="s">
        <v>1615</v>
      </c>
      <c r="G56" s="3" t="s">
        <v>1768</v>
      </c>
      <c r="H56" s="3" t="s">
        <v>1098</v>
      </c>
      <c r="I56" s="7"/>
      <c r="J56" s="3"/>
      <c r="K56" s="3"/>
    </row>
    <row r="57" spans="2:11" ht="15">
      <c r="B57" s="3" t="s">
        <v>1924</v>
      </c>
      <c r="C57" s="3" t="s">
        <v>25510</v>
      </c>
      <c r="D57" s="3" t="s">
        <v>1038</v>
      </c>
      <c r="E57" s="7"/>
      <c r="F57" s="3" t="s">
        <v>21191</v>
      </c>
      <c r="G57" s="3" t="s">
        <v>21192</v>
      </c>
      <c r="H57" s="3" t="s">
        <v>1098</v>
      </c>
      <c r="I57" s="7" t="s">
        <v>20968</v>
      </c>
      <c r="J57" s="3"/>
      <c r="K57" s="3"/>
    </row>
    <row r="58" spans="2:11" ht="15">
      <c r="B58" s="3" t="s">
        <v>1928</v>
      </c>
      <c r="C58" s="3" t="s">
        <v>25511</v>
      </c>
      <c r="D58" s="3" t="s">
        <v>1038</v>
      </c>
      <c r="E58" s="7"/>
      <c r="F58" s="3" t="s">
        <v>21194</v>
      </c>
      <c r="G58" s="3" t="s">
        <v>21195</v>
      </c>
      <c r="H58" s="3" t="s">
        <v>1098</v>
      </c>
      <c r="I58" s="7" t="s">
        <v>20983</v>
      </c>
      <c r="J58" s="3"/>
      <c r="K58" s="3"/>
    </row>
    <row r="59" spans="2:11" ht="15">
      <c r="B59" s="3" t="s">
        <v>1931</v>
      </c>
      <c r="C59" s="3" t="s">
        <v>25512</v>
      </c>
      <c r="D59" s="3" t="s">
        <v>1038</v>
      </c>
      <c r="E59" s="7"/>
      <c r="F59" s="3" t="s">
        <v>1646</v>
      </c>
      <c r="G59" s="3" t="s">
        <v>21197</v>
      </c>
      <c r="H59" s="3" t="s">
        <v>1098</v>
      </c>
      <c r="I59" s="7" t="s">
        <v>21198</v>
      </c>
      <c r="J59" s="3"/>
      <c r="K59" s="3"/>
    </row>
    <row r="60" spans="2:11" ht="15">
      <c r="B60" s="3" t="s">
        <v>1934</v>
      </c>
      <c r="C60" s="3" t="s">
        <v>25513</v>
      </c>
      <c r="D60" s="3" t="s">
        <v>1038</v>
      </c>
      <c r="E60" s="7"/>
      <c r="F60" s="3" t="s">
        <v>21200</v>
      </c>
      <c r="G60" s="3" t="s">
        <v>21201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25514</v>
      </c>
      <c r="D61" s="3" t="s">
        <v>1038</v>
      </c>
      <c r="E61" s="7"/>
      <c r="F61" s="3" t="s">
        <v>21203</v>
      </c>
      <c r="G61" s="3" t="s">
        <v>21204</v>
      </c>
      <c r="H61" s="3" t="s">
        <v>1098</v>
      </c>
      <c r="I61" s="7" t="s">
        <v>21198</v>
      </c>
      <c r="J61" s="3"/>
      <c r="K61" s="3"/>
    </row>
    <row r="62" spans="2:11" ht="15">
      <c r="B62" s="3" t="s">
        <v>1942</v>
      </c>
      <c r="C62" s="3" t="s">
        <v>25515</v>
      </c>
      <c r="D62" s="3" t="s">
        <v>1573</v>
      </c>
      <c r="E62" s="7"/>
      <c r="F62" s="3" t="s">
        <v>21206</v>
      </c>
      <c r="G62" s="3" t="s">
        <v>21207</v>
      </c>
      <c r="H62" s="3" t="s">
        <v>1098</v>
      </c>
      <c r="I62" s="7"/>
      <c r="J62" s="3"/>
      <c r="K62" s="3"/>
    </row>
    <row r="63" spans="2:11" ht="15">
      <c r="B63" s="3" t="s">
        <v>1495</v>
      </c>
      <c r="C63" s="3" t="s">
        <v>25516</v>
      </c>
      <c r="D63" s="3" t="s">
        <v>1038</v>
      </c>
      <c r="E63" s="7"/>
      <c r="F63" s="3" t="s">
        <v>21209</v>
      </c>
      <c r="G63" s="3" t="s">
        <v>21210</v>
      </c>
      <c r="H63" s="3" t="s">
        <v>1098</v>
      </c>
      <c r="I63" s="7" t="s">
        <v>20968</v>
      </c>
      <c r="J63" s="3"/>
      <c r="K63" s="3"/>
    </row>
    <row r="64" spans="2:11" ht="15">
      <c r="B64" s="3" t="s">
        <v>1481</v>
      </c>
      <c r="C64" s="3" t="s">
        <v>25517</v>
      </c>
      <c r="D64" s="3" t="s">
        <v>1038</v>
      </c>
      <c r="E64" s="7"/>
      <c r="F64" s="3" t="s">
        <v>21212</v>
      </c>
      <c r="G64" s="3" t="s">
        <v>21213</v>
      </c>
      <c r="H64" s="3" t="s">
        <v>1098</v>
      </c>
      <c r="I64" s="7" t="s">
        <v>20983</v>
      </c>
      <c r="J64" s="3"/>
      <c r="K6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21"/>
  <dimension ref="A1:K12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25518</v>
      </c>
      <c r="D4" s="4" t="s">
        <v>1019</v>
      </c>
      <c r="E4" s="3" t="s">
        <v>905</v>
      </c>
    </row>
    <row r="5" spans="1:11" ht="16">
      <c r="B5" s="4" t="s">
        <v>1020</v>
      </c>
      <c r="C5" s="13" t="s">
        <v>908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906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25519</v>
      </c>
      <c r="D9" s="3" t="s">
        <v>1038</v>
      </c>
      <c r="E9" s="7"/>
      <c r="F9" s="3" t="s">
        <v>25520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25521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25522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25523</v>
      </c>
      <c r="D12" s="3" t="s">
        <v>1038</v>
      </c>
      <c r="E12" s="7"/>
      <c r="F12" s="3" t="s">
        <v>21509</v>
      </c>
      <c r="G12" s="3" t="s">
        <v>21914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25524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25525</v>
      </c>
      <c r="D14" s="3" t="s">
        <v>1038</v>
      </c>
      <c r="E14" s="7"/>
      <c r="F14" s="3" t="s">
        <v>25389</v>
      </c>
      <c r="G14" s="3" t="s">
        <v>25390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25526</v>
      </c>
      <c r="D15" s="3" t="s">
        <v>1142</v>
      </c>
      <c r="E15" s="7"/>
      <c r="F15" s="3" t="s">
        <v>21776</v>
      </c>
      <c r="G15" s="3" t="s">
        <v>22074</v>
      </c>
      <c r="H15" s="3" t="s">
        <v>1098</v>
      </c>
      <c r="I15" s="7"/>
      <c r="J15" s="3"/>
      <c r="K15" s="3"/>
    </row>
    <row r="16" spans="1:11" ht="15">
      <c r="B16" s="3" t="s">
        <v>1161</v>
      </c>
      <c r="C16" s="3" t="s">
        <v>25527</v>
      </c>
      <c r="D16" s="3" t="s">
        <v>1038</v>
      </c>
      <c r="E16" s="7"/>
      <c r="F16" s="3" t="s">
        <v>2115</v>
      </c>
      <c r="G16" s="3" t="s">
        <v>25528</v>
      </c>
      <c r="H16" s="3" t="s">
        <v>25529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25530</v>
      </c>
      <c r="D17" s="3" t="s">
        <v>1038</v>
      </c>
      <c r="E17" s="7"/>
      <c r="F17" s="3" t="s">
        <v>2119</v>
      </c>
      <c r="G17" s="3" t="s">
        <v>25531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25532</v>
      </c>
      <c r="D18" s="3" t="s">
        <v>1038</v>
      </c>
      <c r="E18" s="7"/>
      <c r="F18" s="3" t="s">
        <v>22145</v>
      </c>
      <c r="G18" s="3" t="s">
        <v>24727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25533</v>
      </c>
      <c r="D19" s="3" t="s">
        <v>1038</v>
      </c>
      <c r="E19" s="7"/>
      <c r="F19" s="3" t="s">
        <v>22148</v>
      </c>
      <c r="G19" s="3" t="s">
        <v>24729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25534</v>
      </c>
      <c r="D20" s="3" t="s">
        <v>1038</v>
      </c>
      <c r="E20" s="7"/>
      <c r="F20" s="3" t="s">
        <v>22151</v>
      </c>
      <c r="G20" s="3" t="s">
        <v>25535</v>
      </c>
      <c r="H20" s="3" t="s">
        <v>1098</v>
      </c>
      <c r="I20" s="7" t="s">
        <v>21044</v>
      </c>
      <c r="J20" s="3"/>
      <c r="K20" s="3"/>
    </row>
    <row r="21" spans="2:11" ht="15">
      <c r="B21" s="3" t="s">
        <v>1619</v>
      </c>
      <c r="C21" s="3" t="s">
        <v>25536</v>
      </c>
      <c r="D21" s="3" t="s">
        <v>1038</v>
      </c>
      <c r="E21" s="7"/>
      <c r="F21" s="3" t="s">
        <v>22154</v>
      </c>
      <c r="G21" s="3" t="s">
        <v>25537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25538</v>
      </c>
      <c r="D22" s="3" t="s">
        <v>1038</v>
      </c>
      <c r="E22" s="7"/>
      <c r="F22" s="3" t="s">
        <v>25539</v>
      </c>
      <c r="G22" s="3" t="s">
        <v>25540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25541</v>
      </c>
      <c r="D23" s="3" t="s">
        <v>1038</v>
      </c>
      <c r="E23" s="7"/>
      <c r="F23" s="3" t="s">
        <v>25542</v>
      </c>
      <c r="G23" s="3" t="s">
        <v>25543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25544</v>
      </c>
      <c r="D24" s="3" t="s">
        <v>1038</v>
      </c>
      <c r="E24" s="7"/>
      <c r="F24" s="3" t="s">
        <v>25545</v>
      </c>
      <c r="G24" s="3" t="s">
        <v>25546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25547</v>
      </c>
      <c r="D25" s="3" t="s">
        <v>1038</v>
      </c>
      <c r="E25" s="7"/>
      <c r="F25" s="3" t="s">
        <v>25548</v>
      </c>
      <c r="G25" s="3" t="s">
        <v>25549</v>
      </c>
      <c r="H25" s="3" t="s">
        <v>25474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25550</v>
      </c>
      <c r="D26" s="3" t="s">
        <v>1038</v>
      </c>
      <c r="E26" s="7"/>
      <c r="F26" s="3" t="s">
        <v>21933</v>
      </c>
      <c r="G26" s="3" t="s">
        <v>17200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25551</v>
      </c>
      <c r="D27" s="3" t="s">
        <v>1038</v>
      </c>
      <c r="E27" s="7"/>
      <c r="F27" s="3" t="s">
        <v>21935</v>
      </c>
      <c r="G27" s="3" t="s">
        <v>21936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25552</v>
      </c>
      <c r="D28" s="3" t="s">
        <v>1038</v>
      </c>
      <c r="E28" s="7"/>
      <c r="F28" s="3" t="s">
        <v>25553</v>
      </c>
      <c r="G28" s="3" t="s">
        <v>25554</v>
      </c>
      <c r="H28" s="3" t="s">
        <v>25555</v>
      </c>
      <c r="I28" s="7" t="s">
        <v>21044</v>
      </c>
      <c r="J28" s="3"/>
      <c r="K28" s="3"/>
    </row>
    <row r="29" spans="2:11" ht="15">
      <c r="B29" s="3" t="s">
        <v>1301</v>
      </c>
      <c r="C29" s="3" t="s">
        <v>25556</v>
      </c>
      <c r="D29" s="3" t="s">
        <v>1038</v>
      </c>
      <c r="E29" s="7"/>
      <c r="F29" s="3" t="s">
        <v>25496</v>
      </c>
      <c r="G29" s="3" t="s">
        <v>25557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25558</v>
      </c>
      <c r="D30" s="3" t="s">
        <v>1038</v>
      </c>
      <c r="E30" s="7"/>
      <c r="F30" s="3" t="s">
        <v>25559</v>
      </c>
      <c r="G30" s="3" t="s">
        <v>25560</v>
      </c>
      <c r="H30" s="3" t="s">
        <v>25555</v>
      </c>
      <c r="I30" s="7" t="s">
        <v>21044</v>
      </c>
      <c r="J30" s="3"/>
      <c r="K30" s="3"/>
    </row>
    <row r="31" spans="2:11" ht="15">
      <c r="B31" s="3" t="s">
        <v>1140</v>
      </c>
      <c r="C31" s="3" t="s">
        <v>25561</v>
      </c>
      <c r="D31" s="3" t="s">
        <v>1038</v>
      </c>
      <c r="E31" s="7"/>
      <c r="F31" s="3" t="s">
        <v>25562</v>
      </c>
      <c r="G31" s="3" t="s">
        <v>25563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25564</v>
      </c>
      <c r="D32" s="3" t="s">
        <v>1038</v>
      </c>
      <c r="E32" s="7"/>
      <c r="F32" s="3" t="s">
        <v>25565</v>
      </c>
      <c r="G32" s="3" t="s">
        <v>25566</v>
      </c>
      <c r="H32" s="3" t="s">
        <v>1098</v>
      </c>
      <c r="I32" s="7" t="s">
        <v>21044</v>
      </c>
      <c r="J32" s="3"/>
      <c r="K32" s="3"/>
    </row>
    <row r="33" spans="2:11" ht="15">
      <c r="B33" s="3" t="s">
        <v>1319</v>
      </c>
      <c r="C33" s="3" t="s">
        <v>25567</v>
      </c>
      <c r="D33" s="3" t="s">
        <v>1038</v>
      </c>
      <c r="E33" s="7"/>
      <c r="F33" s="3" t="s">
        <v>25568</v>
      </c>
      <c r="G33" s="3" t="s">
        <v>25569</v>
      </c>
      <c r="H33" s="3" t="s">
        <v>1098</v>
      </c>
      <c r="I33" s="7" t="s">
        <v>21044</v>
      </c>
      <c r="J33" s="3"/>
      <c r="K33" s="3"/>
    </row>
    <row r="34" spans="2:11" ht="15">
      <c r="B34" s="3" t="s">
        <v>1472</v>
      </c>
      <c r="C34" s="3" t="s">
        <v>25570</v>
      </c>
      <c r="D34" s="3" t="s">
        <v>1038</v>
      </c>
      <c r="E34" s="7"/>
      <c r="F34" s="3" t="s">
        <v>22233</v>
      </c>
      <c r="G34" s="3" t="s">
        <v>25571</v>
      </c>
      <c r="H34" s="3" t="s">
        <v>25572</v>
      </c>
      <c r="I34" s="7" t="s">
        <v>21003</v>
      </c>
      <c r="J34" s="3"/>
      <c r="K34" s="3"/>
    </row>
    <row r="35" spans="2:11" ht="15">
      <c r="B35" s="3" t="s">
        <v>1567</v>
      </c>
      <c r="C35" s="3" t="s">
        <v>25573</v>
      </c>
      <c r="D35" s="3" t="s">
        <v>1038</v>
      </c>
      <c r="E35" s="7"/>
      <c r="F35" s="3" t="s">
        <v>22236</v>
      </c>
      <c r="G35" s="3" t="s">
        <v>25574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25575</v>
      </c>
      <c r="D36" s="3" t="s">
        <v>1038</v>
      </c>
      <c r="E36" s="7"/>
      <c r="F36" s="3" t="s">
        <v>25491</v>
      </c>
      <c r="G36" s="3" t="s">
        <v>25576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25577</v>
      </c>
      <c r="D37" s="3" t="s">
        <v>1038</v>
      </c>
      <c r="E37" s="7"/>
      <c r="F37" s="3" t="s">
        <v>25578</v>
      </c>
      <c r="G37" s="3" t="s">
        <v>25579</v>
      </c>
      <c r="H37" s="3" t="s">
        <v>25580</v>
      </c>
      <c r="I37" s="7" t="s">
        <v>21003</v>
      </c>
      <c r="J37" s="3"/>
      <c r="K37" s="3"/>
    </row>
    <row r="38" spans="2:11" ht="15">
      <c r="B38" s="3" t="s">
        <v>1380</v>
      </c>
      <c r="C38" s="3" t="s">
        <v>25581</v>
      </c>
      <c r="D38" s="3" t="s">
        <v>1038</v>
      </c>
      <c r="E38" s="7"/>
      <c r="F38" s="3" t="s">
        <v>25582</v>
      </c>
      <c r="G38" s="3" t="s">
        <v>25583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25584</v>
      </c>
      <c r="D39" s="3" t="s">
        <v>1038</v>
      </c>
      <c r="E39" s="7"/>
      <c r="F39" s="3" t="s">
        <v>25585</v>
      </c>
      <c r="G39" s="3" t="s">
        <v>25586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25587</v>
      </c>
      <c r="D40" s="3" t="s">
        <v>1038</v>
      </c>
      <c r="E40" s="7"/>
      <c r="F40" s="3" t="s">
        <v>22862</v>
      </c>
      <c r="G40" s="3" t="s">
        <v>25588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25589</v>
      </c>
      <c r="D41" s="3" t="s">
        <v>1038</v>
      </c>
      <c r="E41" s="7"/>
      <c r="F41" s="3" t="s">
        <v>21938</v>
      </c>
      <c r="G41" s="3" t="s">
        <v>21939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25590</v>
      </c>
      <c r="D42" s="3" t="s">
        <v>1038</v>
      </c>
      <c r="E42" s="7"/>
      <c r="F42" s="3" t="s">
        <v>25591</v>
      </c>
      <c r="G42" s="3" t="s">
        <v>25592</v>
      </c>
      <c r="H42" s="3" t="s">
        <v>25593</v>
      </c>
      <c r="I42" s="7" t="s">
        <v>21003</v>
      </c>
      <c r="J42" s="3"/>
      <c r="K42" s="3"/>
    </row>
    <row r="43" spans="2:11" ht="15">
      <c r="B43" s="3" t="s">
        <v>1215</v>
      </c>
      <c r="C43" s="3" t="s">
        <v>25594</v>
      </c>
      <c r="D43" s="3" t="s">
        <v>1038</v>
      </c>
      <c r="E43" s="7"/>
      <c r="F43" s="3" t="s">
        <v>25595</v>
      </c>
      <c r="G43" s="3" t="s">
        <v>25596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25597</v>
      </c>
      <c r="D44" s="3" t="s">
        <v>1038</v>
      </c>
      <c r="E44" s="7"/>
      <c r="F44" s="3" t="s">
        <v>25598</v>
      </c>
      <c r="G44" s="3" t="s">
        <v>25599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25600</v>
      </c>
      <c r="D45" s="3" t="s">
        <v>1038</v>
      </c>
      <c r="E45" s="7"/>
      <c r="F45" s="3" t="s">
        <v>25601</v>
      </c>
      <c r="G45" s="3" t="s">
        <v>25602</v>
      </c>
      <c r="H45" s="3" t="s">
        <v>1098</v>
      </c>
      <c r="I45" s="7" t="s">
        <v>20974</v>
      </c>
      <c r="J45" s="3"/>
      <c r="K45" s="3"/>
    </row>
    <row r="46" spans="2:11" ht="15">
      <c r="B46" s="3" t="s">
        <v>1191</v>
      </c>
      <c r="C46" s="3" t="s">
        <v>25603</v>
      </c>
      <c r="D46" s="3" t="s">
        <v>1038</v>
      </c>
      <c r="E46" s="7"/>
      <c r="F46" s="3" t="s">
        <v>25604</v>
      </c>
      <c r="G46" s="3" t="s">
        <v>25605</v>
      </c>
      <c r="H46" s="3" t="s">
        <v>1098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25606</v>
      </c>
      <c r="D47" s="3" t="s">
        <v>1038</v>
      </c>
      <c r="E47" s="7"/>
      <c r="F47" s="3" t="s">
        <v>25607</v>
      </c>
      <c r="G47" s="3" t="s">
        <v>25608</v>
      </c>
      <c r="H47" s="3" t="s">
        <v>25609</v>
      </c>
      <c r="I47" s="7" t="s">
        <v>21003</v>
      </c>
      <c r="J47" s="3"/>
      <c r="K47" s="3"/>
    </row>
    <row r="48" spans="2:11" ht="15">
      <c r="B48" s="3" t="s">
        <v>1187</v>
      </c>
      <c r="C48" s="3" t="s">
        <v>25610</v>
      </c>
      <c r="D48" s="3" t="s">
        <v>1038</v>
      </c>
      <c r="E48" s="7"/>
      <c r="F48" s="3" t="s">
        <v>25611</v>
      </c>
      <c r="G48" s="3" t="s">
        <v>25612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25613</v>
      </c>
      <c r="D49" s="3" t="s">
        <v>1038</v>
      </c>
      <c r="E49" s="7"/>
      <c r="F49" s="3" t="s">
        <v>25614</v>
      </c>
      <c r="G49" s="3" t="s">
        <v>25615</v>
      </c>
      <c r="H49" s="3" t="s">
        <v>25616</v>
      </c>
      <c r="I49" s="7" t="s">
        <v>21003</v>
      </c>
      <c r="J49" s="3"/>
      <c r="K49" s="3"/>
    </row>
    <row r="50" spans="2:11" ht="15">
      <c r="B50" s="3" t="s">
        <v>1916</v>
      </c>
      <c r="C50" s="3" t="s">
        <v>25617</v>
      </c>
      <c r="D50" s="3" t="s">
        <v>1038</v>
      </c>
      <c r="E50" s="7"/>
      <c r="F50" s="3" t="s">
        <v>25618</v>
      </c>
      <c r="G50" s="3" t="s">
        <v>25619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25620</v>
      </c>
      <c r="D51" s="3" t="s">
        <v>1038</v>
      </c>
      <c r="E51" s="7"/>
      <c r="F51" s="3" t="s">
        <v>25469</v>
      </c>
      <c r="G51" s="3" t="s">
        <v>25621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25622</v>
      </c>
      <c r="D52" s="3" t="s">
        <v>1038</v>
      </c>
      <c r="E52" s="7"/>
      <c r="F52" s="3" t="s">
        <v>25623</v>
      </c>
      <c r="G52" s="3" t="s">
        <v>25624</v>
      </c>
      <c r="H52" s="3" t="s">
        <v>25625</v>
      </c>
      <c r="I52" s="7" t="s">
        <v>7150</v>
      </c>
      <c r="J52" s="3"/>
      <c r="K52" s="3"/>
    </row>
    <row r="53" spans="2:11" ht="15">
      <c r="B53" s="3" t="s">
        <v>1420</v>
      </c>
      <c r="C53" s="3" t="s">
        <v>25626</v>
      </c>
      <c r="D53" s="3" t="s">
        <v>1038</v>
      </c>
      <c r="E53" s="7"/>
      <c r="F53" s="3" t="s">
        <v>25627</v>
      </c>
      <c r="G53" s="3" t="s">
        <v>25628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25629</v>
      </c>
      <c r="D54" s="3" t="s">
        <v>1038</v>
      </c>
      <c r="E54" s="7"/>
      <c r="F54" s="3" t="s">
        <v>25630</v>
      </c>
      <c r="G54" s="3" t="s">
        <v>25631</v>
      </c>
      <c r="H54" s="3" t="s">
        <v>25625</v>
      </c>
      <c r="I54" s="7" t="s">
        <v>21003</v>
      </c>
      <c r="J54" s="3"/>
      <c r="K54" s="3"/>
    </row>
    <row r="55" spans="2:11" ht="15">
      <c r="B55" s="3" t="s">
        <v>1765</v>
      </c>
      <c r="C55" s="3" t="s">
        <v>25632</v>
      </c>
      <c r="D55" s="3" t="s">
        <v>1038</v>
      </c>
      <c r="E55" s="7"/>
      <c r="F55" s="3" t="s">
        <v>25633</v>
      </c>
      <c r="G55" s="3" t="s">
        <v>25634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25635</v>
      </c>
      <c r="D56" s="3" t="s">
        <v>1038</v>
      </c>
      <c r="E56" s="7"/>
      <c r="F56" s="3" t="s">
        <v>25636</v>
      </c>
      <c r="G56" s="3" t="s">
        <v>25637</v>
      </c>
      <c r="H56" s="3" t="s">
        <v>1098</v>
      </c>
      <c r="I56" s="7" t="s">
        <v>20974</v>
      </c>
      <c r="J56" s="3"/>
      <c r="K56" s="3"/>
    </row>
    <row r="57" spans="2:11" ht="15">
      <c r="B57" s="3" t="s">
        <v>1924</v>
      </c>
      <c r="C57" s="3" t="s">
        <v>25638</v>
      </c>
      <c r="D57" s="3" t="s">
        <v>1038</v>
      </c>
      <c r="E57" s="7"/>
      <c r="F57" s="3" t="s">
        <v>25639</v>
      </c>
      <c r="G57" s="3" t="s">
        <v>25640</v>
      </c>
      <c r="H57" s="3" t="s">
        <v>25625</v>
      </c>
      <c r="I57" s="7" t="s">
        <v>21003</v>
      </c>
      <c r="J57" s="3"/>
      <c r="K57" s="3"/>
    </row>
    <row r="58" spans="2:11" ht="15">
      <c r="B58" s="3" t="s">
        <v>1928</v>
      </c>
      <c r="C58" s="3" t="s">
        <v>25641</v>
      </c>
      <c r="D58" s="3" t="s">
        <v>1038</v>
      </c>
      <c r="E58" s="7"/>
      <c r="F58" s="3" t="s">
        <v>25642</v>
      </c>
      <c r="G58" s="3" t="s">
        <v>25643</v>
      </c>
      <c r="H58" s="3" t="s">
        <v>1098</v>
      </c>
      <c r="I58" s="7" t="s">
        <v>20974</v>
      </c>
      <c r="J58" s="3"/>
      <c r="K58" s="3"/>
    </row>
    <row r="59" spans="2:11" ht="15">
      <c r="B59" s="3" t="s">
        <v>1931</v>
      </c>
      <c r="C59" s="3" t="s">
        <v>25644</v>
      </c>
      <c r="D59" s="3" t="s">
        <v>1038</v>
      </c>
      <c r="E59" s="7"/>
      <c r="F59" s="3" t="s">
        <v>25645</v>
      </c>
      <c r="G59" s="3" t="s">
        <v>25646</v>
      </c>
      <c r="H59" s="3" t="s">
        <v>1098</v>
      </c>
      <c r="I59" s="7" t="s">
        <v>20974</v>
      </c>
      <c r="J59" s="3"/>
      <c r="K59" s="3"/>
    </row>
    <row r="60" spans="2:11" ht="15">
      <c r="B60" s="3" t="s">
        <v>1934</v>
      </c>
      <c r="C60" s="3" t="s">
        <v>25647</v>
      </c>
      <c r="D60" s="3" t="s">
        <v>1038</v>
      </c>
      <c r="E60" s="7"/>
      <c r="F60" s="3" t="s">
        <v>25648</v>
      </c>
      <c r="G60" s="3" t="s">
        <v>25649</v>
      </c>
      <c r="H60" s="3" t="s">
        <v>25625</v>
      </c>
      <c r="I60" s="7" t="s">
        <v>7150</v>
      </c>
      <c r="J60" s="3"/>
      <c r="K60" s="3"/>
    </row>
    <row r="61" spans="2:11" ht="15">
      <c r="B61" s="3" t="s">
        <v>1938</v>
      </c>
      <c r="C61" s="3" t="s">
        <v>25650</v>
      </c>
      <c r="D61" s="3" t="s">
        <v>1038</v>
      </c>
      <c r="E61" s="7"/>
      <c r="F61" s="3" t="s">
        <v>25651</v>
      </c>
      <c r="G61" s="3" t="s">
        <v>25652</v>
      </c>
      <c r="H61" s="3" t="s">
        <v>1098</v>
      </c>
      <c r="I61" s="7" t="s">
        <v>20974</v>
      </c>
      <c r="J61" s="3"/>
      <c r="K61" s="3"/>
    </row>
    <row r="62" spans="2:11" ht="15">
      <c r="B62" s="3" t="s">
        <v>1942</v>
      </c>
      <c r="C62" s="3" t="s">
        <v>25653</v>
      </c>
      <c r="D62" s="3" t="s">
        <v>1038</v>
      </c>
      <c r="E62" s="7"/>
      <c r="F62" s="3" t="s">
        <v>25654</v>
      </c>
      <c r="G62" s="3" t="s">
        <v>25655</v>
      </c>
      <c r="H62" s="3" t="s">
        <v>1098</v>
      </c>
      <c r="I62" s="7" t="s">
        <v>20974</v>
      </c>
      <c r="J62" s="3"/>
      <c r="K62" s="3"/>
    </row>
    <row r="63" spans="2:11" ht="15">
      <c r="B63" s="3" t="s">
        <v>1495</v>
      </c>
      <c r="C63" s="3" t="s">
        <v>25656</v>
      </c>
      <c r="D63" s="3" t="s">
        <v>1038</v>
      </c>
      <c r="E63" s="7"/>
      <c r="F63" s="3" t="s">
        <v>25657</v>
      </c>
      <c r="G63" s="3" t="s">
        <v>25658</v>
      </c>
      <c r="H63" s="3" t="s">
        <v>1098</v>
      </c>
      <c r="I63" s="7" t="s">
        <v>21003</v>
      </c>
      <c r="J63" s="3"/>
      <c r="K63" s="3"/>
    </row>
    <row r="64" spans="2:11" ht="15">
      <c r="B64" s="3" t="s">
        <v>1481</v>
      </c>
      <c r="C64" s="3" t="s">
        <v>25659</v>
      </c>
      <c r="D64" s="3" t="s">
        <v>1038</v>
      </c>
      <c r="E64" s="7"/>
      <c r="F64" s="3" t="s">
        <v>25660</v>
      </c>
      <c r="G64" s="3" t="s">
        <v>25661</v>
      </c>
      <c r="H64" s="3" t="s">
        <v>1098</v>
      </c>
      <c r="I64" s="7" t="s">
        <v>20974</v>
      </c>
      <c r="J64" s="3"/>
      <c r="K64" s="3"/>
    </row>
    <row r="65" spans="2:11" ht="15">
      <c r="B65" s="3" t="s">
        <v>1347</v>
      </c>
      <c r="C65" s="3" t="s">
        <v>25662</v>
      </c>
      <c r="D65" s="3" t="s">
        <v>1038</v>
      </c>
      <c r="E65" s="7"/>
      <c r="F65" s="3" t="s">
        <v>25663</v>
      </c>
      <c r="G65" s="3" t="s">
        <v>25664</v>
      </c>
      <c r="H65" s="3" t="s">
        <v>25625</v>
      </c>
      <c r="I65" s="7" t="s">
        <v>21003</v>
      </c>
      <c r="J65" s="3"/>
      <c r="K65" s="3"/>
    </row>
    <row r="66" spans="2:11" ht="15">
      <c r="B66" s="3" t="s">
        <v>1375</v>
      </c>
      <c r="C66" s="3" t="s">
        <v>25665</v>
      </c>
      <c r="D66" s="3" t="s">
        <v>1038</v>
      </c>
      <c r="E66" s="7"/>
      <c r="F66" s="3" t="s">
        <v>25666</v>
      </c>
      <c r="G66" s="3" t="s">
        <v>25667</v>
      </c>
      <c r="H66" s="3" t="s">
        <v>1098</v>
      </c>
      <c r="I66" s="7" t="s">
        <v>20974</v>
      </c>
      <c r="J66" s="3"/>
      <c r="K66" s="3"/>
    </row>
    <row r="67" spans="2:11" ht="15">
      <c r="B67" s="3" t="s">
        <v>1252</v>
      </c>
      <c r="C67" s="3" t="s">
        <v>25668</v>
      </c>
      <c r="D67" s="3" t="s">
        <v>1038</v>
      </c>
      <c r="E67" s="7"/>
      <c r="F67" s="3" t="s">
        <v>25669</v>
      </c>
      <c r="G67" s="3" t="s">
        <v>25670</v>
      </c>
      <c r="H67" s="3" t="s">
        <v>1098</v>
      </c>
      <c r="I67" s="7" t="s">
        <v>20974</v>
      </c>
      <c r="J67" s="3"/>
      <c r="K67" s="3"/>
    </row>
    <row r="68" spans="2:11" ht="15">
      <c r="B68" s="3" t="s">
        <v>1182</v>
      </c>
      <c r="C68" s="3" t="s">
        <v>25671</v>
      </c>
      <c r="D68" s="3" t="s">
        <v>1038</v>
      </c>
      <c r="E68" s="7"/>
      <c r="F68" s="3" t="s">
        <v>25672</v>
      </c>
      <c r="G68" s="3" t="s">
        <v>25673</v>
      </c>
      <c r="H68" s="3" t="s">
        <v>25625</v>
      </c>
      <c r="I68" s="7" t="s">
        <v>21003</v>
      </c>
      <c r="J68" s="3"/>
      <c r="K68" s="3"/>
    </row>
    <row r="69" spans="2:11" ht="15">
      <c r="B69" s="3" t="s">
        <v>1592</v>
      </c>
      <c r="C69" s="3" t="s">
        <v>25674</v>
      </c>
      <c r="D69" s="3" t="s">
        <v>1038</v>
      </c>
      <c r="E69" s="7"/>
      <c r="F69" s="3" t="s">
        <v>25675</v>
      </c>
      <c r="G69" s="3" t="s">
        <v>25676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25677</v>
      </c>
      <c r="D70" s="3" t="s">
        <v>1038</v>
      </c>
      <c r="E70" s="7"/>
      <c r="F70" s="3" t="s">
        <v>25678</v>
      </c>
      <c r="G70" s="3" t="s">
        <v>25679</v>
      </c>
      <c r="H70" s="3" t="s">
        <v>1098</v>
      </c>
      <c r="I70" s="7" t="s">
        <v>20974</v>
      </c>
      <c r="J70" s="3"/>
      <c r="K70" s="3"/>
    </row>
    <row r="71" spans="2:11" ht="15">
      <c r="B71" s="3" t="s">
        <v>1676</v>
      </c>
      <c r="C71" s="3" t="s">
        <v>25680</v>
      </c>
      <c r="D71" s="3" t="s">
        <v>1038</v>
      </c>
      <c r="E71" s="7"/>
      <c r="F71" s="3" t="s">
        <v>25681</v>
      </c>
      <c r="G71" s="3" t="s">
        <v>25682</v>
      </c>
      <c r="H71" s="3" t="s">
        <v>25625</v>
      </c>
      <c r="I71" s="7" t="s">
        <v>21003</v>
      </c>
      <c r="J71" s="3"/>
      <c r="K71" s="3"/>
    </row>
    <row r="72" spans="2:11" ht="15">
      <c r="B72" s="3" t="s">
        <v>1362</v>
      </c>
      <c r="C72" s="3" t="s">
        <v>25683</v>
      </c>
      <c r="D72" s="3" t="s">
        <v>1038</v>
      </c>
      <c r="E72" s="7"/>
      <c r="F72" s="3" t="s">
        <v>25684</v>
      </c>
      <c r="G72" s="3" t="s">
        <v>25685</v>
      </c>
      <c r="H72" s="3" t="s">
        <v>1098</v>
      </c>
      <c r="I72" s="7" t="s">
        <v>20974</v>
      </c>
      <c r="J72" s="3"/>
      <c r="K72" s="3"/>
    </row>
    <row r="73" spans="2:11" ht="15">
      <c r="B73" s="3" t="s">
        <v>1126</v>
      </c>
      <c r="C73" s="3" t="s">
        <v>25686</v>
      </c>
      <c r="D73" s="3" t="s">
        <v>1038</v>
      </c>
      <c r="E73" s="7"/>
      <c r="F73" s="3" t="s">
        <v>25687</v>
      </c>
      <c r="G73" s="3" t="s">
        <v>25688</v>
      </c>
      <c r="H73" s="3" t="s">
        <v>1098</v>
      </c>
      <c r="I73" s="7" t="s">
        <v>20974</v>
      </c>
      <c r="J73" s="3"/>
      <c r="K73" s="3"/>
    </row>
    <row r="74" spans="2:11" ht="15">
      <c r="B74" s="3" t="s">
        <v>1725</v>
      </c>
      <c r="C74" s="3" t="s">
        <v>25689</v>
      </c>
      <c r="D74" s="3" t="s">
        <v>1038</v>
      </c>
      <c r="E74" s="7"/>
      <c r="F74" s="3" t="s">
        <v>25690</v>
      </c>
      <c r="G74" s="3" t="s">
        <v>25691</v>
      </c>
      <c r="H74" s="3" t="s">
        <v>25625</v>
      </c>
      <c r="I74" s="7" t="s">
        <v>21003</v>
      </c>
      <c r="J74" s="3"/>
      <c r="K74" s="3"/>
    </row>
    <row r="75" spans="2:11" ht="15">
      <c r="B75" s="3" t="s">
        <v>1173</v>
      </c>
      <c r="C75" s="3" t="s">
        <v>25692</v>
      </c>
      <c r="D75" s="3" t="s">
        <v>1038</v>
      </c>
      <c r="E75" s="7"/>
      <c r="F75" s="3" t="s">
        <v>25693</v>
      </c>
      <c r="G75" s="3" t="s">
        <v>25694</v>
      </c>
      <c r="H75" s="3" t="s">
        <v>1098</v>
      </c>
      <c r="I75" s="7" t="s">
        <v>20974</v>
      </c>
      <c r="J75" s="3"/>
      <c r="K75" s="3"/>
    </row>
    <row r="76" spans="2:11" ht="15">
      <c r="B76" s="3" t="s">
        <v>1452</v>
      </c>
      <c r="C76" s="3" t="s">
        <v>25695</v>
      </c>
      <c r="D76" s="3" t="s">
        <v>1038</v>
      </c>
      <c r="E76" s="7"/>
      <c r="F76" s="3" t="s">
        <v>25696</v>
      </c>
      <c r="G76" s="3" t="s">
        <v>25697</v>
      </c>
      <c r="H76" s="3" t="s">
        <v>1098</v>
      </c>
      <c r="I76" s="7" t="s">
        <v>20974</v>
      </c>
      <c r="J76" s="3"/>
      <c r="K76" s="3"/>
    </row>
    <row r="77" spans="2:11" ht="15">
      <c r="B77" s="3" t="s">
        <v>1131</v>
      </c>
      <c r="C77" s="3" t="s">
        <v>25698</v>
      </c>
      <c r="D77" s="3" t="s">
        <v>1038</v>
      </c>
      <c r="E77" s="7"/>
      <c r="F77" s="3" t="s">
        <v>25699</v>
      </c>
      <c r="G77" s="3" t="s">
        <v>25700</v>
      </c>
      <c r="H77" s="3" t="s">
        <v>25474</v>
      </c>
      <c r="I77" s="7" t="s">
        <v>21003</v>
      </c>
      <c r="J77" s="3"/>
      <c r="K77" s="3"/>
    </row>
    <row r="78" spans="2:11" ht="15">
      <c r="B78" s="3" t="s">
        <v>1671</v>
      </c>
      <c r="C78" s="3" t="s">
        <v>25701</v>
      </c>
      <c r="D78" s="3" t="s">
        <v>1038</v>
      </c>
      <c r="E78" s="7"/>
      <c r="F78" s="3" t="s">
        <v>25702</v>
      </c>
      <c r="G78" s="3" t="s">
        <v>25703</v>
      </c>
      <c r="H78" s="3" t="s">
        <v>1098</v>
      </c>
      <c r="I78" s="7" t="s">
        <v>20974</v>
      </c>
      <c r="J78" s="3"/>
      <c r="K78" s="3"/>
    </row>
    <row r="79" spans="2:11" ht="15">
      <c r="B79" s="3" t="s">
        <v>1275</v>
      </c>
      <c r="C79" s="3" t="s">
        <v>25704</v>
      </c>
      <c r="D79" s="3" t="s">
        <v>1038</v>
      </c>
      <c r="E79" s="7"/>
      <c r="F79" s="3" t="s">
        <v>25705</v>
      </c>
      <c r="G79" s="3" t="s">
        <v>25706</v>
      </c>
      <c r="H79" s="3" t="s">
        <v>1098</v>
      </c>
      <c r="I79" s="7" t="s">
        <v>20974</v>
      </c>
      <c r="J79" s="3"/>
      <c r="K79" s="3"/>
    </row>
    <row r="80" spans="2:11" ht="15">
      <c r="B80" s="3" t="s">
        <v>1644</v>
      </c>
      <c r="C80" s="3" t="s">
        <v>25707</v>
      </c>
      <c r="D80" s="3" t="s">
        <v>1038</v>
      </c>
      <c r="E80" s="7"/>
      <c r="F80" s="3" t="s">
        <v>25708</v>
      </c>
      <c r="G80" s="3" t="s">
        <v>25709</v>
      </c>
      <c r="H80" s="3" t="s">
        <v>25625</v>
      </c>
      <c r="I80" s="7" t="s">
        <v>7150</v>
      </c>
      <c r="J80" s="3"/>
      <c r="K80" s="3"/>
    </row>
    <row r="81" spans="2:11" ht="15">
      <c r="B81" s="3" t="s">
        <v>1613</v>
      </c>
      <c r="C81" s="3" t="s">
        <v>25710</v>
      </c>
      <c r="D81" s="3" t="s">
        <v>1038</v>
      </c>
      <c r="E81" s="7"/>
      <c r="F81" s="3" t="s">
        <v>25711</v>
      </c>
      <c r="G81" s="3" t="s">
        <v>25712</v>
      </c>
      <c r="H81" s="3" t="s">
        <v>1098</v>
      </c>
      <c r="I81" s="7" t="s">
        <v>20974</v>
      </c>
      <c r="J81" s="3"/>
      <c r="K81" s="3"/>
    </row>
    <row r="82" spans="2:11" ht="15">
      <c r="B82" s="3" t="s">
        <v>1624</v>
      </c>
      <c r="C82" s="3" t="s">
        <v>25713</v>
      </c>
      <c r="D82" s="3" t="s">
        <v>1038</v>
      </c>
      <c r="E82" s="7"/>
      <c r="F82" s="3" t="s">
        <v>25714</v>
      </c>
      <c r="G82" s="3" t="s">
        <v>25715</v>
      </c>
      <c r="H82" s="3" t="s">
        <v>1098</v>
      </c>
      <c r="I82" s="7" t="s">
        <v>20974</v>
      </c>
      <c r="J82" s="3"/>
      <c r="K82" s="3"/>
    </row>
    <row r="83" spans="2:11" ht="15">
      <c r="B83" s="3" t="s">
        <v>1635</v>
      </c>
      <c r="C83" s="3" t="s">
        <v>25716</v>
      </c>
      <c r="D83" s="3" t="s">
        <v>1038</v>
      </c>
      <c r="E83" s="7"/>
      <c r="F83" s="3" t="s">
        <v>25717</v>
      </c>
      <c r="G83" s="3" t="s">
        <v>25718</v>
      </c>
      <c r="H83" s="3" t="s">
        <v>25625</v>
      </c>
      <c r="I83" s="7" t="s">
        <v>21003</v>
      </c>
      <c r="J83" s="3"/>
      <c r="K83" s="3"/>
    </row>
    <row r="84" spans="2:11" ht="15">
      <c r="B84" s="3" t="s">
        <v>1658</v>
      </c>
      <c r="C84" s="3" t="s">
        <v>25719</v>
      </c>
      <c r="D84" s="3" t="s">
        <v>1038</v>
      </c>
      <c r="E84" s="7"/>
      <c r="F84" s="3" t="s">
        <v>25720</v>
      </c>
      <c r="G84" s="3" t="s">
        <v>25721</v>
      </c>
      <c r="H84" s="3" t="s">
        <v>1098</v>
      </c>
      <c r="I84" s="7" t="s">
        <v>20974</v>
      </c>
      <c r="J84" s="3"/>
      <c r="K84" s="3"/>
    </row>
    <row r="85" spans="2:11" ht="15">
      <c r="B85" s="3" t="s">
        <v>1517</v>
      </c>
      <c r="C85" s="3" t="s">
        <v>25722</v>
      </c>
      <c r="D85" s="3" t="s">
        <v>1038</v>
      </c>
      <c r="E85" s="7"/>
      <c r="F85" s="3" t="s">
        <v>25723</v>
      </c>
      <c r="G85" s="3" t="s">
        <v>25724</v>
      </c>
      <c r="H85" s="3" t="s">
        <v>1098</v>
      </c>
      <c r="I85" s="7" t="s">
        <v>20974</v>
      </c>
      <c r="J85" s="3"/>
      <c r="K85" s="3"/>
    </row>
    <row r="86" spans="2:11" ht="15">
      <c r="B86" s="3" t="s">
        <v>1552</v>
      </c>
      <c r="C86" s="3" t="s">
        <v>25725</v>
      </c>
      <c r="D86" s="3" t="s">
        <v>1038</v>
      </c>
      <c r="E86" s="7"/>
      <c r="F86" s="3" t="s">
        <v>25726</v>
      </c>
      <c r="G86" s="3" t="s">
        <v>25727</v>
      </c>
      <c r="H86" s="3" t="s">
        <v>25625</v>
      </c>
      <c r="I86" s="7" t="s">
        <v>21003</v>
      </c>
      <c r="J86" s="3"/>
      <c r="K86" s="3"/>
    </row>
    <row r="87" spans="2:11" ht="15">
      <c r="B87" s="3" t="s">
        <v>1537</v>
      </c>
      <c r="C87" s="3" t="s">
        <v>25728</v>
      </c>
      <c r="D87" s="3" t="s">
        <v>1038</v>
      </c>
      <c r="E87" s="7"/>
      <c r="F87" s="3" t="s">
        <v>25729</v>
      </c>
      <c r="G87" s="3" t="s">
        <v>25730</v>
      </c>
      <c r="H87" s="3" t="s">
        <v>1098</v>
      </c>
      <c r="I87" s="7" t="s">
        <v>20974</v>
      </c>
      <c r="J87" s="3"/>
      <c r="K87" s="3"/>
    </row>
    <row r="88" spans="2:11" ht="15">
      <c r="B88" s="3" t="s">
        <v>1522</v>
      </c>
      <c r="C88" s="3" t="s">
        <v>25731</v>
      </c>
      <c r="D88" s="3" t="s">
        <v>1038</v>
      </c>
      <c r="E88" s="7"/>
      <c r="F88" s="3" t="s">
        <v>25732</v>
      </c>
      <c r="G88" s="3" t="s">
        <v>25733</v>
      </c>
      <c r="H88" s="3" t="s">
        <v>1098</v>
      </c>
      <c r="I88" s="7" t="s">
        <v>20974</v>
      </c>
      <c r="J88" s="3"/>
      <c r="K88" s="3"/>
    </row>
    <row r="89" spans="2:11" ht="15">
      <c r="B89" s="3" t="s">
        <v>1285</v>
      </c>
      <c r="C89" s="3" t="s">
        <v>25734</v>
      </c>
      <c r="D89" s="3" t="s">
        <v>1038</v>
      </c>
      <c r="E89" s="7"/>
      <c r="F89" s="3" t="s">
        <v>25735</v>
      </c>
      <c r="G89" s="3" t="s">
        <v>25736</v>
      </c>
      <c r="H89" s="3" t="s">
        <v>25625</v>
      </c>
      <c r="I89" s="7" t="s">
        <v>21003</v>
      </c>
      <c r="J89" s="3"/>
      <c r="K89" s="3"/>
    </row>
    <row r="90" spans="2:11" ht="15">
      <c r="B90" s="3" t="s">
        <v>1508</v>
      </c>
      <c r="C90" s="3" t="s">
        <v>25737</v>
      </c>
      <c r="D90" s="3" t="s">
        <v>1038</v>
      </c>
      <c r="E90" s="7"/>
      <c r="F90" s="3" t="s">
        <v>25738</v>
      </c>
      <c r="G90" s="3" t="s">
        <v>25739</v>
      </c>
      <c r="H90" s="3" t="s">
        <v>1098</v>
      </c>
      <c r="I90" s="7" t="s">
        <v>20974</v>
      </c>
      <c r="J90" s="3"/>
      <c r="K90" s="3"/>
    </row>
    <row r="91" spans="2:11" ht="15">
      <c r="B91" s="3" t="s">
        <v>1210</v>
      </c>
      <c r="C91" s="3" t="s">
        <v>25740</v>
      </c>
      <c r="D91" s="3" t="s">
        <v>1038</v>
      </c>
      <c r="E91" s="7"/>
      <c r="F91" s="3" t="s">
        <v>25741</v>
      </c>
      <c r="G91" s="3" t="s">
        <v>25742</v>
      </c>
      <c r="H91" s="3" t="s">
        <v>1098</v>
      </c>
      <c r="I91" s="7" t="s">
        <v>20974</v>
      </c>
      <c r="J91" s="3"/>
      <c r="K91" s="3"/>
    </row>
    <row r="92" spans="2:11" ht="15">
      <c r="B92" s="3" t="s">
        <v>1467</v>
      </c>
      <c r="C92" s="3" t="s">
        <v>25743</v>
      </c>
      <c r="D92" s="3" t="s">
        <v>1038</v>
      </c>
      <c r="E92" s="7"/>
      <c r="F92" s="3" t="s">
        <v>25744</v>
      </c>
      <c r="G92" s="3" t="s">
        <v>25745</v>
      </c>
      <c r="H92" s="3" t="s">
        <v>25746</v>
      </c>
      <c r="I92" s="7" t="s">
        <v>21003</v>
      </c>
      <c r="J92" s="3"/>
      <c r="K92" s="3"/>
    </row>
    <row r="93" spans="2:11" ht="15">
      <c r="B93" s="3" t="s">
        <v>1352</v>
      </c>
      <c r="C93" s="3" t="s">
        <v>25747</v>
      </c>
      <c r="D93" s="3" t="s">
        <v>1038</v>
      </c>
      <c r="E93" s="7"/>
      <c r="F93" s="3" t="s">
        <v>25748</v>
      </c>
      <c r="G93" s="3" t="s">
        <v>25749</v>
      </c>
      <c r="H93" s="3" t="s">
        <v>1098</v>
      </c>
      <c r="I93" s="7" t="s">
        <v>20974</v>
      </c>
      <c r="J93" s="3"/>
      <c r="K93" s="3"/>
    </row>
    <row r="94" spans="2:11" ht="15">
      <c r="B94" s="3" t="s">
        <v>1437</v>
      </c>
      <c r="C94" s="3" t="s">
        <v>25750</v>
      </c>
      <c r="D94" s="3" t="s">
        <v>1038</v>
      </c>
      <c r="E94" s="7"/>
      <c r="F94" s="3" t="s">
        <v>25751</v>
      </c>
      <c r="G94" s="3" t="s">
        <v>25752</v>
      </c>
      <c r="H94" s="3" t="s">
        <v>1098</v>
      </c>
      <c r="I94" s="7" t="s">
        <v>20974</v>
      </c>
      <c r="J94" s="3"/>
      <c r="K94" s="3"/>
    </row>
    <row r="95" spans="2:11" ht="15">
      <c r="B95" s="3" t="s">
        <v>1443</v>
      </c>
      <c r="C95" s="3" t="s">
        <v>25753</v>
      </c>
      <c r="D95" s="3" t="s">
        <v>1038</v>
      </c>
      <c r="E95" s="7"/>
      <c r="F95" s="3" t="s">
        <v>25754</v>
      </c>
      <c r="G95" s="3" t="s">
        <v>25755</v>
      </c>
      <c r="H95" s="3" t="s">
        <v>1098</v>
      </c>
      <c r="I95" s="7" t="s">
        <v>20974</v>
      </c>
      <c r="J95" s="3"/>
      <c r="K95" s="3"/>
    </row>
    <row r="96" spans="2:11" ht="15">
      <c r="B96" s="3" t="s">
        <v>1064</v>
      </c>
      <c r="C96" s="3" t="s">
        <v>25756</v>
      </c>
      <c r="D96" s="3" t="s">
        <v>1038</v>
      </c>
      <c r="E96" s="7"/>
      <c r="F96" s="3" t="s">
        <v>25757</v>
      </c>
      <c r="G96" s="3" t="s">
        <v>25758</v>
      </c>
      <c r="H96" s="3" t="s">
        <v>1098</v>
      </c>
      <c r="I96" s="7" t="s">
        <v>20974</v>
      </c>
      <c r="J96" s="3"/>
      <c r="K96" s="3"/>
    </row>
    <row r="97" spans="2:11" ht="15">
      <c r="B97" s="3" t="s">
        <v>1071</v>
      </c>
      <c r="C97" s="3" t="s">
        <v>25759</v>
      </c>
      <c r="D97" s="3" t="s">
        <v>1038</v>
      </c>
      <c r="E97" s="7"/>
      <c r="F97" s="3" t="s">
        <v>25760</v>
      </c>
      <c r="G97" s="3" t="s">
        <v>25761</v>
      </c>
      <c r="H97" s="3" t="s">
        <v>25762</v>
      </c>
      <c r="I97" s="7" t="s">
        <v>7150</v>
      </c>
      <c r="J97" s="3"/>
      <c r="K97" s="3"/>
    </row>
    <row r="98" spans="2:11" ht="15">
      <c r="B98" s="3" t="s">
        <v>1082</v>
      </c>
      <c r="C98" s="3" t="s">
        <v>25763</v>
      </c>
      <c r="D98" s="3" t="s">
        <v>1038</v>
      </c>
      <c r="E98" s="7"/>
      <c r="F98" s="3" t="s">
        <v>25764</v>
      </c>
      <c r="G98" s="3" t="s">
        <v>25765</v>
      </c>
      <c r="H98" s="3" t="s">
        <v>1098</v>
      </c>
      <c r="I98" s="7" t="s">
        <v>20974</v>
      </c>
      <c r="J98" s="3"/>
      <c r="K98" s="3"/>
    </row>
    <row r="99" spans="2:11" ht="15">
      <c r="B99" s="3" t="s">
        <v>1088</v>
      </c>
      <c r="C99" s="3" t="s">
        <v>25766</v>
      </c>
      <c r="D99" s="3" t="s">
        <v>1038</v>
      </c>
      <c r="E99" s="7"/>
      <c r="F99" s="3" t="s">
        <v>25767</v>
      </c>
      <c r="G99" s="3" t="s">
        <v>25768</v>
      </c>
      <c r="H99" s="3" t="s">
        <v>1098</v>
      </c>
      <c r="I99" s="7" t="s">
        <v>20974</v>
      </c>
      <c r="J99" s="3"/>
      <c r="K99" s="3"/>
    </row>
    <row r="100" spans="2:11" ht="15">
      <c r="B100" s="3" t="s">
        <v>1741</v>
      </c>
      <c r="C100" s="3" t="s">
        <v>25769</v>
      </c>
      <c r="D100" s="3" t="s">
        <v>1038</v>
      </c>
      <c r="E100" s="7"/>
      <c r="F100" s="3" t="s">
        <v>25770</v>
      </c>
      <c r="G100" s="3" t="s">
        <v>25771</v>
      </c>
      <c r="H100" s="3" t="s">
        <v>25772</v>
      </c>
      <c r="I100" s="7" t="s">
        <v>7150</v>
      </c>
      <c r="J100" s="3"/>
      <c r="K100" s="3"/>
    </row>
    <row r="101" spans="2:11" ht="15">
      <c r="B101" s="3" t="s">
        <v>1755</v>
      </c>
      <c r="C101" s="3" t="s">
        <v>25773</v>
      </c>
      <c r="D101" s="3" t="s">
        <v>1038</v>
      </c>
      <c r="E101" s="7"/>
      <c r="F101" s="3" t="s">
        <v>25774</v>
      </c>
      <c r="G101" s="3" t="s">
        <v>25775</v>
      </c>
      <c r="H101" s="3" t="s">
        <v>1098</v>
      </c>
      <c r="I101" s="7" t="s">
        <v>20968</v>
      </c>
      <c r="J101" s="3"/>
      <c r="K101" s="3"/>
    </row>
    <row r="102" spans="2:11" ht="15">
      <c r="B102" s="3" t="s">
        <v>1711</v>
      </c>
      <c r="C102" s="3" t="s">
        <v>25776</v>
      </c>
      <c r="D102" s="3" t="s">
        <v>1038</v>
      </c>
      <c r="E102" s="7"/>
      <c r="F102" s="3" t="s">
        <v>22161</v>
      </c>
      <c r="G102" s="3" t="s">
        <v>25777</v>
      </c>
      <c r="H102" s="3" t="s">
        <v>25474</v>
      </c>
      <c r="I102" s="7" t="s">
        <v>21003</v>
      </c>
      <c r="J102" s="3"/>
      <c r="K102" s="3"/>
    </row>
    <row r="103" spans="2:11" ht="15">
      <c r="B103" s="3" t="s">
        <v>1110</v>
      </c>
      <c r="C103" s="3" t="s">
        <v>25778</v>
      </c>
      <c r="D103" s="3" t="s">
        <v>1038</v>
      </c>
      <c r="E103" s="7"/>
      <c r="F103" s="3" t="s">
        <v>25779</v>
      </c>
      <c r="G103" s="3" t="s">
        <v>25780</v>
      </c>
      <c r="H103" s="3" t="s">
        <v>1098</v>
      </c>
      <c r="I103" s="7" t="s">
        <v>20968</v>
      </c>
      <c r="J103" s="3"/>
      <c r="K103" s="3"/>
    </row>
    <row r="104" spans="2:11" ht="15">
      <c r="B104" s="3" t="s">
        <v>1597</v>
      </c>
      <c r="C104" s="3" t="s">
        <v>25781</v>
      </c>
      <c r="D104" s="3" t="s">
        <v>1038</v>
      </c>
      <c r="E104" s="7"/>
      <c r="F104" s="3" t="s">
        <v>25782</v>
      </c>
      <c r="G104" s="3" t="s">
        <v>25783</v>
      </c>
      <c r="H104" s="3" t="s">
        <v>1098</v>
      </c>
      <c r="I104" s="7" t="s">
        <v>20968</v>
      </c>
      <c r="J104" s="3"/>
      <c r="K104" s="3"/>
    </row>
    <row r="105" spans="2:11" ht="15">
      <c r="B105" s="3" t="s">
        <v>1335</v>
      </c>
      <c r="C105" s="3" t="s">
        <v>25784</v>
      </c>
      <c r="D105" s="3" t="s">
        <v>1038</v>
      </c>
      <c r="E105" s="7"/>
      <c r="F105" s="3" t="s">
        <v>25785</v>
      </c>
      <c r="G105" s="3" t="s">
        <v>25786</v>
      </c>
      <c r="H105" s="3" t="s">
        <v>1098</v>
      </c>
      <c r="I105" s="7" t="s">
        <v>20983</v>
      </c>
      <c r="J105" s="3"/>
      <c r="K105" s="3"/>
    </row>
    <row r="106" spans="2:11" ht="15">
      <c r="B106" s="3" t="s">
        <v>1367</v>
      </c>
      <c r="C106" s="3" t="s">
        <v>25787</v>
      </c>
      <c r="D106" s="3" t="s">
        <v>1038</v>
      </c>
      <c r="E106" s="7"/>
      <c r="F106" s="3" t="s">
        <v>25788</v>
      </c>
      <c r="G106" s="3" t="s">
        <v>21990</v>
      </c>
      <c r="H106" s="3" t="s">
        <v>25789</v>
      </c>
      <c r="I106" s="7" t="s">
        <v>21003</v>
      </c>
      <c r="J106" s="3"/>
      <c r="K106" s="3"/>
    </row>
    <row r="107" spans="2:11" ht="15">
      <c r="B107" s="3" t="s">
        <v>1630</v>
      </c>
      <c r="C107" s="3" t="s">
        <v>25790</v>
      </c>
      <c r="D107" s="3" t="s">
        <v>1038</v>
      </c>
      <c r="E107" s="7"/>
      <c r="F107" s="3" t="s">
        <v>25791</v>
      </c>
      <c r="G107" s="3" t="s">
        <v>21994</v>
      </c>
      <c r="H107" s="3" t="s">
        <v>1098</v>
      </c>
      <c r="I107" s="7" t="s">
        <v>20974</v>
      </c>
      <c r="J107" s="3"/>
      <c r="K107" s="3"/>
    </row>
    <row r="108" spans="2:11" ht="15">
      <c r="B108" s="3" t="s">
        <v>1296</v>
      </c>
      <c r="C108" s="3" t="s">
        <v>25792</v>
      </c>
      <c r="D108" s="3" t="s">
        <v>1038</v>
      </c>
      <c r="E108" s="7"/>
      <c r="F108" s="3" t="s">
        <v>25793</v>
      </c>
      <c r="G108" s="3" t="s">
        <v>25794</v>
      </c>
      <c r="H108" s="3" t="s">
        <v>1098</v>
      </c>
      <c r="I108" s="7" t="s">
        <v>20974</v>
      </c>
      <c r="J108" s="3"/>
      <c r="K108" s="3"/>
    </row>
    <row r="109" spans="2:11" ht="15">
      <c r="B109" s="3" t="s">
        <v>1291</v>
      </c>
      <c r="C109" s="3" t="s">
        <v>25795</v>
      </c>
      <c r="D109" s="3" t="s">
        <v>1142</v>
      </c>
      <c r="E109" s="7"/>
      <c r="F109" s="3" t="s">
        <v>22587</v>
      </c>
      <c r="G109" s="3" t="s">
        <v>22179</v>
      </c>
      <c r="H109" s="3" t="s">
        <v>1098</v>
      </c>
      <c r="I109" s="7"/>
      <c r="J109" s="3"/>
      <c r="K109" s="3"/>
    </row>
    <row r="110" spans="2:11" ht="15">
      <c r="B110" s="3" t="s">
        <v>1432</v>
      </c>
      <c r="C110" s="3" t="s">
        <v>25796</v>
      </c>
      <c r="D110" s="3" t="s">
        <v>1038</v>
      </c>
      <c r="E110" s="7"/>
      <c r="F110" s="3" t="s">
        <v>25797</v>
      </c>
      <c r="G110" s="3" t="s">
        <v>25798</v>
      </c>
      <c r="H110" s="3" t="s">
        <v>1098</v>
      </c>
      <c r="I110" s="7" t="s">
        <v>20983</v>
      </c>
      <c r="J110" s="3"/>
      <c r="K110" s="3"/>
    </row>
    <row r="111" spans="2:11" ht="15">
      <c r="B111" s="3" t="s">
        <v>1059</v>
      </c>
      <c r="C111" s="3" t="s">
        <v>25799</v>
      </c>
      <c r="D111" s="3" t="s">
        <v>1038</v>
      </c>
      <c r="E111" s="7"/>
      <c r="F111" s="3" t="s">
        <v>25201</v>
      </c>
      <c r="G111" s="3" t="s">
        <v>25202</v>
      </c>
      <c r="H111" s="3" t="s">
        <v>1098</v>
      </c>
      <c r="I111" s="7" t="s">
        <v>20974</v>
      </c>
      <c r="J111" s="3"/>
      <c r="K111" s="3"/>
    </row>
    <row r="112" spans="2:11" ht="15">
      <c r="B112" s="3" t="s">
        <v>1077</v>
      </c>
      <c r="C112" s="3" t="s">
        <v>25800</v>
      </c>
      <c r="D112" s="3" t="s">
        <v>1038</v>
      </c>
      <c r="E112" s="7"/>
      <c r="F112" s="3" t="s">
        <v>21186</v>
      </c>
      <c r="G112" s="3" t="s">
        <v>7634</v>
      </c>
      <c r="H112" s="3" t="s">
        <v>1098</v>
      </c>
      <c r="I112" s="7" t="s">
        <v>20968</v>
      </c>
      <c r="J112" s="3"/>
      <c r="K112" s="3"/>
    </row>
    <row r="113" spans="2:11" ht="15">
      <c r="B113" s="3" t="s">
        <v>1116</v>
      </c>
      <c r="C113" s="3" t="s">
        <v>25801</v>
      </c>
      <c r="D113" s="3" t="s">
        <v>1038</v>
      </c>
      <c r="E113" s="7"/>
      <c r="F113" s="3" t="s">
        <v>21188</v>
      </c>
      <c r="G113" s="3" t="s">
        <v>7645</v>
      </c>
      <c r="H113" s="3" t="s">
        <v>1098</v>
      </c>
      <c r="I113" s="7" t="s">
        <v>20983</v>
      </c>
      <c r="J113" s="3"/>
      <c r="K113" s="3"/>
    </row>
    <row r="114" spans="2:11" ht="15">
      <c r="B114" s="3" t="s">
        <v>1121</v>
      </c>
      <c r="C114" s="3" t="s">
        <v>25802</v>
      </c>
      <c r="D114" s="3" t="s">
        <v>1573</v>
      </c>
      <c r="E114" s="7"/>
      <c r="F114" s="3" t="s">
        <v>1615</v>
      </c>
      <c r="G114" s="3" t="s">
        <v>1768</v>
      </c>
      <c r="H114" s="3" t="s">
        <v>1098</v>
      </c>
      <c r="I114" s="7"/>
      <c r="J114" s="3"/>
      <c r="K114" s="3"/>
    </row>
    <row r="115" spans="2:11" ht="15">
      <c r="B115" s="3" t="s">
        <v>1603</v>
      </c>
      <c r="C115" s="3" t="s">
        <v>25803</v>
      </c>
      <c r="D115" s="3" t="s">
        <v>1038</v>
      </c>
      <c r="E115" s="7"/>
      <c r="F115" s="3" t="s">
        <v>21191</v>
      </c>
      <c r="G115" s="3" t="s">
        <v>21192</v>
      </c>
      <c r="H115" s="3" t="s">
        <v>1098</v>
      </c>
      <c r="I115" s="7" t="s">
        <v>20968</v>
      </c>
      <c r="J115" s="3"/>
      <c r="K115" s="3"/>
    </row>
    <row r="116" spans="2:11" ht="15">
      <c r="B116" s="3" t="s">
        <v>1608</v>
      </c>
      <c r="C116" s="3" t="s">
        <v>25804</v>
      </c>
      <c r="D116" s="3" t="s">
        <v>1038</v>
      </c>
      <c r="E116" s="7"/>
      <c r="F116" s="3" t="s">
        <v>21194</v>
      </c>
      <c r="G116" s="3" t="s">
        <v>21195</v>
      </c>
      <c r="H116" s="3" t="s">
        <v>1098</v>
      </c>
      <c r="I116" s="7" t="s">
        <v>20983</v>
      </c>
      <c r="J116" s="3"/>
      <c r="K116" s="3"/>
    </row>
    <row r="117" spans="2:11" ht="15">
      <c r="B117" s="3" t="s">
        <v>1703</v>
      </c>
      <c r="C117" s="3" t="s">
        <v>25805</v>
      </c>
      <c r="D117" s="3" t="s">
        <v>1038</v>
      </c>
      <c r="E117" s="7"/>
      <c r="F117" s="3" t="s">
        <v>1646</v>
      </c>
      <c r="G117" s="3" t="s">
        <v>21197</v>
      </c>
      <c r="H117" s="3" t="s">
        <v>1098</v>
      </c>
      <c r="I117" s="7" t="s">
        <v>21198</v>
      </c>
      <c r="J117" s="3"/>
      <c r="K117" s="3"/>
    </row>
    <row r="118" spans="2:11" ht="15">
      <c r="B118" s="3" t="s">
        <v>1707</v>
      </c>
      <c r="C118" s="3" t="s">
        <v>25806</v>
      </c>
      <c r="D118" s="3" t="s">
        <v>1038</v>
      </c>
      <c r="E118" s="7"/>
      <c r="F118" s="3" t="s">
        <v>21200</v>
      </c>
      <c r="G118" s="3" t="s">
        <v>21201</v>
      </c>
      <c r="H118" s="3" t="s">
        <v>1098</v>
      </c>
      <c r="I118" s="7" t="s">
        <v>20968</v>
      </c>
      <c r="J118" s="3"/>
      <c r="K118" s="3"/>
    </row>
    <row r="119" spans="2:11" ht="15">
      <c r="B119" s="3" t="s">
        <v>1093</v>
      </c>
      <c r="C119" s="3" t="s">
        <v>25807</v>
      </c>
      <c r="D119" s="3" t="s">
        <v>1038</v>
      </c>
      <c r="E119" s="7"/>
      <c r="F119" s="3" t="s">
        <v>21203</v>
      </c>
      <c r="G119" s="3" t="s">
        <v>21204</v>
      </c>
      <c r="H119" s="3" t="s">
        <v>1098</v>
      </c>
      <c r="I119" s="7" t="s">
        <v>21198</v>
      </c>
      <c r="J119" s="3"/>
      <c r="K119" s="3"/>
    </row>
    <row r="120" spans="2:11" ht="15">
      <c r="B120" s="3" t="s">
        <v>1685</v>
      </c>
      <c r="C120" s="3" t="s">
        <v>25808</v>
      </c>
      <c r="D120" s="3" t="s">
        <v>1573</v>
      </c>
      <c r="E120" s="7"/>
      <c r="F120" s="3" t="s">
        <v>21206</v>
      </c>
      <c r="G120" s="3" t="s">
        <v>21207</v>
      </c>
      <c r="H120" s="3" t="s">
        <v>1098</v>
      </c>
      <c r="I120" s="7"/>
      <c r="J120" s="3"/>
      <c r="K120" s="3"/>
    </row>
    <row r="121" spans="2:11" ht="15">
      <c r="B121" s="3" t="s">
        <v>1136</v>
      </c>
      <c r="C121" s="3" t="s">
        <v>25809</v>
      </c>
      <c r="D121" s="3" t="s">
        <v>1038</v>
      </c>
      <c r="E121" s="7"/>
      <c r="F121" s="3" t="s">
        <v>21209</v>
      </c>
      <c r="G121" s="3" t="s">
        <v>21210</v>
      </c>
      <c r="H121" s="3" t="s">
        <v>1098</v>
      </c>
      <c r="I121" s="7" t="s">
        <v>20968</v>
      </c>
      <c r="J121" s="3"/>
      <c r="K121" s="3"/>
    </row>
    <row r="122" spans="2:11" ht="15">
      <c r="B122" s="3" t="s">
        <v>1694</v>
      </c>
      <c r="C122" s="3" t="s">
        <v>25810</v>
      </c>
      <c r="D122" s="3" t="s">
        <v>1038</v>
      </c>
      <c r="E122" s="7"/>
      <c r="F122" s="3" t="s">
        <v>21212</v>
      </c>
      <c r="G122" s="3" t="s">
        <v>21213</v>
      </c>
      <c r="H122" s="3" t="s">
        <v>1098</v>
      </c>
      <c r="I122" s="7" t="s">
        <v>20983</v>
      </c>
      <c r="J122" s="3"/>
      <c r="K12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22"/>
  <dimension ref="A1:K5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25811</v>
      </c>
      <c r="D4" s="4" t="s">
        <v>1019</v>
      </c>
      <c r="E4" s="3" t="s">
        <v>909</v>
      </c>
    </row>
    <row r="5" spans="1:11" ht="16">
      <c r="B5" s="4" t="s">
        <v>1020</v>
      </c>
      <c r="C5" s="13" t="s">
        <v>912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910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25812</v>
      </c>
      <c r="D9" s="3" t="s">
        <v>1038</v>
      </c>
      <c r="E9" s="7"/>
      <c r="F9" s="3" t="s">
        <v>25813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25814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25815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25816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25817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25818</v>
      </c>
      <c r="D14" s="3" t="s">
        <v>1038</v>
      </c>
      <c r="E14" s="7"/>
      <c r="F14" s="3" t="s">
        <v>23774</v>
      </c>
      <c r="G14" s="3" t="s">
        <v>23775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25819</v>
      </c>
      <c r="D15" s="3" t="s">
        <v>1038</v>
      </c>
      <c r="E15" s="7"/>
      <c r="F15" s="3" t="s">
        <v>23777</v>
      </c>
      <c r="G15" s="3" t="s">
        <v>23778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25820</v>
      </c>
      <c r="D16" s="3" t="s">
        <v>1038</v>
      </c>
      <c r="E16" s="7"/>
      <c r="F16" s="3" t="s">
        <v>25821</v>
      </c>
      <c r="G16" s="3" t="s">
        <v>25822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25823</v>
      </c>
      <c r="D17" s="3" t="s">
        <v>1038</v>
      </c>
      <c r="E17" s="7"/>
      <c r="F17" s="3" t="s">
        <v>25824</v>
      </c>
      <c r="G17" s="3" t="s">
        <v>25825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25826</v>
      </c>
      <c r="D18" s="3" t="s">
        <v>1038</v>
      </c>
      <c r="E18" s="7"/>
      <c r="F18" s="3" t="s">
        <v>25827</v>
      </c>
      <c r="G18" s="3" t="s">
        <v>25828</v>
      </c>
      <c r="H18" s="3" t="s">
        <v>1098</v>
      </c>
      <c r="I18" s="7" t="s">
        <v>1718</v>
      </c>
      <c r="J18" s="3"/>
      <c r="K18" s="3"/>
    </row>
    <row r="19" spans="2:11" ht="15">
      <c r="B19" s="3" t="s">
        <v>1886</v>
      </c>
      <c r="C19" s="3" t="s">
        <v>25829</v>
      </c>
      <c r="D19" s="3" t="s">
        <v>1038</v>
      </c>
      <c r="E19" s="7"/>
      <c r="F19" s="3" t="s">
        <v>24059</v>
      </c>
      <c r="G19" s="3" t="s">
        <v>24060</v>
      </c>
      <c r="H19" s="3" t="s">
        <v>1098</v>
      </c>
      <c r="I19" s="7" t="s">
        <v>21044</v>
      </c>
      <c r="J19" s="3"/>
      <c r="K19" s="3"/>
    </row>
    <row r="20" spans="2:11" ht="15">
      <c r="B20" s="3" t="s">
        <v>1890</v>
      </c>
      <c r="C20" s="3" t="s">
        <v>25830</v>
      </c>
      <c r="D20" s="3" t="s">
        <v>1038</v>
      </c>
      <c r="E20" s="7"/>
      <c r="F20" s="3" t="s">
        <v>24062</v>
      </c>
      <c r="G20" s="3" t="s">
        <v>24063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25831</v>
      </c>
      <c r="D21" s="3" t="s">
        <v>1038</v>
      </c>
      <c r="E21" s="7"/>
      <c r="F21" s="3" t="s">
        <v>25832</v>
      </c>
      <c r="G21" s="3" t="s">
        <v>25833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25834</v>
      </c>
      <c r="D22" s="3" t="s">
        <v>1038</v>
      </c>
      <c r="E22" s="7"/>
      <c r="F22" s="3" t="s">
        <v>25835</v>
      </c>
      <c r="G22" s="3" t="s">
        <v>25836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25837</v>
      </c>
      <c r="D23" s="3" t="s">
        <v>1038</v>
      </c>
      <c r="E23" s="7"/>
      <c r="F23" s="3" t="s">
        <v>25838</v>
      </c>
      <c r="G23" s="3" t="s">
        <v>25839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25840</v>
      </c>
      <c r="D24" s="3" t="s">
        <v>1038</v>
      </c>
      <c r="E24" s="7"/>
      <c r="F24" s="3" t="s">
        <v>24086</v>
      </c>
      <c r="G24" s="3" t="s">
        <v>24087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25841</v>
      </c>
      <c r="D25" s="3" t="s">
        <v>1038</v>
      </c>
      <c r="E25" s="7"/>
      <c r="F25" s="3" t="s">
        <v>24089</v>
      </c>
      <c r="G25" s="3" t="s">
        <v>24090</v>
      </c>
      <c r="H25" s="3" t="s">
        <v>1098</v>
      </c>
      <c r="I25" s="7" t="s">
        <v>20983</v>
      </c>
      <c r="J25" s="3"/>
      <c r="K25" s="3"/>
    </row>
    <row r="26" spans="2:11" ht="15">
      <c r="B26" s="3" t="s">
        <v>1146</v>
      </c>
      <c r="C26" s="3" t="s">
        <v>25842</v>
      </c>
      <c r="D26" s="3" t="s">
        <v>1038</v>
      </c>
      <c r="E26" s="7"/>
      <c r="F26" s="3" t="s">
        <v>25243</v>
      </c>
      <c r="G26" s="3" t="s">
        <v>25843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25844</v>
      </c>
      <c r="D27" s="3" t="s">
        <v>1038</v>
      </c>
      <c r="E27" s="7"/>
      <c r="F27" s="3" t="s">
        <v>25246</v>
      </c>
      <c r="G27" s="3" t="s">
        <v>25845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25846</v>
      </c>
      <c r="D28" s="3" t="s">
        <v>1038</v>
      </c>
      <c r="E28" s="7"/>
      <c r="F28" s="3" t="s">
        <v>13432</v>
      </c>
      <c r="G28" s="3" t="s">
        <v>11884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25847</v>
      </c>
      <c r="D29" s="3" t="s">
        <v>1038</v>
      </c>
      <c r="E29" s="7"/>
      <c r="F29" s="3" t="s">
        <v>13434</v>
      </c>
      <c r="G29" s="3" t="s">
        <v>11888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25848</v>
      </c>
      <c r="D30" s="3" t="s">
        <v>1038</v>
      </c>
      <c r="E30" s="7"/>
      <c r="F30" s="3" t="s">
        <v>24098</v>
      </c>
      <c r="G30" s="3" t="s">
        <v>24099</v>
      </c>
      <c r="H30" s="3" t="s">
        <v>1098</v>
      </c>
      <c r="I30" s="7" t="s">
        <v>21044</v>
      </c>
      <c r="J30" s="3"/>
      <c r="K30" s="3"/>
    </row>
    <row r="31" spans="2:11" ht="15">
      <c r="B31" s="3" t="s">
        <v>1140</v>
      </c>
      <c r="C31" s="3" t="s">
        <v>25849</v>
      </c>
      <c r="D31" s="3" t="s">
        <v>1038</v>
      </c>
      <c r="E31" s="7"/>
      <c r="F31" s="3" t="s">
        <v>24101</v>
      </c>
      <c r="G31" s="3" t="s">
        <v>24102</v>
      </c>
      <c r="H31" s="3" t="s">
        <v>1098</v>
      </c>
      <c r="I31" s="7" t="s">
        <v>20983</v>
      </c>
      <c r="J31" s="3"/>
      <c r="K31" s="3"/>
    </row>
    <row r="32" spans="2:11" ht="15">
      <c r="B32" s="3" t="s">
        <v>1169</v>
      </c>
      <c r="C32" s="3" t="s">
        <v>25850</v>
      </c>
      <c r="D32" s="3" t="s">
        <v>1142</v>
      </c>
      <c r="E32" s="7"/>
      <c r="F32" s="3" t="s">
        <v>16723</v>
      </c>
      <c r="G32" s="3" t="s">
        <v>16724</v>
      </c>
      <c r="H32" s="3" t="s">
        <v>1098</v>
      </c>
      <c r="I32" s="7"/>
      <c r="J32" s="3"/>
      <c r="K32" s="3"/>
    </row>
    <row r="33" spans="2:11" ht="15">
      <c r="B33" s="3" t="s">
        <v>1319</v>
      </c>
      <c r="C33" s="3" t="s">
        <v>25851</v>
      </c>
      <c r="D33" s="3" t="s">
        <v>1038</v>
      </c>
      <c r="E33" s="7"/>
      <c r="F33" s="3" t="s">
        <v>14442</v>
      </c>
      <c r="G33" s="3" t="s">
        <v>14443</v>
      </c>
      <c r="H33" s="3" t="s">
        <v>1098</v>
      </c>
      <c r="I33" s="7" t="s">
        <v>21139</v>
      </c>
      <c r="J33" s="3"/>
      <c r="K33" s="3"/>
    </row>
    <row r="34" spans="2:11" ht="15">
      <c r="B34" s="3" t="s">
        <v>1472</v>
      </c>
      <c r="C34" s="3" t="s">
        <v>25852</v>
      </c>
      <c r="D34" s="3" t="s">
        <v>1038</v>
      </c>
      <c r="E34" s="7"/>
      <c r="F34" s="3" t="s">
        <v>24114</v>
      </c>
      <c r="G34" s="3" t="s">
        <v>24115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25853</v>
      </c>
      <c r="D35" s="3" t="s">
        <v>1038</v>
      </c>
      <c r="E35" s="7"/>
      <c r="F35" s="3" t="s">
        <v>24117</v>
      </c>
      <c r="G35" s="3" t="s">
        <v>24118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25854</v>
      </c>
      <c r="D36" s="3" t="s">
        <v>1038</v>
      </c>
      <c r="E36" s="7"/>
      <c r="F36" s="3" t="s">
        <v>25855</v>
      </c>
      <c r="G36" s="3" t="s">
        <v>25856</v>
      </c>
      <c r="H36" s="3" t="s">
        <v>1098</v>
      </c>
      <c r="I36" s="7" t="s">
        <v>21003</v>
      </c>
      <c r="J36" s="3"/>
      <c r="K36" s="3"/>
    </row>
    <row r="37" spans="2:11" ht="15">
      <c r="B37" s="3" t="s">
        <v>1392</v>
      </c>
      <c r="C37" s="3" t="s">
        <v>25857</v>
      </c>
      <c r="D37" s="3" t="s">
        <v>1038</v>
      </c>
      <c r="E37" s="7"/>
      <c r="F37" s="3" t="s">
        <v>25858</v>
      </c>
      <c r="G37" s="3" t="s">
        <v>25859</v>
      </c>
      <c r="H37" s="3" t="s">
        <v>1098</v>
      </c>
      <c r="I37" s="7" t="s">
        <v>21044</v>
      </c>
      <c r="J37" s="3"/>
      <c r="K37" s="3"/>
    </row>
    <row r="38" spans="2:11" ht="15">
      <c r="B38" s="3" t="s">
        <v>1380</v>
      </c>
      <c r="C38" s="3" t="s">
        <v>25860</v>
      </c>
      <c r="D38" s="3" t="s">
        <v>1038</v>
      </c>
      <c r="E38" s="7"/>
      <c r="F38" s="3" t="s">
        <v>24108</v>
      </c>
      <c r="G38" s="3" t="s">
        <v>24109</v>
      </c>
      <c r="H38" s="3" t="s">
        <v>1098</v>
      </c>
      <c r="I38" s="7" t="s">
        <v>21044</v>
      </c>
      <c r="J38" s="3"/>
      <c r="K38" s="3"/>
    </row>
    <row r="39" spans="2:11" ht="15">
      <c r="B39" s="3" t="s">
        <v>1388</v>
      </c>
      <c r="C39" s="3" t="s">
        <v>25861</v>
      </c>
      <c r="D39" s="3" t="s">
        <v>1038</v>
      </c>
      <c r="E39" s="7"/>
      <c r="F39" s="3" t="s">
        <v>24111</v>
      </c>
      <c r="G39" s="3" t="s">
        <v>24112</v>
      </c>
      <c r="H39" s="3" t="s">
        <v>1098</v>
      </c>
      <c r="I39" s="7" t="s">
        <v>20983</v>
      </c>
      <c r="J39" s="3"/>
      <c r="K39" s="3"/>
    </row>
    <row r="40" spans="2:11" ht="15">
      <c r="B40" s="3" t="s">
        <v>1384</v>
      </c>
      <c r="C40" s="3" t="s">
        <v>25862</v>
      </c>
      <c r="D40" s="3" t="s">
        <v>1142</v>
      </c>
      <c r="E40" s="7"/>
      <c r="F40" s="3" t="s">
        <v>24120</v>
      </c>
      <c r="G40" s="3" t="s">
        <v>24121</v>
      </c>
      <c r="H40" s="3" t="s">
        <v>1098</v>
      </c>
      <c r="I40" s="7"/>
      <c r="J40" s="3"/>
      <c r="K40" s="3"/>
    </row>
    <row r="41" spans="2:11" ht="15">
      <c r="B41" s="3" t="s">
        <v>1448</v>
      </c>
      <c r="C41" s="3" t="s">
        <v>25863</v>
      </c>
      <c r="D41" s="3" t="s">
        <v>1038</v>
      </c>
      <c r="E41" s="7"/>
      <c r="F41" s="3" t="s">
        <v>24126</v>
      </c>
      <c r="G41" s="3" t="s">
        <v>24127</v>
      </c>
      <c r="H41" s="3" t="s">
        <v>1098</v>
      </c>
      <c r="I41" s="7" t="s">
        <v>21139</v>
      </c>
      <c r="J41" s="3"/>
      <c r="K41" s="3"/>
    </row>
    <row r="42" spans="2:11" ht="15">
      <c r="B42" s="3" t="s">
        <v>1223</v>
      </c>
      <c r="C42" s="3" t="s">
        <v>25864</v>
      </c>
      <c r="D42" s="3" t="s">
        <v>1038</v>
      </c>
      <c r="E42" s="7"/>
      <c r="F42" s="3" t="s">
        <v>20976</v>
      </c>
      <c r="G42" s="3" t="s">
        <v>17909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25865</v>
      </c>
      <c r="D43" s="3" t="s">
        <v>1038</v>
      </c>
      <c r="E43" s="7"/>
      <c r="F43" s="3" t="s">
        <v>13831</v>
      </c>
      <c r="G43" s="3" t="s">
        <v>25866</v>
      </c>
      <c r="H43" s="3" t="s">
        <v>1098</v>
      </c>
      <c r="I43" s="7" t="s">
        <v>21003</v>
      </c>
      <c r="J43" s="3"/>
      <c r="K43" s="3"/>
    </row>
    <row r="44" spans="2:11" ht="15">
      <c r="B44" s="3" t="s">
        <v>1219</v>
      </c>
      <c r="C44" s="3" t="s">
        <v>25867</v>
      </c>
      <c r="D44" s="3" t="s">
        <v>1038</v>
      </c>
      <c r="E44" s="7"/>
      <c r="F44" s="3" t="s">
        <v>13834</v>
      </c>
      <c r="G44" s="3" t="s">
        <v>25868</v>
      </c>
      <c r="H44" s="3" t="s">
        <v>1098</v>
      </c>
      <c r="I44" s="7" t="s">
        <v>20974</v>
      </c>
      <c r="J44" s="3"/>
      <c r="K44" s="3"/>
    </row>
    <row r="45" spans="2:11" ht="15">
      <c r="B45" s="3" t="s">
        <v>1227</v>
      </c>
      <c r="C45" s="3" t="s">
        <v>25869</v>
      </c>
      <c r="D45" s="3" t="s">
        <v>1038</v>
      </c>
      <c r="E45" s="7"/>
      <c r="F45" s="3" t="s">
        <v>25870</v>
      </c>
      <c r="G45" s="3" t="s">
        <v>25871</v>
      </c>
      <c r="H45" s="3" t="s">
        <v>1098</v>
      </c>
      <c r="I45" s="7" t="s">
        <v>21139</v>
      </c>
      <c r="J45" s="3"/>
      <c r="K45" s="3"/>
    </row>
    <row r="46" spans="2:11" ht="15">
      <c r="B46" s="3" t="s">
        <v>1191</v>
      </c>
      <c r="C46" s="3" t="s">
        <v>25872</v>
      </c>
      <c r="D46" s="3" t="s">
        <v>1038</v>
      </c>
      <c r="E46" s="7"/>
      <c r="F46" s="3" t="s">
        <v>21186</v>
      </c>
      <c r="G46" s="3" t="s">
        <v>7634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25873</v>
      </c>
      <c r="D47" s="3" t="s">
        <v>1038</v>
      </c>
      <c r="E47" s="7"/>
      <c r="F47" s="3" t="s">
        <v>21188</v>
      </c>
      <c r="G47" s="3" t="s">
        <v>7645</v>
      </c>
      <c r="H47" s="3" t="s">
        <v>1098</v>
      </c>
      <c r="I47" s="7" t="s">
        <v>20983</v>
      </c>
      <c r="J47" s="3"/>
      <c r="K47" s="3"/>
    </row>
    <row r="48" spans="2:11" ht="15">
      <c r="B48" s="3" t="s">
        <v>1187</v>
      </c>
      <c r="C48" s="3" t="s">
        <v>25874</v>
      </c>
      <c r="D48" s="3" t="s">
        <v>1573</v>
      </c>
      <c r="E48" s="7"/>
      <c r="F48" s="3" t="s">
        <v>1615</v>
      </c>
      <c r="G48" s="3" t="s">
        <v>1768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25875</v>
      </c>
      <c r="D49" s="3" t="s">
        <v>1038</v>
      </c>
      <c r="E49" s="7"/>
      <c r="F49" s="3" t="s">
        <v>21191</v>
      </c>
      <c r="G49" s="3" t="s">
        <v>21192</v>
      </c>
      <c r="H49" s="3" t="s">
        <v>1098</v>
      </c>
      <c r="I49" s="7" t="s">
        <v>20968</v>
      </c>
      <c r="J49" s="3"/>
      <c r="K49" s="3"/>
    </row>
    <row r="50" spans="2:11" ht="15">
      <c r="B50" s="3" t="s">
        <v>1916</v>
      </c>
      <c r="C50" s="3" t="s">
        <v>25876</v>
      </c>
      <c r="D50" s="3" t="s">
        <v>1038</v>
      </c>
      <c r="E50" s="7"/>
      <c r="F50" s="3" t="s">
        <v>21194</v>
      </c>
      <c r="G50" s="3" t="s">
        <v>21195</v>
      </c>
      <c r="H50" s="3" t="s">
        <v>1098</v>
      </c>
      <c r="I50" s="7" t="s">
        <v>20983</v>
      </c>
      <c r="J50" s="3"/>
      <c r="K50" s="3"/>
    </row>
    <row r="51" spans="2:11" ht="15">
      <c r="B51" s="3" t="s">
        <v>1424</v>
      </c>
      <c r="C51" s="3" t="s">
        <v>25877</v>
      </c>
      <c r="D51" s="3" t="s">
        <v>1038</v>
      </c>
      <c r="E51" s="7"/>
      <c r="F51" s="3" t="s">
        <v>1646</v>
      </c>
      <c r="G51" s="3" t="s">
        <v>21197</v>
      </c>
      <c r="H51" s="3" t="s">
        <v>1098</v>
      </c>
      <c r="I51" s="7" t="s">
        <v>21198</v>
      </c>
      <c r="J51" s="3"/>
      <c r="K51" s="3"/>
    </row>
    <row r="52" spans="2:11" ht="15">
      <c r="B52" s="3" t="s">
        <v>1428</v>
      </c>
      <c r="C52" s="3" t="s">
        <v>25878</v>
      </c>
      <c r="D52" s="3" t="s">
        <v>1038</v>
      </c>
      <c r="E52" s="7"/>
      <c r="F52" s="3" t="s">
        <v>21200</v>
      </c>
      <c r="G52" s="3" t="s">
        <v>21201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25879</v>
      </c>
      <c r="D53" s="3" t="s">
        <v>1038</v>
      </c>
      <c r="E53" s="7"/>
      <c r="F53" s="3" t="s">
        <v>21203</v>
      </c>
      <c r="G53" s="3" t="s">
        <v>21204</v>
      </c>
      <c r="H53" s="3" t="s">
        <v>1098</v>
      </c>
      <c r="I53" s="7" t="s">
        <v>21198</v>
      </c>
      <c r="J53" s="3"/>
      <c r="K53" s="3"/>
    </row>
    <row r="54" spans="2:11" ht="15">
      <c r="B54" s="3" t="s">
        <v>1571</v>
      </c>
      <c r="C54" s="3" t="s">
        <v>25880</v>
      </c>
      <c r="D54" s="3" t="s">
        <v>1573</v>
      </c>
      <c r="E54" s="7"/>
      <c r="F54" s="3" t="s">
        <v>21206</v>
      </c>
      <c r="G54" s="3" t="s">
        <v>21207</v>
      </c>
      <c r="H54" s="3" t="s">
        <v>1098</v>
      </c>
      <c r="I54" s="7"/>
      <c r="J54" s="3"/>
      <c r="K54" s="3"/>
    </row>
    <row r="55" spans="2:11" ht="15">
      <c r="B55" s="3" t="s">
        <v>1765</v>
      </c>
      <c r="C55" s="3" t="s">
        <v>25881</v>
      </c>
      <c r="D55" s="3" t="s">
        <v>1038</v>
      </c>
      <c r="E55" s="7"/>
      <c r="F55" s="3" t="s">
        <v>21209</v>
      </c>
      <c r="G55" s="3" t="s">
        <v>21210</v>
      </c>
      <c r="H55" s="3" t="s">
        <v>1098</v>
      </c>
      <c r="I55" s="7" t="s">
        <v>20968</v>
      </c>
      <c r="J55" s="3"/>
      <c r="K55" s="3"/>
    </row>
    <row r="56" spans="2:11" ht="15">
      <c r="B56" s="3" t="s">
        <v>1920</v>
      </c>
      <c r="C56" s="3" t="s">
        <v>25882</v>
      </c>
      <c r="D56" s="3" t="s">
        <v>1038</v>
      </c>
      <c r="E56" s="7"/>
      <c r="F56" s="3" t="s">
        <v>21212</v>
      </c>
      <c r="G56" s="3" t="s">
        <v>21213</v>
      </c>
      <c r="H56" s="3" t="s">
        <v>1098</v>
      </c>
      <c r="I56" s="7" t="s">
        <v>20983</v>
      </c>
      <c r="J56" s="3"/>
      <c r="K5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223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25883</v>
      </c>
      <c r="D4" s="4" t="s">
        <v>1019</v>
      </c>
      <c r="E4" s="3" t="s">
        <v>913</v>
      </c>
    </row>
    <row r="5" spans="1:11" ht="16">
      <c r="B5" s="4" t="s">
        <v>1020</v>
      </c>
      <c r="C5" s="13" t="s">
        <v>916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914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25884</v>
      </c>
      <c r="D9" s="3" t="s">
        <v>1038</v>
      </c>
      <c r="E9" s="7"/>
      <c r="F9" s="3" t="s">
        <v>25885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25886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25887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25888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25889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25890</v>
      </c>
      <c r="D14" s="3" t="s">
        <v>1038</v>
      </c>
      <c r="E14" s="7"/>
      <c r="F14" s="3" t="s">
        <v>22549</v>
      </c>
      <c r="G14" s="3" t="s">
        <v>22550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25891</v>
      </c>
      <c r="D15" s="3" t="s">
        <v>1038</v>
      </c>
      <c r="E15" s="7"/>
      <c r="F15" s="3" t="s">
        <v>21463</v>
      </c>
      <c r="G15" s="3" t="s">
        <v>24507</v>
      </c>
      <c r="H15" s="3" t="s">
        <v>1098</v>
      </c>
      <c r="I15" s="7" t="s">
        <v>2079</v>
      </c>
      <c r="J15" s="3"/>
      <c r="K15" s="3"/>
    </row>
    <row r="16" spans="1:11" ht="15">
      <c r="B16" s="3" t="s">
        <v>1161</v>
      </c>
      <c r="C16" s="3" t="s">
        <v>25892</v>
      </c>
      <c r="D16" s="3" t="s">
        <v>1038</v>
      </c>
      <c r="E16" s="7"/>
      <c r="F16" s="3" t="s">
        <v>21186</v>
      </c>
      <c r="G16" s="3" t="s">
        <v>7634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25893</v>
      </c>
      <c r="D17" s="3" t="s">
        <v>1038</v>
      </c>
      <c r="E17" s="7"/>
      <c r="F17" s="3" t="s">
        <v>21188</v>
      </c>
      <c r="G17" s="3" t="s">
        <v>7645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25894</v>
      </c>
      <c r="D18" s="3" t="s">
        <v>1573</v>
      </c>
      <c r="E18" s="7"/>
      <c r="F18" s="3" t="s">
        <v>1615</v>
      </c>
      <c r="G18" s="3" t="s">
        <v>1768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25895</v>
      </c>
      <c r="D19" s="3" t="s">
        <v>1038</v>
      </c>
      <c r="E19" s="7"/>
      <c r="F19" s="3" t="s">
        <v>21191</v>
      </c>
      <c r="G19" s="3" t="s">
        <v>21192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25896</v>
      </c>
      <c r="D20" s="3" t="s">
        <v>1038</v>
      </c>
      <c r="E20" s="7"/>
      <c r="F20" s="3" t="s">
        <v>21194</v>
      </c>
      <c r="G20" s="3" t="s">
        <v>21195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25897</v>
      </c>
      <c r="D21" s="3" t="s">
        <v>1038</v>
      </c>
      <c r="E21" s="7"/>
      <c r="F21" s="3" t="s">
        <v>1646</v>
      </c>
      <c r="G21" s="3" t="s">
        <v>21197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25898</v>
      </c>
      <c r="D22" s="3" t="s">
        <v>1038</v>
      </c>
      <c r="E22" s="7"/>
      <c r="F22" s="3" t="s">
        <v>21200</v>
      </c>
      <c r="G22" s="3" t="s">
        <v>21201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25899</v>
      </c>
      <c r="D23" s="3" t="s">
        <v>1038</v>
      </c>
      <c r="E23" s="7"/>
      <c r="F23" s="3" t="s">
        <v>21203</v>
      </c>
      <c r="G23" s="3" t="s">
        <v>21204</v>
      </c>
      <c r="H23" s="3" t="s">
        <v>1098</v>
      </c>
      <c r="I23" s="7" t="s">
        <v>21198</v>
      </c>
      <c r="J23" s="3"/>
      <c r="K23" s="3"/>
    </row>
    <row r="24" spans="2:11" ht="15">
      <c r="B24" s="3" t="s">
        <v>1899</v>
      </c>
      <c r="C24" s="3" t="s">
        <v>25900</v>
      </c>
      <c r="D24" s="3" t="s">
        <v>1573</v>
      </c>
      <c r="E24" s="7"/>
      <c r="F24" s="3" t="s">
        <v>21206</v>
      </c>
      <c r="G24" s="3" t="s">
        <v>21207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25901</v>
      </c>
      <c r="D25" s="3" t="s">
        <v>1038</v>
      </c>
      <c r="E25" s="7"/>
      <c r="F25" s="3" t="s">
        <v>21209</v>
      </c>
      <c r="G25" s="3" t="s">
        <v>21210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25902</v>
      </c>
      <c r="D26" s="3" t="s">
        <v>1038</v>
      </c>
      <c r="E26" s="7"/>
      <c r="F26" s="3" t="s">
        <v>21212</v>
      </c>
      <c r="G26" s="3" t="s">
        <v>21213</v>
      </c>
      <c r="H26" s="3" t="s">
        <v>1098</v>
      </c>
      <c r="I26" s="7" t="s">
        <v>20983</v>
      </c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24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25903</v>
      </c>
      <c r="D4" s="4" t="s">
        <v>1019</v>
      </c>
      <c r="E4" s="3" t="s">
        <v>917</v>
      </c>
    </row>
    <row r="5" spans="1:11" ht="16">
      <c r="B5" s="4" t="s">
        <v>1020</v>
      </c>
      <c r="C5" s="13" t="s">
        <v>920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918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25904</v>
      </c>
      <c r="D9" s="3" t="s">
        <v>1038</v>
      </c>
      <c r="E9" s="7"/>
      <c r="F9" s="3" t="s">
        <v>25905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25906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25907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25908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25909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25910</v>
      </c>
      <c r="D14" s="3" t="s">
        <v>1038</v>
      </c>
      <c r="E14" s="7"/>
      <c r="F14" s="3" t="s">
        <v>22549</v>
      </c>
      <c r="G14" s="3" t="s">
        <v>22550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25911</v>
      </c>
      <c r="D15" s="3" t="s">
        <v>1038</v>
      </c>
      <c r="E15" s="7"/>
      <c r="F15" s="3" t="s">
        <v>25912</v>
      </c>
      <c r="G15" s="3" t="s">
        <v>25913</v>
      </c>
      <c r="H15" s="3" t="s">
        <v>1098</v>
      </c>
      <c r="I15" s="7" t="s">
        <v>2079</v>
      </c>
      <c r="J15" s="3"/>
      <c r="K15" s="3"/>
    </row>
    <row r="16" spans="1:11" ht="15">
      <c r="B16" s="3" t="s">
        <v>1161</v>
      </c>
      <c r="C16" s="3" t="s">
        <v>25914</v>
      </c>
      <c r="D16" s="3" t="s">
        <v>1038</v>
      </c>
      <c r="E16" s="7"/>
      <c r="F16" s="3" t="s">
        <v>21186</v>
      </c>
      <c r="G16" s="3" t="s">
        <v>7634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25915</v>
      </c>
      <c r="D17" s="3" t="s">
        <v>1038</v>
      </c>
      <c r="E17" s="7"/>
      <c r="F17" s="3" t="s">
        <v>21188</v>
      </c>
      <c r="G17" s="3" t="s">
        <v>7645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25916</v>
      </c>
      <c r="D18" s="3" t="s">
        <v>1573</v>
      </c>
      <c r="E18" s="7"/>
      <c r="F18" s="3" t="s">
        <v>1615</v>
      </c>
      <c r="G18" s="3" t="s">
        <v>1768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25917</v>
      </c>
      <c r="D19" s="3" t="s">
        <v>1038</v>
      </c>
      <c r="E19" s="7"/>
      <c r="F19" s="3" t="s">
        <v>21191</v>
      </c>
      <c r="G19" s="3" t="s">
        <v>21192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25918</v>
      </c>
      <c r="D20" s="3" t="s">
        <v>1038</v>
      </c>
      <c r="E20" s="7"/>
      <c r="F20" s="3" t="s">
        <v>21194</v>
      </c>
      <c r="G20" s="3" t="s">
        <v>21195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25919</v>
      </c>
      <c r="D21" s="3" t="s">
        <v>1038</v>
      </c>
      <c r="E21" s="7"/>
      <c r="F21" s="3" t="s">
        <v>1646</v>
      </c>
      <c r="G21" s="3" t="s">
        <v>21197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25920</v>
      </c>
      <c r="D22" s="3" t="s">
        <v>1038</v>
      </c>
      <c r="E22" s="7"/>
      <c r="F22" s="3" t="s">
        <v>21200</v>
      </c>
      <c r="G22" s="3" t="s">
        <v>21201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25921</v>
      </c>
      <c r="D23" s="3" t="s">
        <v>1038</v>
      </c>
      <c r="E23" s="7"/>
      <c r="F23" s="3" t="s">
        <v>21203</v>
      </c>
      <c r="G23" s="3" t="s">
        <v>21204</v>
      </c>
      <c r="H23" s="3" t="s">
        <v>1098</v>
      </c>
      <c r="I23" s="7" t="s">
        <v>21198</v>
      </c>
      <c r="J23" s="3"/>
      <c r="K23" s="3"/>
    </row>
    <row r="24" spans="2:11" ht="15">
      <c r="B24" s="3" t="s">
        <v>1899</v>
      </c>
      <c r="C24" s="3" t="s">
        <v>25922</v>
      </c>
      <c r="D24" s="3" t="s">
        <v>1573</v>
      </c>
      <c r="E24" s="7"/>
      <c r="F24" s="3" t="s">
        <v>21206</v>
      </c>
      <c r="G24" s="3" t="s">
        <v>21207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25923</v>
      </c>
      <c r="D25" s="3" t="s">
        <v>1038</v>
      </c>
      <c r="E25" s="7"/>
      <c r="F25" s="3" t="s">
        <v>21209</v>
      </c>
      <c r="G25" s="3" t="s">
        <v>21210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25924</v>
      </c>
      <c r="D26" s="3" t="s">
        <v>1038</v>
      </c>
      <c r="E26" s="7"/>
      <c r="F26" s="3" t="s">
        <v>21212</v>
      </c>
      <c r="G26" s="3" t="s">
        <v>21213</v>
      </c>
      <c r="H26" s="3" t="s">
        <v>1098</v>
      </c>
      <c r="I26" s="7" t="s">
        <v>20983</v>
      </c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25"/>
  <dimension ref="A1:K3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25925</v>
      </c>
      <c r="D4" s="4" t="s">
        <v>1019</v>
      </c>
      <c r="E4" s="3" t="s">
        <v>921</v>
      </c>
    </row>
    <row r="5" spans="1:11" ht="16">
      <c r="B5" s="4" t="s">
        <v>1020</v>
      </c>
      <c r="C5" s="13" t="s">
        <v>924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922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25926</v>
      </c>
      <c r="D9" s="3" t="s">
        <v>1038</v>
      </c>
      <c r="E9" s="7"/>
      <c r="F9" s="3" t="s">
        <v>25927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25928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25929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25930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25931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25932</v>
      </c>
      <c r="D14" s="3" t="s">
        <v>1038</v>
      </c>
      <c r="E14" s="7"/>
      <c r="F14" s="3" t="s">
        <v>20985</v>
      </c>
      <c r="G14" s="3" t="s">
        <v>3671</v>
      </c>
      <c r="H14" s="3" t="s">
        <v>1098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25933</v>
      </c>
      <c r="D15" s="3" t="s">
        <v>1038</v>
      </c>
      <c r="E15" s="7"/>
      <c r="F15" s="3" t="s">
        <v>25934</v>
      </c>
      <c r="G15" s="3" t="s">
        <v>1053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25935</v>
      </c>
      <c r="D16" s="3" t="s">
        <v>1038</v>
      </c>
      <c r="E16" s="7"/>
      <c r="F16" s="3" t="s">
        <v>1632</v>
      </c>
      <c r="G16" s="3" t="s">
        <v>1633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25936</v>
      </c>
      <c r="D17" s="3" t="s">
        <v>1038</v>
      </c>
      <c r="E17" s="7"/>
      <c r="F17" s="3" t="s">
        <v>1637</v>
      </c>
      <c r="G17" s="3" t="s">
        <v>20980</v>
      </c>
      <c r="H17" s="3" t="s">
        <v>1098</v>
      </c>
      <c r="I17" s="7" t="s">
        <v>1287</v>
      </c>
      <c r="J17" s="3"/>
      <c r="K17" s="3"/>
    </row>
    <row r="18" spans="2:11" ht="15">
      <c r="B18" s="3" t="s">
        <v>1582</v>
      </c>
      <c r="C18" s="3" t="s">
        <v>25937</v>
      </c>
      <c r="D18" s="3" t="s">
        <v>1142</v>
      </c>
      <c r="E18" s="7"/>
      <c r="F18" s="3" t="s">
        <v>21026</v>
      </c>
      <c r="G18" s="3" t="s">
        <v>1168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25938</v>
      </c>
      <c r="D19" s="3" t="s">
        <v>1038</v>
      </c>
      <c r="E19" s="7"/>
      <c r="F19" s="3" t="s">
        <v>20991</v>
      </c>
      <c r="G19" s="3" t="s">
        <v>1498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25939</v>
      </c>
      <c r="D20" s="3" t="s">
        <v>1038</v>
      </c>
      <c r="E20" s="7"/>
      <c r="F20" s="3" t="s">
        <v>21020</v>
      </c>
      <c r="G20" s="3" t="s">
        <v>9581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25940</v>
      </c>
      <c r="D21" s="3" t="s">
        <v>1038</v>
      </c>
      <c r="E21" s="7"/>
      <c r="F21" s="3" t="s">
        <v>21158</v>
      </c>
      <c r="G21" s="3" t="s">
        <v>24919</v>
      </c>
      <c r="H21" s="3" t="s">
        <v>1098</v>
      </c>
      <c r="I21" s="7" t="s">
        <v>1718</v>
      </c>
      <c r="J21" s="3"/>
      <c r="K21" s="3"/>
    </row>
    <row r="22" spans="2:11" ht="15">
      <c r="B22" s="3" t="s">
        <v>1895</v>
      </c>
      <c r="C22" s="3" t="s">
        <v>25941</v>
      </c>
      <c r="D22" s="3" t="s">
        <v>1038</v>
      </c>
      <c r="E22" s="7"/>
      <c r="F22" s="3" t="s">
        <v>21167</v>
      </c>
      <c r="G22" s="3" t="s">
        <v>24921</v>
      </c>
      <c r="H22" s="3" t="s">
        <v>1098</v>
      </c>
      <c r="I22" s="7" t="s">
        <v>20983</v>
      </c>
      <c r="J22" s="3"/>
      <c r="K22" s="3"/>
    </row>
    <row r="23" spans="2:11" ht="15">
      <c r="B23" s="3" t="s">
        <v>1588</v>
      </c>
      <c r="C23" s="3" t="s">
        <v>25942</v>
      </c>
      <c r="D23" s="3" t="s">
        <v>1038</v>
      </c>
      <c r="E23" s="7"/>
      <c r="F23" s="3" t="s">
        <v>1863</v>
      </c>
      <c r="G23" s="3" t="s">
        <v>2970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25943</v>
      </c>
      <c r="D24" s="3" t="s">
        <v>1038</v>
      </c>
      <c r="E24" s="7"/>
      <c r="F24" s="3" t="s">
        <v>1869</v>
      </c>
      <c r="G24" s="3" t="s">
        <v>2973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25944</v>
      </c>
      <c r="D25" s="3" t="s">
        <v>1038</v>
      </c>
      <c r="E25" s="7"/>
      <c r="F25" s="3" t="s">
        <v>21781</v>
      </c>
      <c r="G25" s="3" t="s">
        <v>24006</v>
      </c>
      <c r="H25" s="3" t="s">
        <v>1098</v>
      </c>
      <c r="I25" s="7" t="s">
        <v>21044</v>
      </c>
      <c r="J25" s="3"/>
      <c r="K25" s="3"/>
    </row>
    <row r="26" spans="2:11" ht="15">
      <c r="B26" s="3" t="s">
        <v>1146</v>
      </c>
      <c r="C26" s="3" t="s">
        <v>25945</v>
      </c>
      <c r="D26" s="3" t="s">
        <v>1038</v>
      </c>
      <c r="E26" s="7"/>
      <c r="F26" s="3" t="s">
        <v>21784</v>
      </c>
      <c r="G26" s="3" t="s">
        <v>9545</v>
      </c>
      <c r="H26" s="3" t="s">
        <v>1098</v>
      </c>
      <c r="I26" s="7" t="s">
        <v>20983</v>
      </c>
      <c r="J26" s="3"/>
      <c r="K26" s="3"/>
    </row>
    <row r="27" spans="2:11" ht="15">
      <c r="B27" s="3" t="s">
        <v>1906</v>
      </c>
      <c r="C27" s="3" t="s">
        <v>25946</v>
      </c>
      <c r="D27" s="3" t="s">
        <v>1038</v>
      </c>
      <c r="E27" s="7"/>
      <c r="F27" s="3" t="s">
        <v>21186</v>
      </c>
      <c r="G27" s="3" t="s">
        <v>7634</v>
      </c>
      <c r="H27" s="3" t="s">
        <v>1098</v>
      </c>
      <c r="I27" s="7" t="s">
        <v>20968</v>
      </c>
      <c r="J27" s="3"/>
      <c r="K27" s="3"/>
    </row>
    <row r="28" spans="2:11" ht="15">
      <c r="B28" s="3" t="s">
        <v>1909</v>
      </c>
      <c r="C28" s="3" t="s">
        <v>25947</v>
      </c>
      <c r="D28" s="3" t="s">
        <v>1038</v>
      </c>
      <c r="E28" s="7"/>
      <c r="F28" s="3" t="s">
        <v>21188</v>
      </c>
      <c r="G28" s="3" t="s">
        <v>7645</v>
      </c>
      <c r="H28" s="3" t="s">
        <v>1098</v>
      </c>
      <c r="I28" s="7" t="s">
        <v>20983</v>
      </c>
      <c r="J28" s="3"/>
      <c r="K28" s="3"/>
    </row>
    <row r="29" spans="2:11" ht="15">
      <c r="B29" s="3" t="s">
        <v>1301</v>
      </c>
      <c r="C29" s="3" t="s">
        <v>25948</v>
      </c>
      <c r="D29" s="3" t="s">
        <v>1573</v>
      </c>
      <c r="E29" s="7"/>
      <c r="F29" s="3" t="s">
        <v>1615</v>
      </c>
      <c r="G29" s="3" t="s">
        <v>1768</v>
      </c>
      <c r="H29" s="3" t="s">
        <v>1098</v>
      </c>
      <c r="I29" s="7"/>
      <c r="J29" s="3"/>
      <c r="K29" s="3"/>
    </row>
    <row r="30" spans="2:11" ht="15">
      <c r="B30" s="3" t="s">
        <v>1912</v>
      </c>
      <c r="C30" s="3" t="s">
        <v>25949</v>
      </c>
      <c r="D30" s="3" t="s">
        <v>1038</v>
      </c>
      <c r="E30" s="7"/>
      <c r="F30" s="3" t="s">
        <v>21191</v>
      </c>
      <c r="G30" s="3" t="s">
        <v>21192</v>
      </c>
      <c r="H30" s="3" t="s">
        <v>1098</v>
      </c>
      <c r="I30" s="7" t="s">
        <v>20968</v>
      </c>
      <c r="J30" s="3"/>
      <c r="K30" s="3"/>
    </row>
    <row r="31" spans="2:11" ht="15">
      <c r="B31" s="3" t="s">
        <v>1140</v>
      </c>
      <c r="C31" s="3" t="s">
        <v>25950</v>
      </c>
      <c r="D31" s="3" t="s">
        <v>1038</v>
      </c>
      <c r="E31" s="7"/>
      <c r="F31" s="3" t="s">
        <v>21194</v>
      </c>
      <c r="G31" s="3" t="s">
        <v>21195</v>
      </c>
      <c r="H31" s="3" t="s">
        <v>1098</v>
      </c>
      <c r="I31" s="7" t="s">
        <v>20983</v>
      </c>
      <c r="J31" s="3"/>
      <c r="K31" s="3"/>
    </row>
    <row r="32" spans="2:11" ht="15">
      <c r="B32" s="3" t="s">
        <v>1169</v>
      </c>
      <c r="C32" s="3" t="s">
        <v>25951</v>
      </c>
      <c r="D32" s="3" t="s">
        <v>1038</v>
      </c>
      <c r="E32" s="7"/>
      <c r="F32" s="3" t="s">
        <v>1646</v>
      </c>
      <c r="G32" s="3" t="s">
        <v>21197</v>
      </c>
      <c r="H32" s="3" t="s">
        <v>1098</v>
      </c>
      <c r="I32" s="7" t="s">
        <v>21198</v>
      </c>
      <c r="J32" s="3"/>
      <c r="K32" s="3"/>
    </row>
    <row r="33" spans="2:11" ht="15">
      <c r="B33" s="3" t="s">
        <v>1319</v>
      </c>
      <c r="C33" s="3" t="s">
        <v>25952</v>
      </c>
      <c r="D33" s="3" t="s">
        <v>1038</v>
      </c>
      <c r="E33" s="7"/>
      <c r="F33" s="3" t="s">
        <v>21200</v>
      </c>
      <c r="G33" s="3" t="s">
        <v>21201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25953</v>
      </c>
      <c r="D34" s="3" t="s">
        <v>1038</v>
      </c>
      <c r="E34" s="7"/>
      <c r="F34" s="3" t="s">
        <v>21203</v>
      </c>
      <c r="G34" s="3" t="s">
        <v>21204</v>
      </c>
      <c r="H34" s="3" t="s">
        <v>1098</v>
      </c>
      <c r="I34" s="7" t="s">
        <v>21198</v>
      </c>
      <c r="J34" s="3"/>
      <c r="K34" s="3"/>
    </row>
    <row r="35" spans="2:11" ht="15">
      <c r="B35" s="3" t="s">
        <v>1567</v>
      </c>
      <c r="C35" s="3" t="s">
        <v>25954</v>
      </c>
      <c r="D35" s="3" t="s">
        <v>1573</v>
      </c>
      <c r="E35" s="7"/>
      <c r="F35" s="3" t="s">
        <v>21206</v>
      </c>
      <c r="G35" s="3" t="s">
        <v>21207</v>
      </c>
      <c r="H35" s="3" t="s">
        <v>1098</v>
      </c>
      <c r="I35" s="7"/>
      <c r="J35" s="3"/>
      <c r="K35" s="3"/>
    </row>
    <row r="36" spans="2:11" ht="15">
      <c r="B36" s="3" t="s">
        <v>1681</v>
      </c>
      <c r="C36" s="3" t="s">
        <v>25955</v>
      </c>
      <c r="D36" s="3" t="s">
        <v>1038</v>
      </c>
      <c r="E36" s="7"/>
      <c r="F36" s="3" t="s">
        <v>21209</v>
      </c>
      <c r="G36" s="3" t="s">
        <v>21210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25956</v>
      </c>
      <c r="D37" s="3" t="s">
        <v>1038</v>
      </c>
      <c r="E37" s="7"/>
      <c r="F37" s="3" t="s">
        <v>21212</v>
      </c>
      <c r="G37" s="3" t="s">
        <v>21213</v>
      </c>
      <c r="H37" s="3" t="s">
        <v>1098</v>
      </c>
      <c r="I37" s="7" t="s">
        <v>20983</v>
      </c>
      <c r="J37" s="3"/>
      <c r="K3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26"/>
  <dimension ref="A1:K5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25957</v>
      </c>
      <c r="D4" s="4" t="s">
        <v>1019</v>
      </c>
      <c r="E4" s="3" t="s">
        <v>925</v>
      </c>
    </row>
    <row r="5" spans="1:11" ht="16">
      <c r="B5" s="4" t="s">
        <v>1020</v>
      </c>
      <c r="C5" s="13" t="s">
        <v>928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926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25958</v>
      </c>
      <c r="D9" s="3" t="s">
        <v>1038</v>
      </c>
      <c r="E9" s="7"/>
      <c r="F9" s="3" t="s">
        <v>25959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25960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25961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25962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25963</v>
      </c>
      <c r="D13" s="3" t="s">
        <v>1142</v>
      </c>
      <c r="E13" s="7"/>
      <c r="F13" s="3" t="s">
        <v>25964</v>
      </c>
      <c r="G13" s="3" t="s">
        <v>24952</v>
      </c>
      <c r="H13" s="3" t="s">
        <v>1098</v>
      </c>
      <c r="I13" s="7"/>
      <c r="J13" s="3"/>
      <c r="K13" s="3"/>
    </row>
    <row r="14" spans="1:11" ht="15">
      <c r="B14" s="3" t="s">
        <v>1165</v>
      </c>
      <c r="C14" s="3" t="s">
        <v>25965</v>
      </c>
      <c r="D14" s="3" t="s">
        <v>1038</v>
      </c>
      <c r="E14" s="7"/>
      <c r="F14" s="3" t="s">
        <v>21453</v>
      </c>
      <c r="G14" s="3" t="s">
        <v>21454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25966</v>
      </c>
      <c r="D15" s="3" t="s">
        <v>1038</v>
      </c>
      <c r="E15" s="7"/>
      <c r="F15" s="3" t="s">
        <v>25967</v>
      </c>
      <c r="G15" s="3" t="s">
        <v>25968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25969</v>
      </c>
      <c r="D16" s="3" t="s">
        <v>1038</v>
      </c>
      <c r="E16" s="7"/>
      <c r="F16" s="3" t="s">
        <v>25970</v>
      </c>
      <c r="G16" s="3" t="s">
        <v>25971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25972</v>
      </c>
      <c r="D17" s="3" t="s">
        <v>1038</v>
      </c>
      <c r="E17" s="7"/>
      <c r="F17" s="3" t="s">
        <v>25973</v>
      </c>
      <c r="G17" s="3" t="s">
        <v>25974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25975</v>
      </c>
      <c r="D18" s="3" t="s">
        <v>1038</v>
      </c>
      <c r="E18" s="7"/>
      <c r="F18" s="3" t="s">
        <v>25976</v>
      </c>
      <c r="G18" s="3" t="s">
        <v>25977</v>
      </c>
      <c r="H18" s="3" t="s">
        <v>1098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25978</v>
      </c>
      <c r="D19" s="3" t="s">
        <v>1038</v>
      </c>
      <c r="E19" s="7"/>
      <c r="F19" s="3" t="s">
        <v>25979</v>
      </c>
      <c r="G19" s="3" t="s">
        <v>25980</v>
      </c>
      <c r="H19" s="3" t="s">
        <v>1098</v>
      </c>
      <c r="I19" s="7" t="s">
        <v>21044</v>
      </c>
      <c r="J19" s="3"/>
      <c r="K19" s="3"/>
    </row>
    <row r="20" spans="2:11" ht="15">
      <c r="B20" s="3" t="s">
        <v>1890</v>
      </c>
      <c r="C20" s="3" t="s">
        <v>25981</v>
      </c>
      <c r="D20" s="3" t="s">
        <v>1142</v>
      </c>
      <c r="E20" s="7"/>
      <c r="F20" s="3" t="s">
        <v>25982</v>
      </c>
      <c r="G20" s="3" t="s">
        <v>25983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25984</v>
      </c>
      <c r="D21" s="3" t="s">
        <v>1038</v>
      </c>
      <c r="E21" s="7"/>
      <c r="F21" s="3" t="s">
        <v>25985</v>
      </c>
      <c r="G21" s="3" t="s">
        <v>25986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25987</v>
      </c>
      <c r="D22" s="3" t="s">
        <v>1038</v>
      </c>
      <c r="E22" s="7"/>
      <c r="F22" s="3" t="s">
        <v>25117</v>
      </c>
      <c r="G22" s="3" t="s">
        <v>25988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25989</v>
      </c>
      <c r="D23" s="3" t="s">
        <v>1038</v>
      </c>
      <c r="E23" s="7"/>
      <c r="F23" s="3" t="s">
        <v>25990</v>
      </c>
      <c r="G23" s="3" t="s">
        <v>25991</v>
      </c>
      <c r="H23" s="3" t="s">
        <v>1098</v>
      </c>
      <c r="I23" s="7" t="s">
        <v>7150</v>
      </c>
      <c r="J23" s="3"/>
      <c r="K23" s="3"/>
    </row>
    <row r="24" spans="2:11" ht="15">
      <c r="B24" s="3" t="s">
        <v>1899</v>
      </c>
      <c r="C24" s="3" t="s">
        <v>25992</v>
      </c>
      <c r="D24" s="3" t="s">
        <v>1038</v>
      </c>
      <c r="E24" s="7"/>
      <c r="F24" s="3" t="s">
        <v>25993</v>
      </c>
      <c r="G24" s="3" t="s">
        <v>25994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25995</v>
      </c>
      <c r="D25" s="3" t="s">
        <v>1038</v>
      </c>
      <c r="E25" s="7"/>
      <c r="F25" s="3" t="s">
        <v>25996</v>
      </c>
      <c r="G25" s="3" t="s">
        <v>25997</v>
      </c>
      <c r="H25" s="3" t="s">
        <v>1098</v>
      </c>
      <c r="I25" s="7" t="s">
        <v>7150</v>
      </c>
      <c r="J25" s="3"/>
      <c r="K25" s="3"/>
    </row>
    <row r="26" spans="2:11" ht="15">
      <c r="B26" s="3" t="s">
        <v>1146</v>
      </c>
      <c r="C26" s="3" t="s">
        <v>25998</v>
      </c>
      <c r="D26" s="3" t="s">
        <v>1038</v>
      </c>
      <c r="E26" s="7"/>
      <c r="F26" s="3" t="s">
        <v>25999</v>
      </c>
      <c r="G26" s="3" t="s">
        <v>26000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26001</v>
      </c>
      <c r="D27" s="3" t="s">
        <v>1038</v>
      </c>
      <c r="E27" s="7"/>
      <c r="F27" s="3" t="s">
        <v>26002</v>
      </c>
      <c r="G27" s="3" t="s">
        <v>26003</v>
      </c>
      <c r="H27" s="3" t="s">
        <v>1098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26004</v>
      </c>
      <c r="D28" s="3" t="s">
        <v>1038</v>
      </c>
      <c r="E28" s="7"/>
      <c r="F28" s="3" t="s">
        <v>26005</v>
      </c>
      <c r="G28" s="3" t="s">
        <v>26006</v>
      </c>
      <c r="H28" s="3" t="s">
        <v>1098</v>
      </c>
      <c r="I28" s="7" t="s">
        <v>21044</v>
      </c>
      <c r="J28" s="3"/>
      <c r="K28" s="3"/>
    </row>
    <row r="29" spans="2:11" ht="15">
      <c r="B29" s="3" t="s">
        <v>1301</v>
      </c>
      <c r="C29" s="3" t="s">
        <v>26007</v>
      </c>
      <c r="D29" s="3" t="s">
        <v>1038</v>
      </c>
      <c r="E29" s="7"/>
      <c r="F29" s="3" t="s">
        <v>26008</v>
      </c>
      <c r="G29" s="3" t="s">
        <v>26009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26010</v>
      </c>
      <c r="D30" s="3" t="s">
        <v>1038</v>
      </c>
      <c r="E30" s="7"/>
      <c r="F30" s="3" t="s">
        <v>26011</v>
      </c>
      <c r="G30" s="3" t="s">
        <v>26012</v>
      </c>
      <c r="H30" s="3" t="s">
        <v>1098</v>
      </c>
      <c r="I30" s="7" t="s">
        <v>3776</v>
      </c>
      <c r="J30" s="3"/>
      <c r="K30" s="3"/>
    </row>
    <row r="31" spans="2:11" ht="15">
      <c r="B31" s="3" t="s">
        <v>1140</v>
      </c>
      <c r="C31" s="3" t="s">
        <v>26013</v>
      </c>
      <c r="D31" s="3" t="s">
        <v>1038</v>
      </c>
      <c r="E31" s="7"/>
      <c r="F31" s="3" t="s">
        <v>24577</v>
      </c>
      <c r="G31" s="3" t="s">
        <v>24578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26014</v>
      </c>
      <c r="D32" s="3" t="s">
        <v>1038</v>
      </c>
      <c r="E32" s="7"/>
      <c r="F32" s="3" t="s">
        <v>23358</v>
      </c>
      <c r="G32" s="3" t="s">
        <v>23359</v>
      </c>
      <c r="H32" s="3" t="s">
        <v>1098</v>
      </c>
      <c r="I32" s="7" t="s">
        <v>1145</v>
      </c>
      <c r="J32" s="3"/>
      <c r="K32" s="3"/>
    </row>
    <row r="33" spans="2:11" ht="15">
      <c r="B33" s="3" t="s">
        <v>1319</v>
      </c>
      <c r="C33" s="3" t="s">
        <v>26015</v>
      </c>
      <c r="D33" s="3" t="s">
        <v>1038</v>
      </c>
      <c r="E33" s="7"/>
      <c r="F33" s="3" t="s">
        <v>26016</v>
      </c>
      <c r="G33" s="3" t="s">
        <v>26017</v>
      </c>
      <c r="H33" s="3" t="s">
        <v>1098</v>
      </c>
      <c r="I33" s="7" t="s">
        <v>1145</v>
      </c>
      <c r="J33" s="3"/>
      <c r="K33" s="3"/>
    </row>
    <row r="34" spans="2:11" ht="15">
      <c r="B34" s="3" t="s">
        <v>1472</v>
      </c>
      <c r="C34" s="3" t="s">
        <v>26018</v>
      </c>
      <c r="D34" s="3" t="s">
        <v>1038</v>
      </c>
      <c r="E34" s="7"/>
      <c r="F34" s="3" t="s">
        <v>26019</v>
      </c>
      <c r="G34" s="3" t="s">
        <v>26020</v>
      </c>
      <c r="H34" s="3" t="s">
        <v>1098</v>
      </c>
      <c r="I34" s="7" t="s">
        <v>1145</v>
      </c>
      <c r="J34" s="3"/>
      <c r="K34" s="3"/>
    </row>
    <row r="35" spans="2:11" ht="15">
      <c r="B35" s="3" t="s">
        <v>1567</v>
      </c>
      <c r="C35" s="3" t="s">
        <v>26021</v>
      </c>
      <c r="D35" s="3" t="s">
        <v>1038</v>
      </c>
      <c r="E35" s="7"/>
      <c r="F35" s="3" t="s">
        <v>26022</v>
      </c>
      <c r="G35" s="3" t="s">
        <v>26023</v>
      </c>
      <c r="H35" s="3" t="s">
        <v>1098</v>
      </c>
      <c r="I35" s="7" t="s">
        <v>1145</v>
      </c>
      <c r="J35" s="3"/>
      <c r="K35" s="3"/>
    </row>
    <row r="36" spans="2:11" ht="15">
      <c r="B36" s="3" t="s">
        <v>1681</v>
      </c>
      <c r="C36" s="3" t="s">
        <v>26024</v>
      </c>
      <c r="D36" s="3" t="s">
        <v>1038</v>
      </c>
      <c r="E36" s="7"/>
      <c r="F36" s="3" t="s">
        <v>26025</v>
      </c>
      <c r="G36" s="3" t="s">
        <v>26026</v>
      </c>
      <c r="H36" s="3" t="s">
        <v>1098</v>
      </c>
      <c r="I36" s="7" t="s">
        <v>1145</v>
      </c>
      <c r="J36" s="3"/>
      <c r="K36" s="3"/>
    </row>
    <row r="37" spans="2:11" ht="15">
      <c r="B37" s="3" t="s">
        <v>1392</v>
      </c>
      <c r="C37" s="3" t="s">
        <v>26027</v>
      </c>
      <c r="D37" s="3" t="s">
        <v>1038</v>
      </c>
      <c r="E37" s="7"/>
      <c r="F37" s="3" t="s">
        <v>26028</v>
      </c>
      <c r="G37" s="3" t="s">
        <v>26029</v>
      </c>
      <c r="H37" s="3" t="s">
        <v>1098</v>
      </c>
      <c r="I37" s="7" t="s">
        <v>1145</v>
      </c>
      <c r="J37" s="3"/>
      <c r="K37" s="3"/>
    </row>
    <row r="38" spans="2:11" ht="15">
      <c r="B38" s="3" t="s">
        <v>1380</v>
      </c>
      <c r="C38" s="3" t="s">
        <v>26030</v>
      </c>
      <c r="D38" s="3" t="s">
        <v>1038</v>
      </c>
      <c r="E38" s="7"/>
      <c r="F38" s="3" t="s">
        <v>21792</v>
      </c>
      <c r="G38" s="3" t="s">
        <v>26031</v>
      </c>
      <c r="H38" s="3" t="s">
        <v>1098</v>
      </c>
      <c r="I38" s="7" t="s">
        <v>20968</v>
      </c>
      <c r="J38" s="3"/>
      <c r="K38" s="3"/>
    </row>
    <row r="39" spans="2:11" ht="15">
      <c r="B39" s="3" t="s">
        <v>1388</v>
      </c>
      <c r="C39" s="3" t="s">
        <v>26032</v>
      </c>
      <c r="D39" s="3" t="s">
        <v>1038</v>
      </c>
      <c r="E39" s="7"/>
      <c r="F39" s="3" t="s">
        <v>26033</v>
      </c>
      <c r="G39" s="3" t="s">
        <v>26034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26035</v>
      </c>
      <c r="D40" s="3" t="s">
        <v>1038</v>
      </c>
      <c r="E40" s="7"/>
      <c r="F40" s="3" t="s">
        <v>26036</v>
      </c>
      <c r="G40" s="3" t="s">
        <v>26037</v>
      </c>
      <c r="H40" s="3" t="s">
        <v>1098</v>
      </c>
      <c r="I40" s="7" t="s">
        <v>20983</v>
      </c>
      <c r="J40" s="3"/>
      <c r="K40" s="3"/>
    </row>
    <row r="41" spans="2:11" ht="15">
      <c r="B41" s="3" t="s">
        <v>1448</v>
      </c>
      <c r="C41" s="3" t="s">
        <v>26038</v>
      </c>
      <c r="D41" s="3" t="s">
        <v>1038</v>
      </c>
      <c r="E41" s="7"/>
      <c r="F41" s="3" t="s">
        <v>26039</v>
      </c>
      <c r="G41" s="3" t="s">
        <v>26040</v>
      </c>
      <c r="H41" s="3" t="s">
        <v>1098</v>
      </c>
      <c r="I41" s="7" t="s">
        <v>20983</v>
      </c>
      <c r="J41" s="3"/>
      <c r="K41" s="3"/>
    </row>
    <row r="42" spans="2:11" ht="15">
      <c r="B42" s="3" t="s">
        <v>1223</v>
      </c>
      <c r="C42" s="3" t="s">
        <v>26041</v>
      </c>
      <c r="D42" s="3" t="s">
        <v>1038</v>
      </c>
      <c r="E42" s="7"/>
      <c r="F42" s="3" t="s">
        <v>26042</v>
      </c>
      <c r="G42" s="3" t="s">
        <v>26043</v>
      </c>
      <c r="H42" s="3" t="s">
        <v>1098</v>
      </c>
      <c r="I42" s="7" t="s">
        <v>1145</v>
      </c>
      <c r="J42" s="3"/>
      <c r="K42" s="3"/>
    </row>
    <row r="43" spans="2:11" ht="15">
      <c r="B43" s="3" t="s">
        <v>1215</v>
      </c>
      <c r="C43" s="3" t="s">
        <v>26044</v>
      </c>
      <c r="D43" s="3" t="s">
        <v>1038</v>
      </c>
      <c r="E43" s="7"/>
      <c r="F43" s="3" t="s">
        <v>23368</v>
      </c>
      <c r="G43" s="3" t="s">
        <v>23369</v>
      </c>
      <c r="H43" s="3" t="s">
        <v>1098</v>
      </c>
      <c r="I43" s="7" t="s">
        <v>1145</v>
      </c>
      <c r="J43" s="3"/>
      <c r="K43" s="3"/>
    </row>
    <row r="44" spans="2:11" ht="15">
      <c r="B44" s="3" t="s">
        <v>1219</v>
      </c>
      <c r="C44" s="3" t="s">
        <v>26045</v>
      </c>
      <c r="D44" s="3" t="s">
        <v>1038</v>
      </c>
      <c r="E44" s="7"/>
      <c r="F44" s="3" t="s">
        <v>21186</v>
      </c>
      <c r="G44" s="3" t="s">
        <v>7634</v>
      </c>
      <c r="H44" s="3" t="s">
        <v>1098</v>
      </c>
      <c r="I44" s="7" t="s">
        <v>20968</v>
      </c>
      <c r="J44" s="3"/>
      <c r="K44" s="3"/>
    </row>
    <row r="45" spans="2:11" ht="15">
      <c r="B45" s="3" t="s">
        <v>1227</v>
      </c>
      <c r="C45" s="3" t="s">
        <v>26046</v>
      </c>
      <c r="D45" s="3" t="s">
        <v>1038</v>
      </c>
      <c r="E45" s="7"/>
      <c r="F45" s="3" t="s">
        <v>21188</v>
      </c>
      <c r="G45" s="3" t="s">
        <v>7645</v>
      </c>
      <c r="H45" s="3" t="s">
        <v>1098</v>
      </c>
      <c r="I45" s="7" t="s">
        <v>20983</v>
      </c>
      <c r="J45" s="3"/>
      <c r="K45" s="3"/>
    </row>
    <row r="46" spans="2:11" ht="15">
      <c r="B46" s="3" t="s">
        <v>1191</v>
      </c>
      <c r="C46" s="3" t="s">
        <v>26047</v>
      </c>
      <c r="D46" s="3" t="s">
        <v>1573</v>
      </c>
      <c r="E46" s="7"/>
      <c r="F46" s="3" t="s">
        <v>1615</v>
      </c>
      <c r="G46" s="3" t="s">
        <v>1768</v>
      </c>
      <c r="H46" s="3" t="s">
        <v>1098</v>
      </c>
      <c r="I46" s="7"/>
      <c r="J46" s="3"/>
      <c r="K46" s="3"/>
    </row>
    <row r="47" spans="2:11" ht="15">
      <c r="B47" s="3" t="s">
        <v>1195</v>
      </c>
      <c r="C47" s="3" t="s">
        <v>26048</v>
      </c>
      <c r="D47" s="3" t="s">
        <v>1038</v>
      </c>
      <c r="E47" s="7"/>
      <c r="F47" s="3" t="s">
        <v>21191</v>
      </c>
      <c r="G47" s="3" t="s">
        <v>21192</v>
      </c>
      <c r="H47" s="3" t="s">
        <v>1098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26049</v>
      </c>
      <c r="D48" s="3" t="s">
        <v>1038</v>
      </c>
      <c r="E48" s="7"/>
      <c r="F48" s="3" t="s">
        <v>21194</v>
      </c>
      <c r="G48" s="3" t="s">
        <v>21195</v>
      </c>
      <c r="H48" s="3" t="s">
        <v>1098</v>
      </c>
      <c r="I48" s="7" t="s">
        <v>20983</v>
      </c>
      <c r="J48" s="3"/>
      <c r="K48" s="3"/>
    </row>
    <row r="49" spans="2:11" ht="15">
      <c r="B49" s="3" t="s">
        <v>1416</v>
      </c>
      <c r="C49" s="3" t="s">
        <v>26050</v>
      </c>
      <c r="D49" s="3" t="s">
        <v>1038</v>
      </c>
      <c r="E49" s="7"/>
      <c r="F49" s="3" t="s">
        <v>1646</v>
      </c>
      <c r="G49" s="3" t="s">
        <v>21197</v>
      </c>
      <c r="H49" s="3" t="s">
        <v>1098</v>
      </c>
      <c r="I49" s="7" t="s">
        <v>21198</v>
      </c>
      <c r="J49" s="3"/>
      <c r="K49" s="3"/>
    </row>
    <row r="50" spans="2:11" ht="15">
      <c r="B50" s="3" t="s">
        <v>1916</v>
      </c>
      <c r="C50" s="3" t="s">
        <v>26051</v>
      </c>
      <c r="D50" s="3" t="s">
        <v>1038</v>
      </c>
      <c r="E50" s="7"/>
      <c r="F50" s="3" t="s">
        <v>21200</v>
      </c>
      <c r="G50" s="3" t="s">
        <v>21201</v>
      </c>
      <c r="H50" s="3" t="s">
        <v>1098</v>
      </c>
      <c r="I50" s="7" t="s">
        <v>20968</v>
      </c>
      <c r="J50" s="3"/>
      <c r="K50" s="3"/>
    </row>
    <row r="51" spans="2:11" ht="15">
      <c r="B51" s="3" t="s">
        <v>1424</v>
      </c>
      <c r="C51" s="3" t="s">
        <v>26052</v>
      </c>
      <c r="D51" s="3" t="s">
        <v>1038</v>
      </c>
      <c r="E51" s="7"/>
      <c r="F51" s="3" t="s">
        <v>21203</v>
      </c>
      <c r="G51" s="3" t="s">
        <v>21204</v>
      </c>
      <c r="H51" s="3" t="s">
        <v>1098</v>
      </c>
      <c r="I51" s="7" t="s">
        <v>21198</v>
      </c>
      <c r="J51" s="3"/>
      <c r="K51" s="3"/>
    </row>
    <row r="52" spans="2:11" ht="15">
      <c r="B52" s="3" t="s">
        <v>1428</v>
      </c>
      <c r="C52" s="3" t="s">
        <v>26053</v>
      </c>
      <c r="D52" s="3" t="s">
        <v>1573</v>
      </c>
      <c r="E52" s="7"/>
      <c r="F52" s="3" t="s">
        <v>21206</v>
      </c>
      <c r="G52" s="3" t="s">
        <v>21207</v>
      </c>
      <c r="H52" s="3" t="s">
        <v>1098</v>
      </c>
      <c r="I52" s="7"/>
      <c r="J52" s="3"/>
      <c r="K52" s="3"/>
    </row>
    <row r="53" spans="2:11" ht="15">
      <c r="B53" s="3" t="s">
        <v>1420</v>
      </c>
      <c r="C53" s="3" t="s">
        <v>26054</v>
      </c>
      <c r="D53" s="3" t="s">
        <v>1038</v>
      </c>
      <c r="E53" s="7"/>
      <c r="F53" s="3" t="s">
        <v>21209</v>
      </c>
      <c r="G53" s="3" t="s">
        <v>21210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26055</v>
      </c>
      <c r="D54" s="3" t="s">
        <v>1038</v>
      </c>
      <c r="E54" s="7"/>
      <c r="F54" s="3" t="s">
        <v>21212</v>
      </c>
      <c r="G54" s="3" t="s">
        <v>21213</v>
      </c>
      <c r="H54" s="3" t="s">
        <v>1098</v>
      </c>
      <c r="I54" s="7" t="s">
        <v>20983</v>
      </c>
      <c r="J54" s="3"/>
      <c r="K5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27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26056</v>
      </c>
      <c r="D4" s="4" t="s">
        <v>1019</v>
      </c>
      <c r="E4" s="3" t="s">
        <v>929</v>
      </c>
    </row>
    <row r="5" spans="1:11" ht="16">
      <c r="B5" s="4" t="s">
        <v>1020</v>
      </c>
      <c r="C5" s="13" t="s">
        <v>932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930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26057</v>
      </c>
      <c r="D9" s="3" t="s">
        <v>1038</v>
      </c>
      <c r="E9" s="7"/>
      <c r="F9" s="3" t="s">
        <v>26058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26059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26060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26061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26062</v>
      </c>
      <c r="D13" s="3" t="s">
        <v>1038</v>
      </c>
      <c r="E13" s="7"/>
      <c r="F13" s="3" t="s">
        <v>26063</v>
      </c>
      <c r="G13" s="3" t="s">
        <v>26064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26065</v>
      </c>
      <c r="D14" s="3" t="s">
        <v>1038</v>
      </c>
      <c r="E14" s="7"/>
      <c r="F14" s="3" t="s">
        <v>21453</v>
      </c>
      <c r="G14" s="3" t="s">
        <v>21454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26066</v>
      </c>
      <c r="D15" s="3" t="s">
        <v>1038</v>
      </c>
      <c r="E15" s="7"/>
      <c r="F15" s="3" t="s">
        <v>22549</v>
      </c>
      <c r="G15" s="3" t="s">
        <v>22550</v>
      </c>
      <c r="H15" s="3" t="s">
        <v>1098</v>
      </c>
      <c r="I15" s="7" t="s">
        <v>21044</v>
      </c>
      <c r="J15" s="3"/>
      <c r="K15" s="3"/>
    </row>
    <row r="16" spans="1:11" ht="15">
      <c r="B16" s="3" t="s">
        <v>1161</v>
      </c>
      <c r="C16" s="3" t="s">
        <v>26067</v>
      </c>
      <c r="D16" s="3" t="s">
        <v>1038</v>
      </c>
      <c r="E16" s="7"/>
      <c r="F16" s="3" t="s">
        <v>26068</v>
      </c>
      <c r="G16" s="3" t="s">
        <v>26069</v>
      </c>
      <c r="H16" s="3" t="s">
        <v>1098</v>
      </c>
      <c r="I16" s="7" t="s">
        <v>1287</v>
      </c>
      <c r="J16" s="3"/>
      <c r="K16" s="3"/>
    </row>
    <row r="17" spans="2:11" ht="15">
      <c r="B17" s="3" t="s">
        <v>1882</v>
      </c>
      <c r="C17" s="3" t="s">
        <v>26070</v>
      </c>
      <c r="D17" s="3" t="s">
        <v>1038</v>
      </c>
      <c r="E17" s="7"/>
      <c r="F17" s="3" t="s">
        <v>26071</v>
      </c>
      <c r="G17" s="3" t="s">
        <v>26072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26073</v>
      </c>
      <c r="D18" s="3" t="s">
        <v>1142</v>
      </c>
      <c r="E18" s="7"/>
      <c r="F18" s="3" t="s">
        <v>22221</v>
      </c>
      <c r="G18" s="3" t="s">
        <v>22222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26074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26075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26076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26077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26078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26079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26080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26081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26082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26083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26084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228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26085</v>
      </c>
      <c r="D4" s="4" t="s">
        <v>1019</v>
      </c>
      <c r="E4" s="3" t="s">
        <v>933</v>
      </c>
    </row>
    <row r="5" spans="1:11" ht="16">
      <c r="B5" s="4" t="s">
        <v>1020</v>
      </c>
      <c r="C5" s="13" t="s">
        <v>936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934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26086</v>
      </c>
      <c r="D9" s="3" t="s">
        <v>1038</v>
      </c>
      <c r="E9" s="7"/>
      <c r="F9" s="3" t="s">
        <v>26087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26088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26089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26090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26091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26092</v>
      </c>
      <c r="D14" s="3" t="s">
        <v>1038</v>
      </c>
      <c r="E14" s="7"/>
      <c r="F14" s="3" t="s">
        <v>26002</v>
      </c>
      <c r="G14" s="3" t="s">
        <v>26003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26093</v>
      </c>
      <c r="D15" s="3" t="s">
        <v>1038</v>
      </c>
      <c r="E15" s="7"/>
      <c r="F15" s="3" t="s">
        <v>26005</v>
      </c>
      <c r="G15" s="3" t="s">
        <v>26006</v>
      </c>
      <c r="H15" s="3" t="s">
        <v>1098</v>
      </c>
      <c r="I15" s="7" t="s">
        <v>21044</v>
      </c>
      <c r="J15" s="3"/>
      <c r="K15" s="3"/>
    </row>
    <row r="16" spans="1:11" ht="15">
      <c r="B16" s="3" t="s">
        <v>1161</v>
      </c>
      <c r="C16" s="3" t="s">
        <v>26094</v>
      </c>
      <c r="D16" s="3" t="s">
        <v>1038</v>
      </c>
      <c r="E16" s="7"/>
      <c r="F16" s="3" t="s">
        <v>26095</v>
      </c>
      <c r="G16" s="3" t="s">
        <v>26096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26097</v>
      </c>
      <c r="D17" s="3" t="s">
        <v>1038</v>
      </c>
      <c r="E17" s="7"/>
      <c r="F17" s="3" t="s">
        <v>26098</v>
      </c>
      <c r="G17" s="3" t="s">
        <v>26099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26100</v>
      </c>
      <c r="D18" s="3" t="s">
        <v>1038</v>
      </c>
      <c r="E18" s="7"/>
      <c r="F18" s="3" t="s">
        <v>26101</v>
      </c>
      <c r="G18" s="3" t="s">
        <v>26102</v>
      </c>
      <c r="H18" s="3" t="s">
        <v>1098</v>
      </c>
      <c r="I18" s="7" t="s">
        <v>7150</v>
      </c>
      <c r="J18" s="3"/>
      <c r="K18" s="3"/>
    </row>
    <row r="19" spans="2:11" ht="15">
      <c r="B19" s="3" t="s">
        <v>1886</v>
      </c>
      <c r="C19" s="3" t="s">
        <v>26103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26104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26105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26106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26107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26108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26109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26110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26111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26112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26113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229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26114</v>
      </c>
      <c r="D4" s="4" t="s">
        <v>1019</v>
      </c>
      <c r="E4" s="3" t="s">
        <v>937</v>
      </c>
    </row>
    <row r="5" spans="1:11" ht="16">
      <c r="B5" s="4" t="s">
        <v>1020</v>
      </c>
      <c r="C5" s="13" t="s">
        <v>940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938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26115</v>
      </c>
      <c r="D9" s="3" t="s">
        <v>1038</v>
      </c>
      <c r="E9" s="7"/>
      <c r="F9" s="3" t="s">
        <v>26116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26117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26118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26119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26120</v>
      </c>
      <c r="D13" s="3" t="s">
        <v>1038</v>
      </c>
      <c r="E13" s="7"/>
      <c r="F13" s="3" t="s">
        <v>26121</v>
      </c>
      <c r="G13" s="3" t="s">
        <v>26122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26123</v>
      </c>
      <c r="D14" s="3" t="s">
        <v>1142</v>
      </c>
      <c r="E14" s="7"/>
      <c r="F14" s="3" t="s">
        <v>26124</v>
      </c>
      <c r="G14" s="3" t="s">
        <v>26125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26126</v>
      </c>
      <c r="D15" s="3" t="s">
        <v>1038</v>
      </c>
      <c r="E15" s="7"/>
      <c r="F15" s="3" t="s">
        <v>26127</v>
      </c>
      <c r="G15" s="3" t="s">
        <v>26128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26129</v>
      </c>
      <c r="D16" s="3" t="s">
        <v>1038</v>
      </c>
      <c r="E16" s="7"/>
      <c r="F16" s="3" t="s">
        <v>26130</v>
      </c>
      <c r="G16" s="3" t="s">
        <v>26131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26132</v>
      </c>
      <c r="D17" s="3" t="s">
        <v>1038</v>
      </c>
      <c r="E17" s="7"/>
      <c r="F17" s="3" t="s">
        <v>26133</v>
      </c>
      <c r="G17" s="3" t="s">
        <v>26134</v>
      </c>
      <c r="H17" s="3" t="s">
        <v>1098</v>
      </c>
      <c r="I17" s="7" t="s">
        <v>21044</v>
      </c>
      <c r="J17" s="3"/>
      <c r="K17" s="3"/>
    </row>
    <row r="18" spans="2:11" ht="15">
      <c r="B18" s="3" t="s">
        <v>1582</v>
      </c>
      <c r="C18" s="3" t="s">
        <v>26135</v>
      </c>
      <c r="D18" s="3" t="s">
        <v>1038</v>
      </c>
      <c r="E18" s="7"/>
      <c r="F18" s="3" t="s">
        <v>26136</v>
      </c>
      <c r="G18" s="3" t="s">
        <v>26137</v>
      </c>
      <c r="H18" s="3" t="s">
        <v>1098</v>
      </c>
      <c r="I18" s="7" t="s">
        <v>21044</v>
      </c>
      <c r="J18" s="3"/>
      <c r="K18" s="3"/>
    </row>
    <row r="19" spans="2:11" ht="15">
      <c r="B19" s="3" t="s">
        <v>1886</v>
      </c>
      <c r="C19" s="3" t="s">
        <v>26138</v>
      </c>
      <c r="D19" s="3" t="s">
        <v>1038</v>
      </c>
      <c r="E19" s="7"/>
      <c r="F19" s="3" t="s">
        <v>25779</v>
      </c>
      <c r="G19" s="3" t="s">
        <v>25780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26139</v>
      </c>
      <c r="D20" s="3" t="s">
        <v>1038</v>
      </c>
      <c r="E20" s="7"/>
      <c r="F20" s="3" t="s">
        <v>26140</v>
      </c>
      <c r="G20" s="3" t="s">
        <v>26141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26142</v>
      </c>
      <c r="D21" s="3" t="s">
        <v>1038</v>
      </c>
      <c r="E21" s="7"/>
      <c r="F21" s="3" t="s">
        <v>26143</v>
      </c>
      <c r="G21" s="3" t="s">
        <v>26144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26145</v>
      </c>
      <c r="D22" s="3" t="s">
        <v>1038</v>
      </c>
      <c r="E22" s="7"/>
      <c r="F22" s="3" t="s">
        <v>26146</v>
      </c>
      <c r="G22" s="3" t="s">
        <v>26147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26148</v>
      </c>
      <c r="D23" s="3" t="s">
        <v>1038</v>
      </c>
      <c r="E23" s="7"/>
      <c r="F23" s="3" t="s">
        <v>21931</v>
      </c>
      <c r="G23" s="3" t="s">
        <v>17192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26149</v>
      </c>
      <c r="D24" s="3" t="s">
        <v>1038</v>
      </c>
      <c r="E24" s="7"/>
      <c r="F24" s="3" t="s">
        <v>21929</v>
      </c>
      <c r="G24" s="3" t="s">
        <v>17189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26150</v>
      </c>
      <c r="D25" s="3" t="s">
        <v>1038</v>
      </c>
      <c r="E25" s="7"/>
      <c r="F25" s="3" t="s">
        <v>26151</v>
      </c>
      <c r="G25" s="3" t="s">
        <v>26152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26153</v>
      </c>
      <c r="D26" s="3" t="s">
        <v>1038</v>
      </c>
      <c r="E26" s="7"/>
      <c r="F26" s="3" t="s">
        <v>26154</v>
      </c>
      <c r="G26" s="3" t="s">
        <v>26155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26156</v>
      </c>
      <c r="D27" s="3" t="s">
        <v>1038</v>
      </c>
      <c r="E27" s="7"/>
      <c r="F27" s="3" t="s">
        <v>25985</v>
      </c>
      <c r="G27" s="3" t="s">
        <v>26157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26158</v>
      </c>
      <c r="D28" s="3" t="s">
        <v>1038</v>
      </c>
      <c r="E28" s="7"/>
      <c r="F28" s="3" t="s">
        <v>25117</v>
      </c>
      <c r="G28" s="3" t="s">
        <v>25118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26159</v>
      </c>
      <c r="D29" s="3" t="s">
        <v>1038</v>
      </c>
      <c r="E29" s="7"/>
      <c r="F29" s="3" t="s">
        <v>21463</v>
      </c>
      <c r="G29" s="3" t="s">
        <v>26160</v>
      </c>
      <c r="H29" s="3" t="s">
        <v>1098</v>
      </c>
      <c r="I29" s="7" t="s">
        <v>21139</v>
      </c>
      <c r="J29" s="3"/>
      <c r="K29" s="3"/>
    </row>
    <row r="30" spans="2:11" ht="15">
      <c r="B30" s="3" t="s">
        <v>1912</v>
      </c>
      <c r="C30" s="3" t="s">
        <v>26161</v>
      </c>
      <c r="D30" s="3" t="s">
        <v>1038</v>
      </c>
      <c r="E30" s="7"/>
      <c r="F30" s="3" t="s">
        <v>22161</v>
      </c>
      <c r="G30" s="3" t="s">
        <v>26162</v>
      </c>
      <c r="H30" s="3" t="s">
        <v>1098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26163</v>
      </c>
      <c r="D31" s="3" t="s">
        <v>1038</v>
      </c>
      <c r="E31" s="7"/>
      <c r="F31" s="3" t="s">
        <v>21186</v>
      </c>
      <c r="G31" s="3" t="s">
        <v>7634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26164</v>
      </c>
      <c r="D32" s="3" t="s">
        <v>1038</v>
      </c>
      <c r="E32" s="7"/>
      <c r="F32" s="3" t="s">
        <v>21188</v>
      </c>
      <c r="G32" s="3" t="s">
        <v>7645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26165</v>
      </c>
      <c r="D33" s="3" t="s">
        <v>1573</v>
      </c>
      <c r="E33" s="7"/>
      <c r="F33" s="3" t="s">
        <v>1615</v>
      </c>
      <c r="G33" s="3" t="s">
        <v>1768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26166</v>
      </c>
      <c r="D34" s="3" t="s">
        <v>1038</v>
      </c>
      <c r="E34" s="7"/>
      <c r="F34" s="3" t="s">
        <v>21191</v>
      </c>
      <c r="G34" s="3" t="s">
        <v>21192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26167</v>
      </c>
      <c r="D35" s="3" t="s">
        <v>1038</v>
      </c>
      <c r="E35" s="7"/>
      <c r="F35" s="3" t="s">
        <v>21194</v>
      </c>
      <c r="G35" s="3" t="s">
        <v>21195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26168</v>
      </c>
      <c r="D36" s="3" t="s">
        <v>1038</v>
      </c>
      <c r="E36" s="7"/>
      <c r="F36" s="3" t="s">
        <v>1646</v>
      </c>
      <c r="G36" s="3" t="s">
        <v>21197</v>
      </c>
      <c r="H36" s="3" t="s">
        <v>1098</v>
      </c>
      <c r="I36" s="7" t="s">
        <v>21198</v>
      </c>
      <c r="J36" s="3"/>
      <c r="K36" s="3"/>
    </row>
    <row r="37" spans="2:11" ht="15">
      <c r="B37" s="3" t="s">
        <v>1392</v>
      </c>
      <c r="C37" s="3" t="s">
        <v>26169</v>
      </c>
      <c r="D37" s="3" t="s">
        <v>1038</v>
      </c>
      <c r="E37" s="7"/>
      <c r="F37" s="3" t="s">
        <v>21200</v>
      </c>
      <c r="G37" s="3" t="s">
        <v>21201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26170</v>
      </c>
      <c r="D38" s="3" t="s">
        <v>1038</v>
      </c>
      <c r="E38" s="7"/>
      <c r="F38" s="3" t="s">
        <v>21203</v>
      </c>
      <c r="G38" s="3" t="s">
        <v>21204</v>
      </c>
      <c r="H38" s="3" t="s">
        <v>1098</v>
      </c>
      <c r="I38" s="7" t="s">
        <v>21198</v>
      </c>
      <c r="J38" s="3"/>
      <c r="K38" s="3"/>
    </row>
    <row r="39" spans="2:11" ht="15">
      <c r="B39" s="3" t="s">
        <v>1388</v>
      </c>
      <c r="C39" s="3" t="s">
        <v>26171</v>
      </c>
      <c r="D39" s="3" t="s">
        <v>1573</v>
      </c>
      <c r="E39" s="7"/>
      <c r="F39" s="3" t="s">
        <v>21206</v>
      </c>
      <c r="G39" s="3" t="s">
        <v>21207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26172</v>
      </c>
      <c r="D40" s="3" t="s">
        <v>1038</v>
      </c>
      <c r="E40" s="7"/>
      <c r="F40" s="3" t="s">
        <v>21209</v>
      </c>
      <c r="G40" s="3" t="s">
        <v>21210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26173</v>
      </c>
      <c r="D41" s="3" t="s">
        <v>1038</v>
      </c>
      <c r="E41" s="7"/>
      <c r="F41" s="3" t="s">
        <v>21212</v>
      </c>
      <c r="G41" s="3" t="s">
        <v>21213</v>
      </c>
      <c r="H41" s="3" t="s">
        <v>1098</v>
      </c>
      <c r="I41" s="7" t="s">
        <v>20983</v>
      </c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230"/>
  <dimension ref="A1:K29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26174</v>
      </c>
      <c r="D4" s="4" t="s">
        <v>1019</v>
      </c>
      <c r="E4" s="3" t="s">
        <v>941</v>
      </c>
    </row>
    <row r="5" spans="1:11" ht="16">
      <c r="B5" s="4" t="s">
        <v>1020</v>
      </c>
      <c r="C5" s="13" t="s">
        <v>944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942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26175</v>
      </c>
      <c r="D9" s="3" t="s">
        <v>1038</v>
      </c>
      <c r="E9" s="7"/>
      <c r="F9" s="3" t="s">
        <v>26176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26177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26178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26179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26180</v>
      </c>
      <c r="D13" s="3" t="s">
        <v>1038</v>
      </c>
      <c r="E13" s="7"/>
      <c r="F13" s="3" t="s">
        <v>26181</v>
      </c>
      <c r="G13" s="3" t="s">
        <v>26182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26183</v>
      </c>
      <c r="D14" s="3" t="s">
        <v>1038</v>
      </c>
      <c r="E14" s="7"/>
      <c r="F14" s="3" t="s">
        <v>22549</v>
      </c>
      <c r="G14" s="3" t="s">
        <v>22550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26184</v>
      </c>
      <c r="D15" s="3" t="s">
        <v>1038</v>
      </c>
      <c r="E15" s="7"/>
      <c r="F15" s="3" t="s">
        <v>24263</v>
      </c>
      <c r="G15" s="3" t="s">
        <v>24264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26185</v>
      </c>
      <c r="D16" s="3" t="s">
        <v>1038</v>
      </c>
      <c r="E16" s="7"/>
      <c r="F16" s="3" t="s">
        <v>24269</v>
      </c>
      <c r="G16" s="3" t="s">
        <v>24270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26186</v>
      </c>
      <c r="D17" s="3" t="s">
        <v>1038</v>
      </c>
      <c r="E17" s="7"/>
      <c r="F17" s="3" t="s">
        <v>24296</v>
      </c>
      <c r="G17" s="3" t="s">
        <v>24297</v>
      </c>
      <c r="H17" s="3" t="s">
        <v>1098</v>
      </c>
      <c r="I17" s="7" t="s">
        <v>21003</v>
      </c>
      <c r="J17" s="3"/>
      <c r="K17" s="3"/>
    </row>
    <row r="18" spans="2:11" ht="15">
      <c r="B18" s="3" t="s">
        <v>1582</v>
      </c>
      <c r="C18" s="3" t="s">
        <v>26187</v>
      </c>
      <c r="D18" s="3" t="s">
        <v>1038</v>
      </c>
      <c r="E18" s="7"/>
      <c r="F18" s="3" t="s">
        <v>24266</v>
      </c>
      <c r="G18" s="3" t="s">
        <v>24267</v>
      </c>
      <c r="H18" s="3" t="s">
        <v>1098</v>
      </c>
      <c r="I18" s="7" t="s">
        <v>21139</v>
      </c>
      <c r="J18" s="3"/>
      <c r="K18" s="3"/>
    </row>
    <row r="19" spans="2:11" ht="15">
      <c r="B19" s="3" t="s">
        <v>1886</v>
      </c>
      <c r="C19" s="3" t="s">
        <v>26188</v>
      </c>
      <c r="D19" s="3" t="s">
        <v>1038</v>
      </c>
      <c r="E19" s="7"/>
      <c r="F19" s="3" t="s">
        <v>21186</v>
      </c>
      <c r="G19" s="3" t="s">
        <v>7634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26189</v>
      </c>
      <c r="D20" s="3" t="s">
        <v>1038</v>
      </c>
      <c r="E20" s="7"/>
      <c r="F20" s="3" t="s">
        <v>21188</v>
      </c>
      <c r="G20" s="3" t="s">
        <v>7645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26190</v>
      </c>
      <c r="D21" s="3" t="s">
        <v>1573</v>
      </c>
      <c r="E21" s="7"/>
      <c r="F21" s="3" t="s">
        <v>1615</v>
      </c>
      <c r="G21" s="3" t="s">
        <v>1768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26191</v>
      </c>
      <c r="D22" s="3" t="s">
        <v>1038</v>
      </c>
      <c r="E22" s="7"/>
      <c r="F22" s="3" t="s">
        <v>21191</v>
      </c>
      <c r="G22" s="3" t="s">
        <v>21192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26192</v>
      </c>
      <c r="D23" s="3" t="s">
        <v>1038</v>
      </c>
      <c r="E23" s="7"/>
      <c r="F23" s="3" t="s">
        <v>21194</v>
      </c>
      <c r="G23" s="3" t="s">
        <v>21195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26193</v>
      </c>
      <c r="D24" s="3" t="s">
        <v>1038</v>
      </c>
      <c r="E24" s="7"/>
      <c r="F24" s="3" t="s">
        <v>1646</v>
      </c>
      <c r="G24" s="3" t="s">
        <v>21197</v>
      </c>
      <c r="H24" s="3" t="s">
        <v>1098</v>
      </c>
      <c r="I24" s="7" t="s">
        <v>21198</v>
      </c>
      <c r="J24" s="3"/>
      <c r="K24" s="3"/>
    </row>
    <row r="25" spans="2:11" ht="15">
      <c r="B25" s="3" t="s">
        <v>1902</v>
      </c>
      <c r="C25" s="3" t="s">
        <v>26194</v>
      </c>
      <c r="D25" s="3" t="s">
        <v>1038</v>
      </c>
      <c r="E25" s="7"/>
      <c r="F25" s="3" t="s">
        <v>21200</v>
      </c>
      <c r="G25" s="3" t="s">
        <v>21201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26195</v>
      </c>
      <c r="D26" s="3" t="s">
        <v>1038</v>
      </c>
      <c r="E26" s="7"/>
      <c r="F26" s="3" t="s">
        <v>21203</v>
      </c>
      <c r="G26" s="3" t="s">
        <v>21204</v>
      </c>
      <c r="H26" s="3" t="s">
        <v>1098</v>
      </c>
      <c r="I26" s="7" t="s">
        <v>21198</v>
      </c>
      <c r="J26" s="3"/>
      <c r="K26" s="3"/>
    </row>
    <row r="27" spans="2:11" ht="15">
      <c r="B27" s="3" t="s">
        <v>1906</v>
      </c>
      <c r="C27" s="3" t="s">
        <v>26196</v>
      </c>
      <c r="D27" s="3" t="s">
        <v>1573</v>
      </c>
      <c r="E27" s="7"/>
      <c r="F27" s="3" t="s">
        <v>21206</v>
      </c>
      <c r="G27" s="3" t="s">
        <v>21207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26197</v>
      </c>
      <c r="D28" s="3" t="s">
        <v>1038</v>
      </c>
      <c r="E28" s="7"/>
      <c r="F28" s="3" t="s">
        <v>21209</v>
      </c>
      <c r="G28" s="3" t="s">
        <v>21210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26198</v>
      </c>
      <c r="D29" s="3" t="s">
        <v>1038</v>
      </c>
      <c r="E29" s="7"/>
      <c r="F29" s="3" t="s">
        <v>21212</v>
      </c>
      <c r="G29" s="3" t="s">
        <v>21213</v>
      </c>
      <c r="H29" s="3" t="s">
        <v>1098</v>
      </c>
      <c r="I29" s="7" t="s">
        <v>20983</v>
      </c>
      <c r="J29" s="3"/>
      <c r="K29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31"/>
  <dimension ref="A1:K7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26199</v>
      </c>
      <c r="D4" s="4" t="s">
        <v>1019</v>
      </c>
      <c r="E4" s="3" t="s">
        <v>945</v>
      </c>
    </row>
    <row r="5" spans="1:11" ht="16">
      <c r="B5" s="4" t="s">
        <v>1020</v>
      </c>
      <c r="C5" s="13" t="s">
        <v>948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946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26200</v>
      </c>
      <c r="D9" s="3" t="s">
        <v>1038</v>
      </c>
      <c r="E9" s="7"/>
      <c r="F9" s="3" t="s">
        <v>26201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26202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26203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26204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26205</v>
      </c>
      <c r="D13" s="3" t="s">
        <v>1038</v>
      </c>
      <c r="E13" s="7"/>
      <c r="F13" s="3" t="s">
        <v>1863</v>
      </c>
      <c r="G13" s="3" t="s">
        <v>21125</v>
      </c>
      <c r="H13" s="3" t="s">
        <v>1098</v>
      </c>
      <c r="I13" s="7" t="s">
        <v>20974</v>
      </c>
      <c r="J13" s="3"/>
      <c r="K13" s="3"/>
    </row>
    <row r="14" spans="1:11" ht="15">
      <c r="B14" s="3" t="s">
        <v>1165</v>
      </c>
      <c r="C14" s="3" t="s">
        <v>26206</v>
      </c>
      <c r="D14" s="3" t="s">
        <v>1038</v>
      </c>
      <c r="E14" s="7"/>
      <c r="F14" s="3" t="s">
        <v>1869</v>
      </c>
      <c r="G14" s="3" t="s">
        <v>26207</v>
      </c>
      <c r="H14" s="3" t="s">
        <v>1098</v>
      </c>
      <c r="I14" s="7" t="s">
        <v>20974</v>
      </c>
      <c r="J14" s="3"/>
      <c r="K14" s="3"/>
    </row>
    <row r="15" spans="1:11" ht="15">
      <c r="B15" s="3" t="s">
        <v>1877</v>
      </c>
      <c r="C15" s="3" t="s">
        <v>26208</v>
      </c>
      <c r="D15" s="3" t="s">
        <v>1038</v>
      </c>
      <c r="E15" s="7"/>
      <c r="F15" s="3" t="s">
        <v>21781</v>
      </c>
      <c r="G15" s="3" t="s">
        <v>21782</v>
      </c>
      <c r="H15" s="3" t="s">
        <v>1098</v>
      </c>
      <c r="I15" s="7" t="s">
        <v>21044</v>
      </c>
      <c r="J15" s="3"/>
      <c r="K15" s="3"/>
    </row>
    <row r="16" spans="1:11" ht="15">
      <c r="B16" s="3" t="s">
        <v>1161</v>
      </c>
      <c r="C16" s="3" t="s">
        <v>26209</v>
      </c>
      <c r="D16" s="3" t="s">
        <v>1038</v>
      </c>
      <c r="E16" s="7"/>
      <c r="F16" s="3" t="s">
        <v>21784</v>
      </c>
      <c r="G16" s="3" t="s">
        <v>21785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26210</v>
      </c>
      <c r="D17" s="3" t="s">
        <v>1038</v>
      </c>
      <c r="E17" s="7"/>
      <c r="F17" s="3" t="s">
        <v>26211</v>
      </c>
      <c r="G17" s="3" t="s">
        <v>26212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26213</v>
      </c>
      <c r="D18" s="3" t="s">
        <v>1038</v>
      </c>
      <c r="E18" s="7"/>
      <c r="F18" s="3" t="s">
        <v>26214</v>
      </c>
      <c r="G18" s="3" t="s">
        <v>26215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26216</v>
      </c>
      <c r="D19" s="3" t="s">
        <v>1038</v>
      </c>
      <c r="E19" s="7"/>
      <c r="F19" s="3" t="s">
        <v>26217</v>
      </c>
      <c r="G19" s="3" t="s">
        <v>26218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26219</v>
      </c>
      <c r="D20" s="3" t="s">
        <v>1038</v>
      </c>
      <c r="E20" s="7"/>
      <c r="F20" s="3" t="s">
        <v>26220</v>
      </c>
      <c r="G20" s="3" t="s">
        <v>26221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26222</v>
      </c>
      <c r="D21" s="3" t="s">
        <v>1038</v>
      </c>
      <c r="E21" s="7"/>
      <c r="F21" s="3" t="s">
        <v>26223</v>
      </c>
      <c r="G21" s="3" t="s">
        <v>26224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26225</v>
      </c>
      <c r="D22" s="3" t="s">
        <v>1038</v>
      </c>
      <c r="E22" s="7"/>
      <c r="F22" s="3" t="s">
        <v>26226</v>
      </c>
      <c r="G22" s="3" t="s">
        <v>26227</v>
      </c>
      <c r="H22" s="3" t="s">
        <v>1098</v>
      </c>
      <c r="I22" s="7" t="s">
        <v>7150</v>
      </c>
      <c r="J22" s="3"/>
      <c r="K22" s="3"/>
    </row>
    <row r="23" spans="2:11" ht="15">
      <c r="B23" s="3" t="s">
        <v>1588</v>
      </c>
      <c r="C23" s="3" t="s">
        <v>26228</v>
      </c>
      <c r="D23" s="3" t="s">
        <v>1038</v>
      </c>
      <c r="E23" s="7"/>
      <c r="F23" s="3" t="s">
        <v>26229</v>
      </c>
      <c r="G23" s="3" t="s">
        <v>26230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26231</v>
      </c>
      <c r="D24" s="3" t="s">
        <v>1038</v>
      </c>
      <c r="E24" s="7"/>
      <c r="F24" s="3" t="s">
        <v>26232</v>
      </c>
      <c r="G24" s="3" t="s">
        <v>26233</v>
      </c>
      <c r="H24" s="3" t="s">
        <v>1098</v>
      </c>
      <c r="I24" s="7" t="s">
        <v>21003</v>
      </c>
      <c r="J24" s="3"/>
      <c r="K24" s="3"/>
    </row>
    <row r="25" spans="2:11" ht="15">
      <c r="B25" s="3" t="s">
        <v>1902</v>
      </c>
      <c r="C25" s="3" t="s">
        <v>26234</v>
      </c>
      <c r="D25" s="3" t="s">
        <v>1038</v>
      </c>
      <c r="E25" s="7"/>
      <c r="F25" s="3" t="s">
        <v>26235</v>
      </c>
      <c r="G25" s="3" t="s">
        <v>26236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26237</v>
      </c>
      <c r="D26" s="3" t="s">
        <v>1038</v>
      </c>
      <c r="E26" s="7"/>
      <c r="F26" s="3" t="s">
        <v>26238</v>
      </c>
      <c r="G26" s="3" t="s">
        <v>26239</v>
      </c>
      <c r="H26" s="3" t="s">
        <v>1098</v>
      </c>
      <c r="I26" s="7" t="s">
        <v>21003</v>
      </c>
      <c r="J26" s="3"/>
      <c r="K26" s="3"/>
    </row>
    <row r="27" spans="2:11" ht="15">
      <c r="B27" s="3" t="s">
        <v>1906</v>
      </c>
      <c r="C27" s="3" t="s">
        <v>26240</v>
      </c>
      <c r="D27" s="3" t="s">
        <v>1038</v>
      </c>
      <c r="E27" s="7"/>
      <c r="F27" s="3" t="s">
        <v>26241</v>
      </c>
      <c r="G27" s="3" t="s">
        <v>26242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26243</v>
      </c>
      <c r="D28" s="3" t="s">
        <v>1038</v>
      </c>
      <c r="E28" s="7"/>
      <c r="F28" s="3" t="s">
        <v>26244</v>
      </c>
      <c r="G28" s="3" t="s">
        <v>26245</v>
      </c>
      <c r="H28" s="3" t="s">
        <v>1098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26246</v>
      </c>
      <c r="D29" s="3" t="s">
        <v>1038</v>
      </c>
      <c r="E29" s="7"/>
      <c r="F29" s="3" t="s">
        <v>26247</v>
      </c>
      <c r="G29" s="3" t="s">
        <v>26248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26249</v>
      </c>
      <c r="D30" s="3" t="s">
        <v>1038</v>
      </c>
      <c r="E30" s="7"/>
      <c r="F30" s="3" t="s">
        <v>26250</v>
      </c>
      <c r="G30" s="3" t="s">
        <v>26251</v>
      </c>
      <c r="H30" s="3" t="s">
        <v>1098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26252</v>
      </c>
      <c r="D31" s="3" t="s">
        <v>1038</v>
      </c>
      <c r="E31" s="7"/>
      <c r="F31" s="3" t="s">
        <v>26253</v>
      </c>
      <c r="G31" s="3" t="s">
        <v>26254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26255</v>
      </c>
      <c r="D32" s="3" t="s">
        <v>1038</v>
      </c>
      <c r="E32" s="7"/>
      <c r="F32" s="3" t="s">
        <v>26256</v>
      </c>
      <c r="G32" s="3" t="s">
        <v>26257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26258</v>
      </c>
      <c r="D33" s="3" t="s">
        <v>1038</v>
      </c>
      <c r="E33" s="7"/>
      <c r="F33" s="3" t="s">
        <v>26259</v>
      </c>
      <c r="G33" s="3" t="s">
        <v>26260</v>
      </c>
      <c r="H33" s="3" t="s">
        <v>1098</v>
      </c>
      <c r="I33" s="7" t="s">
        <v>21003</v>
      </c>
      <c r="J33" s="3"/>
      <c r="K33" s="3"/>
    </row>
    <row r="34" spans="2:11" ht="15">
      <c r="B34" s="3" t="s">
        <v>1472</v>
      </c>
      <c r="C34" s="3" t="s">
        <v>26261</v>
      </c>
      <c r="D34" s="3" t="s">
        <v>1038</v>
      </c>
      <c r="E34" s="7"/>
      <c r="F34" s="3" t="s">
        <v>26262</v>
      </c>
      <c r="G34" s="3" t="s">
        <v>26263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26264</v>
      </c>
      <c r="D35" s="3" t="s">
        <v>1038</v>
      </c>
      <c r="E35" s="7"/>
      <c r="F35" s="3" t="s">
        <v>26265</v>
      </c>
      <c r="G35" s="3" t="s">
        <v>26266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26267</v>
      </c>
      <c r="D36" s="3" t="s">
        <v>1038</v>
      </c>
      <c r="E36" s="7"/>
      <c r="F36" s="3" t="s">
        <v>22980</v>
      </c>
      <c r="G36" s="3" t="s">
        <v>26268</v>
      </c>
      <c r="H36" s="3" t="s">
        <v>1098</v>
      </c>
      <c r="I36" s="7" t="s">
        <v>1287</v>
      </c>
      <c r="J36" s="3"/>
      <c r="K36" s="3"/>
    </row>
    <row r="37" spans="2:11" ht="15">
      <c r="B37" s="3" t="s">
        <v>1392</v>
      </c>
      <c r="C37" s="3" t="s">
        <v>26269</v>
      </c>
      <c r="D37" s="3" t="s">
        <v>1038</v>
      </c>
      <c r="E37" s="7"/>
      <c r="F37" s="3" t="s">
        <v>26270</v>
      </c>
      <c r="G37" s="3" t="s">
        <v>26271</v>
      </c>
      <c r="H37" s="3" t="s">
        <v>1098</v>
      </c>
      <c r="I37" s="7" t="s">
        <v>21003</v>
      </c>
      <c r="J37" s="3"/>
      <c r="K37" s="3"/>
    </row>
    <row r="38" spans="2:11" ht="15">
      <c r="B38" s="3" t="s">
        <v>1380</v>
      </c>
      <c r="C38" s="3" t="s">
        <v>26272</v>
      </c>
      <c r="D38" s="3" t="s">
        <v>1038</v>
      </c>
      <c r="E38" s="7"/>
      <c r="F38" s="3" t="s">
        <v>26273</v>
      </c>
      <c r="G38" s="3" t="s">
        <v>26274</v>
      </c>
      <c r="H38" s="3" t="s">
        <v>1098</v>
      </c>
      <c r="I38" s="7" t="s">
        <v>21003</v>
      </c>
      <c r="J38" s="3"/>
      <c r="K38" s="3"/>
    </row>
    <row r="39" spans="2:11" ht="15">
      <c r="B39" s="3" t="s">
        <v>1388</v>
      </c>
      <c r="C39" s="3" t="s">
        <v>26275</v>
      </c>
      <c r="D39" s="3" t="s">
        <v>1038</v>
      </c>
      <c r="E39" s="7"/>
      <c r="F39" s="3" t="s">
        <v>26276</v>
      </c>
      <c r="G39" s="3" t="s">
        <v>26277</v>
      </c>
      <c r="H39" s="3" t="s">
        <v>1098</v>
      </c>
      <c r="I39" s="7" t="s">
        <v>1287</v>
      </c>
      <c r="J39" s="3"/>
      <c r="K39" s="3"/>
    </row>
    <row r="40" spans="2:11" ht="15">
      <c r="B40" s="3" t="s">
        <v>1384</v>
      </c>
      <c r="C40" s="3" t="s">
        <v>26278</v>
      </c>
      <c r="D40" s="3" t="s">
        <v>1038</v>
      </c>
      <c r="E40" s="7"/>
      <c r="F40" s="3" t="s">
        <v>26279</v>
      </c>
      <c r="G40" s="3" t="s">
        <v>26280</v>
      </c>
      <c r="H40" s="3" t="s">
        <v>1098</v>
      </c>
      <c r="I40" s="7" t="s">
        <v>21003</v>
      </c>
      <c r="J40" s="3"/>
      <c r="K40" s="3"/>
    </row>
    <row r="41" spans="2:11" ht="15">
      <c r="B41" s="3" t="s">
        <v>1448</v>
      </c>
      <c r="C41" s="3" t="s">
        <v>26281</v>
      </c>
      <c r="D41" s="3" t="s">
        <v>1038</v>
      </c>
      <c r="E41" s="7"/>
      <c r="F41" s="3" t="s">
        <v>26282</v>
      </c>
      <c r="G41" s="3" t="s">
        <v>26283</v>
      </c>
      <c r="H41" s="3" t="s">
        <v>1098</v>
      </c>
      <c r="I41" s="7" t="s">
        <v>1287</v>
      </c>
      <c r="J41" s="3"/>
      <c r="K41" s="3"/>
    </row>
    <row r="42" spans="2:11" ht="15">
      <c r="B42" s="3" t="s">
        <v>1223</v>
      </c>
      <c r="C42" s="3" t="s">
        <v>26284</v>
      </c>
      <c r="D42" s="3" t="s">
        <v>1038</v>
      </c>
      <c r="E42" s="7"/>
      <c r="F42" s="3" t="s">
        <v>26285</v>
      </c>
      <c r="G42" s="3" t="s">
        <v>26286</v>
      </c>
      <c r="H42" s="3" t="s">
        <v>1098</v>
      </c>
      <c r="I42" s="7" t="s">
        <v>1287</v>
      </c>
      <c r="J42" s="3"/>
      <c r="K42" s="3"/>
    </row>
    <row r="43" spans="2:11" ht="15">
      <c r="B43" s="3" t="s">
        <v>1215</v>
      </c>
      <c r="C43" s="3" t="s">
        <v>26287</v>
      </c>
      <c r="D43" s="3" t="s">
        <v>1038</v>
      </c>
      <c r="E43" s="7"/>
      <c r="F43" s="3" t="s">
        <v>26288</v>
      </c>
      <c r="G43" s="3" t="s">
        <v>26289</v>
      </c>
      <c r="H43" s="3" t="s">
        <v>1098</v>
      </c>
      <c r="I43" s="7" t="s">
        <v>21003</v>
      </c>
      <c r="J43" s="3"/>
      <c r="K43" s="3"/>
    </row>
    <row r="44" spans="2:11" ht="15">
      <c r="B44" s="3" t="s">
        <v>1219</v>
      </c>
      <c r="C44" s="3" t="s">
        <v>26290</v>
      </c>
      <c r="D44" s="3" t="s">
        <v>1038</v>
      </c>
      <c r="E44" s="7"/>
      <c r="F44" s="3" t="s">
        <v>26291</v>
      </c>
      <c r="G44" s="3" t="s">
        <v>26292</v>
      </c>
      <c r="H44" s="3" t="s">
        <v>1098</v>
      </c>
      <c r="I44" s="7" t="s">
        <v>20983</v>
      </c>
      <c r="J44" s="3"/>
      <c r="K44" s="3"/>
    </row>
    <row r="45" spans="2:11" ht="15">
      <c r="B45" s="3" t="s">
        <v>1227</v>
      </c>
      <c r="C45" s="3" t="s">
        <v>26293</v>
      </c>
      <c r="D45" s="3" t="s">
        <v>1038</v>
      </c>
      <c r="E45" s="7"/>
      <c r="F45" s="3" t="s">
        <v>26294</v>
      </c>
      <c r="G45" s="3" t="s">
        <v>26295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26296</v>
      </c>
      <c r="D46" s="3" t="s">
        <v>1038</v>
      </c>
      <c r="E46" s="7"/>
      <c r="F46" s="3" t="s">
        <v>21078</v>
      </c>
      <c r="G46" s="3" t="s">
        <v>22378</v>
      </c>
      <c r="H46" s="3" t="s">
        <v>1098</v>
      </c>
      <c r="I46" s="7" t="s">
        <v>20974</v>
      </c>
      <c r="J46" s="3"/>
      <c r="K46" s="3"/>
    </row>
    <row r="47" spans="2:11" ht="15">
      <c r="B47" s="3" t="s">
        <v>1195</v>
      </c>
      <c r="C47" s="3" t="s">
        <v>26297</v>
      </c>
      <c r="D47" s="3" t="s">
        <v>1038</v>
      </c>
      <c r="E47" s="7"/>
      <c r="F47" s="3" t="s">
        <v>21081</v>
      </c>
      <c r="G47" s="3" t="s">
        <v>22380</v>
      </c>
      <c r="H47" s="3" t="s">
        <v>1098</v>
      </c>
      <c r="I47" s="7" t="s">
        <v>20974</v>
      </c>
      <c r="J47" s="3"/>
      <c r="K47" s="3"/>
    </row>
    <row r="48" spans="2:11" ht="15">
      <c r="B48" s="3" t="s">
        <v>1187</v>
      </c>
      <c r="C48" s="3" t="s">
        <v>26298</v>
      </c>
      <c r="D48" s="3" t="s">
        <v>1142</v>
      </c>
      <c r="E48" s="7"/>
      <c r="F48" s="3" t="s">
        <v>21084</v>
      </c>
      <c r="G48" s="3" t="s">
        <v>21085</v>
      </c>
      <c r="H48" s="3" t="s">
        <v>1098</v>
      </c>
      <c r="I48" s="7"/>
      <c r="J48" s="3"/>
      <c r="K48" s="3"/>
    </row>
    <row r="49" spans="2:11" ht="15">
      <c r="B49" s="3" t="s">
        <v>1416</v>
      </c>
      <c r="C49" s="3" t="s">
        <v>26299</v>
      </c>
      <c r="D49" s="3" t="s">
        <v>1038</v>
      </c>
      <c r="E49" s="7"/>
      <c r="F49" s="3" t="s">
        <v>21069</v>
      </c>
      <c r="G49" s="3" t="s">
        <v>21070</v>
      </c>
      <c r="H49" s="3" t="s">
        <v>1098</v>
      </c>
      <c r="I49" s="7" t="s">
        <v>21044</v>
      </c>
      <c r="J49" s="3"/>
      <c r="K49" s="3"/>
    </row>
    <row r="50" spans="2:11" ht="15">
      <c r="B50" s="3" t="s">
        <v>1916</v>
      </c>
      <c r="C50" s="3" t="s">
        <v>26300</v>
      </c>
      <c r="D50" s="3" t="s">
        <v>1038</v>
      </c>
      <c r="E50" s="7"/>
      <c r="F50" s="3" t="s">
        <v>21072</v>
      </c>
      <c r="G50" s="3" t="s">
        <v>21073</v>
      </c>
      <c r="H50" s="3" t="s">
        <v>1098</v>
      </c>
      <c r="I50" s="7" t="s">
        <v>20983</v>
      </c>
      <c r="J50" s="3"/>
      <c r="K50" s="3"/>
    </row>
    <row r="51" spans="2:11" ht="15">
      <c r="B51" s="3" t="s">
        <v>1424</v>
      </c>
      <c r="C51" s="3" t="s">
        <v>26301</v>
      </c>
      <c r="D51" s="3" t="s">
        <v>1038</v>
      </c>
      <c r="E51" s="7"/>
      <c r="F51" s="3" t="s">
        <v>21132</v>
      </c>
      <c r="G51" s="3" t="s">
        <v>22477</v>
      </c>
      <c r="H51" s="3" t="s">
        <v>1098</v>
      </c>
      <c r="I51" s="7" t="s">
        <v>21003</v>
      </c>
      <c r="J51" s="3"/>
      <c r="K51" s="3"/>
    </row>
    <row r="52" spans="2:11" ht="15">
      <c r="B52" s="3" t="s">
        <v>1428</v>
      </c>
      <c r="C52" s="3" t="s">
        <v>26302</v>
      </c>
      <c r="D52" s="3" t="s">
        <v>1038</v>
      </c>
      <c r="E52" s="7"/>
      <c r="F52" s="3" t="s">
        <v>21134</v>
      </c>
      <c r="G52" s="3" t="s">
        <v>22479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26303</v>
      </c>
      <c r="D53" s="3" t="s">
        <v>1038</v>
      </c>
      <c r="E53" s="7"/>
      <c r="F53" s="3" t="s">
        <v>22471</v>
      </c>
      <c r="G53" s="3" t="s">
        <v>22472</v>
      </c>
      <c r="H53" s="3" t="s">
        <v>1098</v>
      </c>
      <c r="I53" s="7" t="s">
        <v>7150</v>
      </c>
      <c r="J53" s="3"/>
      <c r="K53" s="3"/>
    </row>
    <row r="54" spans="2:11" ht="15">
      <c r="B54" s="3" t="s">
        <v>1571</v>
      </c>
      <c r="C54" s="3" t="s">
        <v>26304</v>
      </c>
      <c r="D54" s="3" t="s">
        <v>1038</v>
      </c>
      <c r="E54" s="7"/>
      <c r="F54" s="3" t="s">
        <v>22474</v>
      </c>
      <c r="G54" s="3" t="s">
        <v>22475</v>
      </c>
      <c r="H54" s="3" t="s">
        <v>1098</v>
      </c>
      <c r="I54" s="7" t="s">
        <v>20974</v>
      </c>
      <c r="J54" s="3"/>
      <c r="K54" s="3"/>
    </row>
    <row r="55" spans="2:11" ht="15">
      <c r="B55" s="3" t="s">
        <v>1765</v>
      </c>
      <c r="C55" s="3" t="s">
        <v>26305</v>
      </c>
      <c r="D55" s="3" t="s">
        <v>1038</v>
      </c>
      <c r="E55" s="7"/>
      <c r="F55" s="3" t="s">
        <v>22502</v>
      </c>
      <c r="G55" s="3" t="s">
        <v>22503</v>
      </c>
      <c r="H55" s="3" t="s">
        <v>1098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26306</v>
      </c>
      <c r="D56" s="3" t="s">
        <v>1038</v>
      </c>
      <c r="E56" s="7"/>
      <c r="F56" s="3" t="s">
        <v>22505</v>
      </c>
      <c r="G56" s="3" t="s">
        <v>22506</v>
      </c>
      <c r="H56" s="3" t="s">
        <v>1098</v>
      </c>
      <c r="I56" s="7" t="s">
        <v>20974</v>
      </c>
      <c r="J56" s="3"/>
      <c r="K56" s="3"/>
    </row>
    <row r="57" spans="2:11" ht="15">
      <c r="B57" s="3" t="s">
        <v>1924</v>
      </c>
      <c r="C57" s="3" t="s">
        <v>26307</v>
      </c>
      <c r="D57" s="3" t="s">
        <v>1142</v>
      </c>
      <c r="E57" s="7"/>
      <c r="F57" s="3" t="s">
        <v>22508</v>
      </c>
      <c r="G57" s="3" t="s">
        <v>22509</v>
      </c>
      <c r="H57" s="3" t="s">
        <v>1098</v>
      </c>
      <c r="I57" s="7"/>
      <c r="J57" s="3"/>
      <c r="K57" s="3"/>
    </row>
    <row r="58" spans="2:11" ht="15">
      <c r="B58" s="3" t="s">
        <v>1928</v>
      </c>
      <c r="C58" s="3" t="s">
        <v>26308</v>
      </c>
      <c r="D58" s="3" t="s">
        <v>1038</v>
      </c>
      <c r="E58" s="7"/>
      <c r="F58" s="3" t="s">
        <v>26309</v>
      </c>
      <c r="G58" s="3" t="s">
        <v>26310</v>
      </c>
      <c r="H58" s="3" t="s">
        <v>1098</v>
      </c>
      <c r="I58" s="7" t="s">
        <v>21044</v>
      </c>
      <c r="J58" s="3"/>
      <c r="K58" s="3"/>
    </row>
    <row r="59" spans="2:11" ht="15">
      <c r="B59" s="3" t="s">
        <v>1931</v>
      </c>
      <c r="C59" s="3" t="s">
        <v>26311</v>
      </c>
      <c r="D59" s="3" t="s">
        <v>1038</v>
      </c>
      <c r="E59" s="7"/>
      <c r="F59" s="3" t="s">
        <v>24438</v>
      </c>
      <c r="G59" s="3" t="s">
        <v>24439</v>
      </c>
      <c r="H59" s="3" t="s">
        <v>1098</v>
      </c>
      <c r="I59" s="7" t="s">
        <v>20983</v>
      </c>
      <c r="J59" s="3"/>
      <c r="K59" s="3"/>
    </row>
    <row r="60" spans="2:11" ht="15">
      <c r="B60" s="3" t="s">
        <v>1934</v>
      </c>
      <c r="C60" s="3" t="s">
        <v>26312</v>
      </c>
      <c r="D60" s="3" t="s">
        <v>1038</v>
      </c>
      <c r="E60" s="7"/>
      <c r="F60" s="3" t="s">
        <v>22523</v>
      </c>
      <c r="G60" s="3" t="s">
        <v>5951</v>
      </c>
      <c r="H60" s="3" t="s">
        <v>1098</v>
      </c>
      <c r="I60" s="7" t="s">
        <v>20983</v>
      </c>
      <c r="J60" s="3"/>
      <c r="K60" s="3"/>
    </row>
    <row r="61" spans="2:11" ht="15">
      <c r="B61" s="3" t="s">
        <v>1938</v>
      </c>
      <c r="C61" s="3" t="s">
        <v>26313</v>
      </c>
      <c r="D61" s="3" t="s">
        <v>1038</v>
      </c>
      <c r="E61" s="7"/>
      <c r="F61" s="3" t="s">
        <v>22816</v>
      </c>
      <c r="G61" s="3" t="s">
        <v>22817</v>
      </c>
      <c r="H61" s="3" t="s">
        <v>1098</v>
      </c>
      <c r="I61" s="7" t="s">
        <v>1145</v>
      </c>
      <c r="J61" s="3"/>
      <c r="K61" s="3"/>
    </row>
    <row r="62" spans="2:11" ht="15">
      <c r="B62" s="3" t="s">
        <v>1942</v>
      </c>
      <c r="C62" s="3" t="s">
        <v>26314</v>
      </c>
      <c r="D62" s="3" t="s">
        <v>1038</v>
      </c>
      <c r="E62" s="7"/>
      <c r="F62" s="3" t="s">
        <v>22819</v>
      </c>
      <c r="G62" s="3" t="s">
        <v>22820</v>
      </c>
      <c r="H62" s="3" t="s">
        <v>1098</v>
      </c>
      <c r="I62" s="7" t="s">
        <v>1145</v>
      </c>
      <c r="J62" s="3"/>
      <c r="K62" s="3"/>
    </row>
    <row r="63" spans="2:11" ht="15">
      <c r="B63" s="3" t="s">
        <v>1495</v>
      </c>
      <c r="C63" s="3" t="s">
        <v>26315</v>
      </c>
      <c r="D63" s="3" t="s">
        <v>1038</v>
      </c>
      <c r="E63" s="7"/>
      <c r="F63" s="3" t="s">
        <v>22822</v>
      </c>
      <c r="G63" s="3" t="s">
        <v>22823</v>
      </c>
      <c r="H63" s="3" t="s">
        <v>1098</v>
      </c>
      <c r="I63" s="7" t="s">
        <v>1145</v>
      </c>
      <c r="J63" s="3"/>
      <c r="K63" s="3"/>
    </row>
    <row r="64" spans="2:11" ht="15">
      <c r="B64" s="3" t="s">
        <v>1481</v>
      </c>
      <c r="C64" s="3" t="s">
        <v>26316</v>
      </c>
      <c r="D64" s="3" t="s">
        <v>1038</v>
      </c>
      <c r="E64" s="7"/>
      <c r="F64" s="3" t="s">
        <v>26317</v>
      </c>
      <c r="G64" s="3" t="s">
        <v>22826</v>
      </c>
      <c r="H64" s="3" t="s">
        <v>1098</v>
      </c>
      <c r="I64" s="7" t="s">
        <v>1145</v>
      </c>
      <c r="J64" s="3"/>
      <c r="K64" s="3"/>
    </row>
    <row r="65" spans="2:11" ht="15">
      <c r="B65" s="3" t="s">
        <v>1347</v>
      </c>
      <c r="C65" s="3" t="s">
        <v>26318</v>
      </c>
      <c r="D65" s="3" t="s">
        <v>1038</v>
      </c>
      <c r="E65" s="7"/>
      <c r="F65" s="3" t="s">
        <v>22828</v>
      </c>
      <c r="G65" s="3" t="s">
        <v>22829</v>
      </c>
      <c r="H65" s="3" t="s">
        <v>1098</v>
      </c>
      <c r="I65" s="7" t="s">
        <v>1145</v>
      </c>
      <c r="J65" s="3"/>
      <c r="K65" s="3"/>
    </row>
    <row r="66" spans="2:11" ht="15">
      <c r="B66" s="3" t="s">
        <v>1375</v>
      </c>
      <c r="C66" s="3" t="s">
        <v>26319</v>
      </c>
      <c r="D66" s="3" t="s">
        <v>1038</v>
      </c>
      <c r="E66" s="7"/>
      <c r="F66" s="3" t="s">
        <v>26146</v>
      </c>
      <c r="G66" s="3" t="s">
        <v>26147</v>
      </c>
      <c r="H66" s="3" t="s">
        <v>1098</v>
      </c>
      <c r="I66" s="7" t="s">
        <v>1145</v>
      </c>
      <c r="J66" s="3"/>
      <c r="K66" s="3"/>
    </row>
    <row r="67" spans="2:11" ht="15">
      <c r="B67" s="3" t="s">
        <v>1252</v>
      </c>
      <c r="C67" s="3" t="s">
        <v>26320</v>
      </c>
      <c r="D67" s="3" t="s">
        <v>1038</v>
      </c>
      <c r="E67" s="7"/>
      <c r="F67" s="3" t="s">
        <v>26321</v>
      </c>
      <c r="G67" s="3" t="s">
        <v>26322</v>
      </c>
      <c r="H67" s="3" t="s">
        <v>1098</v>
      </c>
      <c r="I67" s="7" t="s">
        <v>20974</v>
      </c>
      <c r="J67" s="3"/>
      <c r="K67" s="3"/>
    </row>
    <row r="68" spans="2:11" ht="15">
      <c r="B68" s="3" t="s">
        <v>1182</v>
      </c>
      <c r="C68" s="3" t="s">
        <v>26323</v>
      </c>
      <c r="D68" s="3" t="s">
        <v>1038</v>
      </c>
      <c r="E68" s="7"/>
      <c r="F68" s="3" t="s">
        <v>21186</v>
      </c>
      <c r="G68" s="3" t="s">
        <v>7634</v>
      </c>
      <c r="H68" s="3" t="s">
        <v>1098</v>
      </c>
      <c r="I68" s="7" t="s">
        <v>20968</v>
      </c>
      <c r="J68" s="3"/>
      <c r="K68" s="3"/>
    </row>
    <row r="69" spans="2:11" ht="15">
      <c r="B69" s="3" t="s">
        <v>1592</v>
      </c>
      <c r="C69" s="3" t="s">
        <v>26324</v>
      </c>
      <c r="D69" s="3" t="s">
        <v>1038</v>
      </c>
      <c r="E69" s="7"/>
      <c r="F69" s="3" t="s">
        <v>21188</v>
      </c>
      <c r="G69" s="3" t="s">
        <v>7645</v>
      </c>
      <c r="H69" s="3" t="s">
        <v>1098</v>
      </c>
      <c r="I69" s="7" t="s">
        <v>20983</v>
      </c>
      <c r="J69" s="3"/>
      <c r="K69" s="3"/>
    </row>
    <row r="70" spans="2:11" ht="15">
      <c r="B70" s="3" t="s">
        <v>1476</v>
      </c>
      <c r="C70" s="3" t="s">
        <v>26325</v>
      </c>
      <c r="D70" s="3" t="s">
        <v>1573</v>
      </c>
      <c r="E70" s="7"/>
      <c r="F70" s="3" t="s">
        <v>1615</v>
      </c>
      <c r="G70" s="3" t="s">
        <v>1768</v>
      </c>
      <c r="H70" s="3" t="s">
        <v>1098</v>
      </c>
      <c r="I70" s="7"/>
      <c r="J70" s="3"/>
      <c r="K70" s="3"/>
    </row>
    <row r="71" spans="2:11" ht="15">
      <c r="B71" s="3" t="s">
        <v>1676</v>
      </c>
      <c r="C71" s="3" t="s">
        <v>26326</v>
      </c>
      <c r="D71" s="3" t="s">
        <v>1038</v>
      </c>
      <c r="E71" s="7"/>
      <c r="F71" s="3" t="s">
        <v>21191</v>
      </c>
      <c r="G71" s="3" t="s">
        <v>21192</v>
      </c>
      <c r="H71" s="3" t="s">
        <v>1098</v>
      </c>
      <c r="I71" s="7" t="s">
        <v>20968</v>
      </c>
      <c r="J71" s="3"/>
      <c r="K71" s="3"/>
    </row>
    <row r="72" spans="2:11" ht="15">
      <c r="B72" s="3" t="s">
        <v>1362</v>
      </c>
      <c r="C72" s="3" t="s">
        <v>26327</v>
      </c>
      <c r="D72" s="3" t="s">
        <v>1038</v>
      </c>
      <c r="E72" s="7"/>
      <c r="F72" s="3" t="s">
        <v>21194</v>
      </c>
      <c r="G72" s="3" t="s">
        <v>21195</v>
      </c>
      <c r="H72" s="3" t="s">
        <v>1098</v>
      </c>
      <c r="I72" s="7" t="s">
        <v>20983</v>
      </c>
      <c r="J72" s="3"/>
      <c r="K72" s="3"/>
    </row>
    <row r="73" spans="2:11" ht="15">
      <c r="B73" s="3" t="s">
        <v>1126</v>
      </c>
      <c r="C73" s="3" t="s">
        <v>26328</v>
      </c>
      <c r="D73" s="3" t="s">
        <v>1038</v>
      </c>
      <c r="E73" s="7"/>
      <c r="F73" s="3" t="s">
        <v>1646</v>
      </c>
      <c r="G73" s="3" t="s">
        <v>21197</v>
      </c>
      <c r="H73" s="3" t="s">
        <v>1098</v>
      </c>
      <c r="I73" s="7" t="s">
        <v>21198</v>
      </c>
      <c r="J73" s="3"/>
      <c r="K73" s="3"/>
    </row>
    <row r="74" spans="2:11" ht="15">
      <c r="B74" s="3" t="s">
        <v>1725</v>
      </c>
      <c r="C74" s="3" t="s">
        <v>26329</v>
      </c>
      <c r="D74" s="3" t="s">
        <v>1038</v>
      </c>
      <c r="E74" s="7"/>
      <c r="F74" s="3" t="s">
        <v>21200</v>
      </c>
      <c r="G74" s="3" t="s">
        <v>21201</v>
      </c>
      <c r="H74" s="3" t="s">
        <v>1098</v>
      </c>
      <c r="I74" s="7" t="s">
        <v>20968</v>
      </c>
      <c r="J74" s="3"/>
      <c r="K74" s="3"/>
    </row>
    <row r="75" spans="2:11" ht="15">
      <c r="B75" s="3" t="s">
        <v>1173</v>
      </c>
      <c r="C75" s="3" t="s">
        <v>26330</v>
      </c>
      <c r="D75" s="3" t="s">
        <v>1038</v>
      </c>
      <c r="E75" s="7"/>
      <c r="F75" s="3" t="s">
        <v>21203</v>
      </c>
      <c r="G75" s="3" t="s">
        <v>21204</v>
      </c>
      <c r="H75" s="3" t="s">
        <v>1098</v>
      </c>
      <c r="I75" s="7" t="s">
        <v>21198</v>
      </c>
      <c r="J75" s="3"/>
      <c r="K75" s="3"/>
    </row>
    <row r="76" spans="2:11" ht="15">
      <c r="B76" s="3" t="s">
        <v>1452</v>
      </c>
      <c r="C76" s="3" t="s">
        <v>26331</v>
      </c>
      <c r="D76" s="3" t="s">
        <v>1573</v>
      </c>
      <c r="E76" s="7"/>
      <c r="F76" s="3" t="s">
        <v>21206</v>
      </c>
      <c r="G76" s="3" t="s">
        <v>21207</v>
      </c>
      <c r="H76" s="3" t="s">
        <v>1098</v>
      </c>
      <c r="I76" s="7"/>
      <c r="J76" s="3"/>
      <c r="K76" s="3"/>
    </row>
    <row r="77" spans="2:11" ht="15">
      <c r="B77" s="3" t="s">
        <v>1131</v>
      </c>
      <c r="C77" s="3" t="s">
        <v>26332</v>
      </c>
      <c r="D77" s="3" t="s">
        <v>1038</v>
      </c>
      <c r="E77" s="7"/>
      <c r="F77" s="3" t="s">
        <v>21209</v>
      </c>
      <c r="G77" s="3" t="s">
        <v>21210</v>
      </c>
      <c r="H77" s="3" t="s">
        <v>1098</v>
      </c>
      <c r="I77" s="7" t="s">
        <v>20968</v>
      </c>
      <c r="J77" s="3"/>
      <c r="K77" s="3"/>
    </row>
    <row r="78" spans="2:11" ht="15">
      <c r="B78" s="3" t="s">
        <v>1671</v>
      </c>
      <c r="C78" s="3" t="s">
        <v>26333</v>
      </c>
      <c r="D78" s="3" t="s">
        <v>1038</v>
      </c>
      <c r="E78" s="7"/>
      <c r="F78" s="3" t="s">
        <v>21212</v>
      </c>
      <c r="G78" s="3" t="s">
        <v>21213</v>
      </c>
      <c r="H78" s="3" t="s">
        <v>1098</v>
      </c>
      <c r="I78" s="7" t="s">
        <v>20983</v>
      </c>
      <c r="J78" s="3"/>
      <c r="K7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232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26334</v>
      </c>
      <c r="D4" s="4" t="s">
        <v>1019</v>
      </c>
      <c r="E4" s="3" t="s">
        <v>949</v>
      </c>
    </row>
    <row r="5" spans="1:11" ht="16">
      <c r="B5" s="4" t="s">
        <v>1020</v>
      </c>
      <c r="C5" s="13" t="s">
        <v>952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950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26335</v>
      </c>
      <c r="D9" s="3" t="s">
        <v>1038</v>
      </c>
      <c r="E9" s="7"/>
      <c r="F9" s="3" t="s">
        <v>26336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26337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26338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26339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26340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26341</v>
      </c>
      <c r="D14" s="3" t="s">
        <v>1038</v>
      </c>
      <c r="E14" s="7"/>
      <c r="F14" s="3" t="s">
        <v>21463</v>
      </c>
      <c r="G14" s="3" t="s">
        <v>24507</v>
      </c>
      <c r="H14" s="3" t="s">
        <v>1098</v>
      </c>
      <c r="I14" s="7" t="s">
        <v>20983</v>
      </c>
      <c r="J14" s="3"/>
      <c r="K14" s="3"/>
    </row>
    <row r="15" spans="1:11" ht="15">
      <c r="B15" s="3" t="s">
        <v>1877</v>
      </c>
      <c r="C15" s="3" t="s">
        <v>26342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26343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26344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26345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26346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26347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26348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26349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26350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26351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26352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33"/>
  <dimension ref="A1:K6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26353</v>
      </c>
      <c r="D4" s="4" t="s">
        <v>1019</v>
      </c>
      <c r="E4" s="3" t="s">
        <v>953</v>
      </c>
    </row>
    <row r="5" spans="1:11" ht="16">
      <c r="B5" s="4" t="s">
        <v>1020</v>
      </c>
      <c r="C5" s="13" t="s">
        <v>956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954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26354</v>
      </c>
      <c r="D9" s="3" t="s">
        <v>1038</v>
      </c>
      <c r="E9" s="7"/>
      <c r="F9" s="3" t="s">
        <v>26355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26356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26357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26358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26359</v>
      </c>
      <c r="D13" s="3" t="s">
        <v>1038</v>
      </c>
      <c r="E13" s="7"/>
      <c r="F13" s="3" t="s">
        <v>22549</v>
      </c>
      <c r="G13" s="3" t="s">
        <v>22550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26360</v>
      </c>
      <c r="D14" s="3" t="s">
        <v>1038</v>
      </c>
      <c r="E14" s="7"/>
      <c r="F14" s="3" t="s">
        <v>24625</v>
      </c>
      <c r="G14" s="3" t="s">
        <v>8042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26361</v>
      </c>
      <c r="D15" s="3" t="s">
        <v>1038</v>
      </c>
      <c r="E15" s="7"/>
      <c r="F15" s="3" t="s">
        <v>24627</v>
      </c>
      <c r="G15" s="3" t="s">
        <v>24628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26362</v>
      </c>
      <c r="D16" s="3" t="s">
        <v>1038</v>
      </c>
      <c r="E16" s="7"/>
      <c r="F16" s="3" t="s">
        <v>22437</v>
      </c>
      <c r="G16" s="3" t="s">
        <v>22438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26363</v>
      </c>
      <c r="D17" s="3" t="s">
        <v>1038</v>
      </c>
      <c r="E17" s="7"/>
      <c r="F17" s="3" t="s">
        <v>22440</v>
      </c>
      <c r="G17" s="3" t="s">
        <v>22441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26364</v>
      </c>
      <c r="D18" s="3" t="s">
        <v>1038</v>
      </c>
      <c r="E18" s="7"/>
      <c r="F18" s="3" t="s">
        <v>26365</v>
      </c>
      <c r="G18" s="3" t="s">
        <v>24634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26366</v>
      </c>
      <c r="D19" s="3" t="s">
        <v>1038</v>
      </c>
      <c r="E19" s="7"/>
      <c r="F19" s="3" t="s">
        <v>26367</v>
      </c>
      <c r="G19" s="3" t="s">
        <v>26368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26369</v>
      </c>
      <c r="D20" s="3" t="s">
        <v>1038</v>
      </c>
      <c r="E20" s="7"/>
      <c r="F20" s="3" t="s">
        <v>21526</v>
      </c>
      <c r="G20" s="3" t="s">
        <v>26370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26371</v>
      </c>
      <c r="D21" s="3" t="s">
        <v>1038</v>
      </c>
      <c r="E21" s="7"/>
      <c r="F21" s="3" t="s">
        <v>21577</v>
      </c>
      <c r="G21" s="3" t="s">
        <v>21578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26372</v>
      </c>
      <c r="D22" s="3" t="s">
        <v>1038</v>
      </c>
      <c r="E22" s="7"/>
      <c r="F22" s="3" t="s">
        <v>26373</v>
      </c>
      <c r="G22" s="3" t="s">
        <v>26374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26375</v>
      </c>
      <c r="D23" s="3" t="s">
        <v>1038</v>
      </c>
      <c r="E23" s="7"/>
      <c r="F23" s="3" t="s">
        <v>21643</v>
      </c>
      <c r="G23" s="3" t="s">
        <v>21644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26376</v>
      </c>
      <c r="D24" s="3" t="s">
        <v>1038</v>
      </c>
      <c r="E24" s="7"/>
      <c r="F24" s="3" t="s">
        <v>26377</v>
      </c>
      <c r="G24" s="3" t="s">
        <v>26378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26379</v>
      </c>
      <c r="D25" s="3" t="s">
        <v>1038</v>
      </c>
      <c r="E25" s="7"/>
      <c r="F25" s="3" t="s">
        <v>26380</v>
      </c>
      <c r="G25" s="3" t="s">
        <v>26381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26382</v>
      </c>
      <c r="D26" s="3" t="s">
        <v>1038</v>
      </c>
      <c r="E26" s="7"/>
      <c r="F26" s="3" t="s">
        <v>26383</v>
      </c>
      <c r="G26" s="3" t="s">
        <v>26384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26385</v>
      </c>
      <c r="D27" s="3" t="s">
        <v>1038</v>
      </c>
      <c r="E27" s="7"/>
      <c r="F27" s="3" t="s">
        <v>22151</v>
      </c>
      <c r="G27" s="3" t="s">
        <v>24731</v>
      </c>
      <c r="H27" s="3" t="s">
        <v>1098</v>
      </c>
      <c r="I27" s="7" t="s">
        <v>21044</v>
      </c>
      <c r="J27" s="3"/>
      <c r="K27" s="3"/>
    </row>
    <row r="28" spans="2:11" ht="15">
      <c r="B28" s="3" t="s">
        <v>1909</v>
      </c>
      <c r="C28" s="3" t="s">
        <v>26386</v>
      </c>
      <c r="D28" s="3" t="s">
        <v>1038</v>
      </c>
      <c r="E28" s="7"/>
      <c r="F28" s="3" t="s">
        <v>22154</v>
      </c>
      <c r="G28" s="3" t="s">
        <v>24733</v>
      </c>
      <c r="H28" s="3" t="s">
        <v>1098</v>
      </c>
      <c r="I28" s="7" t="s">
        <v>20983</v>
      </c>
      <c r="J28" s="3"/>
      <c r="K28" s="3"/>
    </row>
    <row r="29" spans="2:11" ht="15">
      <c r="B29" s="3" t="s">
        <v>1301</v>
      </c>
      <c r="C29" s="3" t="s">
        <v>26387</v>
      </c>
      <c r="D29" s="3" t="s">
        <v>1142</v>
      </c>
      <c r="E29" s="7"/>
      <c r="F29" s="3" t="s">
        <v>21776</v>
      </c>
      <c r="G29" s="3" t="s">
        <v>26388</v>
      </c>
      <c r="H29" s="3" t="s">
        <v>1098</v>
      </c>
      <c r="I29" s="7"/>
      <c r="J29" s="3"/>
      <c r="K29" s="3"/>
    </row>
    <row r="30" spans="2:11" ht="15">
      <c r="B30" s="3" t="s">
        <v>1912</v>
      </c>
      <c r="C30" s="3" t="s">
        <v>26389</v>
      </c>
      <c r="D30" s="3" t="s">
        <v>1038</v>
      </c>
      <c r="E30" s="7"/>
      <c r="F30" s="3" t="s">
        <v>22145</v>
      </c>
      <c r="G30" s="3" t="s">
        <v>24727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26390</v>
      </c>
      <c r="D31" s="3" t="s">
        <v>1038</v>
      </c>
      <c r="E31" s="7"/>
      <c r="F31" s="3" t="s">
        <v>22148</v>
      </c>
      <c r="G31" s="3" t="s">
        <v>24729</v>
      </c>
      <c r="H31" s="3" t="s">
        <v>1098</v>
      </c>
      <c r="I31" s="7" t="s">
        <v>20974</v>
      </c>
      <c r="J31" s="3"/>
      <c r="K31" s="3"/>
    </row>
    <row r="32" spans="2:11" ht="15">
      <c r="B32" s="3" t="s">
        <v>1169</v>
      </c>
      <c r="C32" s="3" t="s">
        <v>26391</v>
      </c>
      <c r="D32" s="3" t="s">
        <v>1038</v>
      </c>
      <c r="E32" s="7"/>
      <c r="F32" s="3" t="s">
        <v>21571</v>
      </c>
      <c r="G32" s="3" t="s">
        <v>21572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26392</v>
      </c>
      <c r="D33" s="3" t="s">
        <v>1038</v>
      </c>
      <c r="E33" s="7"/>
      <c r="F33" s="3" t="s">
        <v>21574</v>
      </c>
      <c r="G33" s="3" t="s">
        <v>21575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26393</v>
      </c>
      <c r="D34" s="3" t="s">
        <v>1038</v>
      </c>
      <c r="E34" s="7"/>
      <c r="F34" s="3" t="s">
        <v>1863</v>
      </c>
      <c r="G34" s="3" t="s">
        <v>21125</v>
      </c>
      <c r="H34" s="3" t="s">
        <v>1098</v>
      </c>
      <c r="I34" s="7" t="s">
        <v>20974</v>
      </c>
      <c r="J34" s="3"/>
      <c r="K34" s="3"/>
    </row>
    <row r="35" spans="2:11" ht="15">
      <c r="B35" s="3" t="s">
        <v>1567</v>
      </c>
      <c r="C35" s="3" t="s">
        <v>26394</v>
      </c>
      <c r="D35" s="3" t="s">
        <v>1038</v>
      </c>
      <c r="E35" s="7"/>
      <c r="F35" s="3" t="s">
        <v>1869</v>
      </c>
      <c r="G35" s="3" t="s">
        <v>21127</v>
      </c>
      <c r="H35" s="3" t="s">
        <v>1098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26395</v>
      </c>
      <c r="D36" s="3" t="s">
        <v>1038</v>
      </c>
      <c r="E36" s="7"/>
      <c r="F36" s="3" t="s">
        <v>26396</v>
      </c>
      <c r="G36" s="3" t="s">
        <v>26397</v>
      </c>
      <c r="H36" s="3" t="s">
        <v>1098</v>
      </c>
      <c r="I36" s="7" t="s">
        <v>20974</v>
      </c>
      <c r="J36" s="3"/>
      <c r="K36" s="3"/>
    </row>
    <row r="37" spans="2:11" ht="15">
      <c r="B37" s="3" t="s">
        <v>1392</v>
      </c>
      <c r="C37" s="3" t="s">
        <v>26398</v>
      </c>
      <c r="D37" s="3" t="s">
        <v>1038</v>
      </c>
      <c r="E37" s="7"/>
      <c r="F37" s="3" t="s">
        <v>26399</v>
      </c>
      <c r="G37" s="3" t="s">
        <v>26400</v>
      </c>
      <c r="H37" s="3" t="s">
        <v>1098</v>
      </c>
      <c r="I37" s="7" t="s">
        <v>21003</v>
      </c>
      <c r="J37" s="3"/>
      <c r="K37" s="3"/>
    </row>
    <row r="38" spans="2:11" ht="15">
      <c r="B38" s="3" t="s">
        <v>1380</v>
      </c>
      <c r="C38" s="3" t="s">
        <v>26401</v>
      </c>
      <c r="D38" s="3" t="s">
        <v>1038</v>
      </c>
      <c r="E38" s="7"/>
      <c r="F38" s="3" t="s">
        <v>26402</v>
      </c>
      <c r="G38" s="3" t="s">
        <v>26403</v>
      </c>
      <c r="H38" s="3" t="s">
        <v>1098</v>
      </c>
      <c r="I38" s="7" t="s">
        <v>20974</v>
      </c>
      <c r="J38" s="3"/>
      <c r="K38" s="3"/>
    </row>
    <row r="39" spans="2:11" ht="15">
      <c r="B39" s="3" t="s">
        <v>1388</v>
      </c>
      <c r="C39" s="3" t="s">
        <v>26404</v>
      </c>
      <c r="D39" s="3" t="s">
        <v>1038</v>
      </c>
      <c r="E39" s="7"/>
      <c r="F39" s="3" t="s">
        <v>21935</v>
      </c>
      <c r="G39" s="3" t="s">
        <v>21936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26405</v>
      </c>
      <c r="D40" s="3" t="s">
        <v>1038</v>
      </c>
      <c r="E40" s="7"/>
      <c r="F40" s="3" t="s">
        <v>21929</v>
      </c>
      <c r="G40" s="3" t="s">
        <v>17189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26406</v>
      </c>
      <c r="D41" s="3" t="s">
        <v>1038</v>
      </c>
      <c r="E41" s="7"/>
      <c r="F41" s="3" t="s">
        <v>21931</v>
      </c>
      <c r="G41" s="3" t="s">
        <v>17192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26407</v>
      </c>
      <c r="D42" s="3" t="s">
        <v>1038</v>
      </c>
      <c r="E42" s="7"/>
      <c r="F42" s="3" t="s">
        <v>21781</v>
      </c>
      <c r="G42" s="3" t="s">
        <v>21782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26408</v>
      </c>
      <c r="D43" s="3" t="s">
        <v>1038</v>
      </c>
      <c r="E43" s="7"/>
      <c r="F43" s="3" t="s">
        <v>21784</v>
      </c>
      <c r="G43" s="3" t="s">
        <v>21785</v>
      </c>
      <c r="H43" s="3" t="s">
        <v>1098</v>
      </c>
      <c r="I43" s="7" t="s">
        <v>20983</v>
      </c>
      <c r="J43" s="3"/>
      <c r="K43" s="3"/>
    </row>
    <row r="44" spans="2:11" ht="15">
      <c r="B44" s="3" t="s">
        <v>1219</v>
      </c>
      <c r="C44" s="3" t="s">
        <v>26409</v>
      </c>
      <c r="D44" s="3" t="s">
        <v>1038</v>
      </c>
      <c r="E44" s="7"/>
      <c r="F44" s="3" t="s">
        <v>21634</v>
      </c>
      <c r="G44" s="3" t="s">
        <v>26410</v>
      </c>
      <c r="H44" s="3" t="s">
        <v>1098</v>
      </c>
      <c r="I44" s="7" t="s">
        <v>21003</v>
      </c>
      <c r="J44" s="3"/>
      <c r="K44" s="3"/>
    </row>
    <row r="45" spans="2:11" ht="15">
      <c r="B45" s="3" t="s">
        <v>1227</v>
      </c>
      <c r="C45" s="3" t="s">
        <v>26411</v>
      </c>
      <c r="D45" s="3" t="s">
        <v>1038</v>
      </c>
      <c r="E45" s="7"/>
      <c r="F45" s="3" t="s">
        <v>21637</v>
      </c>
      <c r="G45" s="3" t="s">
        <v>26412</v>
      </c>
      <c r="H45" s="3" t="s">
        <v>1098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26413</v>
      </c>
      <c r="D46" s="3" t="s">
        <v>1038</v>
      </c>
      <c r="E46" s="7"/>
      <c r="F46" s="3" t="s">
        <v>21586</v>
      </c>
      <c r="G46" s="3" t="s">
        <v>21587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26414</v>
      </c>
      <c r="D47" s="3" t="s">
        <v>1038</v>
      </c>
      <c r="E47" s="7"/>
      <c r="F47" s="3" t="s">
        <v>21511</v>
      </c>
      <c r="G47" s="3" t="s">
        <v>21512</v>
      </c>
      <c r="H47" s="3" t="s">
        <v>1098</v>
      </c>
      <c r="I47" s="7" t="s">
        <v>21003</v>
      </c>
      <c r="J47" s="3"/>
      <c r="K47" s="3"/>
    </row>
    <row r="48" spans="2:11" ht="15">
      <c r="B48" s="3" t="s">
        <v>1187</v>
      </c>
      <c r="C48" s="3" t="s">
        <v>26415</v>
      </c>
      <c r="D48" s="3" t="s">
        <v>1038</v>
      </c>
      <c r="E48" s="7"/>
      <c r="F48" s="3" t="s">
        <v>26416</v>
      </c>
      <c r="G48" s="3" t="s">
        <v>21563</v>
      </c>
      <c r="H48" s="3" t="s">
        <v>1098</v>
      </c>
      <c r="I48" s="7" t="s">
        <v>21003</v>
      </c>
      <c r="J48" s="3"/>
      <c r="K48" s="3"/>
    </row>
    <row r="49" spans="2:11" ht="15">
      <c r="B49" s="3" t="s">
        <v>1416</v>
      </c>
      <c r="C49" s="3" t="s">
        <v>26417</v>
      </c>
      <c r="D49" s="3" t="s">
        <v>1038</v>
      </c>
      <c r="E49" s="7"/>
      <c r="F49" s="3" t="s">
        <v>20812</v>
      </c>
      <c r="G49" s="3" t="s">
        <v>23871</v>
      </c>
      <c r="H49" s="3" t="s">
        <v>1098</v>
      </c>
      <c r="I49" s="7" t="s">
        <v>20983</v>
      </c>
      <c r="J49" s="3"/>
      <c r="K49" s="3"/>
    </row>
    <row r="50" spans="2:11" ht="15">
      <c r="B50" s="3" t="s">
        <v>1916</v>
      </c>
      <c r="C50" s="3" t="s">
        <v>26418</v>
      </c>
      <c r="D50" s="3" t="s">
        <v>1038</v>
      </c>
      <c r="E50" s="7"/>
      <c r="F50" s="3" t="s">
        <v>26419</v>
      </c>
      <c r="G50" s="3" t="s">
        <v>26420</v>
      </c>
      <c r="H50" s="3" t="s">
        <v>1098</v>
      </c>
      <c r="I50" s="7" t="s">
        <v>21139</v>
      </c>
      <c r="J50" s="3"/>
      <c r="K50" s="3"/>
    </row>
    <row r="51" spans="2:11" ht="15">
      <c r="B51" s="3" t="s">
        <v>1424</v>
      </c>
      <c r="C51" s="3" t="s">
        <v>26421</v>
      </c>
      <c r="D51" s="3" t="s">
        <v>1038</v>
      </c>
      <c r="E51" s="7"/>
      <c r="F51" s="3" t="s">
        <v>26422</v>
      </c>
      <c r="G51" s="3" t="s">
        <v>26423</v>
      </c>
      <c r="H51" s="3" t="s">
        <v>1098</v>
      </c>
      <c r="I51" s="7" t="s">
        <v>21139</v>
      </c>
      <c r="J51" s="3"/>
      <c r="K51" s="3"/>
    </row>
    <row r="52" spans="2:11" ht="15">
      <c r="B52" s="3" t="s">
        <v>1428</v>
      </c>
      <c r="C52" s="3" t="s">
        <v>26424</v>
      </c>
      <c r="D52" s="3" t="s">
        <v>1038</v>
      </c>
      <c r="E52" s="7"/>
      <c r="F52" s="3" t="s">
        <v>23572</v>
      </c>
      <c r="G52" s="3" t="s">
        <v>23573</v>
      </c>
      <c r="H52" s="3" t="s">
        <v>1098</v>
      </c>
      <c r="I52" s="7" t="s">
        <v>21003</v>
      </c>
      <c r="J52" s="3"/>
      <c r="K52" s="3"/>
    </row>
    <row r="53" spans="2:11" ht="15">
      <c r="B53" s="3" t="s">
        <v>1420</v>
      </c>
      <c r="C53" s="3" t="s">
        <v>26425</v>
      </c>
      <c r="D53" s="3" t="s">
        <v>1038</v>
      </c>
      <c r="E53" s="7"/>
      <c r="F53" s="3" t="s">
        <v>23576</v>
      </c>
      <c r="G53" s="3" t="s">
        <v>23577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26426</v>
      </c>
      <c r="D54" s="3" t="s">
        <v>1038</v>
      </c>
      <c r="E54" s="7"/>
      <c r="F54" s="3" t="s">
        <v>26427</v>
      </c>
      <c r="G54" s="3" t="s">
        <v>26428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26429</v>
      </c>
      <c r="D55" s="3" t="s">
        <v>1038</v>
      </c>
      <c r="E55" s="7"/>
      <c r="F55" s="3" t="s">
        <v>26430</v>
      </c>
      <c r="G55" s="3" t="s">
        <v>26431</v>
      </c>
      <c r="H55" s="3" t="s">
        <v>1098</v>
      </c>
      <c r="I55" s="7" t="s">
        <v>2079</v>
      </c>
      <c r="J55" s="3"/>
      <c r="K55" s="3"/>
    </row>
    <row r="56" spans="2:11" ht="15">
      <c r="B56" s="3" t="s">
        <v>1920</v>
      </c>
      <c r="C56" s="3" t="s">
        <v>26432</v>
      </c>
      <c r="D56" s="3" t="s">
        <v>1038</v>
      </c>
      <c r="E56" s="7"/>
      <c r="F56" s="3" t="s">
        <v>26433</v>
      </c>
      <c r="G56" s="3" t="s">
        <v>26434</v>
      </c>
      <c r="H56" s="3" t="s">
        <v>1098</v>
      </c>
      <c r="I56" s="7" t="s">
        <v>1145</v>
      </c>
      <c r="J56" s="3"/>
      <c r="K56" s="3"/>
    </row>
    <row r="57" spans="2:11" ht="15">
      <c r="B57" s="3" t="s">
        <v>1924</v>
      </c>
      <c r="C57" s="3" t="s">
        <v>26435</v>
      </c>
      <c r="D57" s="3" t="s">
        <v>1038</v>
      </c>
      <c r="E57" s="7"/>
      <c r="F57" s="3" t="s">
        <v>24969</v>
      </c>
      <c r="G57" s="3" t="s">
        <v>24970</v>
      </c>
      <c r="H57" s="3" t="s">
        <v>1098</v>
      </c>
      <c r="I57" s="7" t="s">
        <v>20974</v>
      </c>
      <c r="J57" s="3"/>
      <c r="K57" s="3"/>
    </row>
    <row r="58" spans="2:11" ht="15">
      <c r="B58" s="3" t="s">
        <v>1928</v>
      </c>
      <c r="C58" s="3" t="s">
        <v>26436</v>
      </c>
      <c r="D58" s="3" t="s">
        <v>1038</v>
      </c>
      <c r="E58" s="7"/>
      <c r="F58" s="3" t="s">
        <v>21186</v>
      </c>
      <c r="G58" s="3" t="s">
        <v>7634</v>
      </c>
      <c r="H58" s="3" t="s">
        <v>1098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26437</v>
      </c>
      <c r="D59" s="3" t="s">
        <v>1038</v>
      </c>
      <c r="E59" s="7"/>
      <c r="F59" s="3" t="s">
        <v>21188</v>
      </c>
      <c r="G59" s="3" t="s">
        <v>7645</v>
      </c>
      <c r="H59" s="3" t="s">
        <v>1098</v>
      </c>
      <c r="I59" s="7" t="s">
        <v>20983</v>
      </c>
      <c r="J59" s="3"/>
      <c r="K59" s="3"/>
    </row>
    <row r="60" spans="2:11" ht="15">
      <c r="B60" s="3" t="s">
        <v>1934</v>
      </c>
      <c r="C60" s="3" t="s">
        <v>26438</v>
      </c>
      <c r="D60" s="3" t="s">
        <v>1573</v>
      </c>
      <c r="E60" s="7"/>
      <c r="F60" s="3" t="s">
        <v>1615</v>
      </c>
      <c r="G60" s="3" t="s">
        <v>1768</v>
      </c>
      <c r="H60" s="3" t="s">
        <v>1098</v>
      </c>
      <c r="I60" s="7"/>
      <c r="J60" s="3"/>
      <c r="K60" s="3"/>
    </row>
    <row r="61" spans="2:11" ht="15">
      <c r="B61" s="3" t="s">
        <v>1938</v>
      </c>
      <c r="C61" s="3" t="s">
        <v>26439</v>
      </c>
      <c r="D61" s="3" t="s">
        <v>1038</v>
      </c>
      <c r="E61" s="7"/>
      <c r="F61" s="3" t="s">
        <v>21191</v>
      </c>
      <c r="G61" s="3" t="s">
        <v>21192</v>
      </c>
      <c r="H61" s="3" t="s">
        <v>1098</v>
      </c>
      <c r="I61" s="7" t="s">
        <v>20968</v>
      </c>
      <c r="J61" s="3"/>
      <c r="K61" s="3"/>
    </row>
    <row r="62" spans="2:11" ht="15">
      <c r="B62" s="3" t="s">
        <v>1942</v>
      </c>
      <c r="C62" s="3" t="s">
        <v>26440</v>
      </c>
      <c r="D62" s="3" t="s">
        <v>1038</v>
      </c>
      <c r="E62" s="7"/>
      <c r="F62" s="3" t="s">
        <v>21194</v>
      </c>
      <c r="G62" s="3" t="s">
        <v>21195</v>
      </c>
      <c r="H62" s="3" t="s">
        <v>1098</v>
      </c>
      <c r="I62" s="7" t="s">
        <v>20983</v>
      </c>
      <c r="J62" s="3"/>
      <c r="K62" s="3"/>
    </row>
    <row r="63" spans="2:11" ht="15">
      <c r="B63" s="3" t="s">
        <v>1495</v>
      </c>
      <c r="C63" s="3" t="s">
        <v>26441</v>
      </c>
      <c r="D63" s="3" t="s">
        <v>1038</v>
      </c>
      <c r="E63" s="7"/>
      <c r="F63" s="3" t="s">
        <v>1646</v>
      </c>
      <c r="G63" s="3" t="s">
        <v>21197</v>
      </c>
      <c r="H63" s="3" t="s">
        <v>1098</v>
      </c>
      <c r="I63" s="7" t="s">
        <v>21198</v>
      </c>
      <c r="J63" s="3"/>
      <c r="K63" s="3"/>
    </row>
    <row r="64" spans="2:11" ht="15">
      <c r="B64" s="3" t="s">
        <v>1481</v>
      </c>
      <c r="C64" s="3" t="s">
        <v>26442</v>
      </c>
      <c r="D64" s="3" t="s">
        <v>1038</v>
      </c>
      <c r="E64" s="7"/>
      <c r="F64" s="3" t="s">
        <v>21200</v>
      </c>
      <c r="G64" s="3" t="s">
        <v>21201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26443</v>
      </c>
      <c r="D65" s="3" t="s">
        <v>1038</v>
      </c>
      <c r="E65" s="7"/>
      <c r="F65" s="3" t="s">
        <v>21203</v>
      </c>
      <c r="G65" s="3" t="s">
        <v>21204</v>
      </c>
      <c r="H65" s="3" t="s">
        <v>1098</v>
      </c>
      <c r="I65" s="7" t="s">
        <v>21198</v>
      </c>
      <c r="J65" s="3"/>
      <c r="K65" s="3"/>
    </row>
    <row r="66" spans="2:11" ht="15">
      <c r="B66" s="3" t="s">
        <v>1375</v>
      </c>
      <c r="C66" s="3" t="s">
        <v>26444</v>
      </c>
      <c r="D66" s="3" t="s">
        <v>1573</v>
      </c>
      <c r="E66" s="7"/>
      <c r="F66" s="3" t="s">
        <v>21206</v>
      </c>
      <c r="G66" s="3" t="s">
        <v>21207</v>
      </c>
      <c r="H66" s="3" t="s">
        <v>1098</v>
      </c>
      <c r="I66" s="7"/>
      <c r="J66" s="3"/>
      <c r="K66" s="3"/>
    </row>
    <row r="67" spans="2:11" ht="15">
      <c r="B67" s="3" t="s">
        <v>1252</v>
      </c>
      <c r="C67" s="3" t="s">
        <v>26445</v>
      </c>
      <c r="D67" s="3" t="s">
        <v>1038</v>
      </c>
      <c r="E67" s="7"/>
      <c r="F67" s="3" t="s">
        <v>21209</v>
      </c>
      <c r="G67" s="3" t="s">
        <v>21210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26446</v>
      </c>
      <c r="D68" s="3" t="s">
        <v>1038</v>
      </c>
      <c r="E68" s="7"/>
      <c r="F68" s="3" t="s">
        <v>21212</v>
      </c>
      <c r="G68" s="3" t="s">
        <v>21213</v>
      </c>
      <c r="H68" s="3" t="s">
        <v>1098</v>
      </c>
      <c r="I68" s="7" t="s">
        <v>20983</v>
      </c>
      <c r="J68" s="3"/>
      <c r="K6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34"/>
  <dimension ref="A1:K4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26447</v>
      </c>
      <c r="D4" s="4" t="s">
        <v>1019</v>
      </c>
      <c r="E4" s="3" t="s">
        <v>957</v>
      </c>
    </row>
    <row r="5" spans="1:11" ht="16">
      <c r="B5" s="4" t="s">
        <v>1020</v>
      </c>
      <c r="C5" s="13" t="s">
        <v>960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958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26448</v>
      </c>
      <c r="D9" s="3" t="s">
        <v>1038</v>
      </c>
      <c r="E9" s="7"/>
      <c r="F9" s="3" t="s">
        <v>26449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26450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26451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26452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26453</v>
      </c>
      <c r="D13" s="3" t="s">
        <v>1038</v>
      </c>
      <c r="E13" s="7"/>
      <c r="F13" s="3" t="s">
        <v>20985</v>
      </c>
      <c r="G13" s="3" t="s">
        <v>3671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26454</v>
      </c>
      <c r="D14" s="3" t="s">
        <v>1038</v>
      </c>
      <c r="E14" s="7"/>
      <c r="F14" s="3" t="s">
        <v>20976</v>
      </c>
      <c r="G14" s="3" t="s">
        <v>17909</v>
      </c>
      <c r="H14" s="3" t="s">
        <v>1098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26455</v>
      </c>
      <c r="D15" s="3" t="s">
        <v>1038</v>
      </c>
      <c r="E15" s="7"/>
      <c r="F15" s="3" t="s">
        <v>1632</v>
      </c>
      <c r="G15" s="3" t="s">
        <v>1633</v>
      </c>
      <c r="H15" s="3" t="s">
        <v>1098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26456</v>
      </c>
      <c r="D16" s="3" t="s">
        <v>1038</v>
      </c>
      <c r="E16" s="7"/>
      <c r="F16" s="3" t="s">
        <v>1637</v>
      </c>
      <c r="G16" s="3" t="s">
        <v>20980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26457</v>
      </c>
      <c r="D17" s="3" t="s">
        <v>1142</v>
      </c>
      <c r="E17" s="7"/>
      <c r="F17" s="3" t="s">
        <v>21026</v>
      </c>
      <c r="G17" s="3" t="s">
        <v>1168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26458</v>
      </c>
      <c r="D18" s="3" t="s">
        <v>1038</v>
      </c>
      <c r="E18" s="7"/>
      <c r="F18" s="3" t="s">
        <v>20991</v>
      </c>
      <c r="G18" s="3" t="s">
        <v>1498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26459</v>
      </c>
      <c r="D19" s="3" t="s">
        <v>1038</v>
      </c>
      <c r="E19" s="7"/>
      <c r="F19" s="3" t="s">
        <v>21020</v>
      </c>
      <c r="G19" s="3" t="s">
        <v>9581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26460</v>
      </c>
      <c r="D20" s="3" t="s">
        <v>1038</v>
      </c>
      <c r="E20" s="7"/>
      <c r="F20" s="3" t="s">
        <v>21143</v>
      </c>
      <c r="G20" s="3" t="s">
        <v>1427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26461</v>
      </c>
      <c r="D21" s="3" t="s">
        <v>1038</v>
      </c>
      <c r="E21" s="7"/>
      <c r="F21" s="3" t="s">
        <v>26462</v>
      </c>
      <c r="G21" s="3" t="s">
        <v>26463</v>
      </c>
      <c r="H21" s="3" t="s">
        <v>1098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26464</v>
      </c>
      <c r="D22" s="3" t="s">
        <v>1038</v>
      </c>
      <c r="E22" s="7"/>
      <c r="F22" s="3" t="s">
        <v>26465</v>
      </c>
      <c r="G22" s="3" t="s">
        <v>26466</v>
      </c>
      <c r="H22" s="3" t="s">
        <v>1098</v>
      </c>
      <c r="I22" s="7" t="s">
        <v>20974</v>
      </c>
      <c r="J22" s="3"/>
      <c r="K22" s="3"/>
    </row>
    <row r="23" spans="2:11" ht="15">
      <c r="B23" s="3" t="s">
        <v>1588</v>
      </c>
      <c r="C23" s="3" t="s">
        <v>26467</v>
      </c>
      <c r="D23" s="3" t="s">
        <v>1038</v>
      </c>
      <c r="E23" s="7"/>
      <c r="F23" s="3" t="s">
        <v>21158</v>
      </c>
      <c r="G23" s="3" t="s">
        <v>24919</v>
      </c>
      <c r="H23" s="3" t="s">
        <v>1098</v>
      </c>
      <c r="I23" s="7" t="s">
        <v>1718</v>
      </c>
      <c r="J23" s="3"/>
      <c r="K23" s="3"/>
    </row>
    <row r="24" spans="2:11" ht="15">
      <c r="B24" s="3" t="s">
        <v>1899</v>
      </c>
      <c r="C24" s="3" t="s">
        <v>26468</v>
      </c>
      <c r="D24" s="3" t="s">
        <v>1038</v>
      </c>
      <c r="E24" s="7"/>
      <c r="F24" s="3" t="s">
        <v>21167</v>
      </c>
      <c r="G24" s="3" t="s">
        <v>24921</v>
      </c>
      <c r="H24" s="3" t="s">
        <v>1098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26469</v>
      </c>
      <c r="D25" s="3" t="s">
        <v>1038</v>
      </c>
      <c r="E25" s="7"/>
      <c r="F25" s="3" t="s">
        <v>26470</v>
      </c>
      <c r="G25" s="3" t="s">
        <v>26471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26472</v>
      </c>
      <c r="D26" s="3" t="s">
        <v>1038</v>
      </c>
      <c r="E26" s="7"/>
      <c r="F26" s="3" t="s">
        <v>26473</v>
      </c>
      <c r="G26" s="3" t="s">
        <v>26474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26475</v>
      </c>
      <c r="D27" s="3" t="s">
        <v>1038</v>
      </c>
      <c r="E27" s="7"/>
      <c r="F27" s="3" t="s">
        <v>1863</v>
      </c>
      <c r="G27" s="3" t="s">
        <v>2970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26476</v>
      </c>
      <c r="D28" s="3" t="s">
        <v>1038</v>
      </c>
      <c r="E28" s="7"/>
      <c r="F28" s="3" t="s">
        <v>1869</v>
      </c>
      <c r="G28" s="3" t="s">
        <v>2973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26477</v>
      </c>
      <c r="D29" s="3" t="s">
        <v>1038</v>
      </c>
      <c r="E29" s="7"/>
      <c r="F29" s="3" t="s">
        <v>21781</v>
      </c>
      <c r="G29" s="3" t="s">
        <v>24006</v>
      </c>
      <c r="H29" s="3" t="s">
        <v>1098</v>
      </c>
      <c r="I29" s="7" t="s">
        <v>21044</v>
      </c>
      <c r="J29" s="3"/>
      <c r="K29" s="3"/>
    </row>
    <row r="30" spans="2:11" ht="15">
      <c r="B30" s="3" t="s">
        <v>1912</v>
      </c>
      <c r="C30" s="3" t="s">
        <v>26478</v>
      </c>
      <c r="D30" s="3" t="s">
        <v>1038</v>
      </c>
      <c r="E30" s="7"/>
      <c r="F30" s="3" t="s">
        <v>21784</v>
      </c>
      <c r="G30" s="3" t="s">
        <v>9545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26479</v>
      </c>
      <c r="D31" s="3" t="s">
        <v>1038</v>
      </c>
      <c r="E31" s="7"/>
      <c r="F31" s="3" t="s">
        <v>21013</v>
      </c>
      <c r="G31" s="3" t="s">
        <v>21229</v>
      </c>
      <c r="H31" s="3" t="s">
        <v>1098</v>
      </c>
      <c r="I31" s="7" t="s">
        <v>20983</v>
      </c>
      <c r="J31" s="3"/>
      <c r="K31" s="3"/>
    </row>
    <row r="32" spans="2:11" ht="15">
      <c r="B32" s="3" t="s">
        <v>1169</v>
      </c>
      <c r="C32" s="3" t="s">
        <v>26480</v>
      </c>
      <c r="D32" s="3" t="s">
        <v>1038</v>
      </c>
      <c r="E32" s="7"/>
      <c r="F32" s="3" t="s">
        <v>21170</v>
      </c>
      <c r="G32" s="3" t="s">
        <v>21171</v>
      </c>
      <c r="H32" s="3" t="s">
        <v>1098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26481</v>
      </c>
      <c r="D33" s="3" t="s">
        <v>1038</v>
      </c>
      <c r="E33" s="7"/>
      <c r="F33" s="3" t="s">
        <v>21173</v>
      </c>
      <c r="G33" s="3" t="s">
        <v>21174</v>
      </c>
      <c r="H33" s="3" t="s">
        <v>1098</v>
      </c>
      <c r="I33" s="7" t="s">
        <v>21003</v>
      </c>
      <c r="J33" s="3"/>
      <c r="K33" s="3"/>
    </row>
    <row r="34" spans="2:11" ht="15">
      <c r="B34" s="3" t="s">
        <v>1472</v>
      </c>
      <c r="C34" s="3" t="s">
        <v>26482</v>
      </c>
      <c r="D34" s="3" t="s">
        <v>1038</v>
      </c>
      <c r="E34" s="7"/>
      <c r="F34" s="3" t="s">
        <v>21186</v>
      </c>
      <c r="G34" s="3" t="s">
        <v>7634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26483</v>
      </c>
      <c r="D35" s="3" t="s">
        <v>1038</v>
      </c>
      <c r="E35" s="7"/>
      <c r="F35" s="3" t="s">
        <v>21188</v>
      </c>
      <c r="G35" s="3" t="s">
        <v>7645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26484</v>
      </c>
      <c r="D36" s="3" t="s">
        <v>1573</v>
      </c>
      <c r="E36" s="7"/>
      <c r="F36" s="3" t="s">
        <v>1615</v>
      </c>
      <c r="G36" s="3" t="s">
        <v>1768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26485</v>
      </c>
      <c r="D37" s="3" t="s">
        <v>1038</v>
      </c>
      <c r="E37" s="7"/>
      <c r="F37" s="3" t="s">
        <v>21191</v>
      </c>
      <c r="G37" s="3" t="s">
        <v>21192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26486</v>
      </c>
      <c r="D38" s="3" t="s">
        <v>1038</v>
      </c>
      <c r="E38" s="7"/>
      <c r="F38" s="3" t="s">
        <v>21194</v>
      </c>
      <c r="G38" s="3" t="s">
        <v>21195</v>
      </c>
      <c r="H38" s="3" t="s">
        <v>1098</v>
      </c>
      <c r="I38" s="7" t="s">
        <v>20983</v>
      </c>
      <c r="J38" s="3"/>
      <c r="K38" s="3"/>
    </row>
    <row r="39" spans="2:11" ht="15">
      <c r="B39" s="3" t="s">
        <v>1388</v>
      </c>
      <c r="C39" s="3" t="s">
        <v>26487</v>
      </c>
      <c r="D39" s="3" t="s">
        <v>1038</v>
      </c>
      <c r="E39" s="7"/>
      <c r="F39" s="3" t="s">
        <v>1646</v>
      </c>
      <c r="G39" s="3" t="s">
        <v>21197</v>
      </c>
      <c r="H39" s="3" t="s">
        <v>1098</v>
      </c>
      <c r="I39" s="7" t="s">
        <v>21198</v>
      </c>
      <c r="J39" s="3"/>
      <c r="K39" s="3"/>
    </row>
    <row r="40" spans="2:11" ht="15">
      <c r="B40" s="3" t="s">
        <v>1384</v>
      </c>
      <c r="C40" s="3" t="s">
        <v>26488</v>
      </c>
      <c r="D40" s="3" t="s">
        <v>1038</v>
      </c>
      <c r="E40" s="7"/>
      <c r="F40" s="3" t="s">
        <v>21200</v>
      </c>
      <c r="G40" s="3" t="s">
        <v>21201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26489</v>
      </c>
      <c r="D41" s="3" t="s">
        <v>1038</v>
      </c>
      <c r="E41" s="7"/>
      <c r="F41" s="3" t="s">
        <v>21203</v>
      </c>
      <c r="G41" s="3" t="s">
        <v>21204</v>
      </c>
      <c r="H41" s="3" t="s">
        <v>1098</v>
      </c>
      <c r="I41" s="7" t="s">
        <v>21198</v>
      </c>
      <c r="J41" s="3"/>
      <c r="K41" s="3"/>
    </row>
    <row r="42" spans="2:11" ht="15">
      <c r="B42" s="3" t="s">
        <v>1223</v>
      </c>
      <c r="C42" s="3" t="s">
        <v>26490</v>
      </c>
      <c r="D42" s="3" t="s">
        <v>1573</v>
      </c>
      <c r="E42" s="7"/>
      <c r="F42" s="3" t="s">
        <v>21206</v>
      </c>
      <c r="G42" s="3" t="s">
        <v>21207</v>
      </c>
      <c r="H42" s="3" t="s">
        <v>1098</v>
      </c>
      <c r="I42" s="7"/>
      <c r="J42" s="3"/>
      <c r="K42" s="3"/>
    </row>
    <row r="43" spans="2:11" ht="15">
      <c r="B43" s="3" t="s">
        <v>1215</v>
      </c>
      <c r="C43" s="3" t="s">
        <v>26491</v>
      </c>
      <c r="D43" s="3" t="s">
        <v>1038</v>
      </c>
      <c r="E43" s="7"/>
      <c r="F43" s="3" t="s">
        <v>21209</v>
      </c>
      <c r="G43" s="3" t="s">
        <v>21210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26492</v>
      </c>
      <c r="D44" s="3" t="s">
        <v>1038</v>
      </c>
      <c r="E44" s="7"/>
      <c r="F44" s="3" t="s">
        <v>21212</v>
      </c>
      <c r="G44" s="3" t="s">
        <v>21213</v>
      </c>
      <c r="H44" s="3" t="s">
        <v>1098</v>
      </c>
      <c r="I44" s="7" t="s">
        <v>20983</v>
      </c>
      <c r="J44" s="3"/>
      <c r="K4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35"/>
  <dimension ref="A1:K4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26493</v>
      </c>
      <c r="D4" s="4" t="s">
        <v>1019</v>
      </c>
      <c r="E4" s="3" t="s">
        <v>961</v>
      </c>
    </row>
    <row r="5" spans="1:11" ht="16">
      <c r="B5" s="4" t="s">
        <v>1020</v>
      </c>
      <c r="C5" s="13" t="s">
        <v>557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962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26494</v>
      </c>
      <c r="D9" s="3" t="s">
        <v>1038</v>
      </c>
      <c r="E9" s="7"/>
      <c r="F9" s="3" t="s">
        <v>7985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26495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26496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26497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26498</v>
      </c>
      <c r="D13" s="3" t="s">
        <v>1038</v>
      </c>
      <c r="E13" s="7"/>
      <c r="F13" s="3" t="s">
        <v>26499</v>
      </c>
      <c r="G13" s="3" t="s">
        <v>26500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26501</v>
      </c>
      <c r="D14" s="3" t="s">
        <v>1038</v>
      </c>
      <c r="E14" s="7"/>
      <c r="F14" s="3" t="s">
        <v>22471</v>
      </c>
      <c r="G14" s="3" t="s">
        <v>26502</v>
      </c>
      <c r="H14" s="3" t="s">
        <v>1098</v>
      </c>
      <c r="I14" s="7" t="s">
        <v>7150</v>
      </c>
      <c r="J14" s="3"/>
      <c r="K14" s="3"/>
    </row>
    <row r="15" spans="1:11" ht="15">
      <c r="B15" s="3" t="s">
        <v>1877</v>
      </c>
      <c r="C15" s="3" t="s">
        <v>26503</v>
      </c>
      <c r="D15" s="3" t="s">
        <v>1038</v>
      </c>
      <c r="E15" s="7"/>
      <c r="F15" s="3" t="s">
        <v>22474</v>
      </c>
      <c r="G15" s="3" t="s">
        <v>26504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26505</v>
      </c>
      <c r="D16" s="3" t="s">
        <v>1038</v>
      </c>
      <c r="E16" s="7"/>
      <c r="F16" s="3" t="s">
        <v>13847</v>
      </c>
      <c r="G16" s="3" t="s">
        <v>26506</v>
      </c>
      <c r="H16" s="3" t="s">
        <v>1098</v>
      </c>
      <c r="I16" s="7" t="s">
        <v>7150</v>
      </c>
      <c r="J16" s="3"/>
      <c r="K16" s="3"/>
    </row>
    <row r="17" spans="2:11" ht="15">
      <c r="B17" s="3" t="s">
        <v>1882</v>
      </c>
      <c r="C17" s="3" t="s">
        <v>26507</v>
      </c>
      <c r="D17" s="3" t="s">
        <v>1142</v>
      </c>
      <c r="E17" s="7"/>
      <c r="F17" s="3" t="s">
        <v>26508</v>
      </c>
      <c r="G17" s="3" t="s">
        <v>26509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26510</v>
      </c>
      <c r="D18" s="3" t="s">
        <v>1142</v>
      </c>
      <c r="E18" s="7"/>
      <c r="F18" s="3" t="s">
        <v>26511</v>
      </c>
      <c r="G18" s="3" t="s">
        <v>26512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26513</v>
      </c>
      <c r="D19" s="3" t="s">
        <v>1142</v>
      </c>
      <c r="E19" s="7"/>
      <c r="F19" s="3" t="s">
        <v>18212</v>
      </c>
      <c r="G19" s="3" t="s">
        <v>26514</v>
      </c>
      <c r="H19" s="3" t="s">
        <v>1098</v>
      </c>
      <c r="I19" s="7"/>
      <c r="J19" s="3"/>
      <c r="K19" s="3"/>
    </row>
    <row r="20" spans="2:11" ht="15">
      <c r="B20" s="3" t="s">
        <v>1890</v>
      </c>
      <c r="C20" s="3" t="s">
        <v>26515</v>
      </c>
      <c r="D20" s="3" t="s">
        <v>1142</v>
      </c>
      <c r="E20" s="7"/>
      <c r="F20" s="3" t="s">
        <v>26516</v>
      </c>
      <c r="G20" s="3" t="s">
        <v>26517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26518</v>
      </c>
      <c r="D21" s="3" t="s">
        <v>1142</v>
      </c>
      <c r="E21" s="7"/>
      <c r="F21" s="3" t="s">
        <v>25339</v>
      </c>
      <c r="G21" s="3" t="s">
        <v>14769</v>
      </c>
      <c r="H21" s="3" t="s">
        <v>1098</v>
      </c>
      <c r="I21" s="7"/>
      <c r="J21" s="3"/>
      <c r="K21" s="3"/>
    </row>
    <row r="22" spans="2:11" ht="15">
      <c r="B22" s="3" t="s">
        <v>1895</v>
      </c>
      <c r="C22" s="3" t="s">
        <v>26519</v>
      </c>
      <c r="D22" s="3" t="s">
        <v>1038</v>
      </c>
      <c r="E22" s="7"/>
      <c r="F22" s="3" t="s">
        <v>26520</v>
      </c>
      <c r="G22" s="3" t="s">
        <v>26521</v>
      </c>
      <c r="H22" s="3" t="s">
        <v>1098</v>
      </c>
      <c r="I22" s="7" t="s">
        <v>21003</v>
      </c>
      <c r="J22" s="3"/>
      <c r="K22" s="3"/>
    </row>
    <row r="23" spans="2:11" ht="15">
      <c r="B23" s="3" t="s">
        <v>1588</v>
      </c>
      <c r="C23" s="3" t="s">
        <v>26522</v>
      </c>
      <c r="D23" s="3" t="s">
        <v>1038</v>
      </c>
      <c r="E23" s="7"/>
      <c r="F23" s="3" t="s">
        <v>26523</v>
      </c>
      <c r="G23" s="3" t="s">
        <v>26524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26525</v>
      </c>
      <c r="D24" s="3" t="s">
        <v>1142</v>
      </c>
      <c r="E24" s="7"/>
      <c r="F24" s="3" t="s">
        <v>26526</v>
      </c>
      <c r="G24" s="3" t="s">
        <v>26527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26528</v>
      </c>
      <c r="D25" s="3" t="s">
        <v>1038</v>
      </c>
      <c r="E25" s="7"/>
      <c r="F25" s="3" t="s">
        <v>22549</v>
      </c>
      <c r="G25" s="3" t="s">
        <v>22550</v>
      </c>
      <c r="H25" s="3" t="s">
        <v>1098</v>
      </c>
      <c r="I25" s="7" t="s">
        <v>21044</v>
      </c>
      <c r="J25" s="3"/>
      <c r="K25" s="3"/>
    </row>
    <row r="26" spans="2:11" ht="15">
      <c r="B26" s="3" t="s">
        <v>1146</v>
      </c>
      <c r="C26" s="3" t="s">
        <v>26529</v>
      </c>
      <c r="D26" s="3" t="s">
        <v>1038</v>
      </c>
      <c r="E26" s="7"/>
      <c r="F26" s="3" t="s">
        <v>21718</v>
      </c>
      <c r="G26" s="3" t="s">
        <v>1032</v>
      </c>
      <c r="H26" s="3" t="s">
        <v>1098</v>
      </c>
      <c r="I26" s="7" t="s">
        <v>21139</v>
      </c>
      <c r="J26" s="3"/>
      <c r="K26" s="3"/>
    </row>
    <row r="27" spans="2:11" ht="15">
      <c r="B27" s="3" t="s">
        <v>1906</v>
      </c>
      <c r="C27" s="3" t="s">
        <v>26530</v>
      </c>
      <c r="D27" s="3" t="s">
        <v>1038</v>
      </c>
      <c r="E27" s="7"/>
      <c r="F27" s="3" t="s">
        <v>2658</v>
      </c>
      <c r="G27" s="3" t="s">
        <v>23710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26531</v>
      </c>
      <c r="D28" s="3" t="s">
        <v>1038</v>
      </c>
      <c r="E28" s="7"/>
      <c r="F28" s="3" t="s">
        <v>26532</v>
      </c>
      <c r="G28" s="3" t="s">
        <v>26533</v>
      </c>
      <c r="H28" s="3" t="s">
        <v>1098</v>
      </c>
      <c r="I28" s="7" t="s">
        <v>20974</v>
      </c>
      <c r="J28" s="3"/>
      <c r="K28" s="3"/>
    </row>
    <row r="29" spans="2:11" ht="15">
      <c r="B29" s="3" t="s">
        <v>1301</v>
      </c>
      <c r="C29" s="3" t="s">
        <v>26534</v>
      </c>
      <c r="D29" s="3" t="s">
        <v>1038</v>
      </c>
      <c r="E29" s="7"/>
      <c r="F29" s="3" t="s">
        <v>26535</v>
      </c>
      <c r="G29" s="3" t="s">
        <v>26536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26537</v>
      </c>
      <c r="D30" s="3" t="s">
        <v>1038</v>
      </c>
      <c r="E30" s="7"/>
      <c r="F30" s="3" t="s">
        <v>21186</v>
      </c>
      <c r="G30" s="3" t="s">
        <v>7634</v>
      </c>
      <c r="H30" s="3" t="s">
        <v>1098</v>
      </c>
      <c r="I30" s="7" t="s">
        <v>20968</v>
      </c>
      <c r="J30" s="3"/>
      <c r="K30" s="3"/>
    </row>
    <row r="31" spans="2:11" ht="15">
      <c r="B31" s="3" t="s">
        <v>1140</v>
      </c>
      <c r="C31" s="3" t="s">
        <v>26538</v>
      </c>
      <c r="D31" s="3" t="s">
        <v>1038</v>
      </c>
      <c r="E31" s="7"/>
      <c r="F31" s="3" t="s">
        <v>21188</v>
      </c>
      <c r="G31" s="3" t="s">
        <v>7645</v>
      </c>
      <c r="H31" s="3" t="s">
        <v>1098</v>
      </c>
      <c r="I31" s="7" t="s">
        <v>20983</v>
      </c>
      <c r="J31" s="3"/>
      <c r="K31" s="3"/>
    </row>
    <row r="32" spans="2:11" ht="15">
      <c r="B32" s="3" t="s">
        <v>1169</v>
      </c>
      <c r="C32" s="3" t="s">
        <v>26539</v>
      </c>
      <c r="D32" s="3" t="s">
        <v>1573</v>
      </c>
      <c r="E32" s="7"/>
      <c r="F32" s="3" t="s">
        <v>1615</v>
      </c>
      <c r="G32" s="3" t="s">
        <v>1768</v>
      </c>
      <c r="H32" s="3" t="s">
        <v>1098</v>
      </c>
      <c r="I32" s="7"/>
      <c r="J32" s="3"/>
      <c r="K32" s="3"/>
    </row>
    <row r="33" spans="2:11" ht="15">
      <c r="B33" s="3" t="s">
        <v>1319</v>
      </c>
      <c r="C33" s="3" t="s">
        <v>26540</v>
      </c>
      <c r="D33" s="3" t="s">
        <v>1038</v>
      </c>
      <c r="E33" s="7"/>
      <c r="F33" s="3" t="s">
        <v>21191</v>
      </c>
      <c r="G33" s="3" t="s">
        <v>21192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26541</v>
      </c>
      <c r="D34" s="3" t="s">
        <v>1038</v>
      </c>
      <c r="E34" s="7"/>
      <c r="F34" s="3" t="s">
        <v>21194</v>
      </c>
      <c r="G34" s="3" t="s">
        <v>21195</v>
      </c>
      <c r="H34" s="3" t="s">
        <v>1098</v>
      </c>
      <c r="I34" s="7" t="s">
        <v>20983</v>
      </c>
      <c r="J34" s="3"/>
      <c r="K34" s="3"/>
    </row>
    <row r="35" spans="2:11" ht="15">
      <c r="B35" s="3" t="s">
        <v>1567</v>
      </c>
      <c r="C35" s="3" t="s">
        <v>26542</v>
      </c>
      <c r="D35" s="3" t="s">
        <v>1038</v>
      </c>
      <c r="E35" s="7"/>
      <c r="F35" s="3" t="s">
        <v>1646</v>
      </c>
      <c r="G35" s="3" t="s">
        <v>21197</v>
      </c>
      <c r="H35" s="3" t="s">
        <v>1098</v>
      </c>
      <c r="I35" s="7" t="s">
        <v>21198</v>
      </c>
      <c r="J35" s="3"/>
      <c r="K35" s="3"/>
    </row>
    <row r="36" spans="2:11" ht="15">
      <c r="B36" s="3" t="s">
        <v>1681</v>
      </c>
      <c r="C36" s="3" t="s">
        <v>26543</v>
      </c>
      <c r="D36" s="3" t="s">
        <v>1038</v>
      </c>
      <c r="E36" s="7"/>
      <c r="F36" s="3" t="s">
        <v>21200</v>
      </c>
      <c r="G36" s="3" t="s">
        <v>21201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26544</v>
      </c>
      <c r="D37" s="3" t="s">
        <v>1038</v>
      </c>
      <c r="E37" s="7"/>
      <c r="F37" s="3" t="s">
        <v>21203</v>
      </c>
      <c r="G37" s="3" t="s">
        <v>21204</v>
      </c>
      <c r="H37" s="3" t="s">
        <v>1098</v>
      </c>
      <c r="I37" s="7" t="s">
        <v>21198</v>
      </c>
      <c r="J37" s="3"/>
      <c r="K37" s="3"/>
    </row>
    <row r="38" spans="2:11" ht="15">
      <c r="B38" s="3" t="s">
        <v>1380</v>
      </c>
      <c r="C38" s="3" t="s">
        <v>26545</v>
      </c>
      <c r="D38" s="3" t="s">
        <v>1573</v>
      </c>
      <c r="E38" s="7"/>
      <c r="F38" s="3" t="s">
        <v>21206</v>
      </c>
      <c r="G38" s="3" t="s">
        <v>21207</v>
      </c>
      <c r="H38" s="3" t="s">
        <v>1098</v>
      </c>
      <c r="I38" s="7"/>
      <c r="J38" s="3"/>
      <c r="K38" s="3"/>
    </row>
    <row r="39" spans="2:11" ht="15">
      <c r="B39" s="3" t="s">
        <v>1388</v>
      </c>
      <c r="C39" s="3" t="s">
        <v>26546</v>
      </c>
      <c r="D39" s="3" t="s">
        <v>1038</v>
      </c>
      <c r="E39" s="7"/>
      <c r="F39" s="3" t="s">
        <v>21209</v>
      </c>
      <c r="G39" s="3" t="s">
        <v>21210</v>
      </c>
      <c r="H39" s="3" t="s">
        <v>1098</v>
      </c>
      <c r="I39" s="7" t="s">
        <v>20968</v>
      </c>
      <c r="J39" s="3"/>
      <c r="K39" s="3"/>
    </row>
    <row r="40" spans="2:11" ht="15">
      <c r="B40" s="3" t="s">
        <v>1384</v>
      </c>
      <c r="C40" s="3" t="s">
        <v>26547</v>
      </c>
      <c r="D40" s="3" t="s">
        <v>1038</v>
      </c>
      <c r="E40" s="7"/>
      <c r="F40" s="3" t="s">
        <v>21212</v>
      </c>
      <c r="G40" s="3" t="s">
        <v>21213</v>
      </c>
      <c r="H40" s="3" t="s">
        <v>1098</v>
      </c>
      <c r="I40" s="7" t="s">
        <v>20983</v>
      </c>
      <c r="J40" s="3"/>
      <c r="K4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36"/>
  <dimension ref="A1:K2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26548</v>
      </c>
      <c r="D4" s="4" t="s">
        <v>1019</v>
      </c>
      <c r="E4" s="3" t="s">
        <v>964</v>
      </c>
    </row>
    <row r="5" spans="1:11" ht="16">
      <c r="B5" s="4" t="s">
        <v>1020</v>
      </c>
      <c r="C5" s="13" t="s">
        <v>967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965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26549</v>
      </c>
      <c r="D9" s="3" t="s">
        <v>1038</v>
      </c>
      <c r="E9" s="7"/>
      <c r="F9" s="3" t="s">
        <v>26550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26551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26552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26553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26554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26555</v>
      </c>
      <c r="D14" s="3" t="s">
        <v>1038</v>
      </c>
      <c r="E14" s="7"/>
      <c r="F14" s="3" t="s">
        <v>21463</v>
      </c>
      <c r="G14" s="3" t="s">
        <v>24507</v>
      </c>
      <c r="H14" s="3" t="s">
        <v>1098</v>
      </c>
      <c r="I14" s="7" t="s">
        <v>2079</v>
      </c>
      <c r="J14" s="3"/>
      <c r="K14" s="3"/>
    </row>
    <row r="15" spans="1:11" ht="15">
      <c r="B15" s="3" t="s">
        <v>1877</v>
      </c>
      <c r="C15" s="3" t="s">
        <v>26556</v>
      </c>
      <c r="D15" s="3" t="s">
        <v>1038</v>
      </c>
      <c r="E15" s="7"/>
      <c r="F15" s="3" t="s">
        <v>21186</v>
      </c>
      <c r="G15" s="3" t="s">
        <v>7634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26557</v>
      </c>
      <c r="D16" s="3" t="s">
        <v>1038</v>
      </c>
      <c r="E16" s="7"/>
      <c r="F16" s="3" t="s">
        <v>21188</v>
      </c>
      <c r="G16" s="3" t="s">
        <v>7645</v>
      </c>
      <c r="H16" s="3" t="s">
        <v>1098</v>
      </c>
      <c r="I16" s="7" t="s">
        <v>20983</v>
      </c>
      <c r="J16" s="3"/>
      <c r="K16" s="3"/>
    </row>
    <row r="17" spans="2:11" ht="15">
      <c r="B17" s="3" t="s">
        <v>1882</v>
      </c>
      <c r="C17" s="3" t="s">
        <v>26558</v>
      </c>
      <c r="D17" s="3" t="s">
        <v>1573</v>
      </c>
      <c r="E17" s="7"/>
      <c r="F17" s="3" t="s">
        <v>1615</v>
      </c>
      <c r="G17" s="3" t="s">
        <v>1768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26559</v>
      </c>
      <c r="D18" s="3" t="s">
        <v>1038</v>
      </c>
      <c r="E18" s="7"/>
      <c r="F18" s="3" t="s">
        <v>21191</v>
      </c>
      <c r="G18" s="3" t="s">
        <v>21192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26560</v>
      </c>
      <c r="D19" s="3" t="s">
        <v>1038</v>
      </c>
      <c r="E19" s="7"/>
      <c r="F19" s="3" t="s">
        <v>21194</v>
      </c>
      <c r="G19" s="3" t="s">
        <v>21195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26561</v>
      </c>
      <c r="D20" s="3" t="s">
        <v>1038</v>
      </c>
      <c r="E20" s="7"/>
      <c r="F20" s="3" t="s">
        <v>1646</v>
      </c>
      <c r="G20" s="3" t="s">
        <v>21197</v>
      </c>
      <c r="H20" s="3" t="s">
        <v>1098</v>
      </c>
      <c r="I20" s="7" t="s">
        <v>21198</v>
      </c>
      <c r="J20" s="3"/>
      <c r="K20" s="3"/>
    </row>
    <row r="21" spans="2:11" ht="15">
      <c r="B21" s="3" t="s">
        <v>1619</v>
      </c>
      <c r="C21" s="3" t="s">
        <v>26562</v>
      </c>
      <c r="D21" s="3" t="s">
        <v>1038</v>
      </c>
      <c r="E21" s="7"/>
      <c r="F21" s="3" t="s">
        <v>21200</v>
      </c>
      <c r="G21" s="3" t="s">
        <v>21201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26563</v>
      </c>
      <c r="D22" s="3" t="s">
        <v>1038</v>
      </c>
      <c r="E22" s="7"/>
      <c r="F22" s="3" t="s">
        <v>21203</v>
      </c>
      <c r="G22" s="3" t="s">
        <v>21204</v>
      </c>
      <c r="H22" s="3" t="s">
        <v>1098</v>
      </c>
      <c r="I22" s="7" t="s">
        <v>21198</v>
      </c>
      <c r="J22" s="3"/>
      <c r="K22" s="3"/>
    </row>
    <row r="23" spans="2:11" ht="15">
      <c r="B23" s="3" t="s">
        <v>1588</v>
      </c>
      <c r="C23" s="3" t="s">
        <v>26564</v>
      </c>
      <c r="D23" s="3" t="s">
        <v>1573</v>
      </c>
      <c r="E23" s="7"/>
      <c r="F23" s="3" t="s">
        <v>21206</v>
      </c>
      <c r="G23" s="3" t="s">
        <v>21207</v>
      </c>
      <c r="H23" s="3" t="s">
        <v>1098</v>
      </c>
      <c r="I23" s="7"/>
      <c r="J23" s="3"/>
      <c r="K23" s="3"/>
    </row>
    <row r="24" spans="2:11" ht="15">
      <c r="B24" s="3" t="s">
        <v>1899</v>
      </c>
      <c r="C24" s="3" t="s">
        <v>26565</v>
      </c>
      <c r="D24" s="3" t="s">
        <v>1038</v>
      </c>
      <c r="E24" s="7"/>
      <c r="F24" s="3" t="s">
        <v>21209</v>
      </c>
      <c r="G24" s="3" t="s">
        <v>21210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26566</v>
      </c>
      <c r="D25" s="3" t="s">
        <v>1038</v>
      </c>
      <c r="E25" s="7"/>
      <c r="F25" s="3" t="s">
        <v>21212</v>
      </c>
      <c r="G25" s="3" t="s">
        <v>21213</v>
      </c>
      <c r="H25" s="3" t="s">
        <v>1098</v>
      </c>
      <c r="I25" s="7" t="s">
        <v>20983</v>
      </c>
      <c r="J25" s="3"/>
      <c r="K2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37"/>
  <dimension ref="A1:K2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26567</v>
      </c>
      <c r="D4" s="4" t="s">
        <v>1019</v>
      </c>
      <c r="E4" s="3" t="s">
        <v>968</v>
      </c>
    </row>
    <row r="5" spans="1:11" ht="16">
      <c r="B5" s="4" t="s">
        <v>1020</v>
      </c>
      <c r="C5" s="13" t="s">
        <v>971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969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26568</v>
      </c>
      <c r="D9" s="3" t="s">
        <v>1038</v>
      </c>
      <c r="E9" s="7"/>
      <c r="F9" s="3" t="s">
        <v>26569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26570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26571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26572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26573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26574</v>
      </c>
      <c r="D14" s="3" t="s">
        <v>1038</v>
      </c>
      <c r="E14" s="7"/>
      <c r="F14" s="3" t="s">
        <v>22549</v>
      </c>
      <c r="G14" s="3" t="s">
        <v>22550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26575</v>
      </c>
      <c r="D15" s="3" t="s">
        <v>1038</v>
      </c>
      <c r="E15" s="7"/>
      <c r="F15" s="3" t="s">
        <v>25912</v>
      </c>
      <c r="G15" s="3" t="s">
        <v>25913</v>
      </c>
      <c r="H15" s="3" t="s">
        <v>1098</v>
      </c>
      <c r="I15" s="7" t="s">
        <v>2079</v>
      </c>
      <c r="J15" s="3"/>
      <c r="K15" s="3"/>
    </row>
    <row r="16" spans="1:11" ht="15">
      <c r="B16" s="3" t="s">
        <v>1161</v>
      </c>
      <c r="C16" s="3" t="s">
        <v>26576</v>
      </c>
      <c r="D16" s="3" t="s">
        <v>1038</v>
      </c>
      <c r="E16" s="7"/>
      <c r="F16" s="3" t="s">
        <v>21186</v>
      </c>
      <c r="G16" s="3" t="s">
        <v>7634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26577</v>
      </c>
      <c r="D17" s="3" t="s">
        <v>1038</v>
      </c>
      <c r="E17" s="7"/>
      <c r="F17" s="3" t="s">
        <v>21188</v>
      </c>
      <c r="G17" s="3" t="s">
        <v>7645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26578</v>
      </c>
      <c r="D18" s="3" t="s">
        <v>1573</v>
      </c>
      <c r="E18" s="7"/>
      <c r="F18" s="3" t="s">
        <v>1615</v>
      </c>
      <c r="G18" s="3" t="s">
        <v>1768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26579</v>
      </c>
      <c r="D19" s="3" t="s">
        <v>1038</v>
      </c>
      <c r="E19" s="7"/>
      <c r="F19" s="3" t="s">
        <v>21191</v>
      </c>
      <c r="G19" s="3" t="s">
        <v>21192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26580</v>
      </c>
      <c r="D20" s="3" t="s">
        <v>1038</v>
      </c>
      <c r="E20" s="7"/>
      <c r="F20" s="3" t="s">
        <v>21194</v>
      </c>
      <c r="G20" s="3" t="s">
        <v>21195</v>
      </c>
      <c r="H20" s="3" t="s">
        <v>1098</v>
      </c>
      <c r="I20" s="7" t="s">
        <v>20983</v>
      </c>
      <c r="J20" s="3"/>
      <c r="K20" s="3"/>
    </row>
    <row r="21" spans="2:11" ht="15">
      <c r="B21" s="3" t="s">
        <v>1619</v>
      </c>
      <c r="C21" s="3" t="s">
        <v>26581</v>
      </c>
      <c r="D21" s="3" t="s">
        <v>1038</v>
      </c>
      <c r="E21" s="7"/>
      <c r="F21" s="3" t="s">
        <v>1646</v>
      </c>
      <c r="G21" s="3" t="s">
        <v>21197</v>
      </c>
      <c r="H21" s="3" t="s">
        <v>1098</v>
      </c>
      <c r="I21" s="7" t="s">
        <v>21198</v>
      </c>
      <c r="J21" s="3"/>
      <c r="K21" s="3"/>
    </row>
    <row r="22" spans="2:11" ht="15">
      <c r="B22" s="3" t="s">
        <v>1895</v>
      </c>
      <c r="C22" s="3" t="s">
        <v>26582</v>
      </c>
      <c r="D22" s="3" t="s">
        <v>1038</v>
      </c>
      <c r="E22" s="7"/>
      <c r="F22" s="3" t="s">
        <v>21200</v>
      </c>
      <c r="G22" s="3" t="s">
        <v>21201</v>
      </c>
      <c r="H22" s="3" t="s">
        <v>1098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26583</v>
      </c>
      <c r="D23" s="3" t="s">
        <v>1038</v>
      </c>
      <c r="E23" s="7"/>
      <c r="F23" s="3" t="s">
        <v>21203</v>
      </c>
      <c r="G23" s="3" t="s">
        <v>21204</v>
      </c>
      <c r="H23" s="3" t="s">
        <v>1098</v>
      </c>
      <c r="I23" s="7" t="s">
        <v>21198</v>
      </c>
      <c r="J23" s="3"/>
      <c r="K23" s="3"/>
    </row>
    <row r="24" spans="2:11" ht="15">
      <c r="B24" s="3" t="s">
        <v>1899</v>
      </c>
      <c r="C24" s="3" t="s">
        <v>26584</v>
      </c>
      <c r="D24" s="3" t="s">
        <v>1573</v>
      </c>
      <c r="E24" s="7"/>
      <c r="F24" s="3" t="s">
        <v>21206</v>
      </c>
      <c r="G24" s="3" t="s">
        <v>21207</v>
      </c>
      <c r="H24" s="3" t="s">
        <v>1098</v>
      </c>
      <c r="I24" s="7"/>
      <c r="J24" s="3"/>
      <c r="K24" s="3"/>
    </row>
    <row r="25" spans="2:11" ht="15">
      <c r="B25" s="3" t="s">
        <v>1902</v>
      </c>
      <c r="C25" s="3" t="s">
        <v>26585</v>
      </c>
      <c r="D25" s="3" t="s">
        <v>1038</v>
      </c>
      <c r="E25" s="7"/>
      <c r="F25" s="3" t="s">
        <v>21209</v>
      </c>
      <c r="G25" s="3" t="s">
        <v>21210</v>
      </c>
      <c r="H25" s="3" t="s">
        <v>1098</v>
      </c>
      <c r="I25" s="7" t="s">
        <v>20968</v>
      </c>
      <c r="J25" s="3"/>
      <c r="K25" s="3"/>
    </row>
    <row r="26" spans="2:11" ht="15">
      <c r="B26" s="3" t="s">
        <v>1146</v>
      </c>
      <c r="C26" s="3" t="s">
        <v>26586</v>
      </c>
      <c r="D26" s="3" t="s">
        <v>1038</v>
      </c>
      <c r="E26" s="7"/>
      <c r="F26" s="3" t="s">
        <v>21212</v>
      </c>
      <c r="G26" s="3" t="s">
        <v>21213</v>
      </c>
      <c r="H26" s="3" t="s">
        <v>1098</v>
      </c>
      <c r="I26" s="7" t="s">
        <v>20983</v>
      </c>
      <c r="J26" s="3"/>
      <c r="K2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238"/>
  <dimension ref="A1:K3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26587</v>
      </c>
      <c r="D4" s="4" t="s">
        <v>1019</v>
      </c>
      <c r="E4" s="3" t="s">
        <v>972</v>
      </c>
    </row>
    <row r="5" spans="1:11" ht="16">
      <c r="B5" s="4" t="s">
        <v>1020</v>
      </c>
      <c r="C5" s="13" t="s">
        <v>975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973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26588</v>
      </c>
      <c r="D9" s="3" t="s">
        <v>1038</v>
      </c>
      <c r="E9" s="7"/>
      <c r="F9" s="3" t="s">
        <v>26589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26590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26591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26592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26593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26594</v>
      </c>
      <c r="D14" s="3" t="s">
        <v>1038</v>
      </c>
      <c r="E14" s="7"/>
      <c r="F14" s="3" t="s">
        <v>20985</v>
      </c>
      <c r="G14" s="3" t="s">
        <v>3671</v>
      </c>
      <c r="H14" s="3" t="s">
        <v>1098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26595</v>
      </c>
      <c r="D15" s="3" t="s">
        <v>1038</v>
      </c>
      <c r="E15" s="7"/>
      <c r="F15" s="3" t="s">
        <v>20976</v>
      </c>
      <c r="G15" s="3" t="s">
        <v>17909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26596</v>
      </c>
      <c r="D16" s="3" t="s">
        <v>1038</v>
      </c>
      <c r="E16" s="7"/>
      <c r="F16" s="3" t="s">
        <v>1632</v>
      </c>
      <c r="G16" s="3" t="s">
        <v>1633</v>
      </c>
      <c r="H16" s="3" t="s">
        <v>1098</v>
      </c>
      <c r="I16" s="7" t="s">
        <v>21003</v>
      </c>
      <c r="J16" s="3"/>
      <c r="K16" s="3"/>
    </row>
    <row r="17" spans="2:11" ht="15">
      <c r="B17" s="3" t="s">
        <v>1882</v>
      </c>
      <c r="C17" s="3" t="s">
        <v>26597</v>
      </c>
      <c r="D17" s="3" t="s">
        <v>1038</v>
      </c>
      <c r="E17" s="7"/>
      <c r="F17" s="3" t="s">
        <v>1637</v>
      </c>
      <c r="G17" s="3" t="s">
        <v>20980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26598</v>
      </c>
      <c r="D18" s="3" t="s">
        <v>1142</v>
      </c>
      <c r="E18" s="7"/>
      <c r="F18" s="3" t="s">
        <v>21026</v>
      </c>
      <c r="G18" s="3" t="s">
        <v>1168</v>
      </c>
      <c r="H18" s="3" t="s">
        <v>1098</v>
      </c>
      <c r="I18" s="7"/>
      <c r="J18" s="3"/>
      <c r="K18" s="3"/>
    </row>
    <row r="19" spans="2:11" ht="15">
      <c r="B19" s="3" t="s">
        <v>1886</v>
      </c>
      <c r="C19" s="3" t="s">
        <v>26599</v>
      </c>
      <c r="D19" s="3" t="s">
        <v>1038</v>
      </c>
      <c r="E19" s="7"/>
      <c r="F19" s="3" t="s">
        <v>20991</v>
      </c>
      <c r="G19" s="3" t="s">
        <v>1498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26600</v>
      </c>
      <c r="D20" s="3" t="s">
        <v>1038</v>
      </c>
      <c r="E20" s="7"/>
      <c r="F20" s="3" t="s">
        <v>26601</v>
      </c>
      <c r="G20" s="3" t="s">
        <v>26602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26603</v>
      </c>
      <c r="D21" s="3" t="s">
        <v>1038</v>
      </c>
      <c r="E21" s="7"/>
      <c r="F21" s="3" t="s">
        <v>21020</v>
      </c>
      <c r="G21" s="3" t="s">
        <v>9581</v>
      </c>
      <c r="H21" s="3" t="s">
        <v>1098</v>
      </c>
      <c r="I21" s="7" t="s">
        <v>20974</v>
      </c>
      <c r="J21" s="3"/>
      <c r="K21" s="3"/>
    </row>
    <row r="22" spans="2:11" ht="15">
      <c r="B22" s="3" t="s">
        <v>1895</v>
      </c>
      <c r="C22" s="3" t="s">
        <v>26604</v>
      </c>
      <c r="D22" s="3" t="s">
        <v>1038</v>
      </c>
      <c r="E22" s="7"/>
      <c r="F22" s="3" t="s">
        <v>21158</v>
      </c>
      <c r="G22" s="3" t="s">
        <v>24919</v>
      </c>
      <c r="H22" s="3" t="s">
        <v>1098</v>
      </c>
      <c r="I22" s="7" t="s">
        <v>1718</v>
      </c>
      <c r="J22" s="3"/>
      <c r="K22" s="3"/>
    </row>
    <row r="23" spans="2:11" ht="15">
      <c r="B23" s="3" t="s">
        <v>1588</v>
      </c>
      <c r="C23" s="3" t="s">
        <v>26605</v>
      </c>
      <c r="D23" s="3" t="s">
        <v>1038</v>
      </c>
      <c r="E23" s="7"/>
      <c r="F23" s="3" t="s">
        <v>21167</v>
      </c>
      <c r="G23" s="3" t="s">
        <v>24921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26606</v>
      </c>
      <c r="D24" s="3" t="s">
        <v>1038</v>
      </c>
      <c r="E24" s="7"/>
      <c r="F24" s="3" t="s">
        <v>1863</v>
      </c>
      <c r="G24" s="3" t="s">
        <v>2970</v>
      </c>
      <c r="H24" s="3" t="s">
        <v>1098</v>
      </c>
      <c r="I24" s="7" t="s">
        <v>20974</v>
      </c>
      <c r="J24" s="3"/>
      <c r="K24" s="3"/>
    </row>
    <row r="25" spans="2:11" ht="15">
      <c r="B25" s="3" t="s">
        <v>1902</v>
      </c>
      <c r="C25" s="3" t="s">
        <v>26607</v>
      </c>
      <c r="D25" s="3" t="s">
        <v>1038</v>
      </c>
      <c r="E25" s="7"/>
      <c r="F25" s="3" t="s">
        <v>1869</v>
      </c>
      <c r="G25" s="3" t="s">
        <v>2973</v>
      </c>
      <c r="H25" s="3" t="s">
        <v>1098</v>
      </c>
      <c r="I25" s="7" t="s">
        <v>20974</v>
      </c>
      <c r="J25" s="3"/>
      <c r="K25" s="3"/>
    </row>
    <row r="26" spans="2:11" ht="15">
      <c r="B26" s="3" t="s">
        <v>1146</v>
      </c>
      <c r="C26" s="3" t="s">
        <v>26608</v>
      </c>
      <c r="D26" s="3" t="s">
        <v>1038</v>
      </c>
      <c r="E26" s="7"/>
      <c r="F26" s="3" t="s">
        <v>21781</v>
      </c>
      <c r="G26" s="3" t="s">
        <v>24006</v>
      </c>
      <c r="H26" s="3" t="s">
        <v>1098</v>
      </c>
      <c r="I26" s="7" t="s">
        <v>21044</v>
      </c>
      <c r="J26" s="3"/>
      <c r="K26" s="3"/>
    </row>
    <row r="27" spans="2:11" ht="15">
      <c r="B27" s="3" t="s">
        <v>1906</v>
      </c>
      <c r="C27" s="3" t="s">
        <v>26609</v>
      </c>
      <c r="D27" s="3" t="s">
        <v>1038</v>
      </c>
      <c r="E27" s="7"/>
      <c r="F27" s="3" t="s">
        <v>21784</v>
      </c>
      <c r="G27" s="3" t="s">
        <v>9545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26610</v>
      </c>
      <c r="D28" s="3" t="s">
        <v>1038</v>
      </c>
      <c r="E28" s="7"/>
      <c r="F28" s="3" t="s">
        <v>21186</v>
      </c>
      <c r="G28" s="3" t="s">
        <v>7634</v>
      </c>
      <c r="H28" s="3" t="s">
        <v>1098</v>
      </c>
      <c r="I28" s="7" t="s">
        <v>20968</v>
      </c>
      <c r="J28" s="3"/>
      <c r="K28" s="3"/>
    </row>
    <row r="29" spans="2:11" ht="15">
      <c r="B29" s="3" t="s">
        <v>1301</v>
      </c>
      <c r="C29" s="3" t="s">
        <v>26611</v>
      </c>
      <c r="D29" s="3" t="s">
        <v>1038</v>
      </c>
      <c r="E29" s="7"/>
      <c r="F29" s="3" t="s">
        <v>21188</v>
      </c>
      <c r="G29" s="3" t="s">
        <v>7645</v>
      </c>
      <c r="H29" s="3" t="s">
        <v>1098</v>
      </c>
      <c r="I29" s="7" t="s">
        <v>20983</v>
      </c>
      <c r="J29" s="3"/>
      <c r="K29" s="3"/>
    </row>
    <row r="30" spans="2:11" ht="15">
      <c r="B30" s="3" t="s">
        <v>1912</v>
      </c>
      <c r="C30" s="3" t="s">
        <v>26612</v>
      </c>
      <c r="D30" s="3" t="s">
        <v>1573</v>
      </c>
      <c r="E30" s="7"/>
      <c r="F30" s="3" t="s">
        <v>1615</v>
      </c>
      <c r="G30" s="3" t="s">
        <v>1768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26613</v>
      </c>
      <c r="D31" s="3" t="s">
        <v>1038</v>
      </c>
      <c r="E31" s="7"/>
      <c r="F31" s="3" t="s">
        <v>21191</v>
      </c>
      <c r="G31" s="3" t="s">
        <v>21192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26614</v>
      </c>
      <c r="D32" s="3" t="s">
        <v>1038</v>
      </c>
      <c r="E32" s="7"/>
      <c r="F32" s="3" t="s">
        <v>21194</v>
      </c>
      <c r="G32" s="3" t="s">
        <v>21195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26615</v>
      </c>
      <c r="D33" s="3" t="s">
        <v>1038</v>
      </c>
      <c r="E33" s="7"/>
      <c r="F33" s="3" t="s">
        <v>1646</v>
      </c>
      <c r="G33" s="3" t="s">
        <v>21197</v>
      </c>
      <c r="H33" s="3" t="s">
        <v>1098</v>
      </c>
      <c r="I33" s="7" t="s">
        <v>21198</v>
      </c>
      <c r="J33" s="3"/>
      <c r="K33" s="3"/>
    </row>
    <row r="34" spans="2:11" ht="15">
      <c r="B34" s="3" t="s">
        <v>1472</v>
      </c>
      <c r="C34" s="3" t="s">
        <v>26616</v>
      </c>
      <c r="D34" s="3" t="s">
        <v>1038</v>
      </c>
      <c r="E34" s="7"/>
      <c r="F34" s="3" t="s">
        <v>21200</v>
      </c>
      <c r="G34" s="3" t="s">
        <v>21201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26617</v>
      </c>
      <c r="D35" s="3" t="s">
        <v>1038</v>
      </c>
      <c r="E35" s="7"/>
      <c r="F35" s="3" t="s">
        <v>21203</v>
      </c>
      <c r="G35" s="3" t="s">
        <v>21204</v>
      </c>
      <c r="H35" s="3" t="s">
        <v>1098</v>
      </c>
      <c r="I35" s="7" t="s">
        <v>21198</v>
      </c>
      <c r="J35" s="3"/>
      <c r="K35" s="3"/>
    </row>
    <row r="36" spans="2:11" ht="15">
      <c r="B36" s="3" t="s">
        <v>1681</v>
      </c>
      <c r="C36" s="3" t="s">
        <v>26618</v>
      </c>
      <c r="D36" s="3" t="s">
        <v>1573</v>
      </c>
      <c r="E36" s="7"/>
      <c r="F36" s="3" t="s">
        <v>21206</v>
      </c>
      <c r="G36" s="3" t="s">
        <v>21207</v>
      </c>
      <c r="H36" s="3" t="s">
        <v>1098</v>
      </c>
      <c r="I36" s="7"/>
      <c r="J36" s="3"/>
      <c r="K36" s="3"/>
    </row>
    <row r="37" spans="2:11" ht="15">
      <c r="B37" s="3" t="s">
        <v>1392</v>
      </c>
      <c r="C37" s="3" t="s">
        <v>26619</v>
      </c>
      <c r="D37" s="3" t="s">
        <v>1038</v>
      </c>
      <c r="E37" s="7"/>
      <c r="F37" s="3" t="s">
        <v>21209</v>
      </c>
      <c r="G37" s="3" t="s">
        <v>21210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26620</v>
      </c>
      <c r="D38" s="3" t="s">
        <v>1038</v>
      </c>
      <c r="E38" s="7"/>
      <c r="F38" s="3" t="s">
        <v>21212</v>
      </c>
      <c r="G38" s="3" t="s">
        <v>21213</v>
      </c>
      <c r="H38" s="3" t="s">
        <v>1098</v>
      </c>
      <c r="I38" s="7" t="s">
        <v>20983</v>
      </c>
      <c r="J38" s="3"/>
      <c r="K38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39"/>
  <dimension ref="A1:K84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26621</v>
      </c>
      <c r="D4" s="4" t="s">
        <v>1019</v>
      </c>
      <c r="E4" s="3" t="s">
        <v>976</v>
      </c>
    </row>
    <row r="5" spans="1:11" ht="16">
      <c r="B5" s="4" t="s">
        <v>1020</v>
      </c>
      <c r="C5" s="13" t="s">
        <v>979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977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26622</v>
      </c>
      <c r="D9" s="3" t="s">
        <v>1038</v>
      </c>
      <c r="E9" s="7"/>
      <c r="F9" s="3" t="s">
        <v>26623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26624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26625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26626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26627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26628</v>
      </c>
      <c r="D14" s="3" t="s">
        <v>1038</v>
      </c>
      <c r="E14" s="7"/>
      <c r="F14" s="3" t="s">
        <v>25976</v>
      </c>
      <c r="G14" s="3" t="s">
        <v>25977</v>
      </c>
      <c r="H14" s="3" t="s">
        <v>1098</v>
      </c>
      <c r="I14" s="7" t="s">
        <v>21003</v>
      </c>
      <c r="J14" s="3"/>
      <c r="K14" s="3"/>
    </row>
    <row r="15" spans="1:11" ht="15">
      <c r="B15" s="3" t="s">
        <v>1877</v>
      </c>
      <c r="C15" s="3" t="s">
        <v>26629</v>
      </c>
      <c r="D15" s="3" t="s">
        <v>1038</v>
      </c>
      <c r="E15" s="7"/>
      <c r="F15" s="3" t="s">
        <v>25979</v>
      </c>
      <c r="G15" s="3" t="s">
        <v>25980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26630</v>
      </c>
      <c r="D16" s="3" t="s">
        <v>1142</v>
      </c>
      <c r="E16" s="7"/>
      <c r="F16" s="3" t="s">
        <v>25982</v>
      </c>
      <c r="G16" s="3" t="s">
        <v>25983</v>
      </c>
      <c r="H16" s="3" t="s">
        <v>1098</v>
      </c>
      <c r="I16" s="7"/>
      <c r="J16" s="3"/>
      <c r="K16" s="3"/>
    </row>
    <row r="17" spans="2:11" ht="15">
      <c r="B17" s="3" t="s">
        <v>1882</v>
      </c>
      <c r="C17" s="3" t="s">
        <v>26631</v>
      </c>
      <c r="D17" s="3" t="s">
        <v>1038</v>
      </c>
      <c r="E17" s="7"/>
      <c r="F17" s="3" t="s">
        <v>21929</v>
      </c>
      <c r="G17" s="3" t="s">
        <v>17189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26632</v>
      </c>
      <c r="D18" s="3" t="s">
        <v>1038</v>
      </c>
      <c r="E18" s="7"/>
      <c r="F18" s="3" t="s">
        <v>21931</v>
      </c>
      <c r="G18" s="3" t="s">
        <v>17192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26633</v>
      </c>
      <c r="D19" s="3" t="s">
        <v>1038</v>
      </c>
      <c r="E19" s="7"/>
      <c r="F19" s="3" t="s">
        <v>25051</v>
      </c>
      <c r="G19" s="3" t="s">
        <v>25052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26634</v>
      </c>
      <c r="D20" s="3" t="s">
        <v>1038</v>
      </c>
      <c r="E20" s="7"/>
      <c r="F20" s="3" t="s">
        <v>25024</v>
      </c>
      <c r="G20" s="3" t="s">
        <v>26635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26636</v>
      </c>
      <c r="D21" s="3" t="s">
        <v>1038</v>
      </c>
      <c r="E21" s="7"/>
      <c r="F21" s="3" t="s">
        <v>26637</v>
      </c>
      <c r="G21" s="3" t="s">
        <v>26638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26639</v>
      </c>
      <c r="D22" s="3" t="s">
        <v>1038</v>
      </c>
      <c r="E22" s="7"/>
      <c r="F22" s="3" t="s">
        <v>26640</v>
      </c>
      <c r="G22" s="3" t="s">
        <v>26641</v>
      </c>
      <c r="H22" s="3" t="s">
        <v>1098</v>
      </c>
      <c r="I22" s="7" t="s">
        <v>21044</v>
      </c>
      <c r="J22" s="3"/>
      <c r="K22" s="3"/>
    </row>
    <row r="23" spans="2:11" ht="15">
      <c r="B23" s="3" t="s">
        <v>1588</v>
      </c>
      <c r="C23" s="3" t="s">
        <v>26642</v>
      </c>
      <c r="D23" s="3" t="s">
        <v>1038</v>
      </c>
      <c r="E23" s="7"/>
      <c r="F23" s="3" t="s">
        <v>26011</v>
      </c>
      <c r="G23" s="3" t="s">
        <v>26012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26643</v>
      </c>
      <c r="D24" s="3" t="s">
        <v>1038</v>
      </c>
      <c r="E24" s="7"/>
      <c r="F24" s="3" t="s">
        <v>24577</v>
      </c>
      <c r="G24" s="3" t="s">
        <v>24578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26644</v>
      </c>
      <c r="D25" s="3" t="s">
        <v>1038</v>
      </c>
      <c r="E25" s="7"/>
      <c r="F25" s="3" t="s">
        <v>23358</v>
      </c>
      <c r="G25" s="3" t="s">
        <v>23359</v>
      </c>
      <c r="H25" s="3" t="s">
        <v>1098</v>
      </c>
      <c r="I25" s="7" t="s">
        <v>21044</v>
      </c>
      <c r="J25" s="3"/>
      <c r="K25" s="3"/>
    </row>
    <row r="26" spans="2:11" ht="15">
      <c r="B26" s="3" t="s">
        <v>1146</v>
      </c>
      <c r="C26" s="3" t="s">
        <v>26645</v>
      </c>
      <c r="D26" s="3" t="s">
        <v>1038</v>
      </c>
      <c r="E26" s="7"/>
      <c r="F26" s="3" t="s">
        <v>26016</v>
      </c>
      <c r="G26" s="3" t="s">
        <v>26017</v>
      </c>
      <c r="H26" s="3" t="s">
        <v>1098</v>
      </c>
      <c r="I26" s="7" t="s">
        <v>21044</v>
      </c>
      <c r="J26" s="3"/>
      <c r="K26" s="3"/>
    </row>
    <row r="27" spans="2:11" ht="15">
      <c r="B27" s="3" t="s">
        <v>1906</v>
      </c>
      <c r="C27" s="3" t="s">
        <v>26646</v>
      </c>
      <c r="D27" s="3" t="s">
        <v>1038</v>
      </c>
      <c r="E27" s="7"/>
      <c r="F27" s="3" t="s">
        <v>26019</v>
      </c>
      <c r="G27" s="3" t="s">
        <v>26020</v>
      </c>
      <c r="H27" s="3" t="s">
        <v>1098</v>
      </c>
      <c r="I27" s="7" t="s">
        <v>21044</v>
      </c>
      <c r="J27" s="3"/>
      <c r="K27" s="3"/>
    </row>
    <row r="28" spans="2:11" ht="15">
      <c r="B28" s="3" t="s">
        <v>1909</v>
      </c>
      <c r="C28" s="3" t="s">
        <v>26647</v>
      </c>
      <c r="D28" s="3" t="s">
        <v>1038</v>
      </c>
      <c r="E28" s="7"/>
      <c r="F28" s="3" t="s">
        <v>26022</v>
      </c>
      <c r="G28" s="3" t="s">
        <v>26023</v>
      </c>
      <c r="H28" s="3" t="s">
        <v>1098</v>
      </c>
      <c r="I28" s="7" t="s">
        <v>21044</v>
      </c>
      <c r="J28" s="3"/>
      <c r="K28" s="3"/>
    </row>
    <row r="29" spans="2:11" ht="15">
      <c r="B29" s="3" t="s">
        <v>1301</v>
      </c>
      <c r="C29" s="3" t="s">
        <v>26648</v>
      </c>
      <c r="D29" s="3" t="s">
        <v>1038</v>
      </c>
      <c r="E29" s="7"/>
      <c r="F29" s="3" t="s">
        <v>26649</v>
      </c>
      <c r="G29" s="3" t="s">
        <v>26026</v>
      </c>
      <c r="H29" s="3" t="s">
        <v>1098</v>
      </c>
      <c r="I29" s="7" t="s">
        <v>21044</v>
      </c>
      <c r="J29" s="3"/>
      <c r="K29" s="3"/>
    </row>
    <row r="30" spans="2:11" ht="15">
      <c r="B30" s="3" t="s">
        <v>1912</v>
      </c>
      <c r="C30" s="3" t="s">
        <v>26650</v>
      </c>
      <c r="D30" s="3" t="s">
        <v>1038</v>
      </c>
      <c r="E30" s="7"/>
      <c r="F30" s="3" t="s">
        <v>26028</v>
      </c>
      <c r="G30" s="3" t="s">
        <v>26029</v>
      </c>
      <c r="H30" s="3" t="s">
        <v>1098</v>
      </c>
      <c r="I30" s="7" t="s">
        <v>21044</v>
      </c>
      <c r="J30" s="3"/>
      <c r="K30" s="3"/>
    </row>
    <row r="31" spans="2:11" ht="15">
      <c r="B31" s="3" t="s">
        <v>1140</v>
      </c>
      <c r="C31" s="3" t="s">
        <v>26651</v>
      </c>
      <c r="D31" s="3" t="s">
        <v>1038</v>
      </c>
      <c r="E31" s="7"/>
      <c r="F31" s="3" t="s">
        <v>21792</v>
      </c>
      <c r="G31" s="3" t="s">
        <v>26652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26653</v>
      </c>
      <c r="D32" s="3" t="s">
        <v>1038</v>
      </c>
      <c r="E32" s="7"/>
      <c r="F32" s="3" t="s">
        <v>25161</v>
      </c>
      <c r="G32" s="3" t="s">
        <v>25162</v>
      </c>
      <c r="H32" s="3" t="s">
        <v>1098</v>
      </c>
      <c r="I32" s="7" t="s">
        <v>20974</v>
      </c>
      <c r="J32" s="3"/>
      <c r="K32" s="3"/>
    </row>
    <row r="33" spans="2:11" ht="15">
      <c r="B33" s="3" t="s">
        <v>1319</v>
      </c>
      <c r="C33" s="3" t="s">
        <v>26654</v>
      </c>
      <c r="D33" s="3" t="s">
        <v>1038</v>
      </c>
      <c r="E33" s="7"/>
      <c r="F33" s="3" t="s">
        <v>26655</v>
      </c>
      <c r="G33" s="3" t="s">
        <v>26656</v>
      </c>
      <c r="H33" s="3" t="s">
        <v>1098</v>
      </c>
      <c r="I33" s="7" t="s">
        <v>20974</v>
      </c>
      <c r="J33" s="3"/>
      <c r="K33" s="3"/>
    </row>
    <row r="34" spans="2:11" ht="15">
      <c r="B34" s="3" t="s">
        <v>1472</v>
      </c>
      <c r="C34" s="3" t="s">
        <v>26657</v>
      </c>
      <c r="D34" s="3" t="s">
        <v>1038</v>
      </c>
      <c r="E34" s="7"/>
      <c r="F34" s="3" t="s">
        <v>26658</v>
      </c>
      <c r="G34" s="3" t="s">
        <v>26659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26660</v>
      </c>
      <c r="D35" s="3" t="s">
        <v>1038</v>
      </c>
      <c r="E35" s="7"/>
      <c r="F35" s="3" t="s">
        <v>26661</v>
      </c>
      <c r="G35" s="3" t="s">
        <v>25968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26662</v>
      </c>
      <c r="D36" s="3" t="s">
        <v>1038</v>
      </c>
      <c r="E36" s="7"/>
      <c r="F36" s="3" t="s">
        <v>26663</v>
      </c>
      <c r="G36" s="3" t="s">
        <v>25971</v>
      </c>
      <c r="H36" s="3" t="s">
        <v>1098</v>
      </c>
      <c r="I36" s="7" t="s">
        <v>20968</v>
      </c>
      <c r="J36" s="3"/>
      <c r="K36" s="3"/>
    </row>
    <row r="37" spans="2:11" ht="15">
      <c r="B37" s="3" t="s">
        <v>1392</v>
      </c>
      <c r="C37" s="3" t="s">
        <v>26664</v>
      </c>
      <c r="D37" s="3" t="s">
        <v>1038</v>
      </c>
      <c r="E37" s="7"/>
      <c r="F37" s="3" t="s">
        <v>26665</v>
      </c>
      <c r="G37" s="3" t="s">
        <v>25974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26666</v>
      </c>
      <c r="D38" s="3" t="s">
        <v>1142</v>
      </c>
      <c r="E38" s="7"/>
      <c r="F38" s="3" t="s">
        <v>24951</v>
      </c>
      <c r="G38" s="3" t="s">
        <v>24952</v>
      </c>
      <c r="H38" s="3" t="s">
        <v>1098</v>
      </c>
      <c r="I38" s="7"/>
      <c r="J38" s="3"/>
      <c r="K38" s="3"/>
    </row>
    <row r="39" spans="2:11" ht="15">
      <c r="B39" s="3" t="s">
        <v>1388</v>
      </c>
      <c r="C39" s="3" t="s">
        <v>26667</v>
      </c>
      <c r="D39" s="3" t="s">
        <v>1038</v>
      </c>
      <c r="E39" s="7"/>
      <c r="F39" s="3" t="s">
        <v>26668</v>
      </c>
      <c r="G39" s="3" t="s">
        <v>26669</v>
      </c>
      <c r="H39" s="3" t="s">
        <v>1098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26670</v>
      </c>
      <c r="D40" s="3" t="s">
        <v>1038</v>
      </c>
      <c r="E40" s="7"/>
      <c r="F40" s="3" t="s">
        <v>26671</v>
      </c>
      <c r="G40" s="3" t="s">
        <v>26672</v>
      </c>
      <c r="H40" s="3" t="s">
        <v>1098</v>
      </c>
      <c r="I40" s="7" t="s">
        <v>20974</v>
      </c>
      <c r="J40" s="3"/>
      <c r="K40" s="3"/>
    </row>
    <row r="41" spans="2:11" ht="15">
      <c r="B41" s="3" t="s">
        <v>1448</v>
      </c>
      <c r="C41" s="3" t="s">
        <v>26673</v>
      </c>
      <c r="D41" s="3" t="s">
        <v>1038</v>
      </c>
      <c r="E41" s="7"/>
      <c r="F41" s="3" t="s">
        <v>26674</v>
      </c>
      <c r="G41" s="3" t="s">
        <v>26675</v>
      </c>
      <c r="H41" s="3" t="s">
        <v>1098</v>
      </c>
      <c r="I41" s="7" t="s">
        <v>20974</v>
      </c>
      <c r="J41" s="3"/>
      <c r="K41" s="3"/>
    </row>
    <row r="42" spans="2:11" ht="15">
      <c r="B42" s="3" t="s">
        <v>1223</v>
      </c>
      <c r="C42" s="3" t="s">
        <v>26676</v>
      </c>
      <c r="D42" s="3" t="s">
        <v>1038</v>
      </c>
      <c r="E42" s="7"/>
      <c r="F42" s="3" t="s">
        <v>26008</v>
      </c>
      <c r="G42" s="3" t="s">
        <v>26009</v>
      </c>
      <c r="H42" s="3" t="s">
        <v>1098</v>
      </c>
      <c r="I42" s="7" t="s">
        <v>20974</v>
      </c>
      <c r="J42" s="3"/>
      <c r="K42" s="3"/>
    </row>
    <row r="43" spans="2:11" ht="15">
      <c r="B43" s="3" t="s">
        <v>1215</v>
      </c>
      <c r="C43" s="3" t="s">
        <v>26677</v>
      </c>
      <c r="D43" s="3" t="s">
        <v>1038</v>
      </c>
      <c r="E43" s="7"/>
      <c r="F43" s="3" t="s">
        <v>26036</v>
      </c>
      <c r="G43" s="3" t="s">
        <v>26037</v>
      </c>
      <c r="H43" s="3" t="s">
        <v>1098</v>
      </c>
      <c r="I43" s="7" t="s">
        <v>20974</v>
      </c>
      <c r="J43" s="3"/>
      <c r="K43" s="3"/>
    </row>
    <row r="44" spans="2:11" ht="15">
      <c r="B44" s="3" t="s">
        <v>1219</v>
      </c>
      <c r="C44" s="3" t="s">
        <v>26678</v>
      </c>
      <c r="D44" s="3" t="s">
        <v>1038</v>
      </c>
      <c r="E44" s="7"/>
      <c r="F44" s="3" t="s">
        <v>26679</v>
      </c>
      <c r="G44" s="3" t="s">
        <v>26680</v>
      </c>
      <c r="H44" s="3" t="s">
        <v>1098</v>
      </c>
      <c r="I44" s="7" t="s">
        <v>21044</v>
      </c>
      <c r="J44" s="3"/>
      <c r="K44" s="3"/>
    </row>
    <row r="45" spans="2:11" ht="15">
      <c r="B45" s="3" t="s">
        <v>1227</v>
      </c>
      <c r="C45" s="3" t="s">
        <v>26681</v>
      </c>
      <c r="D45" s="3" t="s">
        <v>1038</v>
      </c>
      <c r="E45" s="7"/>
      <c r="F45" s="3" t="s">
        <v>26682</v>
      </c>
      <c r="G45" s="3" t="s">
        <v>26683</v>
      </c>
      <c r="H45" s="3" t="s">
        <v>1098</v>
      </c>
      <c r="I45" s="7" t="s">
        <v>20983</v>
      </c>
      <c r="J45" s="3"/>
      <c r="K45" s="3"/>
    </row>
    <row r="46" spans="2:11" ht="15">
      <c r="B46" s="3" t="s">
        <v>1191</v>
      </c>
      <c r="C46" s="3" t="s">
        <v>26684</v>
      </c>
      <c r="D46" s="3" t="s">
        <v>1038</v>
      </c>
      <c r="E46" s="7"/>
      <c r="F46" s="3" t="s">
        <v>21781</v>
      </c>
      <c r="G46" s="3" t="s">
        <v>21782</v>
      </c>
      <c r="H46" s="3" t="s">
        <v>1098</v>
      </c>
      <c r="I46" s="7" t="s">
        <v>21044</v>
      </c>
      <c r="J46" s="3"/>
      <c r="K46" s="3"/>
    </row>
    <row r="47" spans="2:11" ht="15">
      <c r="B47" s="3" t="s">
        <v>1195</v>
      </c>
      <c r="C47" s="3" t="s">
        <v>26685</v>
      </c>
      <c r="D47" s="3" t="s">
        <v>1038</v>
      </c>
      <c r="E47" s="7"/>
      <c r="F47" s="3" t="s">
        <v>21784</v>
      </c>
      <c r="G47" s="3" t="s">
        <v>21785</v>
      </c>
      <c r="H47" s="3" t="s">
        <v>1098</v>
      </c>
      <c r="I47" s="7" t="s">
        <v>20983</v>
      </c>
      <c r="J47" s="3"/>
      <c r="K47" s="3"/>
    </row>
    <row r="48" spans="2:11" ht="15">
      <c r="B48" s="3" t="s">
        <v>1187</v>
      </c>
      <c r="C48" s="3" t="s">
        <v>26686</v>
      </c>
      <c r="D48" s="3" t="s">
        <v>1038</v>
      </c>
      <c r="E48" s="7"/>
      <c r="F48" s="3" t="s">
        <v>26687</v>
      </c>
      <c r="G48" s="3" t="s">
        <v>26688</v>
      </c>
      <c r="H48" s="3" t="s">
        <v>1098</v>
      </c>
      <c r="I48" s="7" t="s">
        <v>20974</v>
      </c>
      <c r="J48" s="3"/>
      <c r="K48" s="3"/>
    </row>
    <row r="49" spans="2:11" ht="15">
      <c r="B49" s="3" t="s">
        <v>1416</v>
      </c>
      <c r="C49" s="3" t="s">
        <v>26689</v>
      </c>
      <c r="D49" s="3" t="s">
        <v>1038</v>
      </c>
      <c r="E49" s="7"/>
      <c r="F49" s="3" t="s">
        <v>26690</v>
      </c>
      <c r="G49" s="3" t="s">
        <v>26691</v>
      </c>
      <c r="H49" s="3" t="s">
        <v>1098</v>
      </c>
      <c r="I49" s="7" t="s">
        <v>20974</v>
      </c>
      <c r="J49" s="3"/>
      <c r="K49" s="3"/>
    </row>
    <row r="50" spans="2:11" ht="15">
      <c r="B50" s="3" t="s">
        <v>1916</v>
      </c>
      <c r="C50" s="3" t="s">
        <v>26692</v>
      </c>
      <c r="D50" s="3" t="s">
        <v>1038</v>
      </c>
      <c r="E50" s="7"/>
      <c r="F50" s="3" t="s">
        <v>26693</v>
      </c>
      <c r="G50" s="3" t="s">
        <v>26694</v>
      </c>
      <c r="H50" s="3" t="s">
        <v>1098</v>
      </c>
      <c r="I50" s="7" t="s">
        <v>20974</v>
      </c>
      <c r="J50" s="3"/>
      <c r="K50" s="3"/>
    </row>
    <row r="51" spans="2:11" ht="15">
      <c r="B51" s="3" t="s">
        <v>1424</v>
      </c>
      <c r="C51" s="3" t="s">
        <v>26695</v>
      </c>
      <c r="D51" s="3" t="s">
        <v>1038</v>
      </c>
      <c r="E51" s="7"/>
      <c r="F51" s="3" t="s">
        <v>22880</v>
      </c>
      <c r="G51" s="3" t="s">
        <v>26696</v>
      </c>
      <c r="H51" s="3" t="s">
        <v>1098</v>
      </c>
      <c r="I51" s="7" t="s">
        <v>20974</v>
      </c>
      <c r="J51" s="3"/>
      <c r="K51" s="3"/>
    </row>
    <row r="52" spans="2:11" ht="15">
      <c r="B52" s="3" t="s">
        <v>1428</v>
      </c>
      <c r="C52" s="3" t="s">
        <v>26697</v>
      </c>
      <c r="D52" s="3" t="s">
        <v>1038</v>
      </c>
      <c r="E52" s="7"/>
      <c r="F52" s="3" t="s">
        <v>26698</v>
      </c>
      <c r="G52" s="3" t="s">
        <v>26699</v>
      </c>
      <c r="H52" s="3" t="s">
        <v>1098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26700</v>
      </c>
      <c r="D53" s="3" t="s">
        <v>1038</v>
      </c>
      <c r="E53" s="7"/>
      <c r="F53" s="3" t="s">
        <v>26701</v>
      </c>
      <c r="G53" s="3" t="s">
        <v>26702</v>
      </c>
      <c r="H53" s="3" t="s">
        <v>1098</v>
      </c>
      <c r="I53" s="7" t="s">
        <v>20974</v>
      </c>
      <c r="J53" s="3"/>
      <c r="K53" s="3"/>
    </row>
    <row r="54" spans="2:11" ht="15">
      <c r="B54" s="3" t="s">
        <v>1571</v>
      </c>
      <c r="C54" s="3" t="s">
        <v>26703</v>
      </c>
      <c r="D54" s="3" t="s">
        <v>1038</v>
      </c>
      <c r="E54" s="7"/>
      <c r="F54" s="3" t="s">
        <v>26704</v>
      </c>
      <c r="G54" s="3" t="s">
        <v>26705</v>
      </c>
      <c r="H54" s="3" t="s">
        <v>1098</v>
      </c>
      <c r="I54" s="7" t="s">
        <v>21044</v>
      </c>
      <c r="J54" s="3"/>
      <c r="K54" s="3"/>
    </row>
    <row r="55" spans="2:11" ht="15">
      <c r="B55" s="3" t="s">
        <v>1765</v>
      </c>
      <c r="C55" s="3" t="s">
        <v>26706</v>
      </c>
      <c r="D55" s="3" t="s">
        <v>1038</v>
      </c>
      <c r="E55" s="7"/>
      <c r="F55" s="3" t="s">
        <v>26707</v>
      </c>
      <c r="G55" s="3" t="s">
        <v>26708</v>
      </c>
      <c r="H55" s="3" t="s">
        <v>1098</v>
      </c>
      <c r="I55" s="7" t="s">
        <v>21044</v>
      </c>
      <c r="J55" s="3"/>
      <c r="K55" s="3"/>
    </row>
    <row r="56" spans="2:11" ht="15">
      <c r="B56" s="3" t="s">
        <v>1920</v>
      </c>
      <c r="C56" s="3" t="s">
        <v>26709</v>
      </c>
      <c r="D56" s="3" t="s">
        <v>1038</v>
      </c>
      <c r="E56" s="7"/>
      <c r="F56" s="3" t="s">
        <v>26710</v>
      </c>
      <c r="G56" s="3" t="s">
        <v>26711</v>
      </c>
      <c r="H56" s="3" t="s">
        <v>1098</v>
      </c>
      <c r="I56" s="7" t="s">
        <v>21044</v>
      </c>
      <c r="J56" s="3"/>
      <c r="K56" s="3"/>
    </row>
    <row r="57" spans="2:11" ht="15">
      <c r="B57" s="3" t="s">
        <v>1924</v>
      </c>
      <c r="C57" s="3" t="s">
        <v>26712</v>
      </c>
      <c r="D57" s="3" t="s">
        <v>1038</v>
      </c>
      <c r="E57" s="7"/>
      <c r="F57" s="3" t="s">
        <v>26713</v>
      </c>
      <c r="G57" s="3" t="s">
        <v>26714</v>
      </c>
      <c r="H57" s="3" t="s">
        <v>1098</v>
      </c>
      <c r="I57" s="7" t="s">
        <v>20983</v>
      </c>
      <c r="J57" s="3"/>
      <c r="K57" s="3"/>
    </row>
    <row r="58" spans="2:11" ht="15">
      <c r="B58" s="3" t="s">
        <v>1928</v>
      </c>
      <c r="C58" s="3" t="s">
        <v>26715</v>
      </c>
      <c r="D58" s="3" t="s">
        <v>1038</v>
      </c>
      <c r="E58" s="7"/>
      <c r="F58" s="3" t="s">
        <v>26716</v>
      </c>
      <c r="G58" s="3" t="s">
        <v>26717</v>
      </c>
      <c r="H58" s="3" t="s">
        <v>1098</v>
      </c>
      <c r="I58" s="7" t="s">
        <v>21044</v>
      </c>
      <c r="J58" s="3"/>
      <c r="K58" s="3"/>
    </row>
    <row r="59" spans="2:11" ht="15">
      <c r="B59" s="3" t="s">
        <v>1931</v>
      </c>
      <c r="C59" s="3" t="s">
        <v>26718</v>
      </c>
      <c r="D59" s="3" t="s">
        <v>1038</v>
      </c>
      <c r="E59" s="7"/>
      <c r="F59" s="3" t="s">
        <v>26719</v>
      </c>
      <c r="G59" s="3" t="s">
        <v>26720</v>
      </c>
      <c r="H59" s="3" t="s">
        <v>1098</v>
      </c>
      <c r="I59" s="7" t="s">
        <v>20983</v>
      </c>
      <c r="J59" s="3"/>
      <c r="K59" s="3"/>
    </row>
    <row r="60" spans="2:11" ht="15">
      <c r="B60" s="3" t="s">
        <v>1934</v>
      </c>
      <c r="C60" s="3" t="s">
        <v>26721</v>
      </c>
      <c r="D60" s="3" t="s">
        <v>1038</v>
      </c>
      <c r="E60" s="7"/>
      <c r="F60" s="3" t="s">
        <v>26722</v>
      </c>
      <c r="G60" s="3" t="s">
        <v>26723</v>
      </c>
      <c r="H60" s="3" t="s">
        <v>1098</v>
      </c>
      <c r="I60" s="7" t="s">
        <v>20974</v>
      </c>
      <c r="J60" s="3"/>
      <c r="K60" s="3"/>
    </row>
    <row r="61" spans="2:11" ht="15">
      <c r="B61" s="3" t="s">
        <v>1938</v>
      </c>
      <c r="C61" s="3" t="s">
        <v>26724</v>
      </c>
      <c r="D61" s="3" t="s">
        <v>1038</v>
      </c>
      <c r="E61" s="7"/>
      <c r="F61" s="3" t="s">
        <v>26725</v>
      </c>
      <c r="G61" s="3" t="s">
        <v>26726</v>
      </c>
      <c r="H61" s="3" t="s">
        <v>1098</v>
      </c>
      <c r="I61" s="7" t="s">
        <v>20974</v>
      </c>
      <c r="J61" s="3"/>
      <c r="K61" s="3"/>
    </row>
    <row r="62" spans="2:11" ht="15">
      <c r="B62" s="3" t="s">
        <v>1942</v>
      </c>
      <c r="C62" s="3" t="s">
        <v>26727</v>
      </c>
      <c r="D62" s="3" t="s">
        <v>1038</v>
      </c>
      <c r="E62" s="7"/>
      <c r="F62" s="3" t="s">
        <v>26728</v>
      </c>
      <c r="G62" s="3" t="s">
        <v>26729</v>
      </c>
      <c r="H62" s="3" t="s">
        <v>1098</v>
      </c>
      <c r="I62" s="7" t="s">
        <v>21044</v>
      </c>
      <c r="J62" s="3"/>
      <c r="K62" s="3"/>
    </row>
    <row r="63" spans="2:11" ht="15">
      <c r="B63" s="3" t="s">
        <v>1495</v>
      </c>
      <c r="C63" s="3" t="s">
        <v>26730</v>
      </c>
      <c r="D63" s="3" t="s">
        <v>1038</v>
      </c>
      <c r="E63" s="7"/>
      <c r="F63" s="3" t="s">
        <v>25985</v>
      </c>
      <c r="G63" s="3" t="s">
        <v>24964</v>
      </c>
      <c r="H63" s="3" t="s">
        <v>1098</v>
      </c>
      <c r="I63" s="7" t="s">
        <v>20974</v>
      </c>
      <c r="J63" s="3"/>
      <c r="K63" s="3"/>
    </row>
    <row r="64" spans="2:11" ht="15">
      <c r="B64" s="3" t="s">
        <v>1481</v>
      </c>
      <c r="C64" s="3" t="s">
        <v>26731</v>
      </c>
      <c r="D64" s="3" t="s">
        <v>1038</v>
      </c>
      <c r="E64" s="7"/>
      <c r="F64" s="3" t="s">
        <v>22883</v>
      </c>
      <c r="G64" s="3" t="s">
        <v>22884</v>
      </c>
      <c r="H64" s="3" t="s">
        <v>1098</v>
      </c>
      <c r="I64" s="7" t="s">
        <v>20974</v>
      </c>
      <c r="J64" s="3"/>
      <c r="K64" s="3"/>
    </row>
    <row r="65" spans="2:11" ht="15">
      <c r="B65" s="3" t="s">
        <v>1347</v>
      </c>
      <c r="C65" s="3" t="s">
        <v>26732</v>
      </c>
      <c r="D65" s="3" t="s">
        <v>1038</v>
      </c>
      <c r="E65" s="7"/>
      <c r="F65" s="3" t="s">
        <v>26733</v>
      </c>
      <c r="G65" s="3" t="s">
        <v>26734</v>
      </c>
      <c r="H65" s="3" t="s">
        <v>1098</v>
      </c>
      <c r="I65" s="7" t="s">
        <v>20974</v>
      </c>
      <c r="J65" s="3"/>
      <c r="K65" s="3"/>
    </row>
    <row r="66" spans="2:11" ht="15">
      <c r="B66" s="3" t="s">
        <v>1375</v>
      </c>
      <c r="C66" s="3" t="s">
        <v>26735</v>
      </c>
      <c r="D66" s="3" t="s">
        <v>1038</v>
      </c>
      <c r="E66" s="7"/>
      <c r="F66" s="3" t="s">
        <v>22611</v>
      </c>
      <c r="G66" s="3" t="s">
        <v>22877</v>
      </c>
      <c r="H66" s="3" t="s">
        <v>1098</v>
      </c>
      <c r="I66" s="7" t="s">
        <v>20974</v>
      </c>
      <c r="J66" s="3"/>
      <c r="K66" s="3"/>
    </row>
    <row r="67" spans="2:11" ht="15">
      <c r="B67" s="3" t="s">
        <v>1252</v>
      </c>
      <c r="C67" s="3" t="s">
        <v>26736</v>
      </c>
      <c r="D67" s="3" t="s">
        <v>1038</v>
      </c>
      <c r="E67" s="7"/>
      <c r="F67" s="3" t="s">
        <v>21935</v>
      </c>
      <c r="G67" s="3" t="s">
        <v>21936</v>
      </c>
      <c r="H67" s="3" t="s">
        <v>1098</v>
      </c>
      <c r="I67" s="7" t="s">
        <v>20974</v>
      </c>
      <c r="J67" s="3"/>
      <c r="K67" s="3"/>
    </row>
    <row r="68" spans="2:11" ht="15">
      <c r="B68" s="3" t="s">
        <v>1182</v>
      </c>
      <c r="C68" s="3" t="s">
        <v>26737</v>
      </c>
      <c r="D68" s="3" t="s">
        <v>1038</v>
      </c>
      <c r="E68" s="7"/>
      <c r="F68" s="3" t="s">
        <v>26738</v>
      </c>
      <c r="G68" s="3" t="s">
        <v>26739</v>
      </c>
      <c r="H68" s="3" t="s">
        <v>1098</v>
      </c>
      <c r="I68" s="7" t="s">
        <v>21003</v>
      </c>
      <c r="J68" s="3"/>
      <c r="K68" s="3"/>
    </row>
    <row r="69" spans="2:11" ht="15">
      <c r="B69" s="3" t="s">
        <v>1592</v>
      </c>
      <c r="C69" s="3" t="s">
        <v>26740</v>
      </c>
      <c r="D69" s="3" t="s">
        <v>1038</v>
      </c>
      <c r="E69" s="7"/>
      <c r="F69" s="3" t="s">
        <v>26741</v>
      </c>
      <c r="G69" s="3" t="s">
        <v>26742</v>
      </c>
      <c r="H69" s="3" t="s">
        <v>1098</v>
      </c>
      <c r="I69" s="7" t="s">
        <v>20974</v>
      </c>
      <c r="J69" s="3"/>
      <c r="K69" s="3"/>
    </row>
    <row r="70" spans="2:11" ht="15">
      <c r="B70" s="3" t="s">
        <v>1476</v>
      </c>
      <c r="C70" s="3" t="s">
        <v>26743</v>
      </c>
      <c r="D70" s="3" t="s">
        <v>1038</v>
      </c>
      <c r="E70" s="7"/>
      <c r="F70" s="3" t="s">
        <v>26744</v>
      </c>
      <c r="G70" s="3" t="s">
        <v>26745</v>
      </c>
      <c r="H70" s="3" t="s">
        <v>1098</v>
      </c>
      <c r="I70" s="7" t="s">
        <v>20974</v>
      </c>
      <c r="J70" s="3"/>
      <c r="K70" s="3"/>
    </row>
    <row r="71" spans="2:11" ht="15">
      <c r="B71" s="3" t="s">
        <v>1676</v>
      </c>
      <c r="C71" s="3" t="s">
        <v>26746</v>
      </c>
      <c r="D71" s="3" t="s">
        <v>1038</v>
      </c>
      <c r="E71" s="7"/>
      <c r="F71" s="3" t="s">
        <v>26747</v>
      </c>
      <c r="G71" s="3" t="s">
        <v>26748</v>
      </c>
      <c r="H71" s="3" t="s">
        <v>1098</v>
      </c>
      <c r="I71" s="7" t="s">
        <v>21044</v>
      </c>
      <c r="J71" s="3"/>
      <c r="K71" s="3"/>
    </row>
    <row r="72" spans="2:11" ht="15">
      <c r="B72" s="3" t="s">
        <v>1362</v>
      </c>
      <c r="C72" s="3" t="s">
        <v>26749</v>
      </c>
      <c r="D72" s="3" t="s">
        <v>1038</v>
      </c>
      <c r="E72" s="7"/>
      <c r="F72" s="3" t="s">
        <v>26750</v>
      </c>
      <c r="G72" s="3" t="s">
        <v>26751</v>
      </c>
      <c r="H72" s="3" t="s">
        <v>1098</v>
      </c>
      <c r="I72" s="7" t="s">
        <v>21044</v>
      </c>
      <c r="J72" s="3"/>
      <c r="K72" s="3"/>
    </row>
    <row r="73" spans="2:11" ht="15">
      <c r="B73" s="3" t="s">
        <v>1126</v>
      </c>
      <c r="C73" s="3" t="s">
        <v>26752</v>
      </c>
      <c r="D73" s="3" t="s">
        <v>1038</v>
      </c>
      <c r="E73" s="7"/>
      <c r="F73" s="3" t="s">
        <v>26753</v>
      </c>
      <c r="G73" s="3" t="s">
        <v>26754</v>
      </c>
      <c r="H73" s="3" t="s">
        <v>1098</v>
      </c>
      <c r="I73" s="7" t="s">
        <v>21003</v>
      </c>
      <c r="J73" s="3"/>
      <c r="K73" s="3"/>
    </row>
    <row r="74" spans="2:11" ht="15">
      <c r="B74" s="3" t="s">
        <v>1725</v>
      </c>
      <c r="C74" s="3" t="s">
        <v>26755</v>
      </c>
      <c r="D74" s="3" t="s">
        <v>1038</v>
      </c>
      <c r="E74" s="7"/>
      <c r="F74" s="3" t="s">
        <v>21186</v>
      </c>
      <c r="G74" s="3" t="s">
        <v>7634</v>
      </c>
      <c r="H74" s="3" t="s">
        <v>1098</v>
      </c>
      <c r="I74" s="7" t="s">
        <v>20968</v>
      </c>
      <c r="J74" s="3"/>
      <c r="K74" s="3"/>
    </row>
    <row r="75" spans="2:11" ht="15">
      <c r="B75" s="3" t="s">
        <v>1173</v>
      </c>
      <c r="C75" s="3" t="s">
        <v>26756</v>
      </c>
      <c r="D75" s="3" t="s">
        <v>1038</v>
      </c>
      <c r="E75" s="7"/>
      <c r="F75" s="3" t="s">
        <v>21188</v>
      </c>
      <c r="G75" s="3" t="s">
        <v>7645</v>
      </c>
      <c r="H75" s="3" t="s">
        <v>1098</v>
      </c>
      <c r="I75" s="7" t="s">
        <v>20983</v>
      </c>
      <c r="J75" s="3"/>
      <c r="K75" s="3"/>
    </row>
    <row r="76" spans="2:11" ht="15">
      <c r="B76" s="3" t="s">
        <v>1452</v>
      </c>
      <c r="C76" s="3" t="s">
        <v>26757</v>
      </c>
      <c r="D76" s="3" t="s">
        <v>1573</v>
      </c>
      <c r="E76" s="7"/>
      <c r="F76" s="3" t="s">
        <v>1615</v>
      </c>
      <c r="G76" s="3" t="s">
        <v>1768</v>
      </c>
      <c r="H76" s="3" t="s">
        <v>1098</v>
      </c>
      <c r="I76" s="7"/>
      <c r="J76" s="3"/>
      <c r="K76" s="3"/>
    </row>
    <row r="77" spans="2:11" ht="15">
      <c r="B77" s="3" t="s">
        <v>1131</v>
      </c>
      <c r="C77" s="3" t="s">
        <v>26758</v>
      </c>
      <c r="D77" s="3" t="s">
        <v>1038</v>
      </c>
      <c r="E77" s="7"/>
      <c r="F77" s="3" t="s">
        <v>21191</v>
      </c>
      <c r="G77" s="3" t="s">
        <v>21192</v>
      </c>
      <c r="H77" s="3" t="s">
        <v>1098</v>
      </c>
      <c r="I77" s="7" t="s">
        <v>20968</v>
      </c>
      <c r="J77" s="3"/>
      <c r="K77" s="3"/>
    </row>
    <row r="78" spans="2:11" ht="15">
      <c r="B78" s="3" t="s">
        <v>1671</v>
      </c>
      <c r="C78" s="3" t="s">
        <v>26759</v>
      </c>
      <c r="D78" s="3" t="s">
        <v>1038</v>
      </c>
      <c r="E78" s="7"/>
      <c r="F78" s="3" t="s">
        <v>21194</v>
      </c>
      <c r="G78" s="3" t="s">
        <v>21195</v>
      </c>
      <c r="H78" s="3" t="s">
        <v>1098</v>
      </c>
      <c r="I78" s="7" t="s">
        <v>20983</v>
      </c>
      <c r="J78" s="3"/>
      <c r="K78" s="3"/>
    </row>
    <row r="79" spans="2:11" ht="15">
      <c r="B79" s="3" t="s">
        <v>1275</v>
      </c>
      <c r="C79" s="3" t="s">
        <v>26760</v>
      </c>
      <c r="D79" s="3" t="s">
        <v>1038</v>
      </c>
      <c r="E79" s="7"/>
      <c r="F79" s="3" t="s">
        <v>1646</v>
      </c>
      <c r="G79" s="3" t="s">
        <v>21197</v>
      </c>
      <c r="H79" s="3" t="s">
        <v>1098</v>
      </c>
      <c r="I79" s="7" t="s">
        <v>21198</v>
      </c>
      <c r="J79" s="3"/>
      <c r="K79" s="3"/>
    </row>
    <row r="80" spans="2:11" ht="15">
      <c r="B80" s="3" t="s">
        <v>1644</v>
      </c>
      <c r="C80" s="3" t="s">
        <v>26761</v>
      </c>
      <c r="D80" s="3" t="s">
        <v>1038</v>
      </c>
      <c r="E80" s="7"/>
      <c r="F80" s="3" t="s">
        <v>21200</v>
      </c>
      <c r="G80" s="3" t="s">
        <v>21201</v>
      </c>
      <c r="H80" s="3" t="s">
        <v>1098</v>
      </c>
      <c r="I80" s="7" t="s">
        <v>20968</v>
      </c>
      <c r="J80" s="3"/>
      <c r="K80" s="3"/>
    </row>
    <row r="81" spans="2:11" ht="15">
      <c r="B81" s="3" t="s">
        <v>1613</v>
      </c>
      <c r="C81" s="3" t="s">
        <v>26762</v>
      </c>
      <c r="D81" s="3" t="s">
        <v>1038</v>
      </c>
      <c r="E81" s="7"/>
      <c r="F81" s="3" t="s">
        <v>21203</v>
      </c>
      <c r="G81" s="3" t="s">
        <v>21204</v>
      </c>
      <c r="H81" s="3" t="s">
        <v>1098</v>
      </c>
      <c r="I81" s="7" t="s">
        <v>21198</v>
      </c>
      <c r="J81" s="3"/>
      <c r="K81" s="3"/>
    </row>
    <row r="82" spans="2:11" ht="15">
      <c r="B82" s="3" t="s">
        <v>1624</v>
      </c>
      <c r="C82" s="3" t="s">
        <v>26763</v>
      </c>
      <c r="D82" s="3" t="s">
        <v>1573</v>
      </c>
      <c r="E82" s="7"/>
      <c r="F82" s="3" t="s">
        <v>21206</v>
      </c>
      <c r="G82" s="3" t="s">
        <v>21207</v>
      </c>
      <c r="H82" s="3" t="s">
        <v>1098</v>
      </c>
      <c r="I82" s="7"/>
      <c r="J82" s="3"/>
      <c r="K82" s="3"/>
    </row>
    <row r="83" spans="2:11" ht="15">
      <c r="B83" s="3" t="s">
        <v>1635</v>
      </c>
      <c r="C83" s="3" t="s">
        <v>26764</v>
      </c>
      <c r="D83" s="3" t="s">
        <v>1038</v>
      </c>
      <c r="E83" s="7"/>
      <c r="F83" s="3" t="s">
        <v>21209</v>
      </c>
      <c r="G83" s="3" t="s">
        <v>21210</v>
      </c>
      <c r="H83" s="3" t="s">
        <v>1098</v>
      </c>
      <c r="I83" s="7" t="s">
        <v>20968</v>
      </c>
      <c r="J83" s="3"/>
      <c r="K83" s="3"/>
    </row>
    <row r="84" spans="2:11" ht="15">
      <c r="B84" s="3" t="s">
        <v>1658</v>
      </c>
      <c r="C84" s="3" t="s">
        <v>26765</v>
      </c>
      <c r="D84" s="3" t="s">
        <v>1038</v>
      </c>
      <c r="E84" s="7"/>
      <c r="F84" s="3" t="s">
        <v>21212</v>
      </c>
      <c r="G84" s="3" t="s">
        <v>21213</v>
      </c>
      <c r="H84" s="3" t="s">
        <v>1098</v>
      </c>
      <c r="I84" s="7" t="s">
        <v>20983</v>
      </c>
      <c r="J84" s="3"/>
      <c r="K84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240"/>
  <dimension ref="A1:K41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26766</v>
      </c>
      <c r="D4" s="4" t="s">
        <v>1019</v>
      </c>
      <c r="E4" s="3" t="s">
        <v>980</v>
      </c>
    </row>
    <row r="5" spans="1:11" ht="16">
      <c r="B5" s="4" t="s">
        <v>1020</v>
      </c>
      <c r="C5" s="13" t="s">
        <v>983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981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26767</v>
      </c>
      <c r="D9" s="3" t="s">
        <v>1038</v>
      </c>
      <c r="E9" s="7"/>
      <c r="F9" s="3" t="s">
        <v>26768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26769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26770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26771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26772</v>
      </c>
      <c r="D13" s="3" t="s">
        <v>1038</v>
      </c>
      <c r="E13" s="7"/>
      <c r="F13" s="3" t="s">
        <v>21453</v>
      </c>
      <c r="G13" s="3" t="s">
        <v>21454</v>
      </c>
      <c r="H13" s="3" t="s">
        <v>1098</v>
      </c>
      <c r="I13" s="7" t="s">
        <v>21044</v>
      </c>
      <c r="J13" s="3"/>
      <c r="K13" s="3"/>
    </row>
    <row r="14" spans="1:11" ht="15">
      <c r="B14" s="3" t="s">
        <v>1165</v>
      </c>
      <c r="C14" s="3" t="s">
        <v>26773</v>
      </c>
      <c r="D14" s="3" t="s">
        <v>1142</v>
      </c>
      <c r="E14" s="7"/>
      <c r="F14" s="3" t="s">
        <v>26774</v>
      </c>
      <c r="G14" s="3" t="s">
        <v>26775</v>
      </c>
      <c r="H14" s="3" t="s">
        <v>1098</v>
      </c>
      <c r="I14" s="7"/>
      <c r="J14" s="3"/>
      <c r="K14" s="3"/>
    </row>
    <row r="15" spans="1:11" ht="15">
      <c r="B15" s="3" t="s">
        <v>1877</v>
      </c>
      <c r="C15" s="3" t="s">
        <v>26776</v>
      </c>
      <c r="D15" s="3" t="s">
        <v>1038</v>
      </c>
      <c r="E15" s="7"/>
      <c r="F15" s="3" t="s">
        <v>21929</v>
      </c>
      <c r="G15" s="3" t="s">
        <v>17189</v>
      </c>
      <c r="H15" s="3" t="s">
        <v>1098</v>
      </c>
      <c r="I15" s="7" t="s">
        <v>20974</v>
      </c>
      <c r="J15" s="3"/>
      <c r="K15" s="3"/>
    </row>
    <row r="16" spans="1:11" ht="15">
      <c r="B16" s="3" t="s">
        <v>1161</v>
      </c>
      <c r="C16" s="3" t="s">
        <v>26777</v>
      </c>
      <c r="D16" s="3" t="s">
        <v>1038</v>
      </c>
      <c r="E16" s="7"/>
      <c r="F16" s="3" t="s">
        <v>21931</v>
      </c>
      <c r="G16" s="3" t="s">
        <v>17192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26778</v>
      </c>
      <c r="D17" s="3" t="s">
        <v>1038</v>
      </c>
      <c r="E17" s="7"/>
      <c r="F17" s="3" t="s">
        <v>25985</v>
      </c>
      <c r="G17" s="3" t="s">
        <v>26157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26779</v>
      </c>
      <c r="D18" s="3" t="s">
        <v>1038</v>
      </c>
      <c r="E18" s="7"/>
      <c r="F18" s="3" t="s">
        <v>25117</v>
      </c>
      <c r="G18" s="3" t="s">
        <v>25118</v>
      </c>
      <c r="H18" s="3" t="s">
        <v>1098</v>
      </c>
      <c r="I18" s="7" t="s">
        <v>20974</v>
      </c>
      <c r="J18" s="3"/>
      <c r="K18" s="3"/>
    </row>
    <row r="19" spans="2:11" ht="15">
      <c r="B19" s="3" t="s">
        <v>1886</v>
      </c>
      <c r="C19" s="3" t="s">
        <v>26780</v>
      </c>
      <c r="D19" s="3" t="s">
        <v>1038</v>
      </c>
      <c r="E19" s="7"/>
      <c r="F19" s="3" t="s">
        <v>16751</v>
      </c>
      <c r="G19" s="3" t="s">
        <v>26781</v>
      </c>
      <c r="H19" s="3" t="s">
        <v>1098</v>
      </c>
      <c r="I19" s="7" t="s">
        <v>20974</v>
      </c>
      <c r="J19" s="3"/>
      <c r="K19" s="3"/>
    </row>
    <row r="20" spans="2:11" ht="15">
      <c r="B20" s="3" t="s">
        <v>1890</v>
      </c>
      <c r="C20" s="3" t="s">
        <v>26782</v>
      </c>
      <c r="D20" s="3" t="s">
        <v>1038</v>
      </c>
      <c r="E20" s="7"/>
      <c r="F20" s="3" t="s">
        <v>21935</v>
      </c>
      <c r="G20" s="3" t="s">
        <v>21936</v>
      </c>
      <c r="H20" s="3" t="s">
        <v>1098</v>
      </c>
      <c r="I20" s="7" t="s">
        <v>20974</v>
      </c>
      <c r="J20" s="3"/>
      <c r="K20" s="3"/>
    </row>
    <row r="21" spans="2:11" ht="15">
      <c r="B21" s="3" t="s">
        <v>1619</v>
      </c>
      <c r="C21" s="3" t="s">
        <v>26783</v>
      </c>
      <c r="D21" s="3" t="s">
        <v>1038</v>
      </c>
      <c r="E21" s="7"/>
      <c r="F21" s="3" t="s">
        <v>22853</v>
      </c>
      <c r="G21" s="3" t="s">
        <v>24736</v>
      </c>
      <c r="H21" s="3" t="s">
        <v>1098</v>
      </c>
      <c r="I21" s="7" t="s">
        <v>2079</v>
      </c>
      <c r="J21" s="3"/>
      <c r="K21" s="3"/>
    </row>
    <row r="22" spans="2:11" ht="15">
      <c r="B22" s="3" t="s">
        <v>1895</v>
      </c>
      <c r="C22" s="3" t="s">
        <v>26784</v>
      </c>
      <c r="D22" s="3" t="s">
        <v>1038</v>
      </c>
      <c r="E22" s="7"/>
      <c r="F22" s="3" t="s">
        <v>26430</v>
      </c>
      <c r="G22" s="3" t="s">
        <v>26431</v>
      </c>
      <c r="H22" s="3" t="s">
        <v>1098</v>
      </c>
      <c r="I22" s="7" t="s">
        <v>2079</v>
      </c>
      <c r="J22" s="3"/>
      <c r="K22" s="3"/>
    </row>
    <row r="23" spans="2:11" ht="15">
      <c r="B23" s="3" t="s">
        <v>1588</v>
      </c>
      <c r="C23" s="3" t="s">
        <v>26785</v>
      </c>
      <c r="D23" s="3" t="s">
        <v>1038</v>
      </c>
      <c r="E23" s="7"/>
      <c r="F23" s="3" t="s">
        <v>22161</v>
      </c>
      <c r="G23" s="3" t="s">
        <v>26162</v>
      </c>
      <c r="H23" s="3" t="s">
        <v>1098</v>
      </c>
      <c r="I23" s="7" t="s">
        <v>7150</v>
      </c>
      <c r="J23" s="3"/>
      <c r="K23" s="3"/>
    </row>
    <row r="24" spans="2:11" ht="15">
      <c r="B24" s="3" t="s">
        <v>1899</v>
      </c>
      <c r="C24" s="3" t="s">
        <v>26786</v>
      </c>
      <c r="D24" s="3" t="s">
        <v>1038</v>
      </c>
      <c r="E24" s="7"/>
      <c r="F24" s="3" t="s">
        <v>26140</v>
      </c>
      <c r="G24" s="3" t="s">
        <v>26141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26787</v>
      </c>
      <c r="D25" s="3" t="s">
        <v>1038</v>
      </c>
      <c r="E25" s="7"/>
      <c r="F25" s="3" t="s">
        <v>26143</v>
      </c>
      <c r="G25" s="3" t="s">
        <v>26144</v>
      </c>
      <c r="H25" s="3" t="s">
        <v>1098</v>
      </c>
      <c r="I25" s="7" t="s">
        <v>20983</v>
      </c>
      <c r="J25" s="3"/>
      <c r="K25" s="3"/>
    </row>
    <row r="26" spans="2:11" ht="15">
      <c r="B26" s="3" t="s">
        <v>1146</v>
      </c>
      <c r="C26" s="3" t="s">
        <v>26788</v>
      </c>
      <c r="D26" s="3" t="s">
        <v>1038</v>
      </c>
      <c r="E26" s="7"/>
      <c r="F26" s="3" t="s">
        <v>25779</v>
      </c>
      <c r="G26" s="3" t="s">
        <v>25780</v>
      </c>
      <c r="H26" s="3" t="s">
        <v>1098</v>
      </c>
      <c r="I26" s="7" t="s">
        <v>2079</v>
      </c>
      <c r="J26" s="3"/>
      <c r="K26" s="3"/>
    </row>
    <row r="27" spans="2:11" ht="15">
      <c r="B27" s="3" t="s">
        <v>1906</v>
      </c>
      <c r="C27" s="3" t="s">
        <v>26789</v>
      </c>
      <c r="D27" s="3" t="s">
        <v>1038</v>
      </c>
      <c r="E27" s="7"/>
      <c r="F27" s="3" t="s">
        <v>26790</v>
      </c>
      <c r="G27" s="3" t="s">
        <v>26791</v>
      </c>
      <c r="H27" s="3" t="s">
        <v>1098</v>
      </c>
      <c r="I27" s="7" t="s">
        <v>20974</v>
      </c>
      <c r="J27" s="3"/>
      <c r="K27" s="3"/>
    </row>
    <row r="28" spans="2:11" ht="15">
      <c r="B28" s="3" t="s">
        <v>1909</v>
      </c>
      <c r="C28" s="3" t="s">
        <v>26792</v>
      </c>
      <c r="D28" s="3" t="s">
        <v>1038</v>
      </c>
      <c r="E28" s="7"/>
      <c r="F28" s="3" t="s">
        <v>26793</v>
      </c>
      <c r="G28" s="3" t="s">
        <v>26794</v>
      </c>
      <c r="H28" s="3" t="s">
        <v>1098</v>
      </c>
      <c r="I28" s="7" t="s">
        <v>20983</v>
      </c>
      <c r="J28" s="3"/>
      <c r="K28" s="3"/>
    </row>
    <row r="29" spans="2:11" ht="15">
      <c r="B29" s="3" t="s">
        <v>1301</v>
      </c>
      <c r="C29" s="3" t="s">
        <v>26795</v>
      </c>
      <c r="D29" s="3" t="s">
        <v>1038</v>
      </c>
      <c r="E29" s="7"/>
      <c r="F29" s="3" t="s">
        <v>26796</v>
      </c>
      <c r="G29" s="3" t="s">
        <v>26797</v>
      </c>
      <c r="H29" s="3" t="s">
        <v>1098</v>
      </c>
      <c r="I29" s="7" t="s">
        <v>20974</v>
      </c>
      <c r="J29" s="3"/>
      <c r="K29" s="3"/>
    </row>
    <row r="30" spans="2:11" ht="15">
      <c r="B30" s="3" t="s">
        <v>1912</v>
      </c>
      <c r="C30" s="3" t="s">
        <v>26798</v>
      </c>
      <c r="D30" s="3" t="s">
        <v>1038</v>
      </c>
      <c r="E30" s="7"/>
      <c r="F30" s="3" t="s">
        <v>26799</v>
      </c>
      <c r="G30" s="3" t="s">
        <v>26800</v>
      </c>
      <c r="H30" s="3" t="s">
        <v>1098</v>
      </c>
      <c r="I30" s="7" t="s">
        <v>20968</v>
      </c>
      <c r="J30" s="3"/>
      <c r="K30" s="3"/>
    </row>
    <row r="31" spans="2:11" ht="15">
      <c r="B31" s="3" t="s">
        <v>1140</v>
      </c>
      <c r="C31" s="3" t="s">
        <v>26801</v>
      </c>
      <c r="D31" s="3" t="s">
        <v>1038</v>
      </c>
      <c r="E31" s="7"/>
      <c r="F31" s="3" t="s">
        <v>21186</v>
      </c>
      <c r="G31" s="3" t="s">
        <v>7634</v>
      </c>
      <c r="H31" s="3" t="s">
        <v>1098</v>
      </c>
      <c r="I31" s="7" t="s">
        <v>20968</v>
      </c>
      <c r="J31" s="3"/>
      <c r="K31" s="3"/>
    </row>
    <row r="32" spans="2:11" ht="15">
      <c r="B32" s="3" t="s">
        <v>1169</v>
      </c>
      <c r="C32" s="3" t="s">
        <v>26802</v>
      </c>
      <c r="D32" s="3" t="s">
        <v>1038</v>
      </c>
      <c r="E32" s="7"/>
      <c r="F32" s="3" t="s">
        <v>21188</v>
      </c>
      <c r="G32" s="3" t="s">
        <v>7645</v>
      </c>
      <c r="H32" s="3" t="s">
        <v>1098</v>
      </c>
      <c r="I32" s="7" t="s">
        <v>20983</v>
      </c>
      <c r="J32" s="3"/>
      <c r="K32" s="3"/>
    </row>
    <row r="33" spans="2:11" ht="15">
      <c r="B33" s="3" t="s">
        <v>1319</v>
      </c>
      <c r="C33" s="3" t="s">
        <v>26803</v>
      </c>
      <c r="D33" s="3" t="s">
        <v>1573</v>
      </c>
      <c r="E33" s="7"/>
      <c r="F33" s="3" t="s">
        <v>1615</v>
      </c>
      <c r="G33" s="3" t="s">
        <v>1768</v>
      </c>
      <c r="H33" s="3" t="s">
        <v>1098</v>
      </c>
      <c r="I33" s="7"/>
      <c r="J33" s="3"/>
      <c r="K33" s="3"/>
    </row>
    <row r="34" spans="2:11" ht="15">
      <c r="B34" s="3" t="s">
        <v>1472</v>
      </c>
      <c r="C34" s="3" t="s">
        <v>26804</v>
      </c>
      <c r="D34" s="3" t="s">
        <v>1038</v>
      </c>
      <c r="E34" s="7"/>
      <c r="F34" s="3" t="s">
        <v>21191</v>
      </c>
      <c r="G34" s="3" t="s">
        <v>21192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26805</v>
      </c>
      <c r="D35" s="3" t="s">
        <v>1038</v>
      </c>
      <c r="E35" s="7"/>
      <c r="F35" s="3" t="s">
        <v>21194</v>
      </c>
      <c r="G35" s="3" t="s">
        <v>21195</v>
      </c>
      <c r="H35" s="3" t="s">
        <v>1098</v>
      </c>
      <c r="I35" s="7" t="s">
        <v>20983</v>
      </c>
      <c r="J35" s="3"/>
      <c r="K35" s="3"/>
    </row>
    <row r="36" spans="2:11" ht="15">
      <c r="B36" s="3" t="s">
        <v>1681</v>
      </c>
      <c r="C36" s="3" t="s">
        <v>26806</v>
      </c>
      <c r="D36" s="3" t="s">
        <v>1038</v>
      </c>
      <c r="E36" s="7"/>
      <c r="F36" s="3" t="s">
        <v>1646</v>
      </c>
      <c r="G36" s="3" t="s">
        <v>21197</v>
      </c>
      <c r="H36" s="3" t="s">
        <v>1098</v>
      </c>
      <c r="I36" s="7" t="s">
        <v>21198</v>
      </c>
      <c r="J36" s="3"/>
      <c r="K36" s="3"/>
    </row>
    <row r="37" spans="2:11" ht="15">
      <c r="B37" s="3" t="s">
        <v>1392</v>
      </c>
      <c r="C37" s="3" t="s">
        <v>26807</v>
      </c>
      <c r="D37" s="3" t="s">
        <v>1038</v>
      </c>
      <c r="E37" s="7"/>
      <c r="F37" s="3" t="s">
        <v>21200</v>
      </c>
      <c r="G37" s="3" t="s">
        <v>21201</v>
      </c>
      <c r="H37" s="3" t="s">
        <v>1098</v>
      </c>
      <c r="I37" s="7" t="s">
        <v>20968</v>
      </c>
      <c r="J37" s="3"/>
      <c r="K37" s="3"/>
    </row>
    <row r="38" spans="2:11" ht="15">
      <c r="B38" s="3" t="s">
        <v>1380</v>
      </c>
      <c r="C38" s="3" t="s">
        <v>26808</v>
      </c>
      <c r="D38" s="3" t="s">
        <v>1038</v>
      </c>
      <c r="E38" s="7"/>
      <c r="F38" s="3" t="s">
        <v>21203</v>
      </c>
      <c r="G38" s="3" t="s">
        <v>21204</v>
      </c>
      <c r="H38" s="3" t="s">
        <v>1098</v>
      </c>
      <c r="I38" s="7" t="s">
        <v>21198</v>
      </c>
      <c r="J38" s="3"/>
      <c r="K38" s="3"/>
    </row>
    <row r="39" spans="2:11" ht="15">
      <c r="B39" s="3" t="s">
        <v>1388</v>
      </c>
      <c r="C39" s="3" t="s">
        <v>26809</v>
      </c>
      <c r="D39" s="3" t="s">
        <v>1573</v>
      </c>
      <c r="E39" s="7"/>
      <c r="F39" s="3" t="s">
        <v>21206</v>
      </c>
      <c r="G39" s="3" t="s">
        <v>21207</v>
      </c>
      <c r="H39" s="3" t="s">
        <v>1098</v>
      </c>
      <c r="I39" s="7"/>
      <c r="J39" s="3"/>
      <c r="K39" s="3"/>
    </row>
    <row r="40" spans="2:11" ht="15">
      <c r="B40" s="3" t="s">
        <v>1384</v>
      </c>
      <c r="C40" s="3" t="s">
        <v>26810</v>
      </c>
      <c r="D40" s="3" t="s">
        <v>1038</v>
      </c>
      <c r="E40" s="7"/>
      <c r="F40" s="3" t="s">
        <v>21209</v>
      </c>
      <c r="G40" s="3" t="s">
        <v>21210</v>
      </c>
      <c r="H40" s="3" t="s">
        <v>1098</v>
      </c>
      <c r="I40" s="7" t="s">
        <v>20968</v>
      </c>
      <c r="J40" s="3"/>
      <c r="K40" s="3"/>
    </row>
    <row r="41" spans="2:11" ht="15">
      <c r="B41" s="3" t="s">
        <v>1448</v>
      </c>
      <c r="C41" s="3" t="s">
        <v>26811</v>
      </c>
      <c r="D41" s="3" t="s">
        <v>1038</v>
      </c>
      <c r="E41" s="7"/>
      <c r="F41" s="3" t="s">
        <v>21212</v>
      </c>
      <c r="G41" s="3" t="s">
        <v>21213</v>
      </c>
      <c r="H41" s="3" t="s">
        <v>1098</v>
      </c>
      <c r="I41" s="7" t="s">
        <v>20983</v>
      </c>
      <c r="J41" s="3"/>
      <c r="K41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241"/>
  <dimension ref="A1:K67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26812</v>
      </c>
      <c r="D4" s="4" t="s">
        <v>1019</v>
      </c>
      <c r="E4" s="3" t="s">
        <v>984</v>
      </c>
    </row>
    <row r="5" spans="1:11" ht="16">
      <c r="B5" s="4" t="s">
        <v>1020</v>
      </c>
      <c r="C5" s="13" t="s">
        <v>987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985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26813</v>
      </c>
      <c r="D9" s="3" t="s">
        <v>1038</v>
      </c>
      <c r="E9" s="7"/>
      <c r="F9" s="3" t="s">
        <v>26814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26815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26816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26817</v>
      </c>
      <c r="D12" s="3" t="s">
        <v>1038</v>
      </c>
      <c r="E12" s="7"/>
      <c r="F12" s="3" t="s">
        <v>26818</v>
      </c>
      <c r="G12" s="3" t="s">
        <v>26819</v>
      </c>
      <c r="H12" s="3" t="s">
        <v>26820</v>
      </c>
      <c r="I12" s="7" t="s">
        <v>1042</v>
      </c>
      <c r="J12" s="3"/>
      <c r="K12" s="3"/>
    </row>
    <row r="13" spans="1:11" ht="15">
      <c r="B13" s="3" t="s">
        <v>1872</v>
      </c>
      <c r="C13" s="3" t="s">
        <v>26821</v>
      </c>
      <c r="D13" s="3" t="s">
        <v>1038</v>
      </c>
      <c r="E13" s="7"/>
      <c r="F13" s="3" t="s">
        <v>1632</v>
      </c>
      <c r="G13" s="3" t="s">
        <v>26822</v>
      </c>
      <c r="H13" s="3" t="s">
        <v>26823</v>
      </c>
      <c r="I13" s="7" t="s">
        <v>21003</v>
      </c>
      <c r="J13" s="3"/>
      <c r="K13" s="3"/>
    </row>
    <row r="14" spans="1:11" ht="15">
      <c r="B14" s="3" t="s">
        <v>1165</v>
      </c>
      <c r="C14" s="3" t="s">
        <v>26824</v>
      </c>
      <c r="D14" s="3" t="s">
        <v>1038</v>
      </c>
      <c r="E14" s="7"/>
      <c r="F14" s="3" t="s">
        <v>1637</v>
      </c>
      <c r="G14" s="3" t="s">
        <v>26822</v>
      </c>
      <c r="H14" s="3" t="s">
        <v>26823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26825</v>
      </c>
      <c r="D15" s="3" t="s">
        <v>1038</v>
      </c>
      <c r="E15" s="7"/>
      <c r="F15" s="3" t="s">
        <v>21272</v>
      </c>
      <c r="G15" s="3" t="s">
        <v>26826</v>
      </c>
      <c r="H15" s="3" t="s">
        <v>1098</v>
      </c>
      <c r="I15" s="7" t="s">
        <v>7150</v>
      </c>
      <c r="J15" s="3"/>
      <c r="K15" s="3"/>
    </row>
    <row r="16" spans="1:11" ht="15">
      <c r="B16" s="3" t="s">
        <v>1161</v>
      </c>
      <c r="C16" s="3" t="s">
        <v>26827</v>
      </c>
      <c r="D16" s="3" t="s">
        <v>1038</v>
      </c>
      <c r="E16" s="7"/>
      <c r="F16" s="3" t="s">
        <v>21274</v>
      </c>
      <c r="G16" s="3" t="s">
        <v>26828</v>
      </c>
      <c r="H16" s="3" t="s">
        <v>26829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26830</v>
      </c>
      <c r="D17" s="3" t="s">
        <v>1038</v>
      </c>
      <c r="E17" s="7"/>
      <c r="F17" s="3" t="s">
        <v>20991</v>
      </c>
      <c r="G17" s="3" t="s">
        <v>1498</v>
      </c>
      <c r="H17" s="3" t="s">
        <v>26831</v>
      </c>
      <c r="I17" s="7" t="s">
        <v>1626</v>
      </c>
      <c r="J17" s="3"/>
      <c r="K17" s="3"/>
    </row>
    <row r="18" spans="2:11" ht="15">
      <c r="B18" s="3" t="s">
        <v>1582</v>
      </c>
      <c r="C18" s="3" t="s">
        <v>26832</v>
      </c>
      <c r="D18" s="3" t="s">
        <v>1038</v>
      </c>
      <c r="E18" s="7"/>
      <c r="F18" s="3" t="s">
        <v>26833</v>
      </c>
      <c r="G18" s="3" t="s">
        <v>26834</v>
      </c>
      <c r="H18" s="3" t="s">
        <v>26835</v>
      </c>
      <c r="I18" s="7" t="s">
        <v>21003</v>
      </c>
      <c r="J18" s="3"/>
      <c r="K18" s="3"/>
    </row>
    <row r="19" spans="2:11" ht="15">
      <c r="B19" s="3" t="s">
        <v>1886</v>
      </c>
      <c r="C19" s="3" t="s">
        <v>26836</v>
      </c>
      <c r="D19" s="3" t="s">
        <v>1038</v>
      </c>
      <c r="E19" s="7"/>
      <c r="F19" s="3" t="s">
        <v>26837</v>
      </c>
      <c r="G19" s="3" t="s">
        <v>26838</v>
      </c>
      <c r="H19" s="3" t="s">
        <v>26839</v>
      </c>
      <c r="I19" s="7" t="s">
        <v>1626</v>
      </c>
      <c r="J19" s="3"/>
      <c r="K19" s="3"/>
    </row>
    <row r="20" spans="2:11" ht="15">
      <c r="B20" s="3" t="s">
        <v>1890</v>
      </c>
      <c r="C20" s="3" t="s">
        <v>26840</v>
      </c>
      <c r="D20" s="3" t="s">
        <v>1038</v>
      </c>
      <c r="E20" s="7"/>
      <c r="F20" s="3" t="s">
        <v>26841</v>
      </c>
      <c r="G20" s="3" t="s">
        <v>26842</v>
      </c>
      <c r="H20" s="3" t="s">
        <v>26843</v>
      </c>
      <c r="I20" s="7" t="s">
        <v>1042</v>
      </c>
      <c r="J20" s="3"/>
      <c r="K20" s="3"/>
    </row>
    <row r="21" spans="2:11" ht="15">
      <c r="B21" s="3" t="s">
        <v>1619</v>
      </c>
      <c r="C21" s="3" t="s">
        <v>26844</v>
      </c>
      <c r="D21" s="3" t="s">
        <v>1038</v>
      </c>
      <c r="E21" s="7"/>
      <c r="F21" s="3" t="s">
        <v>26845</v>
      </c>
      <c r="G21" s="3" t="s">
        <v>26846</v>
      </c>
      <c r="H21" s="3" t="s">
        <v>26847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26848</v>
      </c>
      <c r="D22" s="3" t="s">
        <v>1038</v>
      </c>
      <c r="E22" s="7"/>
      <c r="F22" s="3" t="s">
        <v>26849</v>
      </c>
      <c r="G22" s="3" t="s">
        <v>26850</v>
      </c>
      <c r="H22" s="3" t="s">
        <v>26850</v>
      </c>
      <c r="I22" s="7" t="s">
        <v>21003</v>
      </c>
      <c r="J22" s="3"/>
      <c r="K22" s="3"/>
    </row>
    <row r="23" spans="2:11" ht="15">
      <c r="B23" s="3" t="s">
        <v>1588</v>
      </c>
      <c r="C23" s="3" t="s">
        <v>26851</v>
      </c>
      <c r="D23" s="3" t="s">
        <v>1038</v>
      </c>
      <c r="E23" s="7"/>
      <c r="F23" s="3" t="s">
        <v>26852</v>
      </c>
      <c r="G23" s="3" t="s">
        <v>26853</v>
      </c>
      <c r="H23" s="3" t="s">
        <v>26854</v>
      </c>
      <c r="I23" s="7" t="s">
        <v>21003</v>
      </c>
      <c r="J23" s="3"/>
      <c r="K23" s="3"/>
    </row>
    <row r="24" spans="2:11" ht="15">
      <c r="B24" s="3" t="s">
        <v>1899</v>
      </c>
      <c r="C24" s="3" t="s">
        <v>26855</v>
      </c>
      <c r="D24" s="3" t="s">
        <v>1038</v>
      </c>
      <c r="E24" s="7"/>
      <c r="F24" s="3" t="s">
        <v>26856</v>
      </c>
      <c r="G24" s="3" t="s">
        <v>26857</v>
      </c>
      <c r="H24" s="3" t="s">
        <v>26858</v>
      </c>
      <c r="I24" s="7" t="s">
        <v>20983</v>
      </c>
      <c r="J24" s="3"/>
      <c r="K24" s="3"/>
    </row>
    <row r="25" spans="2:11" ht="15">
      <c r="B25" s="3" t="s">
        <v>1902</v>
      </c>
      <c r="C25" s="3" t="s">
        <v>26859</v>
      </c>
      <c r="D25" s="3" t="s">
        <v>1038</v>
      </c>
      <c r="E25" s="7"/>
      <c r="F25" s="3" t="s">
        <v>26860</v>
      </c>
      <c r="G25" s="3" t="s">
        <v>26861</v>
      </c>
      <c r="H25" s="3" t="s">
        <v>26862</v>
      </c>
      <c r="I25" s="7" t="s">
        <v>1099</v>
      </c>
      <c r="J25" s="3"/>
      <c r="K25" s="3"/>
    </row>
    <row r="26" spans="2:11" ht="15">
      <c r="B26" s="3" t="s">
        <v>1146</v>
      </c>
      <c r="C26" s="3" t="s">
        <v>26863</v>
      </c>
      <c r="D26" s="3" t="s">
        <v>1038</v>
      </c>
      <c r="E26" s="7"/>
      <c r="F26" s="3" t="s">
        <v>26864</v>
      </c>
      <c r="G26" s="3" t="s">
        <v>26865</v>
      </c>
      <c r="H26" s="3" t="s">
        <v>26866</v>
      </c>
      <c r="I26" s="7" t="s">
        <v>1099</v>
      </c>
      <c r="J26" s="3"/>
      <c r="K26" s="3"/>
    </row>
    <row r="27" spans="2:11" ht="15">
      <c r="B27" s="3" t="s">
        <v>1906</v>
      </c>
      <c r="C27" s="3" t="s">
        <v>26867</v>
      </c>
      <c r="D27" s="3" t="s">
        <v>1038</v>
      </c>
      <c r="E27" s="7"/>
      <c r="F27" s="3" t="s">
        <v>26868</v>
      </c>
      <c r="G27" s="3" t="s">
        <v>26869</v>
      </c>
      <c r="H27" s="3" t="s">
        <v>26870</v>
      </c>
      <c r="I27" s="7" t="s">
        <v>21003</v>
      </c>
      <c r="J27" s="3"/>
      <c r="K27" s="3"/>
    </row>
    <row r="28" spans="2:11" ht="15">
      <c r="B28" s="3" t="s">
        <v>1909</v>
      </c>
      <c r="C28" s="3" t="s">
        <v>26871</v>
      </c>
      <c r="D28" s="3" t="s">
        <v>1038</v>
      </c>
      <c r="E28" s="7"/>
      <c r="F28" s="3" t="s">
        <v>26872</v>
      </c>
      <c r="G28" s="3" t="s">
        <v>26873</v>
      </c>
      <c r="H28" s="3" t="s">
        <v>26874</v>
      </c>
      <c r="I28" s="7" t="s">
        <v>21003</v>
      </c>
      <c r="J28" s="3"/>
      <c r="K28" s="3"/>
    </row>
    <row r="29" spans="2:11" ht="15">
      <c r="B29" s="3" t="s">
        <v>1301</v>
      </c>
      <c r="C29" s="3" t="s">
        <v>26875</v>
      </c>
      <c r="D29" s="3" t="s">
        <v>1038</v>
      </c>
      <c r="E29" s="7"/>
      <c r="F29" s="3" t="s">
        <v>26876</v>
      </c>
      <c r="G29" s="3" t="s">
        <v>26877</v>
      </c>
      <c r="H29" s="3" t="s">
        <v>26878</v>
      </c>
      <c r="I29" s="7" t="s">
        <v>21003</v>
      </c>
      <c r="J29" s="3"/>
      <c r="K29" s="3"/>
    </row>
    <row r="30" spans="2:11" ht="15">
      <c r="B30" s="3" t="s">
        <v>1912</v>
      </c>
      <c r="C30" s="3" t="s">
        <v>26879</v>
      </c>
      <c r="D30" s="3" t="s">
        <v>1038</v>
      </c>
      <c r="E30" s="7"/>
      <c r="F30" s="3" t="s">
        <v>26880</v>
      </c>
      <c r="G30" s="3" t="s">
        <v>26881</v>
      </c>
      <c r="H30" s="3" t="s">
        <v>26882</v>
      </c>
      <c r="I30" s="7" t="s">
        <v>21003</v>
      </c>
      <c r="J30" s="3"/>
      <c r="K30" s="3"/>
    </row>
    <row r="31" spans="2:11" ht="15">
      <c r="B31" s="3" t="s">
        <v>1140</v>
      </c>
      <c r="C31" s="3" t="s">
        <v>26883</v>
      </c>
      <c r="D31" s="3" t="s">
        <v>1038</v>
      </c>
      <c r="E31" s="7"/>
      <c r="F31" s="3" t="s">
        <v>26884</v>
      </c>
      <c r="G31" s="3" t="s">
        <v>26885</v>
      </c>
      <c r="H31" s="3" t="s">
        <v>26886</v>
      </c>
      <c r="I31" s="7" t="s">
        <v>21003</v>
      </c>
      <c r="J31" s="3"/>
      <c r="K31" s="3"/>
    </row>
    <row r="32" spans="2:11" ht="15">
      <c r="B32" s="3" t="s">
        <v>1169</v>
      </c>
      <c r="C32" s="3" t="s">
        <v>26887</v>
      </c>
      <c r="D32" s="3" t="s">
        <v>1038</v>
      </c>
      <c r="E32" s="7"/>
      <c r="F32" s="3" t="s">
        <v>26888</v>
      </c>
      <c r="G32" s="3" t="s">
        <v>26889</v>
      </c>
      <c r="H32" s="3" t="s">
        <v>26890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26891</v>
      </c>
      <c r="D33" s="3" t="s">
        <v>1038</v>
      </c>
      <c r="E33" s="7"/>
      <c r="F33" s="3" t="s">
        <v>26892</v>
      </c>
      <c r="G33" s="3" t="s">
        <v>26893</v>
      </c>
      <c r="H33" s="3" t="s">
        <v>26894</v>
      </c>
      <c r="I33" s="7" t="s">
        <v>21003</v>
      </c>
      <c r="J33" s="3"/>
      <c r="K33" s="3"/>
    </row>
    <row r="34" spans="2:11" ht="15">
      <c r="B34" s="3" t="s">
        <v>1472</v>
      </c>
      <c r="C34" s="3" t="s">
        <v>26895</v>
      </c>
      <c r="D34" s="3" t="s">
        <v>1038</v>
      </c>
      <c r="E34" s="7"/>
      <c r="F34" s="3" t="s">
        <v>26896</v>
      </c>
      <c r="G34" s="3" t="s">
        <v>26897</v>
      </c>
      <c r="H34" s="3" t="s">
        <v>26898</v>
      </c>
      <c r="I34" s="7" t="s">
        <v>21003</v>
      </c>
      <c r="J34" s="3"/>
      <c r="K34" s="3"/>
    </row>
    <row r="35" spans="2:11" ht="15">
      <c r="B35" s="3" t="s">
        <v>1567</v>
      </c>
      <c r="C35" s="3" t="s">
        <v>26899</v>
      </c>
      <c r="D35" s="3" t="s">
        <v>1038</v>
      </c>
      <c r="E35" s="7"/>
      <c r="F35" s="3" t="s">
        <v>21792</v>
      </c>
      <c r="G35" s="3" t="s">
        <v>21793</v>
      </c>
      <c r="H35" s="3" t="s">
        <v>26900</v>
      </c>
      <c r="I35" s="7" t="s">
        <v>20974</v>
      </c>
      <c r="J35" s="3"/>
      <c r="K35" s="3"/>
    </row>
    <row r="36" spans="2:11" ht="15">
      <c r="B36" s="3" t="s">
        <v>1681</v>
      </c>
      <c r="C36" s="3" t="s">
        <v>26901</v>
      </c>
      <c r="D36" s="3" t="s">
        <v>1038</v>
      </c>
      <c r="E36" s="7"/>
      <c r="F36" s="3" t="s">
        <v>26902</v>
      </c>
      <c r="G36" s="3" t="s">
        <v>26903</v>
      </c>
      <c r="H36" s="3" t="s">
        <v>1098</v>
      </c>
      <c r="I36" s="7" t="s">
        <v>21003</v>
      </c>
      <c r="J36" s="3"/>
      <c r="K36" s="3"/>
    </row>
    <row r="37" spans="2:11" ht="15">
      <c r="B37" s="3" t="s">
        <v>1392</v>
      </c>
      <c r="C37" s="3" t="s">
        <v>26904</v>
      </c>
      <c r="D37" s="3" t="s">
        <v>1038</v>
      </c>
      <c r="E37" s="7"/>
      <c r="F37" s="3" t="s">
        <v>26905</v>
      </c>
      <c r="G37" s="3" t="s">
        <v>26906</v>
      </c>
      <c r="H37" s="3" t="s">
        <v>26907</v>
      </c>
      <c r="I37" s="7" t="s">
        <v>20974</v>
      </c>
      <c r="J37" s="3"/>
      <c r="K37" s="3"/>
    </row>
    <row r="38" spans="2:11" ht="15">
      <c r="B38" s="3" t="s">
        <v>1380</v>
      </c>
      <c r="C38" s="3" t="s">
        <v>26908</v>
      </c>
      <c r="D38" s="3" t="s">
        <v>1038</v>
      </c>
      <c r="E38" s="7"/>
      <c r="F38" s="3" t="s">
        <v>26909</v>
      </c>
      <c r="G38" s="3" t="s">
        <v>26910</v>
      </c>
      <c r="H38" s="3" t="s">
        <v>1098</v>
      </c>
      <c r="I38" s="7" t="s">
        <v>21003</v>
      </c>
      <c r="J38" s="3"/>
      <c r="K38" s="3"/>
    </row>
    <row r="39" spans="2:11" ht="15">
      <c r="B39" s="3" t="s">
        <v>1388</v>
      </c>
      <c r="C39" s="3" t="s">
        <v>26911</v>
      </c>
      <c r="D39" s="3" t="s">
        <v>1038</v>
      </c>
      <c r="E39" s="7"/>
      <c r="F39" s="3" t="s">
        <v>26912</v>
      </c>
      <c r="G39" s="3" t="s">
        <v>26913</v>
      </c>
      <c r="H39" s="3" t="s">
        <v>26914</v>
      </c>
      <c r="I39" s="7" t="s">
        <v>20974</v>
      </c>
      <c r="J39" s="3"/>
      <c r="K39" s="3"/>
    </row>
    <row r="40" spans="2:11" ht="15">
      <c r="B40" s="3" t="s">
        <v>1384</v>
      </c>
      <c r="C40" s="3" t="s">
        <v>26915</v>
      </c>
      <c r="D40" s="3" t="s">
        <v>1038</v>
      </c>
      <c r="E40" s="7"/>
      <c r="F40" s="3" t="s">
        <v>26916</v>
      </c>
      <c r="G40" s="3" t="s">
        <v>26917</v>
      </c>
      <c r="H40" s="3" t="s">
        <v>26918</v>
      </c>
      <c r="I40" s="7" t="s">
        <v>21003</v>
      </c>
      <c r="J40" s="3"/>
      <c r="K40" s="3"/>
    </row>
    <row r="41" spans="2:11" ht="15">
      <c r="B41" s="3" t="s">
        <v>1448</v>
      </c>
      <c r="C41" s="3" t="s">
        <v>26919</v>
      </c>
      <c r="D41" s="3" t="s">
        <v>1038</v>
      </c>
      <c r="E41" s="7"/>
      <c r="F41" s="3" t="s">
        <v>26920</v>
      </c>
      <c r="G41" s="3" t="s">
        <v>26921</v>
      </c>
      <c r="H41" s="3" t="s">
        <v>1098</v>
      </c>
      <c r="I41" s="7" t="s">
        <v>1145</v>
      </c>
      <c r="J41" s="3"/>
      <c r="K41" s="3"/>
    </row>
    <row r="42" spans="2:11" ht="15">
      <c r="B42" s="3" t="s">
        <v>1223</v>
      </c>
      <c r="C42" s="3" t="s">
        <v>26922</v>
      </c>
      <c r="D42" s="3" t="s">
        <v>1038</v>
      </c>
      <c r="E42" s="7"/>
      <c r="F42" s="3" t="s">
        <v>26923</v>
      </c>
      <c r="G42" s="3" t="s">
        <v>26924</v>
      </c>
      <c r="H42" s="3" t="s">
        <v>26925</v>
      </c>
      <c r="I42" s="7" t="s">
        <v>20968</v>
      </c>
      <c r="J42" s="3"/>
      <c r="K42" s="3"/>
    </row>
    <row r="43" spans="2:11" ht="15">
      <c r="B43" s="3" t="s">
        <v>1215</v>
      </c>
      <c r="C43" s="3" t="s">
        <v>26926</v>
      </c>
      <c r="D43" s="3" t="s">
        <v>1038</v>
      </c>
      <c r="E43" s="7"/>
      <c r="F43" s="3" t="s">
        <v>26927</v>
      </c>
      <c r="G43" s="3" t="s">
        <v>26928</v>
      </c>
      <c r="H43" s="3" t="s">
        <v>1098</v>
      </c>
      <c r="I43" s="7" t="s">
        <v>20983</v>
      </c>
      <c r="J43" s="3"/>
      <c r="K43" s="3"/>
    </row>
    <row r="44" spans="2:11" ht="15">
      <c r="B44" s="3" t="s">
        <v>1219</v>
      </c>
      <c r="C44" s="3" t="s">
        <v>26929</v>
      </c>
      <c r="D44" s="3" t="s">
        <v>1038</v>
      </c>
      <c r="E44" s="7"/>
      <c r="F44" s="3" t="s">
        <v>26930</v>
      </c>
      <c r="G44" s="3" t="s">
        <v>26931</v>
      </c>
      <c r="H44" s="3" t="s">
        <v>26932</v>
      </c>
      <c r="I44" s="7" t="s">
        <v>20983</v>
      </c>
      <c r="J44" s="3"/>
      <c r="K44" s="3"/>
    </row>
    <row r="45" spans="2:11" ht="15">
      <c r="B45" s="3" t="s">
        <v>1227</v>
      </c>
      <c r="C45" s="3" t="s">
        <v>26933</v>
      </c>
      <c r="D45" s="3" t="s">
        <v>1038</v>
      </c>
      <c r="E45" s="7"/>
      <c r="F45" s="3" t="s">
        <v>26934</v>
      </c>
      <c r="G45" s="3" t="s">
        <v>26935</v>
      </c>
      <c r="H45" s="3" t="s">
        <v>26936</v>
      </c>
      <c r="I45" s="7" t="s">
        <v>20983</v>
      </c>
      <c r="J45" s="3"/>
      <c r="K45" s="3"/>
    </row>
    <row r="46" spans="2:11" ht="15">
      <c r="B46" s="3" t="s">
        <v>1191</v>
      </c>
      <c r="C46" s="3" t="s">
        <v>26937</v>
      </c>
      <c r="D46" s="3" t="s">
        <v>1038</v>
      </c>
      <c r="E46" s="7"/>
      <c r="F46" s="3" t="s">
        <v>26938</v>
      </c>
      <c r="G46" s="3" t="s">
        <v>26939</v>
      </c>
      <c r="H46" s="3" t="s">
        <v>26940</v>
      </c>
      <c r="I46" s="7" t="s">
        <v>21003</v>
      </c>
      <c r="J46" s="3"/>
      <c r="K46" s="3"/>
    </row>
    <row r="47" spans="2:11" ht="15">
      <c r="B47" s="3" t="s">
        <v>1195</v>
      </c>
      <c r="C47" s="3" t="s">
        <v>26941</v>
      </c>
      <c r="D47" s="3" t="s">
        <v>1038</v>
      </c>
      <c r="E47" s="7"/>
      <c r="F47" s="3" t="s">
        <v>26942</v>
      </c>
      <c r="G47" s="3" t="s">
        <v>26943</v>
      </c>
      <c r="H47" s="3" t="s">
        <v>26944</v>
      </c>
      <c r="I47" s="7" t="s">
        <v>21003</v>
      </c>
      <c r="J47" s="3"/>
      <c r="K47" s="3"/>
    </row>
    <row r="48" spans="2:11" ht="15">
      <c r="B48" s="3" t="s">
        <v>1187</v>
      </c>
      <c r="C48" s="3" t="s">
        <v>26945</v>
      </c>
      <c r="D48" s="3" t="s">
        <v>1038</v>
      </c>
      <c r="E48" s="7"/>
      <c r="F48" s="3" t="s">
        <v>26946</v>
      </c>
      <c r="G48" s="3" t="s">
        <v>26947</v>
      </c>
      <c r="H48" s="3" t="s">
        <v>26948</v>
      </c>
      <c r="I48" s="7" t="s">
        <v>20983</v>
      </c>
      <c r="J48" s="3"/>
      <c r="K48" s="3"/>
    </row>
    <row r="49" spans="2:11" ht="15">
      <c r="B49" s="3" t="s">
        <v>1416</v>
      </c>
      <c r="C49" s="3" t="s">
        <v>26949</v>
      </c>
      <c r="D49" s="3" t="s">
        <v>1038</v>
      </c>
      <c r="E49" s="7"/>
      <c r="F49" s="3" t="s">
        <v>26950</v>
      </c>
      <c r="G49" s="3" t="s">
        <v>26951</v>
      </c>
      <c r="H49" s="3" t="s">
        <v>26952</v>
      </c>
      <c r="I49" s="7" t="s">
        <v>21003</v>
      </c>
      <c r="J49" s="3"/>
      <c r="K49" s="3"/>
    </row>
    <row r="50" spans="2:11" ht="15">
      <c r="B50" s="3" t="s">
        <v>1916</v>
      </c>
      <c r="C50" s="3" t="s">
        <v>26953</v>
      </c>
      <c r="D50" s="3" t="s">
        <v>1142</v>
      </c>
      <c r="E50" s="7"/>
      <c r="F50" s="3" t="s">
        <v>26954</v>
      </c>
      <c r="G50" s="3" t="s">
        <v>26955</v>
      </c>
      <c r="H50" s="3" t="s">
        <v>26956</v>
      </c>
      <c r="I50" s="7"/>
      <c r="J50" s="3"/>
      <c r="K50" s="3"/>
    </row>
    <row r="51" spans="2:11" ht="15">
      <c r="B51" s="3" t="s">
        <v>1424</v>
      </c>
      <c r="C51" s="3" t="s">
        <v>26957</v>
      </c>
      <c r="D51" s="3" t="s">
        <v>1142</v>
      </c>
      <c r="E51" s="7"/>
      <c r="F51" s="3" t="s">
        <v>26958</v>
      </c>
      <c r="G51" s="3" t="s">
        <v>26959</v>
      </c>
      <c r="H51" s="3" t="s">
        <v>26960</v>
      </c>
      <c r="I51" s="7"/>
      <c r="J51" s="3"/>
      <c r="K51" s="3"/>
    </row>
    <row r="52" spans="2:11" ht="15">
      <c r="B52" s="3" t="s">
        <v>1428</v>
      </c>
      <c r="C52" s="3" t="s">
        <v>26961</v>
      </c>
      <c r="D52" s="3" t="s">
        <v>1038</v>
      </c>
      <c r="E52" s="7"/>
      <c r="F52" s="3" t="s">
        <v>21158</v>
      </c>
      <c r="G52" s="3" t="s">
        <v>26962</v>
      </c>
      <c r="H52" s="3" t="s">
        <v>26963</v>
      </c>
      <c r="I52" s="7" t="s">
        <v>20974</v>
      </c>
      <c r="J52" s="3"/>
      <c r="K52" s="3"/>
    </row>
    <row r="53" spans="2:11" ht="15">
      <c r="B53" s="3" t="s">
        <v>1420</v>
      </c>
      <c r="C53" s="3" t="s">
        <v>26964</v>
      </c>
      <c r="D53" s="3" t="s">
        <v>1038</v>
      </c>
      <c r="E53" s="7"/>
      <c r="F53" s="3" t="s">
        <v>21167</v>
      </c>
      <c r="G53" s="3" t="s">
        <v>26965</v>
      </c>
      <c r="H53" s="3" t="s">
        <v>26966</v>
      </c>
      <c r="I53" s="7" t="s">
        <v>21139</v>
      </c>
      <c r="J53" s="3"/>
      <c r="K53" s="3"/>
    </row>
    <row r="54" spans="2:11" ht="15">
      <c r="B54" s="3" t="s">
        <v>1571</v>
      </c>
      <c r="C54" s="3" t="s">
        <v>26967</v>
      </c>
      <c r="D54" s="3" t="s">
        <v>1038</v>
      </c>
      <c r="E54" s="7"/>
      <c r="F54" s="3" t="s">
        <v>26968</v>
      </c>
      <c r="G54" s="3" t="s">
        <v>26969</v>
      </c>
      <c r="H54" s="3" t="s">
        <v>1098</v>
      </c>
      <c r="I54" s="7" t="s">
        <v>21003</v>
      </c>
      <c r="J54" s="3"/>
      <c r="K54" s="3"/>
    </row>
    <row r="55" spans="2:11" ht="15">
      <c r="B55" s="3" t="s">
        <v>1765</v>
      </c>
      <c r="C55" s="3" t="s">
        <v>26970</v>
      </c>
      <c r="D55" s="3" t="s">
        <v>1038</v>
      </c>
      <c r="E55" s="7"/>
      <c r="F55" s="3" t="s">
        <v>26971</v>
      </c>
      <c r="G55" s="3" t="s">
        <v>26972</v>
      </c>
      <c r="H55" s="3" t="s">
        <v>26973</v>
      </c>
      <c r="I55" s="7" t="s">
        <v>20974</v>
      </c>
      <c r="J55" s="3"/>
      <c r="K55" s="3"/>
    </row>
    <row r="56" spans="2:11" ht="15">
      <c r="B56" s="3" t="s">
        <v>1920</v>
      </c>
      <c r="C56" s="3" t="s">
        <v>26974</v>
      </c>
      <c r="D56" s="3" t="s">
        <v>1038</v>
      </c>
      <c r="E56" s="7"/>
      <c r="F56" s="3" t="s">
        <v>26975</v>
      </c>
      <c r="G56" s="3" t="s">
        <v>26976</v>
      </c>
      <c r="H56" s="3" t="s">
        <v>26977</v>
      </c>
      <c r="I56" s="7" t="s">
        <v>21003</v>
      </c>
      <c r="J56" s="3"/>
      <c r="K56" s="3"/>
    </row>
    <row r="57" spans="2:11" ht="15">
      <c r="B57" s="3" t="s">
        <v>1924</v>
      </c>
      <c r="C57" s="3" t="s">
        <v>26978</v>
      </c>
      <c r="D57" s="3" t="s">
        <v>1038</v>
      </c>
      <c r="E57" s="7"/>
      <c r="F57" s="3" t="s">
        <v>21186</v>
      </c>
      <c r="G57" s="3" t="s">
        <v>7634</v>
      </c>
      <c r="H57" s="3" t="s">
        <v>1098</v>
      </c>
      <c r="I57" s="7" t="s">
        <v>20968</v>
      </c>
      <c r="J57" s="3"/>
      <c r="K57" s="3"/>
    </row>
    <row r="58" spans="2:11" ht="15">
      <c r="B58" s="3" t="s">
        <v>1928</v>
      </c>
      <c r="C58" s="3" t="s">
        <v>26979</v>
      </c>
      <c r="D58" s="3" t="s">
        <v>1038</v>
      </c>
      <c r="E58" s="7"/>
      <c r="F58" s="3" t="s">
        <v>21188</v>
      </c>
      <c r="G58" s="3" t="s">
        <v>7645</v>
      </c>
      <c r="H58" s="3" t="s">
        <v>1098</v>
      </c>
      <c r="I58" s="7" t="s">
        <v>20983</v>
      </c>
      <c r="J58" s="3"/>
      <c r="K58" s="3"/>
    </row>
    <row r="59" spans="2:11" ht="15">
      <c r="B59" s="3" t="s">
        <v>1931</v>
      </c>
      <c r="C59" s="3" t="s">
        <v>26980</v>
      </c>
      <c r="D59" s="3" t="s">
        <v>1573</v>
      </c>
      <c r="E59" s="7"/>
      <c r="F59" s="3" t="s">
        <v>1615</v>
      </c>
      <c r="G59" s="3" t="s">
        <v>1768</v>
      </c>
      <c r="H59" s="3" t="s">
        <v>1098</v>
      </c>
      <c r="I59" s="7"/>
      <c r="J59" s="3"/>
      <c r="K59" s="3"/>
    </row>
    <row r="60" spans="2:11" ht="15">
      <c r="B60" s="3" t="s">
        <v>1934</v>
      </c>
      <c r="C60" s="3" t="s">
        <v>26981</v>
      </c>
      <c r="D60" s="3" t="s">
        <v>1038</v>
      </c>
      <c r="E60" s="7"/>
      <c r="F60" s="3" t="s">
        <v>21191</v>
      </c>
      <c r="G60" s="3" t="s">
        <v>21192</v>
      </c>
      <c r="H60" s="3" t="s">
        <v>1098</v>
      </c>
      <c r="I60" s="7" t="s">
        <v>20968</v>
      </c>
      <c r="J60" s="3"/>
      <c r="K60" s="3"/>
    </row>
    <row r="61" spans="2:11" ht="15">
      <c r="B61" s="3" t="s">
        <v>1938</v>
      </c>
      <c r="C61" s="3" t="s">
        <v>26982</v>
      </c>
      <c r="D61" s="3" t="s">
        <v>1038</v>
      </c>
      <c r="E61" s="7"/>
      <c r="F61" s="3" t="s">
        <v>21194</v>
      </c>
      <c r="G61" s="3" t="s">
        <v>21195</v>
      </c>
      <c r="H61" s="3" t="s">
        <v>1098</v>
      </c>
      <c r="I61" s="7" t="s">
        <v>20983</v>
      </c>
      <c r="J61" s="3"/>
      <c r="K61" s="3"/>
    </row>
    <row r="62" spans="2:11" ht="15">
      <c r="B62" s="3" t="s">
        <v>1942</v>
      </c>
      <c r="C62" s="3" t="s">
        <v>26983</v>
      </c>
      <c r="D62" s="3" t="s">
        <v>1038</v>
      </c>
      <c r="E62" s="7"/>
      <c r="F62" s="3" t="s">
        <v>1646</v>
      </c>
      <c r="G62" s="3" t="s">
        <v>21197</v>
      </c>
      <c r="H62" s="3" t="s">
        <v>1098</v>
      </c>
      <c r="I62" s="7" t="s">
        <v>21198</v>
      </c>
      <c r="J62" s="3"/>
      <c r="K62" s="3"/>
    </row>
    <row r="63" spans="2:11" ht="15">
      <c r="B63" s="3" t="s">
        <v>1495</v>
      </c>
      <c r="C63" s="3" t="s">
        <v>26984</v>
      </c>
      <c r="D63" s="3" t="s">
        <v>1038</v>
      </c>
      <c r="E63" s="7"/>
      <c r="F63" s="3" t="s">
        <v>21200</v>
      </c>
      <c r="G63" s="3" t="s">
        <v>21201</v>
      </c>
      <c r="H63" s="3" t="s">
        <v>1098</v>
      </c>
      <c r="I63" s="7" t="s">
        <v>20968</v>
      </c>
      <c r="J63" s="3"/>
      <c r="K63" s="3"/>
    </row>
    <row r="64" spans="2:11" ht="15">
      <c r="B64" s="3" t="s">
        <v>1481</v>
      </c>
      <c r="C64" s="3" t="s">
        <v>26985</v>
      </c>
      <c r="D64" s="3" t="s">
        <v>1038</v>
      </c>
      <c r="E64" s="7"/>
      <c r="F64" s="3" t="s">
        <v>21203</v>
      </c>
      <c r="G64" s="3" t="s">
        <v>21204</v>
      </c>
      <c r="H64" s="3" t="s">
        <v>1098</v>
      </c>
      <c r="I64" s="7" t="s">
        <v>21198</v>
      </c>
      <c r="J64" s="3"/>
      <c r="K64" s="3"/>
    </row>
    <row r="65" spans="2:11" ht="15">
      <c r="B65" s="3" t="s">
        <v>1347</v>
      </c>
      <c r="C65" s="3" t="s">
        <v>26986</v>
      </c>
      <c r="D65" s="3" t="s">
        <v>1573</v>
      </c>
      <c r="E65" s="7"/>
      <c r="F65" s="3" t="s">
        <v>21206</v>
      </c>
      <c r="G65" s="3" t="s">
        <v>21207</v>
      </c>
      <c r="H65" s="3" t="s">
        <v>1098</v>
      </c>
      <c r="I65" s="7"/>
      <c r="J65" s="3"/>
      <c r="K65" s="3"/>
    </row>
    <row r="66" spans="2:11" ht="15">
      <c r="B66" s="3" t="s">
        <v>1375</v>
      </c>
      <c r="C66" s="3" t="s">
        <v>26987</v>
      </c>
      <c r="D66" s="3" t="s">
        <v>1038</v>
      </c>
      <c r="E66" s="7"/>
      <c r="F66" s="3" t="s">
        <v>21209</v>
      </c>
      <c r="G66" s="3" t="s">
        <v>21210</v>
      </c>
      <c r="H66" s="3" t="s">
        <v>1098</v>
      </c>
      <c r="I66" s="7" t="s">
        <v>20968</v>
      </c>
      <c r="J66" s="3"/>
      <c r="K66" s="3"/>
    </row>
    <row r="67" spans="2:11" ht="15">
      <c r="B67" s="3" t="s">
        <v>1252</v>
      </c>
      <c r="C67" s="3" t="s">
        <v>26988</v>
      </c>
      <c r="D67" s="3" t="s">
        <v>1038</v>
      </c>
      <c r="E67" s="7"/>
      <c r="F67" s="3" t="s">
        <v>21212</v>
      </c>
      <c r="G67" s="3" t="s">
        <v>21213</v>
      </c>
      <c r="H67" s="3" t="s">
        <v>1098</v>
      </c>
      <c r="I67" s="7" t="s">
        <v>20983</v>
      </c>
      <c r="J67" s="3"/>
      <c r="K67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242"/>
  <dimension ref="A1:K15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26989</v>
      </c>
      <c r="D4" s="4" t="s">
        <v>1019</v>
      </c>
      <c r="E4" s="3" t="s">
        <v>988</v>
      </c>
    </row>
    <row r="5" spans="1:11" ht="16">
      <c r="B5" s="4" t="s">
        <v>1020</v>
      </c>
      <c r="C5" s="13" t="s">
        <v>991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989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26990</v>
      </c>
      <c r="D9" s="3" t="s">
        <v>1038</v>
      </c>
      <c r="E9" s="7"/>
      <c r="F9" s="3" t="s">
        <v>26991</v>
      </c>
      <c r="G9" s="3" t="s">
        <v>24282</v>
      </c>
      <c r="H9" s="3" t="s">
        <v>1098</v>
      </c>
      <c r="I9" s="7" t="s">
        <v>21044</v>
      </c>
      <c r="J9" s="3"/>
      <c r="K9" s="3"/>
    </row>
    <row r="10" spans="1:11" ht="15">
      <c r="B10" s="3" t="s">
        <v>1044</v>
      </c>
      <c r="C10" s="3" t="s">
        <v>26992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26993</v>
      </c>
      <c r="D11" s="3" t="s">
        <v>1038</v>
      </c>
      <c r="E11" s="7"/>
      <c r="F11" s="3" t="s">
        <v>26994</v>
      </c>
      <c r="G11" s="3" t="s">
        <v>24264</v>
      </c>
      <c r="H11" s="3" t="s">
        <v>1098</v>
      </c>
      <c r="I11" s="7" t="s">
        <v>20968</v>
      </c>
      <c r="J11" s="3"/>
      <c r="K11" s="3"/>
    </row>
    <row r="12" spans="1:11" ht="15">
      <c r="B12" s="3" t="s">
        <v>1055</v>
      </c>
      <c r="C12" s="3" t="s">
        <v>26995</v>
      </c>
      <c r="D12" s="3" t="s">
        <v>1038</v>
      </c>
      <c r="E12" s="7"/>
      <c r="F12" s="3" t="s">
        <v>18224</v>
      </c>
      <c r="G12" s="3" t="s">
        <v>26996</v>
      </c>
      <c r="H12" s="3" t="s">
        <v>1098</v>
      </c>
      <c r="I12" s="7" t="s">
        <v>20968</v>
      </c>
      <c r="J12" s="3"/>
      <c r="K12" s="3"/>
    </row>
    <row r="13" spans="1:11" ht="15">
      <c r="B13" s="3" t="s">
        <v>1872</v>
      </c>
      <c r="C13" s="3" t="s">
        <v>26997</v>
      </c>
      <c r="D13" s="3" t="s">
        <v>1573</v>
      </c>
      <c r="E13" s="7"/>
      <c r="F13" s="3" t="s">
        <v>26998</v>
      </c>
      <c r="G13" s="3" t="s">
        <v>26999</v>
      </c>
      <c r="H13" s="3" t="s">
        <v>1098</v>
      </c>
      <c r="I13" s="7"/>
      <c r="J13" s="3"/>
      <c r="K13" s="3"/>
    </row>
    <row r="14" spans="1:11" ht="15">
      <c r="B14" s="3" t="s">
        <v>1165</v>
      </c>
      <c r="C14" s="3" t="s">
        <v>27000</v>
      </c>
      <c r="D14" s="3" t="s">
        <v>1038</v>
      </c>
      <c r="E14" s="7"/>
      <c r="F14" s="3" t="s">
        <v>1646</v>
      </c>
      <c r="G14" s="3" t="s">
        <v>1647</v>
      </c>
      <c r="H14" s="3" t="s">
        <v>1647</v>
      </c>
      <c r="I14" s="7" t="s">
        <v>1049</v>
      </c>
      <c r="J14" s="3"/>
      <c r="K14" s="3"/>
    </row>
    <row r="15" spans="1:11" ht="15">
      <c r="B15" s="3" t="s">
        <v>1877</v>
      </c>
      <c r="C15" s="3" t="s">
        <v>27001</v>
      </c>
      <c r="D15" s="3" t="s">
        <v>1573</v>
      </c>
      <c r="E15" s="7"/>
      <c r="F15" s="3" t="s">
        <v>1615</v>
      </c>
      <c r="G15" s="3" t="s">
        <v>1616</v>
      </c>
      <c r="H15" s="3" t="s">
        <v>27002</v>
      </c>
      <c r="I15" s="7"/>
      <c r="J15" s="3"/>
      <c r="K15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243"/>
  <dimension ref="A1:K33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27003</v>
      </c>
      <c r="D4" s="4" t="s">
        <v>1019</v>
      </c>
      <c r="E4" s="3" t="s">
        <v>992</v>
      </c>
    </row>
    <row r="5" spans="1:11" ht="16">
      <c r="B5" s="4" t="s">
        <v>1020</v>
      </c>
      <c r="C5" s="13" t="s">
        <v>995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993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27004</v>
      </c>
      <c r="D9" s="3" t="s">
        <v>1038</v>
      </c>
      <c r="E9" s="7"/>
      <c r="F9" s="3" t="s">
        <v>27005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27006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27007</v>
      </c>
      <c r="D11" s="3" t="s">
        <v>1038</v>
      </c>
      <c r="E11" s="7"/>
      <c r="F11" s="3" t="s">
        <v>21158</v>
      </c>
      <c r="G11" s="3" t="s">
        <v>21159</v>
      </c>
      <c r="H11" s="3" t="s">
        <v>1098</v>
      </c>
      <c r="I11" s="7" t="s">
        <v>1718</v>
      </c>
      <c r="J11" s="3"/>
      <c r="K11" s="3"/>
    </row>
    <row r="12" spans="1:11" ht="15">
      <c r="B12" s="3" t="s">
        <v>1055</v>
      </c>
      <c r="C12" s="3" t="s">
        <v>27008</v>
      </c>
      <c r="D12" s="3" t="s">
        <v>1038</v>
      </c>
      <c r="E12" s="7"/>
      <c r="F12" s="3" t="s">
        <v>27009</v>
      </c>
      <c r="G12" s="3" t="s">
        <v>27010</v>
      </c>
      <c r="H12" s="3" t="s">
        <v>1098</v>
      </c>
      <c r="I12" s="7" t="s">
        <v>1099</v>
      </c>
      <c r="J12" s="3"/>
      <c r="K12" s="3"/>
    </row>
    <row r="13" spans="1:11" ht="15">
      <c r="B13" s="3" t="s">
        <v>1872</v>
      </c>
      <c r="C13" s="3" t="s">
        <v>27011</v>
      </c>
      <c r="D13" s="3" t="s">
        <v>1038</v>
      </c>
      <c r="E13" s="7"/>
      <c r="F13" s="3" t="s">
        <v>21167</v>
      </c>
      <c r="G13" s="3" t="s">
        <v>21168</v>
      </c>
      <c r="H13" s="3" t="s">
        <v>1098</v>
      </c>
      <c r="I13" s="7" t="s">
        <v>4294</v>
      </c>
      <c r="J13" s="3"/>
      <c r="K13" s="3"/>
    </row>
    <row r="14" spans="1:11" ht="15">
      <c r="B14" s="3" t="s">
        <v>1165</v>
      </c>
      <c r="C14" s="3" t="s">
        <v>27012</v>
      </c>
      <c r="D14" s="3" t="s">
        <v>1038</v>
      </c>
      <c r="E14" s="7"/>
      <c r="F14" s="3" t="s">
        <v>27013</v>
      </c>
      <c r="G14" s="3" t="s">
        <v>27014</v>
      </c>
      <c r="H14" s="3" t="s">
        <v>1098</v>
      </c>
      <c r="I14" s="7" t="s">
        <v>1099</v>
      </c>
      <c r="J14" s="3"/>
      <c r="K14" s="3"/>
    </row>
    <row r="15" spans="1:11" ht="15">
      <c r="B15" s="3" t="s">
        <v>1877</v>
      </c>
      <c r="C15" s="3" t="s">
        <v>27015</v>
      </c>
      <c r="D15" s="3" t="s">
        <v>1038</v>
      </c>
      <c r="E15" s="7"/>
      <c r="F15" s="3" t="s">
        <v>27016</v>
      </c>
      <c r="G15" s="3" t="s">
        <v>27017</v>
      </c>
      <c r="H15" s="3" t="s">
        <v>1098</v>
      </c>
      <c r="I15" s="7" t="s">
        <v>1054</v>
      </c>
      <c r="J15" s="3"/>
      <c r="K15" s="3"/>
    </row>
    <row r="16" spans="1:11" ht="15">
      <c r="B16" s="3" t="s">
        <v>1161</v>
      </c>
      <c r="C16" s="3" t="s">
        <v>27018</v>
      </c>
      <c r="D16" s="3" t="s">
        <v>1038</v>
      </c>
      <c r="E16" s="7"/>
      <c r="F16" s="3" t="s">
        <v>27019</v>
      </c>
      <c r="G16" s="3" t="s">
        <v>27020</v>
      </c>
      <c r="H16" s="3" t="s">
        <v>1098</v>
      </c>
      <c r="I16" s="7" t="s">
        <v>1145</v>
      </c>
      <c r="J16" s="3"/>
      <c r="K16" s="3"/>
    </row>
    <row r="17" spans="2:11" ht="15">
      <c r="B17" s="3" t="s">
        <v>1882</v>
      </c>
      <c r="C17" s="3" t="s">
        <v>27021</v>
      </c>
      <c r="D17" s="3" t="s">
        <v>1038</v>
      </c>
      <c r="E17" s="7"/>
      <c r="F17" s="3" t="s">
        <v>27022</v>
      </c>
      <c r="G17" s="3" t="s">
        <v>27023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27024</v>
      </c>
      <c r="D18" s="3" t="s">
        <v>1038</v>
      </c>
      <c r="E18" s="7"/>
      <c r="F18" s="3" t="s">
        <v>27025</v>
      </c>
      <c r="G18" s="3" t="s">
        <v>2259</v>
      </c>
      <c r="H18" s="3" t="s">
        <v>1098</v>
      </c>
      <c r="I18" s="7" t="s">
        <v>1042</v>
      </c>
      <c r="J18" s="3"/>
      <c r="K18" s="3"/>
    </row>
    <row r="19" spans="2:11" ht="15">
      <c r="B19" s="3" t="s">
        <v>1886</v>
      </c>
      <c r="C19" s="3" t="s">
        <v>27026</v>
      </c>
      <c r="D19" s="3" t="s">
        <v>1038</v>
      </c>
      <c r="E19" s="7"/>
      <c r="F19" s="3" t="s">
        <v>27027</v>
      </c>
      <c r="G19" s="3" t="s">
        <v>27028</v>
      </c>
      <c r="H19" s="3" t="s">
        <v>1098</v>
      </c>
      <c r="I19" s="7" t="s">
        <v>1042</v>
      </c>
      <c r="J19" s="3"/>
      <c r="K19" s="3"/>
    </row>
    <row r="20" spans="2:11" ht="15">
      <c r="B20" s="3" t="s">
        <v>1890</v>
      </c>
      <c r="C20" s="3" t="s">
        <v>27029</v>
      </c>
      <c r="D20" s="3" t="s">
        <v>1038</v>
      </c>
      <c r="E20" s="7"/>
      <c r="F20" s="3" t="s">
        <v>27030</v>
      </c>
      <c r="G20" s="3" t="s">
        <v>27031</v>
      </c>
      <c r="H20" s="3" t="s">
        <v>1098</v>
      </c>
      <c r="I20" s="7" t="s">
        <v>3600</v>
      </c>
      <c r="J20" s="3"/>
      <c r="K20" s="3"/>
    </row>
    <row r="21" spans="2:11" ht="15">
      <c r="B21" s="3" t="s">
        <v>1619</v>
      </c>
      <c r="C21" s="3" t="s">
        <v>27032</v>
      </c>
      <c r="D21" s="3" t="s">
        <v>1038</v>
      </c>
      <c r="E21" s="7"/>
      <c r="F21" s="3" t="s">
        <v>27033</v>
      </c>
      <c r="G21" s="3" t="s">
        <v>27034</v>
      </c>
      <c r="H21" s="3" t="s">
        <v>1098</v>
      </c>
      <c r="I21" s="7" t="s">
        <v>1042</v>
      </c>
      <c r="J21" s="3"/>
      <c r="K21" s="3"/>
    </row>
    <row r="22" spans="2:11" ht="15">
      <c r="B22" s="3" t="s">
        <v>1895</v>
      </c>
      <c r="C22" s="3" t="s">
        <v>27035</v>
      </c>
      <c r="D22" s="3" t="s">
        <v>1038</v>
      </c>
      <c r="E22" s="7"/>
      <c r="F22" s="3" t="s">
        <v>27036</v>
      </c>
      <c r="G22" s="3" t="s">
        <v>27037</v>
      </c>
      <c r="H22" s="3" t="s">
        <v>1098</v>
      </c>
      <c r="I22" s="7" t="s">
        <v>1042</v>
      </c>
      <c r="J22" s="3"/>
      <c r="K22" s="3"/>
    </row>
    <row r="23" spans="2:11" ht="15">
      <c r="B23" s="3" t="s">
        <v>1588</v>
      </c>
      <c r="C23" s="3" t="s">
        <v>27038</v>
      </c>
      <c r="D23" s="3" t="s">
        <v>1038</v>
      </c>
      <c r="E23" s="7"/>
      <c r="F23" s="3" t="s">
        <v>2658</v>
      </c>
      <c r="G23" s="3" t="s">
        <v>27039</v>
      </c>
      <c r="H23" s="3" t="s">
        <v>1098</v>
      </c>
      <c r="I23" s="7" t="s">
        <v>20974</v>
      </c>
      <c r="J23" s="3"/>
      <c r="K23" s="3"/>
    </row>
    <row r="24" spans="2:11" ht="15">
      <c r="B24" s="3" t="s">
        <v>1899</v>
      </c>
      <c r="C24" s="3" t="s">
        <v>27040</v>
      </c>
      <c r="D24" s="3" t="s">
        <v>1038</v>
      </c>
      <c r="E24" s="7"/>
      <c r="F24" s="3" t="s">
        <v>27041</v>
      </c>
      <c r="G24" s="3" t="s">
        <v>27042</v>
      </c>
      <c r="H24" s="3" t="s">
        <v>1098</v>
      </c>
      <c r="I24" s="7" t="s">
        <v>21003</v>
      </c>
      <c r="J24" s="3"/>
      <c r="K24" s="3"/>
    </row>
    <row r="25" spans="2:11" ht="15">
      <c r="B25" s="3" t="s">
        <v>1902</v>
      </c>
      <c r="C25" s="3" t="s">
        <v>27043</v>
      </c>
      <c r="D25" s="3" t="s">
        <v>1038</v>
      </c>
      <c r="E25" s="7"/>
      <c r="F25" s="3" t="s">
        <v>27044</v>
      </c>
      <c r="G25" s="3" t="s">
        <v>27045</v>
      </c>
      <c r="H25" s="3" t="s">
        <v>1098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27046</v>
      </c>
      <c r="D26" s="3" t="s">
        <v>1573</v>
      </c>
      <c r="E26" s="7"/>
      <c r="F26" s="3" t="s">
        <v>27047</v>
      </c>
      <c r="G26" s="3" t="s">
        <v>7560</v>
      </c>
      <c r="H26" s="3" t="s">
        <v>1098</v>
      </c>
      <c r="I26" s="7"/>
      <c r="J26" s="3"/>
      <c r="K26" s="3"/>
    </row>
    <row r="27" spans="2:11" ht="15">
      <c r="B27" s="3" t="s">
        <v>1906</v>
      </c>
      <c r="C27" s="3" t="s">
        <v>27048</v>
      </c>
      <c r="D27" s="3" t="s">
        <v>1038</v>
      </c>
      <c r="E27" s="7"/>
      <c r="F27" s="3" t="s">
        <v>27049</v>
      </c>
      <c r="G27" s="3" t="s">
        <v>27050</v>
      </c>
      <c r="H27" s="3" t="s">
        <v>1098</v>
      </c>
      <c r="I27" s="7" t="s">
        <v>27051</v>
      </c>
      <c r="J27" s="3"/>
      <c r="K27" s="3"/>
    </row>
    <row r="28" spans="2:11" ht="15">
      <c r="B28" s="3" t="s">
        <v>1909</v>
      </c>
      <c r="C28" s="3" t="s">
        <v>27052</v>
      </c>
      <c r="D28" s="3" t="s">
        <v>1038</v>
      </c>
      <c r="E28" s="7"/>
      <c r="F28" s="3" t="s">
        <v>27053</v>
      </c>
      <c r="G28" s="3" t="s">
        <v>27054</v>
      </c>
      <c r="H28" s="3" t="s">
        <v>1098</v>
      </c>
      <c r="I28" s="7" t="s">
        <v>27051</v>
      </c>
      <c r="J28" s="3"/>
      <c r="K28" s="3"/>
    </row>
    <row r="29" spans="2:11" ht="15">
      <c r="B29" s="3" t="s">
        <v>1301</v>
      </c>
      <c r="C29" s="3" t="s">
        <v>27055</v>
      </c>
      <c r="D29" s="3" t="s">
        <v>1038</v>
      </c>
      <c r="E29" s="7"/>
      <c r="F29" s="3" t="s">
        <v>27056</v>
      </c>
      <c r="G29" s="3" t="s">
        <v>27057</v>
      </c>
      <c r="H29" s="3" t="s">
        <v>1098</v>
      </c>
      <c r="I29" s="7" t="s">
        <v>21003</v>
      </c>
      <c r="J29" s="3"/>
      <c r="K29" s="3"/>
    </row>
    <row r="30" spans="2:11" ht="15">
      <c r="B30" s="3" t="s">
        <v>1912</v>
      </c>
      <c r="C30" s="3" t="s">
        <v>27058</v>
      </c>
      <c r="D30" s="3" t="s">
        <v>1573</v>
      </c>
      <c r="E30" s="7"/>
      <c r="F30" s="3" t="s">
        <v>27059</v>
      </c>
      <c r="G30" s="3" t="s">
        <v>27060</v>
      </c>
      <c r="H30" s="3" t="s">
        <v>1098</v>
      </c>
      <c r="I30" s="7"/>
      <c r="J30" s="3"/>
      <c r="K30" s="3"/>
    </row>
    <row r="31" spans="2:11" ht="15">
      <c r="B31" s="3" t="s">
        <v>1140</v>
      </c>
      <c r="C31" s="3" t="s">
        <v>27061</v>
      </c>
      <c r="D31" s="3" t="s">
        <v>1038</v>
      </c>
      <c r="E31" s="7"/>
      <c r="F31" s="3" t="s">
        <v>27062</v>
      </c>
      <c r="G31" s="3" t="s">
        <v>27063</v>
      </c>
      <c r="H31" s="3" t="s">
        <v>1098</v>
      </c>
      <c r="I31" s="7" t="s">
        <v>1718</v>
      </c>
      <c r="J31" s="3"/>
      <c r="K31" s="3"/>
    </row>
    <row r="32" spans="2:11" ht="15">
      <c r="B32" s="3" t="s">
        <v>1169</v>
      </c>
      <c r="C32" s="3" t="s">
        <v>27064</v>
      </c>
      <c r="D32" s="3" t="s">
        <v>1038</v>
      </c>
      <c r="E32" s="7"/>
      <c r="F32" s="3" t="s">
        <v>1646</v>
      </c>
      <c r="G32" s="3" t="s">
        <v>1647</v>
      </c>
      <c r="H32" s="3" t="s">
        <v>1647</v>
      </c>
      <c r="I32" s="7" t="s">
        <v>1049</v>
      </c>
      <c r="J32" s="3"/>
      <c r="K32" s="3"/>
    </row>
    <row r="33" spans="2:11" ht="15">
      <c r="B33" s="3" t="s">
        <v>1319</v>
      </c>
      <c r="C33" s="3" t="s">
        <v>27065</v>
      </c>
      <c r="D33" s="3" t="s">
        <v>1573</v>
      </c>
      <c r="E33" s="7"/>
      <c r="F33" s="3" t="s">
        <v>1615</v>
      </c>
      <c r="G33" s="3" t="s">
        <v>1616</v>
      </c>
      <c r="H33" s="3" t="s">
        <v>27002</v>
      </c>
      <c r="I33" s="7"/>
      <c r="J33" s="3"/>
      <c r="K33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244"/>
  <dimension ref="A1:K80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27066</v>
      </c>
      <c r="D4" s="4" t="s">
        <v>1019</v>
      </c>
      <c r="E4" s="3" t="s">
        <v>996</v>
      </c>
    </row>
    <row r="5" spans="1:11" ht="16">
      <c r="B5" s="4" t="s">
        <v>1020</v>
      </c>
      <c r="C5" s="13" t="s">
        <v>999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997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27067</v>
      </c>
      <c r="D9" s="3" t="s">
        <v>1038</v>
      </c>
      <c r="E9" s="7"/>
      <c r="F9" s="3" t="s">
        <v>27068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27069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27070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27071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27072</v>
      </c>
      <c r="D13" s="3" t="s">
        <v>1573</v>
      </c>
      <c r="E13" s="7"/>
      <c r="F13" s="3" t="s">
        <v>27073</v>
      </c>
      <c r="G13" s="3" t="s">
        <v>26388</v>
      </c>
      <c r="H13" s="3" t="s">
        <v>1098</v>
      </c>
      <c r="I13" s="7"/>
      <c r="J13" s="3"/>
      <c r="K13" s="3"/>
    </row>
    <row r="14" spans="1:11" ht="15">
      <c r="B14" s="3" t="s">
        <v>1165</v>
      </c>
      <c r="C14" s="3" t="s">
        <v>27074</v>
      </c>
      <c r="D14" s="3" t="s">
        <v>1038</v>
      </c>
      <c r="E14" s="7"/>
      <c r="F14" s="3" t="s">
        <v>17472</v>
      </c>
      <c r="G14" s="3" t="s">
        <v>8042</v>
      </c>
      <c r="H14" s="3" t="s">
        <v>27075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27076</v>
      </c>
      <c r="D15" s="3" t="s">
        <v>1038</v>
      </c>
      <c r="E15" s="7"/>
      <c r="F15" s="3" t="s">
        <v>17466</v>
      </c>
      <c r="G15" s="3" t="s">
        <v>24628</v>
      </c>
      <c r="H15" s="3" t="s">
        <v>1098</v>
      </c>
      <c r="I15" s="7" t="s">
        <v>20968</v>
      </c>
      <c r="J15" s="3"/>
      <c r="K15" s="3"/>
    </row>
    <row r="16" spans="1:11" ht="15">
      <c r="B16" s="3" t="s">
        <v>1161</v>
      </c>
      <c r="C16" s="3" t="s">
        <v>27077</v>
      </c>
      <c r="D16" s="3" t="s">
        <v>1038</v>
      </c>
      <c r="E16" s="7"/>
      <c r="F16" s="3" t="s">
        <v>27078</v>
      </c>
      <c r="G16" s="3" t="s">
        <v>22438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27079</v>
      </c>
      <c r="D17" s="3" t="s">
        <v>1038</v>
      </c>
      <c r="E17" s="7"/>
      <c r="F17" s="3" t="s">
        <v>27080</v>
      </c>
      <c r="G17" s="3" t="s">
        <v>22441</v>
      </c>
      <c r="H17" s="3" t="s">
        <v>1098</v>
      </c>
      <c r="I17" s="7" t="s">
        <v>20968</v>
      </c>
      <c r="J17" s="3"/>
      <c r="K17" s="3"/>
    </row>
    <row r="18" spans="2:11" ht="15">
      <c r="B18" s="3" t="s">
        <v>1582</v>
      </c>
      <c r="C18" s="3" t="s">
        <v>27081</v>
      </c>
      <c r="D18" s="3" t="s">
        <v>1038</v>
      </c>
      <c r="E18" s="7"/>
      <c r="F18" s="3" t="s">
        <v>27082</v>
      </c>
      <c r="G18" s="3" t="s">
        <v>27083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27084</v>
      </c>
      <c r="D19" s="3" t="s">
        <v>1038</v>
      </c>
      <c r="E19" s="7"/>
      <c r="F19" s="3" t="s">
        <v>27085</v>
      </c>
      <c r="G19" s="3" t="s">
        <v>27086</v>
      </c>
      <c r="H19" s="3" t="s">
        <v>1098</v>
      </c>
      <c r="I19" s="7" t="s">
        <v>20968</v>
      </c>
      <c r="J19" s="3"/>
      <c r="K19" s="3"/>
    </row>
    <row r="20" spans="2:11" ht="15">
      <c r="B20" s="3" t="s">
        <v>1890</v>
      </c>
      <c r="C20" s="3" t="s">
        <v>27087</v>
      </c>
      <c r="D20" s="3" t="s">
        <v>1038</v>
      </c>
      <c r="E20" s="7"/>
      <c r="F20" s="3" t="s">
        <v>27088</v>
      </c>
      <c r="G20" s="3" t="s">
        <v>27089</v>
      </c>
      <c r="H20" s="3" t="s">
        <v>1098</v>
      </c>
      <c r="I20" s="7" t="s">
        <v>21139</v>
      </c>
      <c r="J20" s="3"/>
      <c r="K20" s="3"/>
    </row>
    <row r="21" spans="2:11" ht="15">
      <c r="B21" s="3" t="s">
        <v>1619</v>
      </c>
      <c r="C21" s="3" t="s">
        <v>27090</v>
      </c>
      <c r="D21" s="3" t="s">
        <v>1038</v>
      </c>
      <c r="E21" s="7"/>
      <c r="F21" s="3" t="s">
        <v>27091</v>
      </c>
      <c r="G21" s="3" t="s">
        <v>27092</v>
      </c>
      <c r="H21" s="3" t="s">
        <v>27093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27094</v>
      </c>
      <c r="D22" s="3" t="s">
        <v>1038</v>
      </c>
      <c r="E22" s="7"/>
      <c r="F22" s="3" t="s">
        <v>22857</v>
      </c>
      <c r="G22" s="3" t="s">
        <v>27095</v>
      </c>
      <c r="H22" s="3" t="s">
        <v>1098</v>
      </c>
      <c r="I22" s="7" t="s">
        <v>21139</v>
      </c>
      <c r="J22" s="3"/>
      <c r="K22" s="3"/>
    </row>
    <row r="23" spans="2:11" ht="15">
      <c r="B23" s="3" t="s">
        <v>1588</v>
      </c>
      <c r="C23" s="3" t="s">
        <v>27096</v>
      </c>
      <c r="D23" s="3" t="s">
        <v>1038</v>
      </c>
      <c r="E23" s="7"/>
      <c r="F23" s="3" t="s">
        <v>21931</v>
      </c>
      <c r="G23" s="3" t="s">
        <v>5558</v>
      </c>
      <c r="H23" s="3" t="s">
        <v>1098</v>
      </c>
      <c r="I23" s="7" t="s">
        <v>1287</v>
      </c>
      <c r="J23" s="3"/>
      <c r="K23" s="3"/>
    </row>
    <row r="24" spans="2:11" ht="15">
      <c r="B24" s="3" t="s">
        <v>1899</v>
      </c>
      <c r="C24" s="3" t="s">
        <v>27097</v>
      </c>
      <c r="D24" s="3" t="s">
        <v>1038</v>
      </c>
      <c r="E24" s="7"/>
      <c r="F24" s="3" t="s">
        <v>21929</v>
      </c>
      <c r="G24" s="3" t="s">
        <v>5510</v>
      </c>
      <c r="H24" s="3" t="s">
        <v>1098</v>
      </c>
      <c r="I24" s="7" t="s">
        <v>1287</v>
      </c>
      <c r="J24" s="3"/>
      <c r="K24" s="3"/>
    </row>
    <row r="25" spans="2:11" ht="15">
      <c r="B25" s="3" t="s">
        <v>1902</v>
      </c>
      <c r="C25" s="3" t="s">
        <v>27098</v>
      </c>
      <c r="D25" s="3" t="s">
        <v>1038</v>
      </c>
      <c r="E25" s="7"/>
      <c r="F25" s="3" t="s">
        <v>22611</v>
      </c>
      <c r="G25" s="3" t="s">
        <v>14913</v>
      </c>
      <c r="H25" s="3" t="s">
        <v>1098</v>
      </c>
      <c r="I25" s="7" t="s">
        <v>1287</v>
      </c>
      <c r="J25" s="3"/>
      <c r="K25" s="3"/>
    </row>
    <row r="26" spans="2:11" ht="15">
      <c r="B26" s="3" t="s">
        <v>1146</v>
      </c>
      <c r="C26" s="3" t="s">
        <v>27099</v>
      </c>
      <c r="D26" s="3" t="s">
        <v>1038</v>
      </c>
      <c r="E26" s="7"/>
      <c r="F26" s="3" t="s">
        <v>27100</v>
      </c>
      <c r="G26" s="3" t="s">
        <v>27101</v>
      </c>
      <c r="H26" s="3" t="s">
        <v>1098</v>
      </c>
      <c r="I26" s="7" t="s">
        <v>1287</v>
      </c>
      <c r="J26" s="3"/>
      <c r="K26" s="3"/>
    </row>
    <row r="27" spans="2:11" ht="15">
      <c r="B27" s="3" t="s">
        <v>1906</v>
      </c>
      <c r="C27" s="3" t="s">
        <v>27102</v>
      </c>
      <c r="D27" s="3" t="s">
        <v>1038</v>
      </c>
      <c r="E27" s="7"/>
      <c r="F27" s="3" t="s">
        <v>24969</v>
      </c>
      <c r="G27" s="3" t="s">
        <v>27103</v>
      </c>
      <c r="H27" s="3" t="s">
        <v>1098</v>
      </c>
      <c r="I27" s="7" t="s">
        <v>1287</v>
      </c>
      <c r="J27" s="3"/>
      <c r="K27" s="3"/>
    </row>
    <row r="28" spans="2:11" ht="15">
      <c r="B28" s="3" t="s">
        <v>1909</v>
      </c>
      <c r="C28" s="3" t="s">
        <v>27104</v>
      </c>
      <c r="D28" s="3" t="s">
        <v>1038</v>
      </c>
      <c r="E28" s="7"/>
      <c r="F28" s="3" t="s">
        <v>27105</v>
      </c>
      <c r="G28" s="3" t="s">
        <v>27106</v>
      </c>
      <c r="H28" s="3" t="s">
        <v>1098</v>
      </c>
      <c r="I28" s="7" t="s">
        <v>1287</v>
      </c>
      <c r="J28" s="3"/>
      <c r="K28" s="3"/>
    </row>
    <row r="29" spans="2:11" ht="15">
      <c r="B29" s="3" t="s">
        <v>1301</v>
      </c>
      <c r="C29" s="3" t="s">
        <v>27107</v>
      </c>
      <c r="D29" s="3" t="s">
        <v>1038</v>
      </c>
      <c r="E29" s="7"/>
      <c r="F29" s="3" t="s">
        <v>27108</v>
      </c>
      <c r="G29" s="3" t="s">
        <v>27109</v>
      </c>
      <c r="H29" s="3" t="s">
        <v>1098</v>
      </c>
      <c r="I29" s="7" t="s">
        <v>1287</v>
      </c>
      <c r="J29" s="3"/>
      <c r="K29" s="3"/>
    </row>
    <row r="30" spans="2:11" ht="15">
      <c r="B30" s="3" t="s">
        <v>1912</v>
      </c>
      <c r="C30" s="3" t="s">
        <v>27110</v>
      </c>
      <c r="D30" s="3" t="s">
        <v>1038</v>
      </c>
      <c r="E30" s="7"/>
      <c r="F30" s="3" t="s">
        <v>22880</v>
      </c>
      <c r="G30" s="3" t="s">
        <v>22881</v>
      </c>
      <c r="H30" s="3" t="s">
        <v>1098</v>
      </c>
      <c r="I30" s="7" t="s">
        <v>20974</v>
      </c>
      <c r="J30" s="3"/>
      <c r="K30" s="3"/>
    </row>
    <row r="31" spans="2:11" ht="15">
      <c r="B31" s="3" t="s">
        <v>1140</v>
      </c>
      <c r="C31" s="3" t="s">
        <v>27111</v>
      </c>
      <c r="D31" s="3" t="s">
        <v>1038</v>
      </c>
      <c r="E31" s="7"/>
      <c r="F31" s="3" t="s">
        <v>16751</v>
      </c>
      <c r="G31" s="3" t="s">
        <v>16752</v>
      </c>
      <c r="H31" s="3" t="s">
        <v>1098</v>
      </c>
      <c r="I31" s="7" t="s">
        <v>1287</v>
      </c>
      <c r="J31" s="3"/>
      <c r="K31" s="3"/>
    </row>
    <row r="32" spans="2:11" ht="15">
      <c r="B32" s="3" t="s">
        <v>1169</v>
      </c>
      <c r="C32" s="3" t="s">
        <v>27112</v>
      </c>
      <c r="D32" s="3" t="s">
        <v>1038</v>
      </c>
      <c r="E32" s="7"/>
      <c r="F32" s="3" t="s">
        <v>21792</v>
      </c>
      <c r="G32" s="3" t="s">
        <v>21793</v>
      </c>
      <c r="H32" s="3" t="s">
        <v>1098</v>
      </c>
      <c r="I32" s="7" t="s">
        <v>19479</v>
      </c>
      <c r="J32" s="3"/>
      <c r="K32" s="3"/>
    </row>
    <row r="33" spans="2:11" ht="15">
      <c r="B33" s="3" t="s">
        <v>1319</v>
      </c>
      <c r="C33" s="3" t="s">
        <v>27113</v>
      </c>
      <c r="D33" s="3" t="s">
        <v>1038</v>
      </c>
      <c r="E33" s="7"/>
      <c r="F33" s="3" t="s">
        <v>27114</v>
      </c>
      <c r="G33" s="3" t="s">
        <v>27115</v>
      </c>
      <c r="H33" s="3" t="s">
        <v>1098</v>
      </c>
      <c r="I33" s="7" t="s">
        <v>1287</v>
      </c>
      <c r="J33" s="3"/>
      <c r="K33" s="3"/>
    </row>
    <row r="34" spans="2:11" ht="15">
      <c r="B34" s="3" t="s">
        <v>1472</v>
      </c>
      <c r="C34" s="3" t="s">
        <v>27116</v>
      </c>
      <c r="D34" s="3" t="s">
        <v>1038</v>
      </c>
      <c r="E34" s="7"/>
      <c r="F34" s="3" t="s">
        <v>27117</v>
      </c>
      <c r="G34" s="3" t="s">
        <v>27118</v>
      </c>
      <c r="H34" s="3" t="s">
        <v>1098</v>
      </c>
      <c r="I34" s="7" t="s">
        <v>1287</v>
      </c>
      <c r="J34" s="3"/>
      <c r="K34" s="3"/>
    </row>
    <row r="35" spans="2:11" ht="15">
      <c r="B35" s="3" t="s">
        <v>1567</v>
      </c>
      <c r="C35" s="3" t="s">
        <v>27119</v>
      </c>
      <c r="D35" s="3" t="s">
        <v>1038</v>
      </c>
      <c r="E35" s="7"/>
      <c r="F35" s="3" t="s">
        <v>27120</v>
      </c>
      <c r="G35" s="3" t="s">
        <v>27121</v>
      </c>
      <c r="H35" s="3" t="s">
        <v>1098</v>
      </c>
      <c r="I35" s="7" t="s">
        <v>1287</v>
      </c>
      <c r="J35" s="3"/>
      <c r="K35" s="3"/>
    </row>
    <row r="36" spans="2:11" ht="15">
      <c r="B36" s="3" t="s">
        <v>1681</v>
      </c>
      <c r="C36" s="3" t="s">
        <v>27122</v>
      </c>
      <c r="D36" s="3" t="s">
        <v>1038</v>
      </c>
      <c r="E36" s="7"/>
      <c r="F36" s="3" t="s">
        <v>27123</v>
      </c>
      <c r="G36" s="3" t="s">
        <v>27124</v>
      </c>
      <c r="H36" s="3" t="s">
        <v>1098</v>
      </c>
      <c r="I36" s="7" t="s">
        <v>1287</v>
      </c>
      <c r="J36" s="3"/>
      <c r="K36" s="3"/>
    </row>
    <row r="37" spans="2:11" ht="15">
      <c r="B37" s="3" t="s">
        <v>1392</v>
      </c>
      <c r="C37" s="3" t="s">
        <v>27125</v>
      </c>
      <c r="D37" s="3" t="s">
        <v>1038</v>
      </c>
      <c r="E37" s="7"/>
      <c r="F37" s="3" t="s">
        <v>27126</v>
      </c>
      <c r="G37" s="3" t="s">
        <v>27127</v>
      </c>
      <c r="H37" s="3" t="s">
        <v>1098</v>
      </c>
      <c r="I37" s="7" t="s">
        <v>1287</v>
      </c>
      <c r="J37" s="3"/>
      <c r="K37" s="3"/>
    </row>
    <row r="38" spans="2:11" ht="15">
      <c r="B38" s="3" t="s">
        <v>1380</v>
      </c>
      <c r="C38" s="3" t="s">
        <v>27128</v>
      </c>
      <c r="D38" s="3" t="s">
        <v>1038</v>
      </c>
      <c r="E38" s="7"/>
      <c r="F38" s="3" t="s">
        <v>27129</v>
      </c>
      <c r="G38" s="3" t="s">
        <v>27130</v>
      </c>
      <c r="H38" s="3" t="s">
        <v>1098</v>
      </c>
      <c r="I38" s="7" t="s">
        <v>1287</v>
      </c>
      <c r="J38" s="3"/>
      <c r="K38" s="3"/>
    </row>
    <row r="39" spans="2:11" ht="15">
      <c r="B39" s="3" t="s">
        <v>1388</v>
      </c>
      <c r="C39" s="3" t="s">
        <v>27131</v>
      </c>
      <c r="D39" s="3" t="s">
        <v>1038</v>
      </c>
      <c r="E39" s="7"/>
      <c r="F39" s="3" t="s">
        <v>27132</v>
      </c>
      <c r="G39" s="3" t="s">
        <v>27133</v>
      </c>
      <c r="H39" s="3" t="s">
        <v>1098</v>
      </c>
      <c r="I39" s="7" t="s">
        <v>1287</v>
      </c>
      <c r="J39" s="3"/>
      <c r="K39" s="3"/>
    </row>
    <row r="40" spans="2:11" ht="15">
      <c r="B40" s="3" t="s">
        <v>1384</v>
      </c>
      <c r="C40" s="3" t="s">
        <v>27134</v>
      </c>
      <c r="D40" s="3" t="s">
        <v>1038</v>
      </c>
      <c r="E40" s="7"/>
      <c r="F40" s="3" t="s">
        <v>27135</v>
      </c>
      <c r="G40" s="3" t="s">
        <v>27136</v>
      </c>
      <c r="H40" s="3" t="s">
        <v>1098</v>
      </c>
      <c r="I40" s="7" t="s">
        <v>1287</v>
      </c>
      <c r="J40" s="3"/>
      <c r="K40" s="3"/>
    </row>
    <row r="41" spans="2:11" ht="15">
      <c r="B41" s="3" t="s">
        <v>1448</v>
      </c>
      <c r="C41" s="3" t="s">
        <v>27137</v>
      </c>
      <c r="D41" s="3" t="s">
        <v>1038</v>
      </c>
      <c r="E41" s="7"/>
      <c r="F41" s="3" t="s">
        <v>27138</v>
      </c>
      <c r="G41" s="3" t="s">
        <v>27139</v>
      </c>
      <c r="H41" s="3" t="s">
        <v>27140</v>
      </c>
      <c r="I41" s="7" t="s">
        <v>20968</v>
      </c>
      <c r="J41" s="3"/>
      <c r="K41" s="3"/>
    </row>
    <row r="42" spans="2:11" ht="15">
      <c r="B42" s="3" t="s">
        <v>1223</v>
      </c>
      <c r="C42" s="3" t="s">
        <v>27141</v>
      </c>
      <c r="D42" s="3" t="s">
        <v>1038</v>
      </c>
      <c r="E42" s="7"/>
      <c r="F42" s="3" t="s">
        <v>27142</v>
      </c>
      <c r="G42" s="3" t="s">
        <v>27143</v>
      </c>
      <c r="H42" s="3" t="s">
        <v>1098</v>
      </c>
      <c r="I42" s="7" t="s">
        <v>20968</v>
      </c>
      <c r="J42" s="3"/>
      <c r="K42" s="3"/>
    </row>
    <row r="43" spans="2:11" ht="15">
      <c r="B43" s="3" t="s">
        <v>1215</v>
      </c>
      <c r="C43" s="3" t="s">
        <v>27144</v>
      </c>
      <c r="D43" s="3" t="s">
        <v>1038</v>
      </c>
      <c r="E43" s="7"/>
      <c r="F43" s="3" t="s">
        <v>27145</v>
      </c>
      <c r="G43" s="3" t="s">
        <v>27146</v>
      </c>
      <c r="H43" s="3" t="s">
        <v>1098</v>
      </c>
      <c r="I43" s="7" t="s">
        <v>20968</v>
      </c>
      <c r="J43" s="3"/>
      <c r="K43" s="3"/>
    </row>
    <row r="44" spans="2:11" ht="15">
      <c r="B44" s="3" t="s">
        <v>1219</v>
      </c>
      <c r="C44" s="3" t="s">
        <v>27147</v>
      </c>
      <c r="D44" s="3" t="s">
        <v>1038</v>
      </c>
      <c r="E44" s="7"/>
      <c r="F44" s="3" t="s">
        <v>27148</v>
      </c>
      <c r="G44" s="3" t="s">
        <v>27149</v>
      </c>
      <c r="H44" s="3" t="s">
        <v>1098</v>
      </c>
      <c r="I44" s="7" t="s">
        <v>20968</v>
      </c>
      <c r="J44" s="3"/>
      <c r="K44" s="3"/>
    </row>
    <row r="45" spans="2:11" ht="15">
      <c r="B45" s="3" t="s">
        <v>1227</v>
      </c>
      <c r="C45" s="3" t="s">
        <v>27150</v>
      </c>
      <c r="D45" s="3" t="s">
        <v>1038</v>
      </c>
      <c r="E45" s="7"/>
      <c r="F45" s="3" t="s">
        <v>27151</v>
      </c>
      <c r="G45" s="3" t="s">
        <v>27152</v>
      </c>
      <c r="H45" s="3" t="s">
        <v>27153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27154</v>
      </c>
      <c r="D46" s="3" t="s">
        <v>1038</v>
      </c>
      <c r="E46" s="7"/>
      <c r="F46" s="3" t="s">
        <v>27155</v>
      </c>
      <c r="G46" s="3" t="s">
        <v>27156</v>
      </c>
      <c r="H46" s="3" t="s">
        <v>1098</v>
      </c>
      <c r="I46" s="7" t="s">
        <v>20968</v>
      </c>
      <c r="J46" s="3"/>
      <c r="K46" s="3"/>
    </row>
    <row r="47" spans="2:11" ht="15">
      <c r="B47" s="3" t="s">
        <v>1195</v>
      </c>
      <c r="C47" s="3" t="s">
        <v>27157</v>
      </c>
      <c r="D47" s="3" t="s">
        <v>1038</v>
      </c>
      <c r="E47" s="7"/>
      <c r="F47" s="3" t="s">
        <v>27158</v>
      </c>
      <c r="G47" s="3" t="s">
        <v>26245</v>
      </c>
      <c r="H47" s="3" t="s">
        <v>27159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27160</v>
      </c>
      <c r="D48" s="3" t="s">
        <v>1038</v>
      </c>
      <c r="E48" s="7"/>
      <c r="F48" s="3" t="s">
        <v>27161</v>
      </c>
      <c r="G48" s="3" t="s">
        <v>26248</v>
      </c>
      <c r="H48" s="3" t="s">
        <v>1098</v>
      </c>
      <c r="I48" s="7" t="s">
        <v>20968</v>
      </c>
      <c r="J48" s="3"/>
      <c r="K48" s="3"/>
    </row>
    <row r="49" spans="2:11" ht="15">
      <c r="B49" s="3" t="s">
        <v>1416</v>
      </c>
      <c r="C49" s="3" t="s">
        <v>27162</v>
      </c>
      <c r="D49" s="3" t="s">
        <v>1038</v>
      </c>
      <c r="E49" s="7"/>
      <c r="F49" s="3" t="s">
        <v>27163</v>
      </c>
      <c r="G49" s="3" t="s">
        <v>27164</v>
      </c>
      <c r="H49" s="3" t="s">
        <v>1098</v>
      </c>
      <c r="I49" s="7" t="s">
        <v>19479</v>
      </c>
      <c r="J49" s="3"/>
      <c r="K49" s="3"/>
    </row>
    <row r="50" spans="2:11" ht="15">
      <c r="B50" s="3" t="s">
        <v>1916</v>
      </c>
      <c r="C50" s="3" t="s">
        <v>27165</v>
      </c>
      <c r="D50" s="3" t="s">
        <v>1038</v>
      </c>
      <c r="E50" s="7"/>
      <c r="F50" s="3" t="s">
        <v>27166</v>
      </c>
      <c r="G50" s="3" t="s">
        <v>26233</v>
      </c>
      <c r="H50" s="3" t="s">
        <v>27167</v>
      </c>
      <c r="I50" s="7" t="s">
        <v>20968</v>
      </c>
      <c r="J50" s="3"/>
      <c r="K50" s="3"/>
    </row>
    <row r="51" spans="2:11" ht="15">
      <c r="B51" s="3" t="s">
        <v>1424</v>
      </c>
      <c r="C51" s="3" t="s">
        <v>27168</v>
      </c>
      <c r="D51" s="3" t="s">
        <v>1038</v>
      </c>
      <c r="E51" s="7"/>
      <c r="F51" s="3" t="s">
        <v>27169</v>
      </c>
      <c r="G51" s="3" t="s">
        <v>26236</v>
      </c>
      <c r="H51" s="3" t="s">
        <v>1098</v>
      </c>
      <c r="I51" s="7" t="s">
        <v>20968</v>
      </c>
      <c r="J51" s="3"/>
      <c r="K51" s="3"/>
    </row>
    <row r="52" spans="2:11" ht="15">
      <c r="B52" s="3" t="s">
        <v>1428</v>
      </c>
      <c r="C52" s="3" t="s">
        <v>27170</v>
      </c>
      <c r="D52" s="3" t="s">
        <v>1038</v>
      </c>
      <c r="E52" s="7"/>
      <c r="F52" s="3" t="s">
        <v>27171</v>
      </c>
      <c r="G52" s="3" t="s">
        <v>27172</v>
      </c>
      <c r="H52" s="3" t="s">
        <v>1098</v>
      </c>
      <c r="I52" s="7" t="s">
        <v>20968</v>
      </c>
      <c r="J52" s="3"/>
      <c r="K52" s="3"/>
    </row>
    <row r="53" spans="2:11" ht="15">
      <c r="B53" s="3" t="s">
        <v>1420</v>
      </c>
      <c r="C53" s="3" t="s">
        <v>27173</v>
      </c>
      <c r="D53" s="3" t="s">
        <v>1038</v>
      </c>
      <c r="E53" s="7"/>
      <c r="F53" s="3" t="s">
        <v>27174</v>
      </c>
      <c r="G53" s="3" t="s">
        <v>27175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27176</v>
      </c>
      <c r="D54" s="3" t="s">
        <v>1038</v>
      </c>
      <c r="E54" s="7"/>
      <c r="F54" s="3" t="s">
        <v>27177</v>
      </c>
      <c r="G54" s="3" t="s">
        <v>27178</v>
      </c>
      <c r="H54" s="3" t="s">
        <v>1098</v>
      </c>
      <c r="I54" s="7" t="s">
        <v>19479</v>
      </c>
      <c r="J54" s="3"/>
      <c r="K54" s="3"/>
    </row>
    <row r="55" spans="2:11" ht="15">
      <c r="B55" s="3" t="s">
        <v>1765</v>
      </c>
      <c r="C55" s="3" t="s">
        <v>27179</v>
      </c>
      <c r="D55" s="3" t="s">
        <v>1038</v>
      </c>
      <c r="E55" s="7"/>
      <c r="F55" s="3" t="s">
        <v>27180</v>
      </c>
      <c r="G55" s="3" t="s">
        <v>27181</v>
      </c>
      <c r="H55" s="3" t="s">
        <v>22163</v>
      </c>
      <c r="I55" s="7" t="s">
        <v>20968</v>
      </c>
      <c r="J55" s="3"/>
      <c r="K55" s="3"/>
    </row>
    <row r="56" spans="2:11" ht="15">
      <c r="B56" s="3" t="s">
        <v>1920</v>
      </c>
      <c r="C56" s="3" t="s">
        <v>27182</v>
      </c>
      <c r="D56" s="3" t="s">
        <v>1038</v>
      </c>
      <c r="E56" s="7"/>
      <c r="F56" s="3" t="s">
        <v>27183</v>
      </c>
      <c r="G56" s="3" t="s">
        <v>27184</v>
      </c>
      <c r="H56" s="3" t="s">
        <v>1098</v>
      </c>
      <c r="I56" s="7" t="s">
        <v>20968</v>
      </c>
      <c r="J56" s="3"/>
      <c r="K56" s="3"/>
    </row>
    <row r="57" spans="2:11" ht="15">
      <c r="B57" s="3" t="s">
        <v>1924</v>
      </c>
      <c r="C57" s="3" t="s">
        <v>27185</v>
      </c>
      <c r="D57" s="3" t="s">
        <v>1038</v>
      </c>
      <c r="E57" s="7"/>
      <c r="F57" s="3" t="s">
        <v>27186</v>
      </c>
      <c r="G57" s="3" t="s">
        <v>27187</v>
      </c>
      <c r="H57" s="3" t="s">
        <v>1098</v>
      </c>
      <c r="I57" s="7" t="s">
        <v>19479</v>
      </c>
      <c r="J57" s="3"/>
      <c r="K57" s="3"/>
    </row>
    <row r="58" spans="2:11" ht="15">
      <c r="B58" s="3" t="s">
        <v>1928</v>
      </c>
      <c r="C58" s="3" t="s">
        <v>27188</v>
      </c>
      <c r="D58" s="3" t="s">
        <v>1038</v>
      </c>
      <c r="E58" s="7"/>
      <c r="F58" s="3" t="s">
        <v>27189</v>
      </c>
      <c r="G58" s="3" t="s">
        <v>27190</v>
      </c>
      <c r="H58" s="3" t="s">
        <v>27191</v>
      </c>
      <c r="I58" s="7" t="s">
        <v>20968</v>
      </c>
      <c r="J58" s="3"/>
      <c r="K58" s="3"/>
    </row>
    <row r="59" spans="2:11" ht="15">
      <c r="B59" s="3" t="s">
        <v>1931</v>
      </c>
      <c r="C59" s="3" t="s">
        <v>27192</v>
      </c>
      <c r="D59" s="3" t="s">
        <v>1038</v>
      </c>
      <c r="E59" s="7"/>
      <c r="F59" s="3" t="s">
        <v>27193</v>
      </c>
      <c r="G59" s="3" t="s">
        <v>27194</v>
      </c>
      <c r="H59" s="3" t="s">
        <v>1098</v>
      </c>
      <c r="I59" s="7" t="s">
        <v>21139</v>
      </c>
      <c r="J59" s="3"/>
      <c r="K59" s="3"/>
    </row>
    <row r="60" spans="2:11" ht="15">
      <c r="B60" s="3" t="s">
        <v>1934</v>
      </c>
      <c r="C60" s="3" t="s">
        <v>27195</v>
      </c>
      <c r="D60" s="3" t="s">
        <v>1038</v>
      </c>
      <c r="E60" s="7"/>
      <c r="F60" s="3" t="s">
        <v>25779</v>
      </c>
      <c r="G60" s="3" t="s">
        <v>25780</v>
      </c>
      <c r="H60" s="3" t="s">
        <v>1098</v>
      </c>
      <c r="I60" s="7" t="s">
        <v>19479</v>
      </c>
      <c r="J60" s="3"/>
      <c r="K60" s="3"/>
    </row>
    <row r="61" spans="2:11" ht="15">
      <c r="B61" s="3" t="s">
        <v>1938</v>
      </c>
      <c r="C61" s="3" t="s">
        <v>27196</v>
      </c>
      <c r="D61" s="3" t="s">
        <v>1038</v>
      </c>
      <c r="E61" s="7"/>
      <c r="F61" s="3" t="s">
        <v>27197</v>
      </c>
      <c r="G61" s="3" t="s">
        <v>27198</v>
      </c>
      <c r="H61" s="3" t="s">
        <v>1098</v>
      </c>
      <c r="I61" s="7" t="s">
        <v>19479</v>
      </c>
      <c r="J61" s="3"/>
      <c r="K61" s="3"/>
    </row>
    <row r="62" spans="2:11" ht="15">
      <c r="B62" s="3" t="s">
        <v>1942</v>
      </c>
      <c r="C62" s="3" t="s">
        <v>27199</v>
      </c>
      <c r="D62" s="3" t="s">
        <v>1573</v>
      </c>
      <c r="E62" s="7"/>
      <c r="F62" s="3" t="s">
        <v>27200</v>
      </c>
      <c r="G62" s="3" t="s">
        <v>27201</v>
      </c>
      <c r="H62" s="3" t="s">
        <v>1098</v>
      </c>
      <c r="I62" s="7"/>
      <c r="J62" s="3"/>
      <c r="K62" s="3"/>
    </row>
    <row r="63" spans="2:11" ht="15">
      <c r="B63" s="3" t="s">
        <v>1495</v>
      </c>
      <c r="C63" s="3" t="s">
        <v>27202</v>
      </c>
      <c r="D63" s="3" t="s">
        <v>1038</v>
      </c>
      <c r="E63" s="7"/>
      <c r="F63" s="3" t="s">
        <v>27203</v>
      </c>
      <c r="G63" s="3" t="s">
        <v>27204</v>
      </c>
      <c r="H63" s="3" t="s">
        <v>1098</v>
      </c>
      <c r="I63" s="7" t="s">
        <v>19479</v>
      </c>
      <c r="J63" s="3"/>
      <c r="K63" s="3"/>
    </row>
    <row r="64" spans="2:11" ht="15">
      <c r="B64" s="3" t="s">
        <v>1481</v>
      </c>
      <c r="C64" s="3" t="s">
        <v>27205</v>
      </c>
      <c r="D64" s="3" t="s">
        <v>1038</v>
      </c>
      <c r="E64" s="7"/>
      <c r="F64" s="3" t="s">
        <v>27206</v>
      </c>
      <c r="G64" s="3" t="s">
        <v>27207</v>
      </c>
      <c r="H64" s="3" t="s">
        <v>1098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27208</v>
      </c>
      <c r="D65" s="3" t="s">
        <v>1038</v>
      </c>
      <c r="E65" s="7"/>
      <c r="F65" s="3" t="s">
        <v>27209</v>
      </c>
      <c r="G65" s="3" t="s">
        <v>27210</v>
      </c>
      <c r="H65" s="3" t="s">
        <v>1098</v>
      </c>
      <c r="I65" s="7" t="s">
        <v>19479</v>
      </c>
      <c r="J65" s="3"/>
      <c r="K65" s="3"/>
    </row>
    <row r="66" spans="2:11" ht="15">
      <c r="B66" s="3" t="s">
        <v>1375</v>
      </c>
      <c r="C66" s="3" t="s">
        <v>27211</v>
      </c>
      <c r="D66" s="3" t="s">
        <v>1573</v>
      </c>
      <c r="E66" s="7"/>
      <c r="F66" s="3" t="s">
        <v>22178</v>
      </c>
      <c r="G66" s="3" t="s">
        <v>22179</v>
      </c>
      <c r="H66" s="3" t="s">
        <v>1098</v>
      </c>
      <c r="I66" s="7"/>
      <c r="J66" s="3"/>
      <c r="K66" s="3"/>
    </row>
    <row r="67" spans="2:11" ht="15">
      <c r="B67" s="3" t="s">
        <v>1252</v>
      </c>
      <c r="C67" s="3" t="s">
        <v>27212</v>
      </c>
      <c r="D67" s="3" t="s">
        <v>1038</v>
      </c>
      <c r="E67" s="7"/>
      <c r="F67" s="3" t="s">
        <v>27213</v>
      </c>
      <c r="G67" s="3" t="s">
        <v>24727</v>
      </c>
      <c r="H67" s="3" t="s">
        <v>1098</v>
      </c>
      <c r="I67" s="7" t="s">
        <v>20968</v>
      </c>
      <c r="J67" s="3"/>
      <c r="K67" s="3"/>
    </row>
    <row r="68" spans="2:11" ht="15">
      <c r="B68" s="3" t="s">
        <v>1182</v>
      </c>
      <c r="C68" s="3" t="s">
        <v>27214</v>
      </c>
      <c r="D68" s="3" t="s">
        <v>1038</v>
      </c>
      <c r="E68" s="7"/>
      <c r="F68" s="3" t="s">
        <v>27215</v>
      </c>
      <c r="G68" s="3" t="s">
        <v>24729</v>
      </c>
      <c r="H68" s="3" t="s">
        <v>1098</v>
      </c>
      <c r="I68" s="7" t="s">
        <v>20983</v>
      </c>
      <c r="J68" s="3"/>
      <c r="K68" s="3"/>
    </row>
    <row r="69" spans="2:11" ht="15">
      <c r="B69" s="3" t="s">
        <v>1592</v>
      </c>
      <c r="C69" s="3" t="s">
        <v>27216</v>
      </c>
      <c r="D69" s="3" t="s">
        <v>1038</v>
      </c>
      <c r="E69" s="7"/>
      <c r="F69" s="3" t="s">
        <v>27217</v>
      </c>
      <c r="G69" s="3" t="s">
        <v>27218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27219</v>
      </c>
      <c r="D70" s="3" t="s">
        <v>1038</v>
      </c>
      <c r="E70" s="7"/>
      <c r="F70" s="3" t="s">
        <v>21186</v>
      </c>
      <c r="G70" s="3" t="s">
        <v>7634</v>
      </c>
      <c r="H70" s="3" t="s">
        <v>1098</v>
      </c>
      <c r="I70" s="7" t="s">
        <v>20968</v>
      </c>
      <c r="J70" s="3"/>
      <c r="K70" s="3"/>
    </row>
    <row r="71" spans="2:11" ht="15">
      <c r="B71" s="3" t="s">
        <v>1676</v>
      </c>
      <c r="C71" s="3" t="s">
        <v>27220</v>
      </c>
      <c r="D71" s="3" t="s">
        <v>1038</v>
      </c>
      <c r="E71" s="7"/>
      <c r="F71" s="3" t="s">
        <v>21188</v>
      </c>
      <c r="G71" s="3" t="s">
        <v>7645</v>
      </c>
      <c r="H71" s="3" t="s">
        <v>1098</v>
      </c>
      <c r="I71" s="7" t="s">
        <v>20983</v>
      </c>
      <c r="J71" s="3"/>
      <c r="K71" s="3"/>
    </row>
    <row r="72" spans="2:11" ht="15">
      <c r="B72" s="3" t="s">
        <v>1362</v>
      </c>
      <c r="C72" s="3" t="s">
        <v>27221</v>
      </c>
      <c r="D72" s="3" t="s">
        <v>1573</v>
      </c>
      <c r="E72" s="7"/>
      <c r="F72" s="3" t="s">
        <v>1615</v>
      </c>
      <c r="G72" s="3" t="s">
        <v>1768</v>
      </c>
      <c r="H72" s="3" t="s">
        <v>1098</v>
      </c>
      <c r="I72" s="7"/>
      <c r="J72" s="3"/>
      <c r="K72" s="3"/>
    </row>
    <row r="73" spans="2:11" ht="15">
      <c r="B73" s="3" t="s">
        <v>1126</v>
      </c>
      <c r="C73" s="3" t="s">
        <v>27222</v>
      </c>
      <c r="D73" s="3" t="s">
        <v>1038</v>
      </c>
      <c r="E73" s="7"/>
      <c r="F73" s="3" t="s">
        <v>21191</v>
      </c>
      <c r="G73" s="3" t="s">
        <v>21192</v>
      </c>
      <c r="H73" s="3" t="s">
        <v>1098</v>
      </c>
      <c r="I73" s="7" t="s">
        <v>20968</v>
      </c>
      <c r="J73" s="3"/>
      <c r="K73" s="3"/>
    </row>
    <row r="74" spans="2:11" ht="15">
      <c r="B74" s="3" t="s">
        <v>1725</v>
      </c>
      <c r="C74" s="3" t="s">
        <v>27223</v>
      </c>
      <c r="D74" s="3" t="s">
        <v>1038</v>
      </c>
      <c r="E74" s="7"/>
      <c r="F74" s="3" t="s">
        <v>21194</v>
      </c>
      <c r="G74" s="3" t="s">
        <v>21195</v>
      </c>
      <c r="H74" s="3" t="s">
        <v>1098</v>
      </c>
      <c r="I74" s="7" t="s">
        <v>20983</v>
      </c>
      <c r="J74" s="3"/>
      <c r="K74" s="3"/>
    </row>
    <row r="75" spans="2:11" ht="15">
      <c r="B75" s="3" t="s">
        <v>1173</v>
      </c>
      <c r="C75" s="3" t="s">
        <v>27224</v>
      </c>
      <c r="D75" s="3" t="s">
        <v>1038</v>
      </c>
      <c r="E75" s="7"/>
      <c r="F75" s="3" t="s">
        <v>1646</v>
      </c>
      <c r="G75" s="3" t="s">
        <v>21197</v>
      </c>
      <c r="H75" s="3" t="s">
        <v>1098</v>
      </c>
      <c r="I75" s="7" t="s">
        <v>21198</v>
      </c>
      <c r="J75" s="3"/>
      <c r="K75" s="3"/>
    </row>
    <row r="76" spans="2:11" ht="15">
      <c r="B76" s="3" t="s">
        <v>1452</v>
      </c>
      <c r="C76" s="3" t="s">
        <v>27225</v>
      </c>
      <c r="D76" s="3" t="s">
        <v>1038</v>
      </c>
      <c r="E76" s="7"/>
      <c r="F76" s="3" t="s">
        <v>21200</v>
      </c>
      <c r="G76" s="3" t="s">
        <v>21201</v>
      </c>
      <c r="H76" s="3" t="s">
        <v>1098</v>
      </c>
      <c r="I76" s="7" t="s">
        <v>20968</v>
      </c>
      <c r="J76" s="3"/>
      <c r="K76" s="3"/>
    </row>
    <row r="77" spans="2:11" ht="15">
      <c r="B77" s="3" t="s">
        <v>1131</v>
      </c>
      <c r="C77" s="3" t="s">
        <v>27226</v>
      </c>
      <c r="D77" s="3" t="s">
        <v>1038</v>
      </c>
      <c r="E77" s="7"/>
      <c r="F77" s="3" t="s">
        <v>21203</v>
      </c>
      <c r="G77" s="3" t="s">
        <v>21204</v>
      </c>
      <c r="H77" s="3" t="s">
        <v>1098</v>
      </c>
      <c r="I77" s="7" t="s">
        <v>19479</v>
      </c>
      <c r="J77" s="3"/>
      <c r="K77" s="3"/>
    </row>
    <row r="78" spans="2:11" ht="15">
      <c r="B78" s="3" t="s">
        <v>1671</v>
      </c>
      <c r="C78" s="3" t="s">
        <v>27227</v>
      </c>
      <c r="D78" s="3" t="s">
        <v>1573</v>
      </c>
      <c r="E78" s="7"/>
      <c r="F78" s="3" t="s">
        <v>21206</v>
      </c>
      <c r="G78" s="3" t="s">
        <v>21207</v>
      </c>
      <c r="H78" s="3" t="s">
        <v>1098</v>
      </c>
      <c r="I78" s="7"/>
      <c r="J78" s="3"/>
      <c r="K78" s="3"/>
    </row>
    <row r="79" spans="2:11" ht="15">
      <c r="B79" s="3" t="s">
        <v>1275</v>
      </c>
      <c r="C79" s="3" t="s">
        <v>27228</v>
      </c>
      <c r="D79" s="3" t="s">
        <v>1038</v>
      </c>
      <c r="E79" s="7"/>
      <c r="F79" s="3" t="s">
        <v>21209</v>
      </c>
      <c r="G79" s="3" t="s">
        <v>21210</v>
      </c>
      <c r="H79" s="3" t="s">
        <v>1098</v>
      </c>
      <c r="I79" s="7" t="s">
        <v>20968</v>
      </c>
      <c r="J79" s="3"/>
      <c r="K79" s="3"/>
    </row>
    <row r="80" spans="2:11" ht="15">
      <c r="B80" s="3" t="s">
        <v>1644</v>
      </c>
      <c r="C80" s="3" t="s">
        <v>27229</v>
      </c>
      <c r="D80" s="3" t="s">
        <v>1038</v>
      </c>
      <c r="E80" s="7"/>
      <c r="F80" s="3" t="s">
        <v>21212</v>
      </c>
      <c r="G80" s="3" t="s">
        <v>21213</v>
      </c>
      <c r="H80" s="3" t="s">
        <v>1098</v>
      </c>
      <c r="I80" s="7" t="s">
        <v>20983</v>
      </c>
      <c r="J80" s="3"/>
      <c r="K80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45"/>
  <dimension ref="A1:K36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27230</v>
      </c>
      <c r="D4" s="4" t="s">
        <v>1019</v>
      </c>
      <c r="E4" s="3" t="s">
        <v>1000</v>
      </c>
    </row>
    <row r="5" spans="1:11" ht="16">
      <c r="B5" s="4" t="s">
        <v>1020</v>
      </c>
      <c r="C5" s="13" t="s">
        <v>1003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1001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27231</v>
      </c>
      <c r="D9" s="3" t="s">
        <v>1038</v>
      </c>
      <c r="E9" s="7"/>
      <c r="F9" s="3" t="s">
        <v>27232</v>
      </c>
      <c r="G9" s="3" t="s">
        <v>27233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27234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27235</v>
      </c>
      <c r="D11" s="3" t="s">
        <v>1038</v>
      </c>
      <c r="E11" s="7"/>
      <c r="F11" s="3" t="s">
        <v>27236</v>
      </c>
      <c r="G11" s="3" t="s">
        <v>27237</v>
      </c>
      <c r="H11" s="3" t="s">
        <v>1098</v>
      </c>
      <c r="I11" s="7" t="s">
        <v>20968</v>
      </c>
      <c r="J11" s="3"/>
      <c r="K11" s="3"/>
    </row>
    <row r="12" spans="1:11" ht="15">
      <c r="B12" s="3" t="s">
        <v>1055</v>
      </c>
      <c r="C12" s="3" t="s">
        <v>27238</v>
      </c>
      <c r="D12" s="3" t="s">
        <v>1038</v>
      </c>
      <c r="E12" s="7"/>
      <c r="F12" s="3" t="s">
        <v>27239</v>
      </c>
      <c r="G12" s="3" t="s">
        <v>27240</v>
      </c>
      <c r="H12" s="3" t="s">
        <v>1098</v>
      </c>
      <c r="I12" s="7" t="s">
        <v>21003</v>
      </c>
      <c r="J12" s="3"/>
      <c r="K12" s="3"/>
    </row>
    <row r="13" spans="1:11" ht="15">
      <c r="B13" s="3" t="s">
        <v>1872</v>
      </c>
      <c r="C13" s="3" t="s">
        <v>27241</v>
      </c>
      <c r="D13" s="3" t="s">
        <v>1038</v>
      </c>
      <c r="E13" s="7"/>
      <c r="F13" s="3" t="s">
        <v>27242</v>
      </c>
      <c r="G13" s="3" t="s">
        <v>23642</v>
      </c>
      <c r="H13" s="3" t="s">
        <v>1098</v>
      </c>
      <c r="I13" s="7" t="s">
        <v>1049</v>
      </c>
      <c r="J13" s="3"/>
      <c r="K13" s="3"/>
    </row>
    <row r="14" spans="1:11" ht="15">
      <c r="B14" s="3" t="s">
        <v>1165</v>
      </c>
      <c r="C14" s="3" t="s">
        <v>27243</v>
      </c>
      <c r="D14" s="3" t="s">
        <v>1038</v>
      </c>
      <c r="E14" s="7"/>
      <c r="F14" s="3" t="s">
        <v>27244</v>
      </c>
      <c r="G14" s="3" t="s">
        <v>27245</v>
      </c>
      <c r="H14" s="3" t="s">
        <v>1098</v>
      </c>
      <c r="I14" s="7" t="s">
        <v>1042</v>
      </c>
      <c r="J14" s="3"/>
      <c r="K14" s="3"/>
    </row>
    <row r="15" spans="1:11" ht="15">
      <c r="B15" s="3" t="s">
        <v>1877</v>
      </c>
      <c r="C15" s="3" t="s">
        <v>27246</v>
      </c>
      <c r="D15" s="3" t="s">
        <v>1038</v>
      </c>
      <c r="E15" s="7"/>
      <c r="F15" s="3" t="s">
        <v>27247</v>
      </c>
      <c r="G15" s="3" t="s">
        <v>27248</v>
      </c>
      <c r="H15" s="3" t="s">
        <v>1098</v>
      </c>
      <c r="I15" s="7" t="s">
        <v>1099</v>
      </c>
      <c r="J15" s="3"/>
      <c r="K15" s="3"/>
    </row>
    <row r="16" spans="1:11" ht="15">
      <c r="B16" s="3" t="s">
        <v>1161</v>
      </c>
      <c r="C16" s="3" t="s">
        <v>27249</v>
      </c>
      <c r="D16" s="3" t="s">
        <v>1038</v>
      </c>
      <c r="E16" s="7"/>
      <c r="F16" s="3" t="s">
        <v>27250</v>
      </c>
      <c r="G16" s="3" t="s">
        <v>27251</v>
      </c>
      <c r="H16" s="3" t="s">
        <v>1098</v>
      </c>
      <c r="I16" s="7" t="s">
        <v>1042</v>
      </c>
      <c r="J16" s="3"/>
      <c r="K16" s="3"/>
    </row>
    <row r="17" spans="2:11" ht="15">
      <c r="B17" s="3" t="s">
        <v>1882</v>
      </c>
      <c r="C17" s="3" t="s">
        <v>27252</v>
      </c>
      <c r="D17" s="3" t="s">
        <v>1038</v>
      </c>
      <c r="E17" s="7"/>
      <c r="F17" s="3" t="s">
        <v>27253</v>
      </c>
      <c r="G17" s="3" t="s">
        <v>27254</v>
      </c>
      <c r="H17" s="3" t="s">
        <v>1098</v>
      </c>
      <c r="I17" s="7" t="s">
        <v>1042</v>
      </c>
      <c r="J17" s="3"/>
      <c r="K17" s="3"/>
    </row>
    <row r="18" spans="2:11" ht="15">
      <c r="B18" s="3" t="s">
        <v>1582</v>
      </c>
      <c r="C18" s="3" t="s">
        <v>27255</v>
      </c>
      <c r="D18" s="3" t="s">
        <v>1038</v>
      </c>
      <c r="E18" s="7"/>
      <c r="F18" s="3" t="s">
        <v>27256</v>
      </c>
      <c r="G18" s="3" t="s">
        <v>27257</v>
      </c>
      <c r="H18" s="3" t="s">
        <v>1098</v>
      </c>
      <c r="I18" s="7" t="s">
        <v>1587</v>
      </c>
      <c r="J18" s="3"/>
      <c r="K18" s="3"/>
    </row>
    <row r="19" spans="2:11" ht="15">
      <c r="B19" s="3" t="s">
        <v>1886</v>
      </c>
      <c r="C19" s="3" t="s">
        <v>27258</v>
      </c>
      <c r="D19" s="3" t="s">
        <v>1038</v>
      </c>
      <c r="E19" s="7"/>
      <c r="F19" s="3" t="s">
        <v>27259</v>
      </c>
      <c r="G19" s="3" t="s">
        <v>27260</v>
      </c>
      <c r="H19" s="3" t="s">
        <v>1098</v>
      </c>
      <c r="I19" s="7" t="s">
        <v>1042</v>
      </c>
      <c r="J19" s="3"/>
      <c r="K19" s="3"/>
    </row>
    <row r="20" spans="2:11" ht="15">
      <c r="B20" s="3" t="s">
        <v>1890</v>
      </c>
      <c r="C20" s="3" t="s">
        <v>27261</v>
      </c>
      <c r="D20" s="3" t="s">
        <v>1573</v>
      </c>
      <c r="E20" s="7"/>
      <c r="F20" s="3" t="s">
        <v>27262</v>
      </c>
      <c r="G20" s="3" t="s">
        <v>13829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27263</v>
      </c>
      <c r="D21" s="3" t="s">
        <v>1038</v>
      </c>
      <c r="E21" s="7"/>
      <c r="F21" s="3" t="s">
        <v>27264</v>
      </c>
      <c r="G21" s="3" t="s">
        <v>27265</v>
      </c>
      <c r="H21" s="3" t="s">
        <v>1098</v>
      </c>
      <c r="I21" s="7" t="s">
        <v>21003</v>
      </c>
      <c r="J21" s="3"/>
      <c r="K21" s="3"/>
    </row>
    <row r="22" spans="2:11" ht="15">
      <c r="B22" s="3" t="s">
        <v>1895</v>
      </c>
      <c r="C22" s="3" t="s">
        <v>27266</v>
      </c>
      <c r="D22" s="3" t="s">
        <v>1038</v>
      </c>
      <c r="E22" s="7"/>
      <c r="F22" s="3" t="s">
        <v>27267</v>
      </c>
      <c r="G22" s="3" t="s">
        <v>27268</v>
      </c>
      <c r="H22" s="3" t="s">
        <v>27269</v>
      </c>
      <c r="I22" s="7" t="s">
        <v>21003</v>
      </c>
      <c r="J22" s="3"/>
      <c r="K22" s="3"/>
    </row>
    <row r="23" spans="2:11" ht="15">
      <c r="B23" s="3" t="s">
        <v>1588</v>
      </c>
      <c r="C23" s="3" t="s">
        <v>27270</v>
      </c>
      <c r="D23" s="3" t="s">
        <v>1038</v>
      </c>
      <c r="E23" s="7"/>
      <c r="F23" s="3" t="s">
        <v>27271</v>
      </c>
      <c r="G23" s="3" t="s">
        <v>27272</v>
      </c>
      <c r="H23" s="3" t="s">
        <v>1098</v>
      </c>
      <c r="I23" s="7" t="s">
        <v>1099</v>
      </c>
      <c r="J23" s="3"/>
      <c r="K23" s="3"/>
    </row>
    <row r="24" spans="2:11" ht="15">
      <c r="B24" s="3" t="s">
        <v>1899</v>
      </c>
      <c r="C24" s="3" t="s">
        <v>27273</v>
      </c>
      <c r="D24" s="3" t="s">
        <v>1038</v>
      </c>
      <c r="E24" s="7"/>
      <c r="F24" s="3" t="s">
        <v>27274</v>
      </c>
      <c r="G24" s="3" t="s">
        <v>27275</v>
      </c>
      <c r="H24" s="3" t="s">
        <v>1098</v>
      </c>
      <c r="I24" s="7" t="s">
        <v>1099</v>
      </c>
      <c r="J24" s="3"/>
      <c r="K24" s="3"/>
    </row>
    <row r="25" spans="2:11" ht="15">
      <c r="B25" s="3" t="s">
        <v>1902</v>
      </c>
      <c r="C25" s="3" t="s">
        <v>27276</v>
      </c>
      <c r="D25" s="3" t="s">
        <v>1038</v>
      </c>
      <c r="E25" s="7"/>
      <c r="F25" s="3" t="s">
        <v>27277</v>
      </c>
      <c r="G25" s="3" t="s">
        <v>27278</v>
      </c>
      <c r="H25" s="3" t="s">
        <v>1098</v>
      </c>
      <c r="I25" s="7" t="s">
        <v>1099</v>
      </c>
      <c r="J25" s="3"/>
      <c r="K25" s="3"/>
    </row>
    <row r="26" spans="2:11" ht="15">
      <c r="B26" s="3" t="s">
        <v>1146</v>
      </c>
      <c r="C26" s="3" t="s">
        <v>27279</v>
      </c>
      <c r="D26" s="3" t="s">
        <v>1038</v>
      </c>
      <c r="E26" s="7"/>
      <c r="F26" s="3" t="s">
        <v>21186</v>
      </c>
      <c r="G26" s="3" t="s">
        <v>7634</v>
      </c>
      <c r="H26" s="3" t="s">
        <v>1098</v>
      </c>
      <c r="I26" s="7" t="s">
        <v>20968</v>
      </c>
      <c r="J26" s="3"/>
      <c r="K26" s="3"/>
    </row>
    <row r="27" spans="2:11" ht="15">
      <c r="B27" s="3" t="s">
        <v>1906</v>
      </c>
      <c r="C27" s="3" t="s">
        <v>27280</v>
      </c>
      <c r="D27" s="3" t="s">
        <v>1038</v>
      </c>
      <c r="E27" s="7"/>
      <c r="F27" s="3" t="s">
        <v>21188</v>
      </c>
      <c r="G27" s="3" t="s">
        <v>7645</v>
      </c>
      <c r="H27" s="3" t="s">
        <v>1098</v>
      </c>
      <c r="I27" s="7" t="s">
        <v>20983</v>
      </c>
      <c r="J27" s="3"/>
      <c r="K27" s="3"/>
    </row>
    <row r="28" spans="2:11" ht="15">
      <c r="B28" s="3" t="s">
        <v>1909</v>
      </c>
      <c r="C28" s="3" t="s">
        <v>27281</v>
      </c>
      <c r="D28" s="3" t="s">
        <v>1573</v>
      </c>
      <c r="E28" s="7"/>
      <c r="F28" s="3" t="s">
        <v>1615</v>
      </c>
      <c r="G28" s="3" t="s">
        <v>1768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27282</v>
      </c>
      <c r="D29" s="3" t="s">
        <v>1038</v>
      </c>
      <c r="E29" s="7"/>
      <c r="F29" s="3" t="s">
        <v>21191</v>
      </c>
      <c r="G29" s="3" t="s">
        <v>21192</v>
      </c>
      <c r="H29" s="3" t="s">
        <v>1098</v>
      </c>
      <c r="I29" s="7" t="s">
        <v>20968</v>
      </c>
      <c r="J29" s="3"/>
      <c r="K29" s="3"/>
    </row>
    <row r="30" spans="2:11" ht="15">
      <c r="B30" s="3" t="s">
        <v>1912</v>
      </c>
      <c r="C30" s="3" t="s">
        <v>27283</v>
      </c>
      <c r="D30" s="3" t="s">
        <v>1038</v>
      </c>
      <c r="E30" s="7"/>
      <c r="F30" s="3" t="s">
        <v>21194</v>
      </c>
      <c r="G30" s="3" t="s">
        <v>21195</v>
      </c>
      <c r="H30" s="3" t="s">
        <v>1098</v>
      </c>
      <c r="I30" s="7" t="s">
        <v>20983</v>
      </c>
      <c r="J30" s="3"/>
      <c r="K30" s="3"/>
    </row>
    <row r="31" spans="2:11" ht="15">
      <c r="B31" s="3" t="s">
        <v>1140</v>
      </c>
      <c r="C31" s="3" t="s">
        <v>27284</v>
      </c>
      <c r="D31" s="3" t="s">
        <v>1038</v>
      </c>
      <c r="E31" s="7"/>
      <c r="F31" s="3" t="s">
        <v>1646</v>
      </c>
      <c r="G31" s="3" t="s">
        <v>21197</v>
      </c>
      <c r="H31" s="3" t="s">
        <v>1098</v>
      </c>
      <c r="I31" s="7" t="s">
        <v>21198</v>
      </c>
      <c r="J31" s="3"/>
      <c r="K31" s="3"/>
    </row>
    <row r="32" spans="2:11" ht="15">
      <c r="B32" s="3" t="s">
        <v>1169</v>
      </c>
      <c r="C32" s="3" t="s">
        <v>27285</v>
      </c>
      <c r="D32" s="3" t="s">
        <v>1038</v>
      </c>
      <c r="E32" s="7"/>
      <c r="F32" s="3" t="s">
        <v>21200</v>
      </c>
      <c r="G32" s="3" t="s">
        <v>21201</v>
      </c>
      <c r="H32" s="3" t="s">
        <v>1098</v>
      </c>
      <c r="I32" s="7" t="s">
        <v>20968</v>
      </c>
      <c r="J32" s="3"/>
      <c r="K32" s="3"/>
    </row>
    <row r="33" spans="2:11" ht="15">
      <c r="B33" s="3" t="s">
        <v>1319</v>
      </c>
      <c r="C33" s="3" t="s">
        <v>27286</v>
      </c>
      <c r="D33" s="3" t="s">
        <v>1038</v>
      </c>
      <c r="E33" s="7"/>
      <c r="F33" s="3" t="s">
        <v>21203</v>
      </c>
      <c r="G33" s="3" t="s">
        <v>21204</v>
      </c>
      <c r="H33" s="3" t="s">
        <v>1098</v>
      </c>
      <c r="I33" s="7" t="s">
        <v>19479</v>
      </c>
      <c r="J33" s="3"/>
      <c r="K33" s="3"/>
    </row>
    <row r="34" spans="2:11" ht="15">
      <c r="B34" s="3" t="s">
        <v>1472</v>
      </c>
      <c r="C34" s="3" t="s">
        <v>27287</v>
      </c>
      <c r="D34" s="3" t="s">
        <v>1573</v>
      </c>
      <c r="E34" s="7"/>
      <c r="F34" s="3" t="s">
        <v>21206</v>
      </c>
      <c r="G34" s="3" t="s">
        <v>21207</v>
      </c>
      <c r="H34" s="3" t="s">
        <v>1098</v>
      </c>
      <c r="I34" s="7"/>
      <c r="J34" s="3"/>
      <c r="K34" s="3"/>
    </row>
    <row r="35" spans="2:11" ht="15">
      <c r="B35" s="3" t="s">
        <v>1567</v>
      </c>
      <c r="C35" s="3" t="s">
        <v>27288</v>
      </c>
      <c r="D35" s="3" t="s">
        <v>1038</v>
      </c>
      <c r="E35" s="7"/>
      <c r="F35" s="3" t="s">
        <v>21209</v>
      </c>
      <c r="G35" s="3" t="s">
        <v>21210</v>
      </c>
      <c r="H35" s="3" t="s">
        <v>1098</v>
      </c>
      <c r="I35" s="7" t="s">
        <v>20968</v>
      </c>
      <c r="J35" s="3"/>
      <c r="K35" s="3"/>
    </row>
    <row r="36" spans="2:11" ht="15">
      <c r="B36" s="3" t="s">
        <v>1681</v>
      </c>
      <c r="C36" s="3" t="s">
        <v>27289</v>
      </c>
      <c r="D36" s="3" t="s">
        <v>1038</v>
      </c>
      <c r="E36" s="7"/>
      <c r="F36" s="3" t="s">
        <v>21212</v>
      </c>
      <c r="G36" s="3" t="s">
        <v>21213</v>
      </c>
      <c r="H36" s="3" t="s">
        <v>1098</v>
      </c>
      <c r="I36" s="7" t="s">
        <v>20983</v>
      </c>
      <c r="J36" s="3"/>
      <c r="K36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246"/>
  <dimension ref="A1:K89"/>
  <sheetViews>
    <sheetView topLeftCell="A58"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27290</v>
      </c>
      <c r="D4" s="4" t="s">
        <v>1019</v>
      </c>
      <c r="E4" s="3" t="s">
        <v>1004</v>
      </c>
    </row>
    <row r="5" spans="1:11" ht="16">
      <c r="B5" s="4" t="s">
        <v>1020</v>
      </c>
      <c r="C5" s="13" t="s">
        <v>1007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1005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27291</v>
      </c>
      <c r="D9" s="3" t="s">
        <v>1038</v>
      </c>
      <c r="E9" s="7"/>
      <c r="F9" s="3" t="s">
        <v>27292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27293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27294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27295</v>
      </c>
      <c r="D12" s="3" t="s">
        <v>1038</v>
      </c>
      <c r="E12" s="7"/>
      <c r="F12" s="3" t="s">
        <v>21509</v>
      </c>
      <c r="G12" s="3" t="s">
        <v>12537</v>
      </c>
      <c r="H12" s="3" t="s">
        <v>1098</v>
      </c>
      <c r="I12" s="7" t="s">
        <v>20974</v>
      </c>
      <c r="J12" s="3"/>
      <c r="K12" s="3"/>
    </row>
    <row r="13" spans="1:11" ht="15">
      <c r="B13" s="3" t="s">
        <v>1872</v>
      </c>
      <c r="C13" s="3" t="s">
        <v>27296</v>
      </c>
      <c r="D13" s="3" t="s">
        <v>1573</v>
      </c>
      <c r="E13" s="7"/>
      <c r="F13" s="3" t="s">
        <v>27073</v>
      </c>
      <c r="G13" s="3" t="s">
        <v>26388</v>
      </c>
      <c r="H13" s="3" t="s">
        <v>1098</v>
      </c>
      <c r="I13" s="7"/>
      <c r="J13" s="3"/>
      <c r="K13" s="3"/>
    </row>
    <row r="14" spans="1:11" ht="15">
      <c r="B14" s="3" t="s">
        <v>1165</v>
      </c>
      <c r="C14" s="3" t="s">
        <v>27297</v>
      </c>
      <c r="D14" s="3" t="s">
        <v>1038</v>
      </c>
      <c r="E14" s="7"/>
      <c r="F14" s="3" t="s">
        <v>17472</v>
      </c>
      <c r="G14" s="3" t="s">
        <v>8042</v>
      </c>
      <c r="H14" s="3" t="s">
        <v>27075</v>
      </c>
      <c r="I14" s="7" t="s">
        <v>20968</v>
      </c>
      <c r="J14" s="3"/>
      <c r="K14" s="3"/>
    </row>
    <row r="15" spans="1:11" ht="15">
      <c r="B15" s="3" t="s">
        <v>1877</v>
      </c>
      <c r="C15" s="3" t="s">
        <v>27298</v>
      </c>
      <c r="D15" s="3" t="s">
        <v>1038</v>
      </c>
      <c r="E15" s="7"/>
      <c r="F15" s="3" t="s">
        <v>17466</v>
      </c>
      <c r="G15" s="3" t="s">
        <v>24628</v>
      </c>
      <c r="H15" s="3" t="s">
        <v>1098</v>
      </c>
      <c r="I15" s="7" t="s">
        <v>20983</v>
      </c>
      <c r="J15" s="3"/>
      <c r="K15" s="3"/>
    </row>
    <row r="16" spans="1:11" ht="15">
      <c r="B16" s="3" t="s">
        <v>1161</v>
      </c>
      <c r="C16" s="3" t="s">
        <v>27299</v>
      </c>
      <c r="D16" s="3" t="s">
        <v>1038</v>
      </c>
      <c r="E16" s="7"/>
      <c r="F16" s="3" t="s">
        <v>27078</v>
      </c>
      <c r="G16" s="3" t="s">
        <v>22438</v>
      </c>
      <c r="H16" s="3" t="s">
        <v>1098</v>
      </c>
      <c r="I16" s="7" t="s">
        <v>20968</v>
      </c>
      <c r="J16" s="3"/>
      <c r="K16" s="3"/>
    </row>
    <row r="17" spans="2:11" ht="15">
      <c r="B17" s="3" t="s">
        <v>1882</v>
      </c>
      <c r="C17" s="3" t="s">
        <v>27300</v>
      </c>
      <c r="D17" s="3" t="s">
        <v>1038</v>
      </c>
      <c r="E17" s="7"/>
      <c r="F17" s="3" t="s">
        <v>27080</v>
      </c>
      <c r="G17" s="3" t="s">
        <v>22441</v>
      </c>
      <c r="H17" s="3" t="s">
        <v>1098</v>
      </c>
      <c r="I17" s="7" t="s">
        <v>20983</v>
      </c>
      <c r="J17" s="3"/>
      <c r="K17" s="3"/>
    </row>
    <row r="18" spans="2:11" ht="15">
      <c r="B18" s="3" t="s">
        <v>1582</v>
      </c>
      <c r="C18" s="3" t="s">
        <v>27301</v>
      </c>
      <c r="D18" s="3" t="s">
        <v>1038</v>
      </c>
      <c r="E18" s="7"/>
      <c r="F18" s="3" t="s">
        <v>27302</v>
      </c>
      <c r="G18" s="3" t="s">
        <v>27303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27304</v>
      </c>
      <c r="D19" s="3" t="s">
        <v>1038</v>
      </c>
      <c r="E19" s="7"/>
      <c r="F19" s="3" t="s">
        <v>27305</v>
      </c>
      <c r="G19" s="3" t="s">
        <v>27306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27307</v>
      </c>
      <c r="D20" s="3" t="s">
        <v>1038</v>
      </c>
      <c r="E20" s="7"/>
      <c r="F20" s="3" t="s">
        <v>27308</v>
      </c>
      <c r="G20" s="3" t="s">
        <v>27309</v>
      </c>
      <c r="H20" s="3" t="s">
        <v>1098</v>
      </c>
      <c r="I20" s="7" t="s">
        <v>20968</v>
      </c>
      <c r="J20" s="3"/>
      <c r="K20" s="3"/>
    </row>
    <row r="21" spans="2:11" ht="15">
      <c r="B21" s="3" t="s">
        <v>1619</v>
      </c>
      <c r="C21" s="3" t="s">
        <v>27310</v>
      </c>
      <c r="D21" s="3" t="s">
        <v>1038</v>
      </c>
      <c r="E21" s="7"/>
      <c r="F21" s="3" t="s">
        <v>27311</v>
      </c>
      <c r="G21" s="3" t="s">
        <v>27312</v>
      </c>
      <c r="H21" s="3" t="s">
        <v>1098</v>
      </c>
      <c r="I21" s="7" t="s">
        <v>20983</v>
      </c>
      <c r="J21" s="3"/>
      <c r="K21" s="3"/>
    </row>
    <row r="22" spans="2:11" ht="15">
      <c r="B22" s="3" t="s">
        <v>1895</v>
      </c>
      <c r="C22" s="3" t="s">
        <v>27313</v>
      </c>
      <c r="D22" s="3" t="s">
        <v>1038</v>
      </c>
      <c r="E22" s="7"/>
      <c r="F22" s="3" t="s">
        <v>27314</v>
      </c>
      <c r="G22" s="3" t="s">
        <v>27315</v>
      </c>
      <c r="H22" s="3" t="s">
        <v>27316</v>
      </c>
      <c r="I22" s="7" t="s">
        <v>20968</v>
      </c>
      <c r="J22" s="3"/>
      <c r="K22" s="3"/>
    </row>
    <row r="23" spans="2:11" ht="15">
      <c r="B23" s="3" t="s">
        <v>1588</v>
      </c>
      <c r="C23" s="3" t="s">
        <v>27317</v>
      </c>
      <c r="D23" s="3" t="s">
        <v>1038</v>
      </c>
      <c r="E23" s="7"/>
      <c r="F23" s="3" t="s">
        <v>27318</v>
      </c>
      <c r="G23" s="3" t="s">
        <v>27319</v>
      </c>
      <c r="H23" s="3" t="s">
        <v>1098</v>
      </c>
      <c r="I23" s="7" t="s">
        <v>20983</v>
      </c>
      <c r="J23" s="3"/>
      <c r="K23" s="3"/>
    </row>
    <row r="24" spans="2:11" ht="15">
      <c r="B24" s="3" t="s">
        <v>1899</v>
      </c>
      <c r="C24" s="3" t="s">
        <v>27320</v>
      </c>
      <c r="D24" s="3" t="s">
        <v>1038</v>
      </c>
      <c r="E24" s="7"/>
      <c r="F24" s="3" t="s">
        <v>27091</v>
      </c>
      <c r="G24" s="3" t="s">
        <v>27092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27321</v>
      </c>
      <c r="D25" s="3" t="s">
        <v>1038</v>
      </c>
      <c r="E25" s="7"/>
      <c r="F25" s="3" t="s">
        <v>21931</v>
      </c>
      <c r="G25" s="3" t="s">
        <v>5558</v>
      </c>
      <c r="H25" s="3" t="s">
        <v>1098</v>
      </c>
      <c r="I25" s="7" t="s">
        <v>1287</v>
      </c>
      <c r="J25" s="3"/>
      <c r="K25" s="3"/>
    </row>
    <row r="26" spans="2:11" ht="15">
      <c r="B26" s="3" t="s">
        <v>1146</v>
      </c>
      <c r="C26" s="3" t="s">
        <v>27322</v>
      </c>
      <c r="D26" s="3" t="s">
        <v>1038</v>
      </c>
      <c r="E26" s="7"/>
      <c r="F26" s="3" t="s">
        <v>21929</v>
      </c>
      <c r="G26" s="3" t="s">
        <v>5510</v>
      </c>
      <c r="H26" s="3" t="s">
        <v>1098</v>
      </c>
      <c r="I26" s="7" t="s">
        <v>1287</v>
      </c>
      <c r="J26" s="3"/>
      <c r="K26" s="3"/>
    </row>
    <row r="27" spans="2:11" ht="15">
      <c r="B27" s="3" t="s">
        <v>1906</v>
      </c>
      <c r="C27" s="3" t="s">
        <v>27323</v>
      </c>
      <c r="D27" s="3" t="s">
        <v>1038</v>
      </c>
      <c r="E27" s="7"/>
      <c r="F27" s="3" t="s">
        <v>22611</v>
      </c>
      <c r="G27" s="3" t="s">
        <v>14913</v>
      </c>
      <c r="H27" s="3" t="s">
        <v>1098</v>
      </c>
      <c r="I27" s="7" t="s">
        <v>1287</v>
      </c>
      <c r="J27" s="3"/>
      <c r="K27" s="3"/>
    </row>
    <row r="28" spans="2:11" ht="15">
      <c r="B28" s="3" t="s">
        <v>1909</v>
      </c>
      <c r="C28" s="3" t="s">
        <v>27324</v>
      </c>
      <c r="D28" s="3" t="s">
        <v>1038</v>
      </c>
      <c r="E28" s="7"/>
      <c r="F28" s="3" t="s">
        <v>27100</v>
      </c>
      <c r="G28" s="3" t="s">
        <v>27101</v>
      </c>
      <c r="H28" s="3" t="s">
        <v>1098</v>
      </c>
      <c r="I28" s="7" t="s">
        <v>1287</v>
      </c>
      <c r="J28" s="3"/>
      <c r="K28" s="3"/>
    </row>
    <row r="29" spans="2:11" ht="15">
      <c r="B29" s="3" t="s">
        <v>1301</v>
      </c>
      <c r="C29" s="3" t="s">
        <v>27325</v>
      </c>
      <c r="D29" s="3" t="s">
        <v>1038</v>
      </c>
      <c r="E29" s="7"/>
      <c r="F29" s="3" t="s">
        <v>24969</v>
      </c>
      <c r="G29" s="3" t="s">
        <v>27103</v>
      </c>
      <c r="H29" s="3" t="s">
        <v>1098</v>
      </c>
      <c r="I29" s="7" t="s">
        <v>1287</v>
      </c>
      <c r="J29" s="3"/>
      <c r="K29" s="3"/>
    </row>
    <row r="30" spans="2:11" ht="15">
      <c r="B30" s="3" t="s">
        <v>1912</v>
      </c>
      <c r="C30" s="3" t="s">
        <v>27326</v>
      </c>
      <c r="D30" s="3" t="s">
        <v>1038</v>
      </c>
      <c r="E30" s="7"/>
      <c r="F30" s="3" t="s">
        <v>27105</v>
      </c>
      <c r="G30" s="3" t="s">
        <v>27106</v>
      </c>
      <c r="H30" s="3" t="s">
        <v>1098</v>
      </c>
      <c r="I30" s="7" t="s">
        <v>1287</v>
      </c>
      <c r="J30" s="3"/>
      <c r="K30" s="3"/>
    </row>
    <row r="31" spans="2:11" ht="15">
      <c r="B31" s="3" t="s">
        <v>1140</v>
      </c>
      <c r="C31" s="3" t="s">
        <v>27327</v>
      </c>
      <c r="D31" s="3" t="s">
        <v>1038</v>
      </c>
      <c r="E31" s="7"/>
      <c r="F31" s="3" t="s">
        <v>27108</v>
      </c>
      <c r="G31" s="3" t="s">
        <v>27109</v>
      </c>
      <c r="H31" s="3" t="s">
        <v>1098</v>
      </c>
      <c r="I31" s="7" t="s">
        <v>1287</v>
      </c>
      <c r="J31" s="3"/>
      <c r="K31" s="3"/>
    </row>
    <row r="32" spans="2:11" ht="15">
      <c r="B32" s="3" t="s">
        <v>1169</v>
      </c>
      <c r="C32" s="3" t="s">
        <v>27328</v>
      </c>
      <c r="D32" s="3" t="s">
        <v>1038</v>
      </c>
      <c r="E32" s="7"/>
      <c r="F32" s="3" t="s">
        <v>23241</v>
      </c>
      <c r="G32" s="3" t="s">
        <v>23242</v>
      </c>
      <c r="H32" s="3" t="s">
        <v>23243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27329</v>
      </c>
      <c r="D33" s="3" t="s">
        <v>1038</v>
      </c>
      <c r="E33" s="7"/>
      <c r="F33" s="3" t="s">
        <v>23245</v>
      </c>
      <c r="G33" s="3" t="s">
        <v>23246</v>
      </c>
      <c r="H33" s="3" t="s">
        <v>1098</v>
      </c>
      <c r="I33" s="7" t="s">
        <v>20968</v>
      </c>
      <c r="J33" s="3"/>
      <c r="K33" s="3"/>
    </row>
    <row r="34" spans="2:11" ht="15">
      <c r="B34" s="3" t="s">
        <v>1472</v>
      </c>
      <c r="C34" s="3" t="s">
        <v>27330</v>
      </c>
      <c r="D34" s="3" t="s">
        <v>1038</v>
      </c>
      <c r="E34" s="7"/>
      <c r="F34" s="3" t="s">
        <v>21792</v>
      </c>
      <c r="G34" s="3" t="s">
        <v>21793</v>
      </c>
      <c r="H34" s="3" t="s">
        <v>1098</v>
      </c>
      <c r="I34" s="7" t="s">
        <v>19479</v>
      </c>
      <c r="J34" s="3"/>
      <c r="K34" s="3"/>
    </row>
    <row r="35" spans="2:11" ht="15">
      <c r="B35" s="3" t="s">
        <v>1567</v>
      </c>
      <c r="C35" s="3" t="s">
        <v>27331</v>
      </c>
      <c r="D35" s="3" t="s">
        <v>1038</v>
      </c>
      <c r="E35" s="7"/>
      <c r="F35" s="3" t="s">
        <v>27114</v>
      </c>
      <c r="G35" s="3" t="s">
        <v>27115</v>
      </c>
      <c r="H35" s="3" t="s">
        <v>1098</v>
      </c>
      <c r="I35" s="7" t="s">
        <v>1287</v>
      </c>
      <c r="J35" s="3"/>
      <c r="K35" s="3"/>
    </row>
    <row r="36" spans="2:11" ht="15">
      <c r="B36" s="3" t="s">
        <v>1681</v>
      </c>
      <c r="C36" s="3" t="s">
        <v>27332</v>
      </c>
      <c r="D36" s="3" t="s">
        <v>1038</v>
      </c>
      <c r="E36" s="7"/>
      <c r="F36" s="3" t="s">
        <v>27117</v>
      </c>
      <c r="G36" s="3" t="s">
        <v>27118</v>
      </c>
      <c r="H36" s="3" t="s">
        <v>1098</v>
      </c>
      <c r="I36" s="7" t="s">
        <v>1287</v>
      </c>
      <c r="J36" s="3"/>
      <c r="K36" s="3"/>
    </row>
    <row r="37" spans="2:11" ht="15">
      <c r="B37" s="3" t="s">
        <v>1392</v>
      </c>
      <c r="C37" s="3" t="s">
        <v>27333</v>
      </c>
      <c r="D37" s="3" t="s">
        <v>1038</v>
      </c>
      <c r="E37" s="7"/>
      <c r="F37" s="3" t="s">
        <v>27120</v>
      </c>
      <c r="G37" s="3" t="s">
        <v>27121</v>
      </c>
      <c r="H37" s="3" t="s">
        <v>1098</v>
      </c>
      <c r="I37" s="7" t="s">
        <v>1287</v>
      </c>
      <c r="J37" s="3"/>
      <c r="K37" s="3"/>
    </row>
    <row r="38" spans="2:11" ht="15">
      <c r="B38" s="3" t="s">
        <v>1380</v>
      </c>
      <c r="C38" s="3" t="s">
        <v>27334</v>
      </c>
      <c r="D38" s="3" t="s">
        <v>1038</v>
      </c>
      <c r="E38" s="7"/>
      <c r="F38" s="3" t="s">
        <v>27123</v>
      </c>
      <c r="G38" s="3" t="s">
        <v>27124</v>
      </c>
      <c r="H38" s="3" t="s">
        <v>1098</v>
      </c>
      <c r="I38" s="7" t="s">
        <v>1287</v>
      </c>
      <c r="J38" s="3"/>
      <c r="K38" s="3"/>
    </row>
    <row r="39" spans="2:11" ht="15">
      <c r="B39" s="3" t="s">
        <v>1388</v>
      </c>
      <c r="C39" s="3" t="s">
        <v>27335</v>
      </c>
      <c r="D39" s="3" t="s">
        <v>1038</v>
      </c>
      <c r="E39" s="7"/>
      <c r="F39" s="3" t="s">
        <v>27126</v>
      </c>
      <c r="G39" s="3" t="s">
        <v>27127</v>
      </c>
      <c r="H39" s="3" t="s">
        <v>1098</v>
      </c>
      <c r="I39" s="7" t="s">
        <v>1287</v>
      </c>
      <c r="J39" s="3"/>
      <c r="K39" s="3"/>
    </row>
    <row r="40" spans="2:11" ht="15">
      <c r="B40" s="3" t="s">
        <v>1384</v>
      </c>
      <c r="C40" s="3" t="s">
        <v>27336</v>
      </c>
      <c r="D40" s="3" t="s">
        <v>1038</v>
      </c>
      <c r="E40" s="7"/>
      <c r="F40" s="3" t="s">
        <v>27129</v>
      </c>
      <c r="G40" s="3" t="s">
        <v>27337</v>
      </c>
      <c r="H40" s="3" t="s">
        <v>1098</v>
      </c>
      <c r="I40" s="7" t="s">
        <v>1287</v>
      </c>
      <c r="J40" s="3"/>
      <c r="K40" s="3"/>
    </row>
    <row r="41" spans="2:11" ht="15">
      <c r="B41" s="3" t="s">
        <v>1448</v>
      </c>
      <c r="C41" s="3" t="s">
        <v>27338</v>
      </c>
      <c r="D41" s="3" t="s">
        <v>1038</v>
      </c>
      <c r="E41" s="7"/>
      <c r="F41" s="3" t="s">
        <v>27132</v>
      </c>
      <c r="G41" s="3" t="s">
        <v>27133</v>
      </c>
      <c r="H41" s="3" t="s">
        <v>1098</v>
      </c>
      <c r="I41" s="7" t="s">
        <v>1287</v>
      </c>
      <c r="J41" s="3"/>
      <c r="K41" s="3"/>
    </row>
    <row r="42" spans="2:11" ht="15">
      <c r="B42" s="3" t="s">
        <v>1223</v>
      </c>
      <c r="C42" s="3" t="s">
        <v>27339</v>
      </c>
      <c r="D42" s="3" t="s">
        <v>1038</v>
      </c>
      <c r="E42" s="7"/>
      <c r="F42" s="3" t="s">
        <v>27135</v>
      </c>
      <c r="G42" s="3" t="s">
        <v>27136</v>
      </c>
      <c r="H42" s="3" t="s">
        <v>1098</v>
      </c>
      <c r="I42" s="7" t="s">
        <v>1287</v>
      </c>
      <c r="J42" s="3"/>
      <c r="K42" s="3"/>
    </row>
    <row r="43" spans="2:11" ht="15">
      <c r="B43" s="3" t="s">
        <v>1215</v>
      </c>
      <c r="C43" s="3" t="s">
        <v>27340</v>
      </c>
      <c r="D43" s="3" t="s">
        <v>1038</v>
      </c>
      <c r="E43" s="7"/>
      <c r="F43" s="3" t="s">
        <v>27341</v>
      </c>
      <c r="G43" s="3" t="s">
        <v>27342</v>
      </c>
      <c r="H43" s="3" t="s">
        <v>1098</v>
      </c>
      <c r="I43" s="7" t="s">
        <v>1287</v>
      </c>
      <c r="J43" s="3"/>
      <c r="K43" s="3"/>
    </row>
    <row r="44" spans="2:11" ht="15">
      <c r="B44" s="3" t="s">
        <v>1219</v>
      </c>
      <c r="C44" s="3" t="s">
        <v>27343</v>
      </c>
      <c r="D44" s="3" t="s">
        <v>1038</v>
      </c>
      <c r="E44" s="7"/>
      <c r="F44" s="3" t="s">
        <v>27344</v>
      </c>
      <c r="G44" s="3" t="s">
        <v>27345</v>
      </c>
      <c r="H44" s="3" t="s">
        <v>1098</v>
      </c>
      <c r="I44" s="7" t="s">
        <v>1287</v>
      </c>
      <c r="J44" s="3"/>
      <c r="K44" s="3"/>
    </row>
    <row r="45" spans="2:11" ht="15">
      <c r="B45" s="3" t="s">
        <v>1227</v>
      </c>
      <c r="C45" s="3" t="s">
        <v>27346</v>
      </c>
      <c r="D45" s="3" t="s">
        <v>1038</v>
      </c>
      <c r="E45" s="7"/>
      <c r="F45" s="3" t="s">
        <v>27151</v>
      </c>
      <c r="G45" s="3" t="s">
        <v>27152</v>
      </c>
      <c r="H45" s="3" t="s">
        <v>27153</v>
      </c>
      <c r="I45" s="7" t="s">
        <v>20968</v>
      </c>
      <c r="J45" s="3"/>
      <c r="K45" s="3"/>
    </row>
    <row r="46" spans="2:11" ht="15">
      <c r="B46" s="3" t="s">
        <v>1191</v>
      </c>
      <c r="C46" s="3" t="s">
        <v>27347</v>
      </c>
      <c r="D46" s="3" t="s">
        <v>1038</v>
      </c>
      <c r="E46" s="7"/>
      <c r="F46" s="3" t="s">
        <v>27155</v>
      </c>
      <c r="G46" s="3" t="s">
        <v>27156</v>
      </c>
      <c r="H46" s="3" t="s">
        <v>1098</v>
      </c>
      <c r="I46" s="7" t="s">
        <v>20983</v>
      </c>
      <c r="J46" s="3"/>
      <c r="K46" s="3"/>
    </row>
    <row r="47" spans="2:11" ht="15">
      <c r="B47" s="3" t="s">
        <v>1195</v>
      </c>
      <c r="C47" s="3" t="s">
        <v>27348</v>
      </c>
      <c r="D47" s="3" t="s">
        <v>1038</v>
      </c>
      <c r="E47" s="7"/>
      <c r="F47" s="3" t="s">
        <v>27158</v>
      </c>
      <c r="G47" s="3" t="s">
        <v>26245</v>
      </c>
      <c r="H47" s="3" t="s">
        <v>27159</v>
      </c>
      <c r="I47" s="7" t="s">
        <v>20968</v>
      </c>
      <c r="J47" s="3"/>
      <c r="K47" s="3"/>
    </row>
    <row r="48" spans="2:11" ht="15">
      <c r="B48" s="3" t="s">
        <v>1187</v>
      </c>
      <c r="C48" s="3" t="s">
        <v>27349</v>
      </c>
      <c r="D48" s="3" t="s">
        <v>1038</v>
      </c>
      <c r="E48" s="7"/>
      <c r="F48" s="3" t="s">
        <v>27161</v>
      </c>
      <c r="G48" s="3" t="s">
        <v>26248</v>
      </c>
      <c r="H48" s="3" t="s">
        <v>1098</v>
      </c>
      <c r="I48" s="7" t="s">
        <v>20983</v>
      </c>
      <c r="J48" s="3"/>
      <c r="K48" s="3"/>
    </row>
    <row r="49" spans="2:11" ht="15">
      <c r="B49" s="3" t="s">
        <v>1416</v>
      </c>
      <c r="C49" s="3" t="s">
        <v>27350</v>
      </c>
      <c r="D49" s="3" t="s">
        <v>1038</v>
      </c>
      <c r="E49" s="7"/>
      <c r="F49" s="3" t="s">
        <v>27351</v>
      </c>
      <c r="G49" s="3" t="s">
        <v>27352</v>
      </c>
      <c r="H49" s="3" t="s">
        <v>1098</v>
      </c>
      <c r="I49" s="7" t="s">
        <v>1287</v>
      </c>
      <c r="J49" s="3"/>
      <c r="K49" s="3"/>
    </row>
    <row r="50" spans="2:11" ht="15">
      <c r="B50" s="3" t="s">
        <v>1916</v>
      </c>
      <c r="C50" s="3" t="s">
        <v>27353</v>
      </c>
      <c r="D50" s="3" t="s">
        <v>1038</v>
      </c>
      <c r="E50" s="7"/>
      <c r="F50" s="3" t="s">
        <v>27354</v>
      </c>
      <c r="G50" s="3" t="s">
        <v>27355</v>
      </c>
      <c r="H50" s="3" t="s">
        <v>1098</v>
      </c>
      <c r="I50" s="7" t="s">
        <v>20968</v>
      </c>
      <c r="J50" s="3"/>
      <c r="K50" s="3"/>
    </row>
    <row r="51" spans="2:11" ht="15">
      <c r="B51" s="3" t="s">
        <v>1424</v>
      </c>
      <c r="C51" s="3" t="s">
        <v>27356</v>
      </c>
      <c r="D51" s="3" t="s">
        <v>1038</v>
      </c>
      <c r="E51" s="7"/>
      <c r="F51" s="3" t="s">
        <v>27357</v>
      </c>
      <c r="G51" s="3" t="s">
        <v>27358</v>
      </c>
      <c r="H51" s="3" t="s">
        <v>1098</v>
      </c>
      <c r="I51" s="7" t="s">
        <v>20983</v>
      </c>
      <c r="J51" s="3"/>
      <c r="K51" s="3"/>
    </row>
    <row r="52" spans="2:11" ht="15">
      <c r="B52" s="3" t="s">
        <v>1428</v>
      </c>
      <c r="C52" s="3" t="s">
        <v>27359</v>
      </c>
      <c r="D52" s="3" t="s">
        <v>1038</v>
      </c>
      <c r="E52" s="7"/>
      <c r="F52" s="3" t="s">
        <v>27360</v>
      </c>
      <c r="G52" s="3" t="s">
        <v>27361</v>
      </c>
      <c r="H52" s="3" t="s">
        <v>1098</v>
      </c>
      <c r="I52" s="7" t="s">
        <v>1287</v>
      </c>
      <c r="J52" s="3"/>
      <c r="K52" s="3"/>
    </row>
    <row r="53" spans="2:11" ht="15">
      <c r="B53" s="3" t="s">
        <v>1420</v>
      </c>
      <c r="C53" s="3" t="s">
        <v>27362</v>
      </c>
      <c r="D53" s="3" t="s">
        <v>1038</v>
      </c>
      <c r="E53" s="7"/>
      <c r="F53" s="3" t="s">
        <v>27363</v>
      </c>
      <c r="G53" s="3" t="s">
        <v>27364</v>
      </c>
      <c r="H53" s="3" t="s">
        <v>1098</v>
      </c>
      <c r="I53" s="7" t="s">
        <v>20968</v>
      </c>
      <c r="J53" s="3"/>
      <c r="K53" s="3"/>
    </row>
    <row r="54" spans="2:11" ht="15">
      <c r="B54" s="3" t="s">
        <v>1571</v>
      </c>
      <c r="C54" s="3" t="s">
        <v>27365</v>
      </c>
      <c r="D54" s="3" t="s">
        <v>1038</v>
      </c>
      <c r="E54" s="7"/>
      <c r="F54" s="3" t="s">
        <v>27366</v>
      </c>
      <c r="G54" s="3" t="s">
        <v>27367</v>
      </c>
      <c r="H54" s="3" t="s">
        <v>1098</v>
      </c>
      <c r="I54" s="7" t="s">
        <v>20983</v>
      </c>
      <c r="J54" s="3"/>
      <c r="K54" s="3"/>
    </row>
    <row r="55" spans="2:11" ht="15">
      <c r="B55" s="3" t="s">
        <v>1765</v>
      </c>
      <c r="C55" s="3" t="s">
        <v>27368</v>
      </c>
      <c r="D55" s="3" t="s">
        <v>1038</v>
      </c>
      <c r="E55" s="7"/>
      <c r="F55" s="3" t="s">
        <v>27369</v>
      </c>
      <c r="G55" s="3" t="s">
        <v>27370</v>
      </c>
      <c r="H55" s="3" t="s">
        <v>1098</v>
      </c>
      <c r="I55" s="7" t="s">
        <v>1287</v>
      </c>
      <c r="J55" s="3"/>
      <c r="K55" s="3"/>
    </row>
    <row r="56" spans="2:11" ht="15">
      <c r="B56" s="3" t="s">
        <v>1920</v>
      </c>
      <c r="C56" s="3" t="s">
        <v>27371</v>
      </c>
      <c r="D56" s="3" t="s">
        <v>1573</v>
      </c>
      <c r="E56" s="7"/>
      <c r="F56" s="3" t="s">
        <v>27372</v>
      </c>
      <c r="G56" s="3" t="s">
        <v>27373</v>
      </c>
      <c r="H56" s="3" t="s">
        <v>1098</v>
      </c>
      <c r="I56" s="7"/>
      <c r="J56" s="3"/>
      <c r="K56" s="3"/>
    </row>
    <row r="57" spans="2:11" ht="15">
      <c r="B57" s="3" t="s">
        <v>1924</v>
      </c>
      <c r="C57" s="3" t="s">
        <v>27374</v>
      </c>
      <c r="D57" s="3" t="s">
        <v>1038</v>
      </c>
      <c r="E57" s="7"/>
      <c r="F57" s="3" t="s">
        <v>27166</v>
      </c>
      <c r="G57" s="3" t="s">
        <v>26233</v>
      </c>
      <c r="H57" s="3" t="s">
        <v>27167</v>
      </c>
      <c r="I57" s="7" t="s">
        <v>20968</v>
      </c>
      <c r="J57" s="3"/>
      <c r="K57" s="3"/>
    </row>
    <row r="58" spans="2:11" ht="15">
      <c r="B58" s="3" t="s">
        <v>1928</v>
      </c>
      <c r="C58" s="3" t="s">
        <v>27375</v>
      </c>
      <c r="D58" s="3" t="s">
        <v>1038</v>
      </c>
      <c r="E58" s="7"/>
      <c r="F58" s="3" t="s">
        <v>27169</v>
      </c>
      <c r="G58" s="3" t="s">
        <v>26236</v>
      </c>
      <c r="H58" s="3" t="s">
        <v>27376</v>
      </c>
      <c r="I58" s="7" t="s">
        <v>20983</v>
      </c>
      <c r="J58" s="3"/>
      <c r="K58" s="3"/>
    </row>
    <row r="59" spans="2:11" ht="15">
      <c r="B59" s="3" t="s">
        <v>1931</v>
      </c>
      <c r="C59" s="3" t="s">
        <v>27377</v>
      </c>
      <c r="D59" s="3" t="s">
        <v>1038</v>
      </c>
      <c r="E59" s="7"/>
      <c r="F59" s="3" t="s">
        <v>27171</v>
      </c>
      <c r="G59" s="3" t="s">
        <v>27172</v>
      </c>
      <c r="H59" s="3" t="s">
        <v>1098</v>
      </c>
      <c r="I59" s="7" t="s">
        <v>20968</v>
      </c>
      <c r="J59" s="3"/>
      <c r="K59" s="3"/>
    </row>
    <row r="60" spans="2:11" ht="15">
      <c r="B60" s="3" t="s">
        <v>1934</v>
      </c>
      <c r="C60" s="3" t="s">
        <v>27378</v>
      </c>
      <c r="D60" s="3" t="s">
        <v>1038</v>
      </c>
      <c r="E60" s="7"/>
      <c r="F60" s="3" t="s">
        <v>27174</v>
      </c>
      <c r="G60" s="3" t="s">
        <v>27175</v>
      </c>
      <c r="H60" s="3" t="s">
        <v>1098</v>
      </c>
      <c r="I60" s="7" t="s">
        <v>20983</v>
      </c>
      <c r="J60" s="3"/>
      <c r="K60" s="3"/>
    </row>
    <row r="61" spans="2:11" ht="15">
      <c r="B61" s="3" t="s">
        <v>1938</v>
      </c>
      <c r="C61" s="3" t="s">
        <v>27379</v>
      </c>
      <c r="D61" s="3" t="s">
        <v>1038</v>
      </c>
      <c r="E61" s="7"/>
      <c r="F61" s="3" t="s">
        <v>27177</v>
      </c>
      <c r="G61" s="3" t="s">
        <v>27178</v>
      </c>
      <c r="H61" s="3" t="s">
        <v>1098</v>
      </c>
      <c r="I61" s="7" t="s">
        <v>19479</v>
      </c>
      <c r="J61" s="3"/>
      <c r="K61" s="3"/>
    </row>
    <row r="62" spans="2:11" ht="15">
      <c r="B62" s="3" t="s">
        <v>1942</v>
      </c>
      <c r="C62" s="3" t="s">
        <v>27380</v>
      </c>
      <c r="D62" s="3" t="s">
        <v>1038</v>
      </c>
      <c r="E62" s="7"/>
      <c r="F62" s="3" t="s">
        <v>27180</v>
      </c>
      <c r="G62" s="3" t="s">
        <v>27181</v>
      </c>
      <c r="H62" s="3" t="s">
        <v>22163</v>
      </c>
      <c r="I62" s="7" t="s">
        <v>20968</v>
      </c>
      <c r="J62" s="3"/>
      <c r="K62" s="3"/>
    </row>
    <row r="63" spans="2:11" ht="15">
      <c r="B63" s="3" t="s">
        <v>1495</v>
      </c>
      <c r="C63" s="3" t="s">
        <v>27381</v>
      </c>
      <c r="D63" s="3" t="s">
        <v>1038</v>
      </c>
      <c r="E63" s="7"/>
      <c r="F63" s="3" t="s">
        <v>27183</v>
      </c>
      <c r="G63" s="3" t="s">
        <v>27184</v>
      </c>
      <c r="H63" s="3" t="s">
        <v>1098</v>
      </c>
      <c r="I63" s="7" t="s">
        <v>20983</v>
      </c>
      <c r="J63" s="3"/>
      <c r="K63" s="3"/>
    </row>
    <row r="64" spans="2:11" ht="15">
      <c r="B64" s="3" t="s">
        <v>1481</v>
      </c>
      <c r="C64" s="3" t="s">
        <v>27382</v>
      </c>
      <c r="D64" s="3" t="s">
        <v>1038</v>
      </c>
      <c r="E64" s="7"/>
      <c r="F64" s="3" t="s">
        <v>27383</v>
      </c>
      <c r="G64" s="3" t="s">
        <v>27384</v>
      </c>
      <c r="H64" s="3" t="s">
        <v>27385</v>
      </c>
      <c r="I64" s="7" t="s">
        <v>20968</v>
      </c>
      <c r="J64" s="3"/>
      <c r="K64" s="3"/>
    </row>
    <row r="65" spans="2:11" ht="15">
      <c r="B65" s="3" t="s">
        <v>1347</v>
      </c>
      <c r="C65" s="3" t="s">
        <v>27386</v>
      </c>
      <c r="D65" s="3" t="s">
        <v>1038</v>
      </c>
      <c r="E65" s="7"/>
      <c r="F65" s="3" t="s">
        <v>27387</v>
      </c>
      <c r="G65" s="3" t="s">
        <v>27388</v>
      </c>
      <c r="H65" s="3" t="s">
        <v>1098</v>
      </c>
      <c r="I65" s="7" t="s">
        <v>20983</v>
      </c>
      <c r="J65" s="3"/>
      <c r="K65" s="3"/>
    </row>
    <row r="66" spans="2:11" ht="15">
      <c r="B66" s="3" t="s">
        <v>1375</v>
      </c>
      <c r="C66" s="3" t="s">
        <v>27389</v>
      </c>
      <c r="D66" s="3" t="s">
        <v>1038</v>
      </c>
      <c r="E66" s="7"/>
      <c r="F66" s="3" t="s">
        <v>27193</v>
      </c>
      <c r="G66" s="3" t="s">
        <v>27194</v>
      </c>
      <c r="H66" s="3" t="s">
        <v>1098</v>
      </c>
      <c r="I66" s="7" t="s">
        <v>21139</v>
      </c>
      <c r="J66" s="3"/>
      <c r="K66" s="3"/>
    </row>
    <row r="67" spans="2:11" ht="15">
      <c r="B67" s="3" t="s">
        <v>1252</v>
      </c>
      <c r="C67" s="3" t="s">
        <v>27390</v>
      </c>
      <c r="D67" s="3" t="s">
        <v>1038</v>
      </c>
      <c r="E67" s="7"/>
      <c r="F67" s="3" t="s">
        <v>25779</v>
      </c>
      <c r="G67" s="3" t="s">
        <v>25780</v>
      </c>
      <c r="H67" s="3" t="s">
        <v>1098</v>
      </c>
      <c r="I67" s="7" t="s">
        <v>19479</v>
      </c>
      <c r="J67" s="3"/>
      <c r="K67" s="3"/>
    </row>
    <row r="68" spans="2:11" ht="15">
      <c r="B68" s="3" t="s">
        <v>1182</v>
      </c>
      <c r="C68" s="3" t="s">
        <v>27391</v>
      </c>
      <c r="D68" s="3" t="s">
        <v>1038</v>
      </c>
      <c r="E68" s="7"/>
      <c r="F68" s="3" t="s">
        <v>27197</v>
      </c>
      <c r="G68" s="3" t="s">
        <v>27198</v>
      </c>
      <c r="H68" s="3" t="s">
        <v>1098</v>
      </c>
      <c r="I68" s="7" t="s">
        <v>19479</v>
      </c>
      <c r="J68" s="3"/>
      <c r="K68" s="3"/>
    </row>
    <row r="69" spans="2:11" ht="15">
      <c r="B69" s="3" t="s">
        <v>1592</v>
      </c>
      <c r="C69" s="3" t="s">
        <v>27392</v>
      </c>
      <c r="D69" s="3" t="s">
        <v>1038</v>
      </c>
      <c r="E69" s="7"/>
      <c r="F69" s="3" t="s">
        <v>21143</v>
      </c>
      <c r="G69" s="3" t="s">
        <v>27393</v>
      </c>
      <c r="H69" s="3" t="s">
        <v>1098</v>
      </c>
      <c r="I69" s="7" t="s">
        <v>20968</v>
      </c>
      <c r="J69" s="3"/>
      <c r="K69" s="3"/>
    </row>
    <row r="70" spans="2:11" ht="15">
      <c r="B70" s="3" t="s">
        <v>1476</v>
      </c>
      <c r="C70" s="3" t="s">
        <v>27394</v>
      </c>
      <c r="D70" s="3" t="s">
        <v>1038</v>
      </c>
      <c r="E70" s="7"/>
      <c r="F70" s="3" t="s">
        <v>27395</v>
      </c>
      <c r="G70" s="3" t="s">
        <v>11478</v>
      </c>
      <c r="H70" s="3" t="s">
        <v>27396</v>
      </c>
      <c r="I70" s="7" t="s">
        <v>21003</v>
      </c>
      <c r="J70" s="3"/>
      <c r="K70" s="3"/>
    </row>
    <row r="71" spans="2:11" ht="15">
      <c r="B71" s="3" t="s">
        <v>1676</v>
      </c>
      <c r="C71" s="3" t="s">
        <v>27397</v>
      </c>
      <c r="D71" s="3" t="s">
        <v>1038</v>
      </c>
      <c r="E71" s="7"/>
      <c r="F71" s="3" t="s">
        <v>27189</v>
      </c>
      <c r="G71" s="3" t="s">
        <v>27190</v>
      </c>
      <c r="H71" s="3" t="s">
        <v>27191</v>
      </c>
      <c r="I71" s="7" t="s">
        <v>20968</v>
      </c>
      <c r="J71" s="3"/>
      <c r="K71" s="3"/>
    </row>
    <row r="72" spans="2:11" ht="15">
      <c r="B72" s="3" t="s">
        <v>1362</v>
      </c>
      <c r="C72" s="3" t="s">
        <v>27398</v>
      </c>
      <c r="D72" s="3" t="s">
        <v>1038</v>
      </c>
      <c r="E72" s="7"/>
      <c r="F72" s="3" t="s">
        <v>21718</v>
      </c>
      <c r="G72" s="3" t="s">
        <v>1032</v>
      </c>
      <c r="H72" s="3" t="s">
        <v>1098</v>
      </c>
      <c r="I72" s="7" t="s">
        <v>21139</v>
      </c>
      <c r="J72" s="3"/>
      <c r="K72" s="3"/>
    </row>
    <row r="73" spans="2:11" ht="15">
      <c r="B73" s="3" t="s">
        <v>1126</v>
      </c>
      <c r="C73" s="3" t="s">
        <v>27399</v>
      </c>
      <c r="D73" s="3" t="s">
        <v>1038</v>
      </c>
      <c r="E73" s="7"/>
      <c r="F73" s="3" t="s">
        <v>27400</v>
      </c>
      <c r="G73" s="3" t="s">
        <v>27401</v>
      </c>
      <c r="H73" s="3" t="s">
        <v>27402</v>
      </c>
      <c r="I73" s="7" t="s">
        <v>21003</v>
      </c>
      <c r="J73" s="3"/>
      <c r="K73" s="3"/>
    </row>
    <row r="74" spans="2:11" ht="15">
      <c r="B74" s="3" t="s">
        <v>1725</v>
      </c>
      <c r="C74" s="3" t="s">
        <v>27403</v>
      </c>
      <c r="D74" s="3" t="s">
        <v>1573</v>
      </c>
      <c r="E74" s="7"/>
      <c r="F74" s="3" t="s">
        <v>22178</v>
      </c>
      <c r="G74" s="3" t="s">
        <v>22179</v>
      </c>
      <c r="H74" s="3" t="s">
        <v>1098</v>
      </c>
      <c r="I74" s="7"/>
      <c r="J74" s="3"/>
      <c r="K74" s="3"/>
    </row>
    <row r="75" spans="2:11" ht="15">
      <c r="B75" s="3" t="s">
        <v>1173</v>
      </c>
      <c r="C75" s="3" t="s">
        <v>27404</v>
      </c>
      <c r="D75" s="3" t="s">
        <v>1038</v>
      </c>
      <c r="E75" s="7"/>
      <c r="F75" s="3" t="s">
        <v>27213</v>
      </c>
      <c r="G75" s="3" t="s">
        <v>24727</v>
      </c>
      <c r="H75" s="3" t="s">
        <v>1098</v>
      </c>
      <c r="I75" s="7" t="s">
        <v>20968</v>
      </c>
      <c r="J75" s="3"/>
      <c r="K75" s="3"/>
    </row>
    <row r="76" spans="2:11" ht="15">
      <c r="B76" s="3" t="s">
        <v>1452</v>
      </c>
      <c r="C76" s="3" t="s">
        <v>27405</v>
      </c>
      <c r="D76" s="3" t="s">
        <v>1038</v>
      </c>
      <c r="E76" s="7"/>
      <c r="F76" s="3" t="s">
        <v>27215</v>
      </c>
      <c r="G76" s="3" t="s">
        <v>24729</v>
      </c>
      <c r="H76" s="3" t="s">
        <v>1098</v>
      </c>
      <c r="I76" s="7" t="s">
        <v>20983</v>
      </c>
      <c r="J76" s="3"/>
      <c r="K76" s="3"/>
    </row>
    <row r="77" spans="2:11" ht="15">
      <c r="B77" s="3" t="s">
        <v>1131</v>
      </c>
      <c r="C77" s="3" t="s">
        <v>27406</v>
      </c>
      <c r="D77" s="3" t="s">
        <v>1038</v>
      </c>
      <c r="E77" s="7"/>
      <c r="F77" s="3" t="s">
        <v>21186</v>
      </c>
      <c r="G77" s="3" t="s">
        <v>7634</v>
      </c>
      <c r="H77" s="3" t="s">
        <v>1098</v>
      </c>
      <c r="I77" s="7" t="s">
        <v>20968</v>
      </c>
      <c r="J77" s="3"/>
      <c r="K77" s="3"/>
    </row>
    <row r="78" spans="2:11" ht="15">
      <c r="B78" s="3" t="s">
        <v>1671</v>
      </c>
      <c r="C78" s="3" t="s">
        <v>27407</v>
      </c>
      <c r="D78" s="3" t="s">
        <v>1038</v>
      </c>
      <c r="E78" s="7"/>
      <c r="F78" s="3" t="s">
        <v>21188</v>
      </c>
      <c r="G78" s="3" t="s">
        <v>7645</v>
      </c>
      <c r="H78" s="3" t="s">
        <v>1098</v>
      </c>
      <c r="I78" s="7" t="s">
        <v>20983</v>
      </c>
      <c r="J78" s="3"/>
      <c r="K78" s="3"/>
    </row>
    <row r="79" spans="2:11" ht="15">
      <c r="B79" s="3" t="s">
        <v>1275</v>
      </c>
      <c r="C79" s="3" t="s">
        <v>27408</v>
      </c>
      <c r="D79" s="3" t="s">
        <v>1573</v>
      </c>
      <c r="E79" s="7"/>
      <c r="F79" s="3" t="s">
        <v>1615</v>
      </c>
      <c r="G79" s="3" t="s">
        <v>1768</v>
      </c>
      <c r="H79" s="3" t="s">
        <v>1098</v>
      </c>
      <c r="I79" s="7"/>
      <c r="J79" s="3"/>
      <c r="K79" s="3"/>
    </row>
    <row r="80" spans="2:11" ht="15">
      <c r="B80" s="3" t="s">
        <v>1644</v>
      </c>
      <c r="C80" s="3" t="s">
        <v>27409</v>
      </c>
      <c r="D80" s="3" t="s">
        <v>1038</v>
      </c>
      <c r="E80" s="7"/>
      <c r="F80" s="3" t="s">
        <v>21191</v>
      </c>
      <c r="G80" s="3" t="s">
        <v>21192</v>
      </c>
      <c r="H80" s="3" t="s">
        <v>1098</v>
      </c>
      <c r="I80" s="7" t="s">
        <v>20968</v>
      </c>
      <c r="J80" s="3"/>
      <c r="K80" s="3"/>
    </row>
    <row r="81" spans="2:11" ht="15">
      <c r="B81" s="3" t="s">
        <v>1613</v>
      </c>
      <c r="C81" s="3" t="s">
        <v>27410</v>
      </c>
      <c r="D81" s="3" t="s">
        <v>1038</v>
      </c>
      <c r="E81" s="7"/>
      <c r="F81" s="3" t="s">
        <v>21194</v>
      </c>
      <c r="G81" s="3" t="s">
        <v>21195</v>
      </c>
      <c r="H81" s="3" t="s">
        <v>1098</v>
      </c>
      <c r="I81" s="7" t="s">
        <v>20983</v>
      </c>
      <c r="J81" s="3"/>
      <c r="K81" s="3"/>
    </row>
    <row r="82" spans="2:11" ht="15">
      <c r="B82" s="3" t="s">
        <v>1624</v>
      </c>
      <c r="C82" s="3" t="s">
        <v>27411</v>
      </c>
      <c r="D82" s="3" t="s">
        <v>1038</v>
      </c>
      <c r="E82" s="7"/>
      <c r="F82" s="3" t="s">
        <v>1646</v>
      </c>
      <c r="G82" s="3" t="s">
        <v>21197</v>
      </c>
      <c r="H82" s="3" t="s">
        <v>1098</v>
      </c>
      <c r="I82" s="7" t="s">
        <v>19479</v>
      </c>
      <c r="J82" s="3"/>
      <c r="K82" s="3"/>
    </row>
    <row r="83" spans="2:11" ht="15">
      <c r="B83" s="3" t="s">
        <v>1635</v>
      </c>
      <c r="C83" s="3" t="s">
        <v>27412</v>
      </c>
      <c r="D83" s="3" t="s">
        <v>1038</v>
      </c>
      <c r="E83" s="7"/>
      <c r="F83" s="3" t="s">
        <v>21200</v>
      </c>
      <c r="G83" s="3" t="s">
        <v>21201</v>
      </c>
      <c r="H83" s="3" t="s">
        <v>1098</v>
      </c>
      <c r="I83" s="7" t="s">
        <v>20968</v>
      </c>
      <c r="J83" s="3"/>
      <c r="K83" s="3"/>
    </row>
    <row r="84" spans="2:11" ht="15">
      <c r="B84" s="3" t="s">
        <v>1658</v>
      </c>
      <c r="C84" s="3" t="s">
        <v>27413</v>
      </c>
      <c r="D84" s="3" t="s">
        <v>1038</v>
      </c>
      <c r="E84" s="7"/>
      <c r="F84" s="3" t="s">
        <v>21203</v>
      </c>
      <c r="G84" s="3" t="s">
        <v>21204</v>
      </c>
      <c r="H84" s="3" t="s">
        <v>1098</v>
      </c>
      <c r="I84" s="7" t="s">
        <v>19479</v>
      </c>
      <c r="J84" s="3"/>
      <c r="K84" s="3"/>
    </row>
    <row r="85" spans="2:11" ht="15">
      <c r="B85" s="3" t="s">
        <v>1517</v>
      </c>
      <c r="C85" s="3" t="s">
        <v>27414</v>
      </c>
      <c r="D85" s="3" t="s">
        <v>1573</v>
      </c>
      <c r="E85" s="7"/>
      <c r="F85" s="3" t="s">
        <v>21206</v>
      </c>
      <c r="G85" s="3" t="s">
        <v>21207</v>
      </c>
      <c r="H85" s="3" t="s">
        <v>1098</v>
      </c>
      <c r="I85" s="7"/>
      <c r="J85" s="3"/>
      <c r="K85" s="3"/>
    </row>
    <row r="86" spans="2:11" ht="15">
      <c r="B86" s="3" t="s">
        <v>1552</v>
      </c>
      <c r="C86" s="3" t="s">
        <v>27415</v>
      </c>
      <c r="D86" s="3" t="s">
        <v>1038</v>
      </c>
      <c r="E86" s="7"/>
      <c r="F86" s="3" t="s">
        <v>21209</v>
      </c>
      <c r="G86" s="3" t="s">
        <v>21210</v>
      </c>
      <c r="H86" s="3" t="s">
        <v>1098</v>
      </c>
      <c r="I86" s="7" t="s">
        <v>20968</v>
      </c>
      <c r="J86" s="3"/>
      <c r="K86" s="3"/>
    </row>
    <row r="87" spans="2:11" ht="15">
      <c r="B87" s="3" t="s">
        <v>1537</v>
      </c>
      <c r="C87" s="3" t="s">
        <v>27416</v>
      </c>
      <c r="D87" s="3" t="s">
        <v>1038</v>
      </c>
      <c r="E87" s="7"/>
      <c r="F87" s="3" t="s">
        <v>21212</v>
      </c>
      <c r="G87" s="3" t="s">
        <v>21213</v>
      </c>
      <c r="H87" s="3" t="s">
        <v>1098</v>
      </c>
      <c r="I87" s="7" t="s">
        <v>20983</v>
      </c>
      <c r="J87" s="3"/>
      <c r="K87" s="3"/>
    </row>
    <row r="88" spans="2:11" ht="15">
      <c r="B88" s="8" t="s">
        <v>1522</v>
      </c>
      <c r="C88" s="8" t="s">
        <v>27417</v>
      </c>
      <c r="D88" s="8" t="s">
        <v>1038</v>
      </c>
      <c r="E88" s="9"/>
      <c r="F88" s="8" t="s">
        <v>27418</v>
      </c>
      <c r="G88" s="8" t="s">
        <v>24736</v>
      </c>
      <c r="H88" s="8" t="s">
        <v>24736</v>
      </c>
      <c r="I88" s="9" t="s">
        <v>1076</v>
      </c>
      <c r="J88" s="8"/>
      <c r="K88" s="8"/>
    </row>
    <row r="89" spans="2:11" ht="15">
      <c r="B89" s="8" t="s">
        <v>1285</v>
      </c>
      <c r="C89" s="8" t="s">
        <v>27419</v>
      </c>
      <c r="D89" s="8" t="s">
        <v>1038</v>
      </c>
      <c r="E89" s="9"/>
      <c r="F89" s="8" t="s">
        <v>17489</v>
      </c>
      <c r="G89" s="8" t="s">
        <v>27420</v>
      </c>
      <c r="H89" s="8" t="s">
        <v>27420</v>
      </c>
      <c r="I89" s="9" t="s">
        <v>1049</v>
      </c>
      <c r="J89" s="8"/>
      <c r="K89" s="8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247"/>
  <dimension ref="A1:K162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27421</v>
      </c>
      <c r="D4" s="4" t="s">
        <v>1019</v>
      </c>
      <c r="E4" s="3" t="s">
        <v>1008</v>
      </c>
    </row>
    <row r="5" spans="1:11" ht="16">
      <c r="B5" s="4" t="s">
        <v>1020</v>
      </c>
      <c r="C5" s="13" t="s">
        <v>1011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1009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27422</v>
      </c>
      <c r="D9" s="3" t="s">
        <v>1038</v>
      </c>
      <c r="E9" s="7"/>
      <c r="F9" s="3" t="s">
        <v>27423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27424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27425</v>
      </c>
      <c r="D11" s="3" t="s">
        <v>1038</v>
      </c>
      <c r="E11" s="7"/>
      <c r="F11" s="3" t="s">
        <v>20972</v>
      </c>
      <c r="G11" s="3" t="s">
        <v>20973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27426</v>
      </c>
      <c r="D12" s="3" t="s">
        <v>1038</v>
      </c>
      <c r="E12" s="7"/>
      <c r="F12" s="3" t="s">
        <v>27427</v>
      </c>
      <c r="G12" s="3" t="s">
        <v>27428</v>
      </c>
      <c r="H12" s="3" t="s">
        <v>1098</v>
      </c>
      <c r="I12" s="7" t="s">
        <v>20983</v>
      </c>
      <c r="J12" s="3"/>
      <c r="K12" s="3"/>
    </row>
    <row r="13" spans="1:11" ht="15">
      <c r="B13" s="3" t="s">
        <v>1872</v>
      </c>
      <c r="C13" s="3" t="s">
        <v>27429</v>
      </c>
      <c r="D13" s="3" t="s">
        <v>1038</v>
      </c>
      <c r="E13" s="7"/>
      <c r="F13" s="3" t="s">
        <v>20663</v>
      </c>
      <c r="G13" s="3" t="s">
        <v>27430</v>
      </c>
      <c r="H13" s="3" t="s">
        <v>1098</v>
      </c>
      <c r="I13" s="7" t="s">
        <v>20968</v>
      </c>
      <c r="J13" s="3"/>
      <c r="K13" s="3"/>
    </row>
    <row r="14" spans="1:11" ht="15">
      <c r="B14" s="3" t="s">
        <v>1165</v>
      </c>
      <c r="C14" s="3" t="s">
        <v>27431</v>
      </c>
      <c r="D14" s="3" t="s">
        <v>1038</v>
      </c>
      <c r="E14" s="7"/>
      <c r="F14" s="3" t="s">
        <v>3667</v>
      </c>
      <c r="G14" s="3" t="s">
        <v>3668</v>
      </c>
      <c r="H14" s="3" t="s">
        <v>1098</v>
      </c>
      <c r="I14" s="7" t="s">
        <v>21044</v>
      </c>
      <c r="J14" s="3"/>
      <c r="K14" s="3"/>
    </row>
    <row r="15" spans="1:11" ht="15">
      <c r="B15" s="3" t="s">
        <v>1877</v>
      </c>
      <c r="C15" s="3" t="s">
        <v>27432</v>
      </c>
      <c r="D15" s="3" t="s">
        <v>1142</v>
      </c>
      <c r="E15" s="7"/>
      <c r="F15" s="3" t="s">
        <v>27433</v>
      </c>
      <c r="G15" s="3" t="s">
        <v>27434</v>
      </c>
      <c r="H15" s="3" t="s">
        <v>1098</v>
      </c>
      <c r="I15" s="7"/>
      <c r="J15" s="3"/>
      <c r="K15" s="3"/>
    </row>
    <row r="16" spans="1:11" ht="15">
      <c r="B16" s="3" t="s">
        <v>1161</v>
      </c>
      <c r="C16" s="3" t="s">
        <v>27435</v>
      </c>
      <c r="D16" s="3" t="s">
        <v>1038</v>
      </c>
      <c r="E16" s="7"/>
      <c r="F16" s="3" t="s">
        <v>27436</v>
      </c>
      <c r="G16" s="3" t="s">
        <v>27437</v>
      </c>
      <c r="H16" s="3" t="s">
        <v>1098</v>
      </c>
      <c r="I16" s="7" t="s">
        <v>21044</v>
      </c>
      <c r="J16" s="3"/>
      <c r="K16" s="3"/>
    </row>
    <row r="17" spans="2:11" ht="15">
      <c r="B17" s="3" t="s">
        <v>1882</v>
      </c>
      <c r="C17" s="3" t="s">
        <v>27438</v>
      </c>
      <c r="D17" s="3" t="s">
        <v>1142</v>
      </c>
      <c r="E17" s="7"/>
      <c r="F17" s="3" t="s">
        <v>27439</v>
      </c>
      <c r="G17" s="3" t="s">
        <v>1168</v>
      </c>
      <c r="H17" s="3" t="s">
        <v>1098</v>
      </c>
      <c r="I17" s="7"/>
      <c r="J17" s="3"/>
      <c r="K17" s="3"/>
    </row>
    <row r="18" spans="2:11" ht="15">
      <c r="B18" s="3" t="s">
        <v>1582</v>
      </c>
      <c r="C18" s="3" t="s">
        <v>27440</v>
      </c>
      <c r="D18" s="3" t="s">
        <v>1038</v>
      </c>
      <c r="E18" s="7"/>
      <c r="F18" s="3" t="s">
        <v>23903</v>
      </c>
      <c r="G18" s="3" t="s">
        <v>23904</v>
      </c>
      <c r="H18" s="3" t="s">
        <v>1098</v>
      </c>
      <c r="I18" s="7" t="s">
        <v>20983</v>
      </c>
      <c r="J18" s="3"/>
      <c r="K18" s="3"/>
    </row>
    <row r="19" spans="2:11" ht="15">
      <c r="B19" s="3" t="s">
        <v>1886</v>
      </c>
      <c r="C19" s="3" t="s">
        <v>27441</v>
      </c>
      <c r="D19" s="3" t="s">
        <v>1038</v>
      </c>
      <c r="E19" s="7"/>
      <c r="F19" s="3" t="s">
        <v>27442</v>
      </c>
      <c r="G19" s="3" t="s">
        <v>27443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27444</v>
      </c>
      <c r="D20" s="3" t="s">
        <v>1142</v>
      </c>
      <c r="E20" s="7"/>
      <c r="F20" s="3" t="s">
        <v>27445</v>
      </c>
      <c r="G20" s="3" t="s">
        <v>27446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27447</v>
      </c>
      <c r="D21" s="3" t="s">
        <v>1038</v>
      </c>
      <c r="E21" s="7"/>
      <c r="F21" s="3" t="s">
        <v>27448</v>
      </c>
      <c r="G21" s="3" t="s">
        <v>5369</v>
      </c>
      <c r="H21" s="3" t="s">
        <v>1098</v>
      </c>
      <c r="I21" s="7" t="s">
        <v>21044</v>
      </c>
      <c r="J21" s="3"/>
      <c r="K21" s="3"/>
    </row>
    <row r="22" spans="2:11" ht="15">
      <c r="B22" s="3" t="s">
        <v>1895</v>
      </c>
      <c r="C22" s="3" t="s">
        <v>27449</v>
      </c>
      <c r="D22" s="3" t="s">
        <v>1038</v>
      </c>
      <c r="E22" s="7"/>
      <c r="F22" s="3" t="s">
        <v>27450</v>
      </c>
      <c r="G22" s="3" t="s">
        <v>5377</v>
      </c>
      <c r="H22" s="3" t="s">
        <v>1098</v>
      </c>
      <c r="I22" s="7" t="s">
        <v>21044</v>
      </c>
      <c r="J22" s="3"/>
      <c r="K22" s="3"/>
    </row>
    <row r="23" spans="2:11" ht="15">
      <c r="B23" s="3" t="s">
        <v>1588</v>
      </c>
      <c r="C23" s="3" t="s">
        <v>27451</v>
      </c>
      <c r="D23" s="3" t="s">
        <v>1038</v>
      </c>
      <c r="E23" s="7"/>
      <c r="F23" s="3" t="s">
        <v>27452</v>
      </c>
      <c r="G23" s="3" t="s">
        <v>27453</v>
      </c>
      <c r="H23" s="3" t="s">
        <v>1098</v>
      </c>
      <c r="I23" s="7" t="s">
        <v>21044</v>
      </c>
      <c r="J23" s="3"/>
      <c r="K23" s="3"/>
    </row>
    <row r="24" spans="2:11" ht="15">
      <c r="B24" s="3" t="s">
        <v>1899</v>
      </c>
      <c r="C24" s="3" t="s">
        <v>27454</v>
      </c>
      <c r="D24" s="3" t="s">
        <v>1038</v>
      </c>
      <c r="E24" s="7"/>
      <c r="F24" s="3" t="s">
        <v>27455</v>
      </c>
      <c r="G24" s="3" t="s">
        <v>27456</v>
      </c>
      <c r="H24" s="3" t="s">
        <v>1098</v>
      </c>
      <c r="I24" s="7" t="s">
        <v>21044</v>
      </c>
      <c r="J24" s="3"/>
      <c r="K24" s="3"/>
    </row>
    <row r="25" spans="2:11" ht="15">
      <c r="B25" s="3" t="s">
        <v>1902</v>
      </c>
      <c r="C25" s="3" t="s">
        <v>27457</v>
      </c>
      <c r="D25" s="3" t="s">
        <v>1038</v>
      </c>
      <c r="E25" s="7"/>
      <c r="F25" s="3" t="s">
        <v>27458</v>
      </c>
      <c r="G25" s="3" t="s">
        <v>27459</v>
      </c>
      <c r="H25" s="3" t="s">
        <v>27460</v>
      </c>
      <c r="I25" s="7" t="s">
        <v>21003</v>
      </c>
      <c r="J25" s="3"/>
      <c r="K25" s="3"/>
    </row>
    <row r="26" spans="2:11" ht="15">
      <c r="B26" s="3" t="s">
        <v>1146</v>
      </c>
      <c r="C26" s="3" t="s">
        <v>27461</v>
      </c>
      <c r="D26" s="3" t="s">
        <v>1038</v>
      </c>
      <c r="E26" s="7"/>
      <c r="F26" s="3" t="s">
        <v>27462</v>
      </c>
      <c r="G26" s="3" t="s">
        <v>27463</v>
      </c>
      <c r="H26" s="3" t="s">
        <v>1098</v>
      </c>
      <c r="I26" s="7" t="s">
        <v>20974</v>
      </c>
      <c r="J26" s="3"/>
      <c r="K26" s="3"/>
    </row>
    <row r="27" spans="2:11" ht="15">
      <c r="B27" s="3" t="s">
        <v>1906</v>
      </c>
      <c r="C27" s="3" t="s">
        <v>27464</v>
      </c>
      <c r="D27" s="3" t="s">
        <v>1142</v>
      </c>
      <c r="E27" s="7"/>
      <c r="F27" s="3" t="s">
        <v>27465</v>
      </c>
      <c r="G27" s="3" t="s">
        <v>27466</v>
      </c>
      <c r="H27" s="3" t="s">
        <v>1098</v>
      </c>
      <c r="I27" s="7"/>
      <c r="J27" s="3"/>
      <c r="K27" s="3"/>
    </row>
    <row r="28" spans="2:11" ht="15">
      <c r="B28" s="3" t="s">
        <v>1909</v>
      </c>
      <c r="C28" s="3" t="s">
        <v>27467</v>
      </c>
      <c r="D28" s="3" t="s">
        <v>1142</v>
      </c>
      <c r="E28" s="7"/>
      <c r="F28" s="3" t="s">
        <v>27468</v>
      </c>
      <c r="G28" s="3" t="s">
        <v>24339</v>
      </c>
      <c r="H28" s="3" t="s">
        <v>1098</v>
      </c>
      <c r="I28" s="7"/>
      <c r="J28" s="3"/>
      <c r="K28" s="3"/>
    </row>
    <row r="29" spans="2:11" ht="15">
      <c r="B29" s="3" t="s">
        <v>1301</v>
      </c>
      <c r="C29" s="3" t="s">
        <v>27469</v>
      </c>
      <c r="D29" s="3" t="s">
        <v>1038</v>
      </c>
      <c r="E29" s="7"/>
      <c r="F29" s="3" t="s">
        <v>27470</v>
      </c>
      <c r="G29" s="3" t="s">
        <v>27471</v>
      </c>
      <c r="H29" s="3" t="s">
        <v>22163</v>
      </c>
      <c r="I29" s="7" t="s">
        <v>21003</v>
      </c>
      <c r="J29" s="3"/>
      <c r="K29" s="3"/>
    </row>
    <row r="30" spans="2:11" ht="15">
      <c r="B30" s="3" t="s">
        <v>1912</v>
      </c>
      <c r="C30" s="3" t="s">
        <v>27472</v>
      </c>
      <c r="D30" s="3" t="s">
        <v>1038</v>
      </c>
      <c r="E30" s="7"/>
      <c r="F30" s="3" t="s">
        <v>27473</v>
      </c>
      <c r="G30" s="3" t="s">
        <v>27474</v>
      </c>
      <c r="H30" s="3" t="s">
        <v>1098</v>
      </c>
      <c r="I30" s="7" t="s">
        <v>21044</v>
      </c>
      <c r="J30" s="3"/>
      <c r="K30" s="3"/>
    </row>
    <row r="31" spans="2:11" ht="15">
      <c r="B31" s="3" t="s">
        <v>1140</v>
      </c>
      <c r="C31" s="3" t="s">
        <v>27475</v>
      </c>
      <c r="D31" s="3" t="s">
        <v>1038</v>
      </c>
      <c r="E31" s="7"/>
      <c r="F31" s="3" t="s">
        <v>27476</v>
      </c>
      <c r="G31" s="3" t="s">
        <v>27477</v>
      </c>
      <c r="H31" s="3" t="s">
        <v>1098</v>
      </c>
      <c r="I31" s="7" t="s">
        <v>6527</v>
      </c>
      <c r="J31" s="3"/>
      <c r="K31" s="3"/>
    </row>
    <row r="32" spans="2:11" ht="15">
      <c r="B32" s="3" t="s">
        <v>1169</v>
      </c>
      <c r="C32" s="3" t="s">
        <v>27478</v>
      </c>
      <c r="D32" s="3" t="s">
        <v>1038</v>
      </c>
      <c r="E32" s="7"/>
      <c r="F32" s="3" t="s">
        <v>27479</v>
      </c>
      <c r="G32" s="3" t="s">
        <v>27480</v>
      </c>
      <c r="H32" s="3" t="s">
        <v>27481</v>
      </c>
      <c r="I32" s="7" t="s">
        <v>21003</v>
      </c>
      <c r="J32" s="3"/>
      <c r="K32" s="3"/>
    </row>
    <row r="33" spans="2:11" ht="15">
      <c r="B33" s="3" t="s">
        <v>1319</v>
      </c>
      <c r="C33" s="3" t="s">
        <v>27482</v>
      </c>
      <c r="D33" s="3" t="s">
        <v>1038</v>
      </c>
      <c r="E33" s="7"/>
      <c r="F33" s="3" t="s">
        <v>27483</v>
      </c>
      <c r="G33" s="3" t="s">
        <v>27484</v>
      </c>
      <c r="H33" s="3" t="s">
        <v>1098</v>
      </c>
      <c r="I33" s="7" t="s">
        <v>21044</v>
      </c>
      <c r="J33" s="3"/>
      <c r="K33" s="3"/>
    </row>
    <row r="34" spans="2:11" ht="15">
      <c r="B34" s="3" t="s">
        <v>1472</v>
      </c>
      <c r="C34" s="3" t="s">
        <v>27485</v>
      </c>
      <c r="D34" s="3" t="s">
        <v>1038</v>
      </c>
      <c r="E34" s="7"/>
      <c r="F34" s="3" t="s">
        <v>23866</v>
      </c>
      <c r="G34" s="3" t="s">
        <v>27486</v>
      </c>
      <c r="H34" s="3" t="s">
        <v>1098</v>
      </c>
      <c r="I34" s="7" t="s">
        <v>20968</v>
      </c>
      <c r="J34" s="3"/>
      <c r="K34" s="3"/>
    </row>
    <row r="35" spans="2:11" ht="15">
      <c r="B35" s="3" t="s">
        <v>1567</v>
      </c>
      <c r="C35" s="3" t="s">
        <v>27487</v>
      </c>
      <c r="D35" s="3" t="s">
        <v>1038</v>
      </c>
      <c r="E35" s="7"/>
      <c r="F35" s="3" t="s">
        <v>27488</v>
      </c>
      <c r="G35" s="3" t="s">
        <v>27489</v>
      </c>
      <c r="H35" s="3" t="s">
        <v>1098</v>
      </c>
      <c r="I35" s="7" t="s">
        <v>1054</v>
      </c>
      <c r="J35" s="3"/>
      <c r="K35" s="3"/>
    </row>
    <row r="36" spans="2:11" ht="15">
      <c r="B36" s="3" t="s">
        <v>1681</v>
      </c>
      <c r="C36" s="3" t="s">
        <v>27490</v>
      </c>
      <c r="D36" s="3" t="s">
        <v>1038</v>
      </c>
      <c r="E36" s="7"/>
      <c r="F36" s="3" t="s">
        <v>27491</v>
      </c>
      <c r="G36" s="3" t="s">
        <v>24161</v>
      </c>
      <c r="H36" s="3" t="s">
        <v>1098</v>
      </c>
      <c r="I36" s="7" t="s">
        <v>21044</v>
      </c>
      <c r="J36" s="3"/>
      <c r="K36" s="3"/>
    </row>
    <row r="37" spans="2:11" ht="15">
      <c r="B37" s="3" t="s">
        <v>1392</v>
      </c>
      <c r="C37" s="3" t="s">
        <v>27492</v>
      </c>
      <c r="D37" s="3" t="s">
        <v>1038</v>
      </c>
      <c r="E37" s="7"/>
      <c r="F37" s="3" t="s">
        <v>27493</v>
      </c>
      <c r="G37" s="3" t="s">
        <v>27494</v>
      </c>
      <c r="H37" s="3" t="s">
        <v>1098</v>
      </c>
      <c r="I37" s="7" t="s">
        <v>21044</v>
      </c>
      <c r="J37" s="3"/>
      <c r="K37" s="3"/>
    </row>
    <row r="38" spans="2:11" ht="15">
      <c r="B38" s="3" t="s">
        <v>1380</v>
      </c>
      <c r="C38" s="3" t="s">
        <v>27495</v>
      </c>
      <c r="D38" s="3" t="s">
        <v>1038</v>
      </c>
      <c r="E38" s="7"/>
      <c r="F38" s="3" t="s">
        <v>27496</v>
      </c>
      <c r="G38" s="3" t="s">
        <v>27497</v>
      </c>
      <c r="H38" s="3" t="s">
        <v>1098</v>
      </c>
      <c r="I38" s="7" t="s">
        <v>21044</v>
      </c>
      <c r="J38" s="3"/>
      <c r="K38" s="3"/>
    </row>
    <row r="39" spans="2:11" ht="15">
      <c r="B39" s="3" t="s">
        <v>1388</v>
      </c>
      <c r="C39" s="3" t="s">
        <v>27498</v>
      </c>
      <c r="D39" s="3" t="s">
        <v>1038</v>
      </c>
      <c r="E39" s="7"/>
      <c r="F39" s="3" t="s">
        <v>23876</v>
      </c>
      <c r="G39" s="3" t="s">
        <v>27499</v>
      </c>
      <c r="H39" s="3" t="s">
        <v>1098</v>
      </c>
      <c r="I39" s="7" t="s">
        <v>21044</v>
      </c>
      <c r="J39" s="3"/>
      <c r="K39" s="3"/>
    </row>
    <row r="40" spans="2:11" ht="15">
      <c r="B40" s="3" t="s">
        <v>1384</v>
      </c>
      <c r="C40" s="3" t="s">
        <v>27500</v>
      </c>
      <c r="D40" s="3" t="s">
        <v>1038</v>
      </c>
      <c r="E40" s="7"/>
      <c r="F40" s="3" t="s">
        <v>27501</v>
      </c>
      <c r="G40" s="3" t="s">
        <v>27502</v>
      </c>
      <c r="H40" s="3" t="s">
        <v>1098</v>
      </c>
      <c r="I40" s="7" t="s">
        <v>21044</v>
      </c>
      <c r="J40" s="3"/>
      <c r="K40" s="3"/>
    </row>
    <row r="41" spans="2:11" ht="15">
      <c r="B41" s="3" t="s">
        <v>1448</v>
      </c>
      <c r="C41" s="3" t="s">
        <v>27503</v>
      </c>
      <c r="D41" s="3" t="s">
        <v>1038</v>
      </c>
      <c r="E41" s="7"/>
      <c r="F41" s="3" t="s">
        <v>27504</v>
      </c>
      <c r="G41" s="3" t="s">
        <v>27505</v>
      </c>
      <c r="H41" s="3" t="s">
        <v>1098</v>
      </c>
      <c r="I41" s="7" t="s">
        <v>21044</v>
      </c>
      <c r="J41" s="3"/>
      <c r="K41" s="3"/>
    </row>
    <row r="42" spans="2:11" ht="15">
      <c r="B42" s="3" t="s">
        <v>1223</v>
      </c>
      <c r="C42" s="3" t="s">
        <v>27506</v>
      </c>
      <c r="D42" s="3" t="s">
        <v>1038</v>
      </c>
      <c r="E42" s="7"/>
      <c r="F42" s="3" t="s">
        <v>17567</v>
      </c>
      <c r="G42" s="3" t="s">
        <v>27507</v>
      </c>
      <c r="H42" s="3" t="s">
        <v>1098</v>
      </c>
      <c r="I42" s="7" t="s">
        <v>21044</v>
      </c>
      <c r="J42" s="3"/>
      <c r="K42" s="3"/>
    </row>
    <row r="43" spans="2:11" ht="15">
      <c r="B43" s="3" t="s">
        <v>1215</v>
      </c>
      <c r="C43" s="3" t="s">
        <v>27508</v>
      </c>
      <c r="D43" s="3" t="s">
        <v>1038</v>
      </c>
      <c r="E43" s="7"/>
      <c r="F43" s="3" t="s">
        <v>16755</v>
      </c>
      <c r="G43" s="3" t="s">
        <v>27509</v>
      </c>
      <c r="H43" s="3" t="s">
        <v>1098</v>
      </c>
      <c r="I43" s="7" t="s">
        <v>21044</v>
      </c>
      <c r="J43" s="3"/>
      <c r="K43" s="3"/>
    </row>
    <row r="44" spans="2:11" ht="15">
      <c r="B44" s="3" t="s">
        <v>1219</v>
      </c>
      <c r="C44" s="3" t="s">
        <v>27510</v>
      </c>
      <c r="D44" s="3" t="s">
        <v>1038</v>
      </c>
      <c r="E44" s="7"/>
      <c r="F44" s="3" t="s">
        <v>22884</v>
      </c>
      <c r="G44" s="3" t="s">
        <v>24678</v>
      </c>
      <c r="H44" s="3" t="s">
        <v>1098</v>
      </c>
      <c r="I44" s="7" t="s">
        <v>21044</v>
      </c>
      <c r="J44" s="3"/>
      <c r="K44" s="3"/>
    </row>
    <row r="45" spans="2:11" ht="15">
      <c r="B45" s="3" t="s">
        <v>1227</v>
      </c>
      <c r="C45" s="3" t="s">
        <v>27511</v>
      </c>
      <c r="D45" s="3" t="s">
        <v>1038</v>
      </c>
      <c r="E45" s="7"/>
      <c r="F45" s="3" t="s">
        <v>27512</v>
      </c>
      <c r="G45" s="3" t="s">
        <v>27513</v>
      </c>
      <c r="H45" s="3" t="s">
        <v>1098</v>
      </c>
      <c r="I45" s="7" t="s">
        <v>21044</v>
      </c>
      <c r="J45" s="3"/>
      <c r="K45" s="3"/>
    </row>
    <row r="46" spans="2:11" ht="15">
      <c r="B46" s="3" t="s">
        <v>1191</v>
      </c>
      <c r="C46" s="3" t="s">
        <v>27514</v>
      </c>
      <c r="D46" s="3" t="s">
        <v>1038</v>
      </c>
      <c r="E46" s="7"/>
      <c r="F46" s="3" t="s">
        <v>27515</v>
      </c>
      <c r="G46" s="3" t="s">
        <v>27516</v>
      </c>
      <c r="H46" s="3" t="s">
        <v>1098</v>
      </c>
      <c r="I46" s="7" t="s">
        <v>21044</v>
      </c>
      <c r="J46" s="3"/>
      <c r="K46" s="3"/>
    </row>
    <row r="47" spans="2:11" ht="15">
      <c r="B47" s="3" t="s">
        <v>1195</v>
      </c>
      <c r="C47" s="3" t="s">
        <v>27517</v>
      </c>
      <c r="D47" s="3" t="s">
        <v>1038</v>
      </c>
      <c r="E47" s="7"/>
      <c r="F47" s="3" t="s">
        <v>27518</v>
      </c>
      <c r="G47" s="3" t="s">
        <v>3741</v>
      </c>
      <c r="H47" s="3" t="s">
        <v>1098</v>
      </c>
      <c r="I47" s="7" t="s">
        <v>1866</v>
      </c>
      <c r="J47" s="3"/>
      <c r="K47" s="3"/>
    </row>
    <row r="48" spans="2:11" ht="15">
      <c r="B48" s="3" t="s">
        <v>1187</v>
      </c>
      <c r="C48" s="3" t="s">
        <v>27519</v>
      </c>
      <c r="D48" s="3" t="s">
        <v>1038</v>
      </c>
      <c r="E48" s="7"/>
      <c r="F48" s="3" t="s">
        <v>27520</v>
      </c>
      <c r="G48" s="3" t="s">
        <v>27521</v>
      </c>
      <c r="H48" s="3" t="s">
        <v>21943</v>
      </c>
      <c r="I48" s="7" t="s">
        <v>21003</v>
      </c>
      <c r="J48" s="3"/>
      <c r="K48" s="3"/>
    </row>
    <row r="49" spans="2:11" ht="15">
      <c r="B49" s="3" t="s">
        <v>1416</v>
      </c>
      <c r="C49" s="3" t="s">
        <v>27522</v>
      </c>
      <c r="D49" s="3" t="s">
        <v>1038</v>
      </c>
      <c r="E49" s="7"/>
      <c r="F49" s="3" t="s">
        <v>27523</v>
      </c>
      <c r="G49" s="3" t="s">
        <v>27524</v>
      </c>
      <c r="H49" s="3" t="s">
        <v>1098</v>
      </c>
      <c r="I49" s="7" t="s">
        <v>21044</v>
      </c>
      <c r="J49" s="3"/>
      <c r="K49" s="3"/>
    </row>
    <row r="50" spans="2:11" ht="15">
      <c r="B50" s="3" t="s">
        <v>1916</v>
      </c>
      <c r="C50" s="3" t="s">
        <v>27525</v>
      </c>
      <c r="D50" s="3" t="s">
        <v>1038</v>
      </c>
      <c r="E50" s="7"/>
      <c r="F50" s="3" t="s">
        <v>27526</v>
      </c>
      <c r="G50" s="3" t="s">
        <v>27527</v>
      </c>
      <c r="H50" s="3" t="s">
        <v>1098</v>
      </c>
      <c r="I50" s="7" t="s">
        <v>1054</v>
      </c>
      <c r="J50" s="3"/>
      <c r="K50" s="3"/>
    </row>
    <row r="51" spans="2:11" ht="15">
      <c r="B51" s="3" t="s">
        <v>1424</v>
      </c>
      <c r="C51" s="3" t="s">
        <v>27528</v>
      </c>
      <c r="D51" s="3" t="s">
        <v>1038</v>
      </c>
      <c r="E51" s="7"/>
      <c r="F51" s="3" t="s">
        <v>27529</v>
      </c>
      <c r="G51" s="3" t="s">
        <v>27530</v>
      </c>
      <c r="H51" s="3" t="s">
        <v>21943</v>
      </c>
      <c r="I51" s="7" t="s">
        <v>21003</v>
      </c>
      <c r="J51" s="3"/>
      <c r="K51" s="3"/>
    </row>
    <row r="52" spans="2:11" ht="15">
      <c r="B52" s="3" t="s">
        <v>1428</v>
      </c>
      <c r="C52" s="3" t="s">
        <v>27531</v>
      </c>
      <c r="D52" s="3" t="s">
        <v>1038</v>
      </c>
      <c r="E52" s="7"/>
      <c r="F52" s="3" t="s">
        <v>27532</v>
      </c>
      <c r="G52" s="3" t="s">
        <v>27533</v>
      </c>
      <c r="H52" s="3" t="s">
        <v>1098</v>
      </c>
      <c r="I52" s="7" t="s">
        <v>21044</v>
      </c>
      <c r="J52" s="3"/>
      <c r="K52" s="3"/>
    </row>
    <row r="53" spans="2:11" ht="15">
      <c r="B53" s="3" t="s">
        <v>1420</v>
      </c>
      <c r="C53" s="3" t="s">
        <v>27534</v>
      </c>
      <c r="D53" s="3" t="s">
        <v>1038</v>
      </c>
      <c r="E53" s="7"/>
      <c r="F53" s="3" t="s">
        <v>27535</v>
      </c>
      <c r="G53" s="3" t="s">
        <v>27536</v>
      </c>
      <c r="H53" s="3" t="s">
        <v>1098</v>
      </c>
      <c r="I53" s="7" t="s">
        <v>1049</v>
      </c>
      <c r="J53" s="3"/>
      <c r="K53" s="3"/>
    </row>
    <row r="54" spans="2:11" ht="15">
      <c r="B54" s="3" t="s">
        <v>1571</v>
      </c>
      <c r="C54" s="3" t="s">
        <v>27537</v>
      </c>
      <c r="D54" s="3" t="s">
        <v>1038</v>
      </c>
      <c r="E54" s="7"/>
      <c r="F54" s="3" t="s">
        <v>27538</v>
      </c>
      <c r="G54" s="3" t="s">
        <v>27539</v>
      </c>
      <c r="H54" s="3" t="s">
        <v>21943</v>
      </c>
      <c r="I54" s="7" t="s">
        <v>21003</v>
      </c>
      <c r="J54" s="3"/>
      <c r="K54" s="3"/>
    </row>
    <row r="55" spans="2:11" ht="15">
      <c r="B55" s="3" t="s">
        <v>1765</v>
      </c>
      <c r="C55" s="3" t="s">
        <v>27540</v>
      </c>
      <c r="D55" s="3" t="s">
        <v>1038</v>
      </c>
      <c r="E55" s="7"/>
      <c r="F55" s="3" t="s">
        <v>27541</v>
      </c>
      <c r="G55" s="3" t="s">
        <v>27542</v>
      </c>
      <c r="H55" s="3" t="s">
        <v>1098</v>
      </c>
      <c r="I55" s="7" t="s">
        <v>21044</v>
      </c>
      <c r="J55" s="3"/>
      <c r="K55" s="3"/>
    </row>
    <row r="56" spans="2:11" ht="15">
      <c r="B56" s="3" t="s">
        <v>1920</v>
      </c>
      <c r="C56" s="3" t="s">
        <v>27543</v>
      </c>
      <c r="D56" s="3" t="s">
        <v>1038</v>
      </c>
      <c r="E56" s="7"/>
      <c r="F56" s="3" t="s">
        <v>27544</v>
      </c>
      <c r="G56" s="3" t="s">
        <v>21952</v>
      </c>
      <c r="H56" s="3" t="s">
        <v>1098</v>
      </c>
      <c r="I56" s="7" t="s">
        <v>1054</v>
      </c>
      <c r="J56" s="3"/>
      <c r="K56" s="3"/>
    </row>
    <row r="57" spans="2:11" ht="15">
      <c r="B57" s="3" t="s">
        <v>1924</v>
      </c>
      <c r="C57" s="3" t="s">
        <v>27545</v>
      </c>
      <c r="D57" s="3" t="s">
        <v>1038</v>
      </c>
      <c r="E57" s="7"/>
      <c r="F57" s="3" t="s">
        <v>27546</v>
      </c>
      <c r="G57" s="3" t="s">
        <v>27547</v>
      </c>
      <c r="H57" s="3" t="s">
        <v>21943</v>
      </c>
      <c r="I57" s="7" t="s">
        <v>21003</v>
      </c>
      <c r="J57" s="3"/>
      <c r="K57" s="3"/>
    </row>
    <row r="58" spans="2:11" ht="15">
      <c r="B58" s="3" t="s">
        <v>1928</v>
      </c>
      <c r="C58" s="3" t="s">
        <v>27548</v>
      </c>
      <c r="D58" s="3" t="s">
        <v>1038</v>
      </c>
      <c r="E58" s="7"/>
      <c r="F58" s="3" t="s">
        <v>27549</v>
      </c>
      <c r="G58" s="3" t="s">
        <v>27550</v>
      </c>
      <c r="H58" s="3" t="s">
        <v>1098</v>
      </c>
      <c r="I58" s="7" t="s">
        <v>21044</v>
      </c>
      <c r="J58" s="3"/>
      <c r="K58" s="3"/>
    </row>
    <row r="59" spans="2:11" ht="15">
      <c r="B59" s="3" t="s">
        <v>1931</v>
      </c>
      <c r="C59" s="3" t="s">
        <v>27551</v>
      </c>
      <c r="D59" s="3" t="s">
        <v>1038</v>
      </c>
      <c r="E59" s="7"/>
      <c r="F59" s="3" t="s">
        <v>27552</v>
      </c>
      <c r="G59" s="3" t="s">
        <v>21958</v>
      </c>
      <c r="H59" s="3" t="s">
        <v>1098</v>
      </c>
      <c r="I59" s="7" t="s">
        <v>1054</v>
      </c>
      <c r="J59" s="3"/>
      <c r="K59" s="3"/>
    </row>
    <row r="60" spans="2:11" ht="15">
      <c r="B60" s="3" t="s">
        <v>1934</v>
      </c>
      <c r="C60" s="3" t="s">
        <v>27553</v>
      </c>
      <c r="D60" s="3" t="s">
        <v>1038</v>
      </c>
      <c r="E60" s="7"/>
      <c r="F60" s="3" t="s">
        <v>27554</v>
      </c>
      <c r="G60" s="3" t="s">
        <v>27555</v>
      </c>
      <c r="H60" s="3" t="s">
        <v>21943</v>
      </c>
      <c r="I60" s="7" t="s">
        <v>21003</v>
      </c>
      <c r="J60" s="3"/>
      <c r="K60" s="3"/>
    </row>
    <row r="61" spans="2:11" ht="15">
      <c r="B61" s="3" t="s">
        <v>1938</v>
      </c>
      <c r="C61" s="3" t="s">
        <v>27556</v>
      </c>
      <c r="D61" s="3" t="s">
        <v>1038</v>
      </c>
      <c r="E61" s="7"/>
      <c r="F61" s="3" t="s">
        <v>27557</v>
      </c>
      <c r="G61" s="3" t="s">
        <v>27558</v>
      </c>
      <c r="H61" s="3" t="s">
        <v>1098</v>
      </c>
      <c r="I61" s="7" t="s">
        <v>21044</v>
      </c>
      <c r="J61" s="3"/>
      <c r="K61" s="3"/>
    </row>
    <row r="62" spans="2:11" ht="15">
      <c r="B62" s="3" t="s">
        <v>1942</v>
      </c>
      <c r="C62" s="3" t="s">
        <v>27559</v>
      </c>
      <c r="D62" s="3" t="s">
        <v>1038</v>
      </c>
      <c r="E62" s="7"/>
      <c r="F62" s="3" t="s">
        <v>27560</v>
      </c>
      <c r="G62" s="3" t="s">
        <v>22032</v>
      </c>
      <c r="H62" s="3" t="s">
        <v>1098</v>
      </c>
      <c r="I62" s="7" t="s">
        <v>1054</v>
      </c>
      <c r="J62" s="3"/>
      <c r="K62" s="3"/>
    </row>
    <row r="63" spans="2:11" ht="15">
      <c r="B63" s="3" t="s">
        <v>1495</v>
      </c>
      <c r="C63" s="3" t="s">
        <v>27561</v>
      </c>
      <c r="D63" s="3" t="s">
        <v>1038</v>
      </c>
      <c r="E63" s="7"/>
      <c r="F63" s="3" t="s">
        <v>27562</v>
      </c>
      <c r="G63" s="3" t="s">
        <v>27563</v>
      </c>
      <c r="H63" s="3" t="s">
        <v>21943</v>
      </c>
      <c r="I63" s="7" t="s">
        <v>21003</v>
      </c>
      <c r="J63" s="3"/>
      <c r="K63" s="3"/>
    </row>
    <row r="64" spans="2:11" ht="15">
      <c r="B64" s="3" t="s">
        <v>1481</v>
      </c>
      <c r="C64" s="3" t="s">
        <v>27564</v>
      </c>
      <c r="D64" s="3" t="s">
        <v>1038</v>
      </c>
      <c r="E64" s="7"/>
      <c r="F64" s="3" t="s">
        <v>27565</v>
      </c>
      <c r="G64" s="3" t="s">
        <v>27566</v>
      </c>
      <c r="H64" s="3" t="s">
        <v>1098</v>
      </c>
      <c r="I64" s="7" t="s">
        <v>21044</v>
      </c>
      <c r="J64" s="3"/>
      <c r="K64" s="3"/>
    </row>
    <row r="65" spans="2:11" ht="15">
      <c r="B65" s="3" t="s">
        <v>1347</v>
      </c>
      <c r="C65" s="3" t="s">
        <v>27567</v>
      </c>
      <c r="D65" s="3" t="s">
        <v>1038</v>
      </c>
      <c r="E65" s="7"/>
      <c r="F65" s="3" t="s">
        <v>27568</v>
      </c>
      <c r="G65" s="3" t="s">
        <v>27569</v>
      </c>
      <c r="H65" s="3" t="s">
        <v>1098</v>
      </c>
      <c r="I65" s="7" t="s">
        <v>1054</v>
      </c>
      <c r="J65" s="3"/>
      <c r="K65" s="3"/>
    </row>
    <row r="66" spans="2:11" ht="15">
      <c r="B66" s="3" t="s">
        <v>1375</v>
      </c>
      <c r="C66" s="3" t="s">
        <v>27570</v>
      </c>
      <c r="D66" s="3" t="s">
        <v>1038</v>
      </c>
      <c r="E66" s="7"/>
      <c r="F66" s="3" t="s">
        <v>27571</v>
      </c>
      <c r="G66" s="3" t="s">
        <v>27572</v>
      </c>
      <c r="H66" s="3" t="s">
        <v>21943</v>
      </c>
      <c r="I66" s="7" t="s">
        <v>21003</v>
      </c>
      <c r="J66" s="3"/>
      <c r="K66" s="3"/>
    </row>
    <row r="67" spans="2:11" ht="15">
      <c r="B67" s="3" t="s">
        <v>1252</v>
      </c>
      <c r="C67" s="3" t="s">
        <v>27573</v>
      </c>
      <c r="D67" s="3" t="s">
        <v>1038</v>
      </c>
      <c r="E67" s="7"/>
      <c r="F67" s="3" t="s">
        <v>27574</v>
      </c>
      <c r="G67" s="3" t="s">
        <v>27575</v>
      </c>
      <c r="H67" s="3" t="s">
        <v>1098</v>
      </c>
      <c r="I67" s="7" t="s">
        <v>21044</v>
      </c>
      <c r="J67" s="3"/>
      <c r="K67" s="3"/>
    </row>
    <row r="68" spans="2:11" ht="15">
      <c r="B68" s="3" t="s">
        <v>1182</v>
      </c>
      <c r="C68" s="3" t="s">
        <v>27576</v>
      </c>
      <c r="D68" s="3" t="s">
        <v>1038</v>
      </c>
      <c r="E68" s="7"/>
      <c r="F68" s="3" t="s">
        <v>27577</v>
      </c>
      <c r="G68" s="3" t="s">
        <v>21970</v>
      </c>
      <c r="H68" s="3" t="s">
        <v>1098</v>
      </c>
      <c r="I68" s="7" t="s">
        <v>1054</v>
      </c>
      <c r="J68" s="3"/>
      <c r="K68" s="3"/>
    </row>
    <row r="69" spans="2:11" ht="15">
      <c r="B69" s="3" t="s">
        <v>1592</v>
      </c>
      <c r="C69" s="3" t="s">
        <v>27578</v>
      </c>
      <c r="D69" s="3" t="s">
        <v>1038</v>
      </c>
      <c r="E69" s="7"/>
      <c r="F69" s="3" t="s">
        <v>16762</v>
      </c>
      <c r="G69" s="3" t="s">
        <v>27579</v>
      </c>
      <c r="H69" s="3" t="s">
        <v>1098</v>
      </c>
      <c r="I69" s="7" t="s">
        <v>21044</v>
      </c>
      <c r="J69" s="3"/>
      <c r="K69" s="3"/>
    </row>
    <row r="70" spans="2:11" ht="15">
      <c r="B70" s="3" t="s">
        <v>1476</v>
      </c>
      <c r="C70" s="3" t="s">
        <v>27580</v>
      </c>
      <c r="D70" s="3" t="s">
        <v>1038</v>
      </c>
      <c r="E70" s="7"/>
      <c r="F70" s="3" t="s">
        <v>16758</v>
      </c>
      <c r="G70" s="3" t="s">
        <v>27581</v>
      </c>
      <c r="H70" s="3" t="s">
        <v>1098</v>
      </c>
      <c r="I70" s="7" t="s">
        <v>21044</v>
      </c>
      <c r="J70" s="3"/>
      <c r="K70" s="3"/>
    </row>
    <row r="71" spans="2:11" ht="15">
      <c r="B71" s="3" t="s">
        <v>1676</v>
      </c>
      <c r="C71" s="3" t="s">
        <v>27582</v>
      </c>
      <c r="D71" s="3" t="s">
        <v>1038</v>
      </c>
      <c r="E71" s="7"/>
      <c r="F71" s="3" t="s">
        <v>16766</v>
      </c>
      <c r="G71" s="3" t="s">
        <v>27583</v>
      </c>
      <c r="H71" s="3" t="s">
        <v>1098</v>
      </c>
      <c r="I71" s="7" t="s">
        <v>21044</v>
      </c>
      <c r="J71" s="3"/>
      <c r="K71" s="3"/>
    </row>
    <row r="72" spans="2:11" ht="15">
      <c r="B72" s="3" t="s">
        <v>1362</v>
      </c>
      <c r="C72" s="3" t="s">
        <v>27584</v>
      </c>
      <c r="D72" s="3" t="s">
        <v>1038</v>
      </c>
      <c r="E72" s="7"/>
      <c r="F72" s="3" t="s">
        <v>27585</v>
      </c>
      <c r="G72" s="3" t="s">
        <v>27586</v>
      </c>
      <c r="H72" s="3" t="s">
        <v>1098</v>
      </c>
      <c r="I72" s="7" t="s">
        <v>21044</v>
      </c>
      <c r="J72" s="3"/>
      <c r="K72" s="3"/>
    </row>
    <row r="73" spans="2:11" ht="15">
      <c r="B73" s="3" t="s">
        <v>1126</v>
      </c>
      <c r="C73" s="3" t="s">
        <v>27587</v>
      </c>
      <c r="D73" s="3" t="s">
        <v>1038</v>
      </c>
      <c r="E73" s="7"/>
      <c r="F73" s="3" t="s">
        <v>27588</v>
      </c>
      <c r="G73" s="3" t="s">
        <v>27589</v>
      </c>
      <c r="H73" s="3" t="s">
        <v>1098</v>
      </c>
      <c r="I73" s="7" t="s">
        <v>7150</v>
      </c>
      <c r="J73" s="3"/>
      <c r="K73" s="3"/>
    </row>
    <row r="74" spans="2:11" ht="15">
      <c r="B74" s="3" t="s">
        <v>1725</v>
      </c>
      <c r="C74" s="3" t="s">
        <v>27590</v>
      </c>
      <c r="D74" s="3" t="s">
        <v>1038</v>
      </c>
      <c r="E74" s="7"/>
      <c r="F74" s="3" t="s">
        <v>27591</v>
      </c>
      <c r="G74" s="3" t="s">
        <v>27592</v>
      </c>
      <c r="H74" s="3" t="s">
        <v>1098</v>
      </c>
      <c r="I74" s="7" t="s">
        <v>21044</v>
      </c>
      <c r="J74" s="3"/>
      <c r="K74" s="3"/>
    </row>
    <row r="75" spans="2:11" ht="15">
      <c r="B75" s="3" t="s">
        <v>1173</v>
      </c>
      <c r="C75" s="3" t="s">
        <v>27593</v>
      </c>
      <c r="D75" s="3" t="s">
        <v>1038</v>
      </c>
      <c r="E75" s="7"/>
      <c r="F75" s="3" t="s">
        <v>27594</v>
      </c>
      <c r="G75" s="3" t="s">
        <v>27595</v>
      </c>
      <c r="H75" s="3" t="s">
        <v>1098</v>
      </c>
      <c r="I75" s="7" t="s">
        <v>7150</v>
      </c>
      <c r="J75" s="3"/>
      <c r="K75" s="3"/>
    </row>
    <row r="76" spans="2:11" ht="15">
      <c r="B76" s="3" t="s">
        <v>1452</v>
      </c>
      <c r="C76" s="3" t="s">
        <v>27596</v>
      </c>
      <c r="D76" s="3" t="s">
        <v>1038</v>
      </c>
      <c r="E76" s="7"/>
      <c r="F76" s="3" t="s">
        <v>27597</v>
      </c>
      <c r="G76" s="3" t="s">
        <v>27598</v>
      </c>
      <c r="H76" s="3" t="s">
        <v>1098</v>
      </c>
      <c r="I76" s="7" t="s">
        <v>21044</v>
      </c>
      <c r="J76" s="3"/>
      <c r="K76" s="3"/>
    </row>
    <row r="77" spans="2:11" ht="15">
      <c r="B77" s="3" t="s">
        <v>1131</v>
      </c>
      <c r="C77" s="3" t="s">
        <v>27599</v>
      </c>
      <c r="D77" s="3" t="s">
        <v>1038</v>
      </c>
      <c r="E77" s="7"/>
      <c r="F77" s="3" t="s">
        <v>27600</v>
      </c>
      <c r="G77" s="3" t="s">
        <v>27601</v>
      </c>
      <c r="H77" s="3" t="s">
        <v>1098</v>
      </c>
      <c r="I77" s="7" t="s">
        <v>21044</v>
      </c>
      <c r="J77" s="3"/>
      <c r="K77" s="3"/>
    </row>
    <row r="78" spans="2:11" ht="15">
      <c r="B78" s="3" t="s">
        <v>1671</v>
      </c>
      <c r="C78" s="3" t="s">
        <v>27602</v>
      </c>
      <c r="D78" s="3" t="s">
        <v>1038</v>
      </c>
      <c r="E78" s="7"/>
      <c r="F78" s="3" t="s">
        <v>27603</v>
      </c>
      <c r="G78" s="3" t="s">
        <v>27604</v>
      </c>
      <c r="H78" s="3" t="s">
        <v>1098</v>
      </c>
      <c r="I78" s="7" t="s">
        <v>7150</v>
      </c>
      <c r="J78" s="3"/>
      <c r="K78" s="3"/>
    </row>
    <row r="79" spans="2:11" ht="15">
      <c r="B79" s="3" t="s">
        <v>1275</v>
      </c>
      <c r="C79" s="3" t="s">
        <v>27605</v>
      </c>
      <c r="D79" s="3" t="s">
        <v>1038</v>
      </c>
      <c r="E79" s="7"/>
      <c r="F79" s="3" t="s">
        <v>27606</v>
      </c>
      <c r="G79" s="3" t="s">
        <v>27607</v>
      </c>
      <c r="H79" s="3" t="s">
        <v>1098</v>
      </c>
      <c r="I79" s="7" t="s">
        <v>21044</v>
      </c>
      <c r="J79" s="3"/>
      <c r="K79" s="3"/>
    </row>
    <row r="80" spans="2:11" ht="15">
      <c r="B80" s="3" t="s">
        <v>1644</v>
      </c>
      <c r="C80" s="3" t="s">
        <v>27608</v>
      </c>
      <c r="D80" s="3" t="s">
        <v>1038</v>
      </c>
      <c r="E80" s="7"/>
      <c r="F80" s="3" t="s">
        <v>27609</v>
      </c>
      <c r="G80" s="3" t="s">
        <v>27610</v>
      </c>
      <c r="H80" s="3" t="s">
        <v>1098</v>
      </c>
      <c r="I80" s="7" t="s">
        <v>7150</v>
      </c>
      <c r="J80" s="3"/>
      <c r="K80" s="3"/>
    </row>
    <row r="81" spans="2:11" ht="15">
      <c r="B81" s="3" t="s">
        <v>1613</v>
      </c>
      <c r="C81" s="3" t="s">
        <v>27611</v>
      </c>
      <c r="D81" s="3" t="s">
        <v>1038</v>
      </c>
      <c r="E81" s="7"/>
      <c r="F81" s="3" t="s">
        <v>27612</v>
      </c>
      <c r="G81" s="3" t="s">
        <v>27613</v>
      </c>
      <c r="H81" s="3" t="s">
        <v>1098</v>
      </c>
      <c r="I81" s="7" t="s">
        <v>21044</v>
      </c>
      <c r="J81" s="3"/>
      <c r="K81" s="3"/>
    </row>
    <row r="82" spans="2:11" ht="15">
      <c r="B82" s="3" t="s">
        <v>1624</v>
      </c>
      <c r="C82" s="3" t="s">
        <v>27614</v>
      </c>
      <c r="D82" s="3" t="s">
        <v>1038</v>
      </c>
      <c r="E82" s="7"/>
      <c r="F82" s="3" t="s">
        <v>27615</v>
      </c>
      <c r="G82" s="3" t="s">
        <v>27616</v>
      </c>
      <c r="H82" s="3" t="s">
        <v>1098</v>
      </c>
      <c r="I82" s="7" t="s">
        <v>21003</v>
      </c>
      <c r="J82" s="3"/>
      <c r="K82" s="3"/>
    </row>
    <row r="83" spans="2:11" ht="15">
      <c r="B83" s="3" t="s">
        <v>1635</v>
      </c>
      <c r="C83" s="3" t="s">
        <v>27617</v>
      </c>
      <c r="D83" s="3" t="s">
        <v>1038</v>
      </c>
      <c r="E83" s="7"/>
      <c r="F83" s="3" t="s">
        <v>27618</v>
      </c>
      <c r="G83" s="3" t="s">
        <v>27619</v>
      </c>
      <c r="H83" s="3" t="s">
        <v>1098</v>
      </c>
      <c r="I83" s="7" t="s">
        <v>21044</v>
      </c>
      <c r="J83" s="3"/>
      <c r="K83" s="3"/>
    </row>
    <row r="84" spans="2:11" ht="15">
      <c r="B84" s="3" t="s">
        <v>1658</v>
      </c>
      <c r="C84" s="3" t="s">
        <v>27620</v>
      </c>
      <c r="D84" s="3" t="s">
        <v>1038</v>
      </c>
      <c r="E84" s="7"/>
      <c r="F84" s="3" t="s">
        <v>27621</v>
      </c>
      <c r="G84" s="3" t="s">
        <v>27622</v>
      </c>
      <c r="H84" s="3" t="s">
        <v>1098</v>
      </c>
      <c r="I84" s="7" t="s">
        <v>21003</v>
      </c>
      <c r="J84" s="3"/>
      <c r="K84" s="3"/>
    </row>
    <row r="85" spans="2:11" ht="15">
      <c r="B85" s="3" t="s">
        <v>1517</v>
      </c>
      <c r="C85" s="3" t="s">
        <v>27623</v>
      </c>
      <c r="D85" s="3" t="s">
        <v>1038</v>
      </c>
      <c r="E85" s="7"/>
      <c r="F85" s="3" t="s">
        <v>27624</v>
      </c>
      <c r="G85" s="3" t="s">
        <v>27625</v>
      </c>
      <c r="H85" s="3" t="s">
        <v>1098</v>
      </c>
      <c r="I85" s="7" t="s">
        <v>21044</v>
      </c>
      <c r="J85" s="3"/>
      <c r="K85" s="3"/>
    </row>
    <row r="86" spans="2:11" ht="15">
      <c r="B86" s="3" t="s">
        <v>1552</v>
      </c>
      <c r="C86" s="3" t="s">
        <v>27626</v>
      </c>
      <c r="D86" s="3" t="s">
        <v>1038</v>
      </c>
      <c r="E86" s="7"/>
      <c r="F86" s="3" t="s">
        <v>16790</v>
      </c>
      <c r="G86" s="3" t="s">
        <v>27627</v>
      </c>
      <c r="H86" s="3" t="s">
        <v>1098</v>
      </c>
      <c r="I86" s="7" t="s">
        <v>21044</v>
      </c>
      <c r="J86" s="3"/>
      <c r="K86" s="3"/>
    </row>
    <row r="87" spans="2:11" ht="15">
      <c r="B87" s="3" t="s">
        <v>1537</v>
      </c>
      <c r="C87" s="3" t="s">
        <v>27628</v>
      </c>
      <c r="D87" s="3" t="s">
        <v>1038</v>
      </c>
      <c r="E87" s="7"/>
      <c r="F87" s="3" t="s">
        <v>27629</v>
      </c>
      <c r="G87" s="3" t="s">
        <v>27630</v>
      </c>
      <c r="H87" s="3" t="s">
        <v>1098</v>
      </c>
      <c r="I87" s="7" t="s">
        <v>21044</v>
      </c>
      <c r="J87" s="3"/>
      <c r="K87" s="3"/>
    </row>
    <row r="88" spans="2:11" ht="15">
      <c r="B88" s="3" t="s">
        <v>1522</v>
      </c>
      <c r="C88" s="3" t="s">
        <v>27631</v>
      </c>
      <c r="D88" s="3" t="s">
        <v>1038</v>
      </c>
      <c r="E88" s="7"/>
      <c r="F88" s="3" t="s">
        <v>27632</v>
      </c>
      <c r="G88" s="3" t="s">
        <v>27633</v>
      </c>
      <c r="H88" s="3" t="s">
        <v>1098</v>
      </c>
      <c r="I88" s="7" t="s">
        <v>21044</v>
      </c>
      <c r="J88" s="3"/>
      <c r="K88" s="3"/>
    </row>
    <row r="89" spans="2:11" ht="15">
      <c r="B89" s="3" t="s">
        <v>1285</v>
      </c>
      <c r="C89" s="3" t="s">
        <v>27634</v>
      </c>
      <c r="D89" s="3" t="s">
        <v>1038</v>
      </c>
      <c r="E89" s="7"/>
      <c r="F89" s="3" t="s">
        <v>27635</v>
      </c>
      <c r="G89" s="3" t="s">
        <v>27636</v>
      </c>
      <c r="H89" s="3" t="s">
        <v>1098</v>
      </c>
      <c r="I89" s="7" t="s">
        <v>21044</v>
      </c>
      <c r="J89" s="3"/>
      <c r="K89" s="3"/>
    </row>
    <row r="90" spans="2:11" ht="15">
      <c r="B90" s="3" t="s">
        <v>1508</v>
      </c>
      <c r="C90" s="3" t="s">
        <v>27637</v>
      </c>
      <c r="D90" s="3" t="s">
        <v>1038</v>
      </c>
      <c r="E90" s="7"/>
      <c r="F90" s="3" t="s">
        <v>27638</v>
      </c>
      <c r="G90" s="3" t="s">
        <v>27639</v>
      </c>
      <c r="H90" s="3" t="s">
        <v>1098</v>
      </c>
      <c r="I90" s="7" t="s">
        <v>21044</v>
      </c>
      <c r="J90" s="3"/>
      <c r="K90" s="3"/>
    </row>
    <row r="91" spans="2:11" ht="15">
      <c r="B91" s="3" t="s">
        <v>1210</v>
      </c>
      <c r="C91" s="3" t="s">
        <v>27640</v>
      </c>
      <c r="D91" s="3" t="s">
        <v>1038</v>
      </c>
      <c r="E91" s="7"/>
      <c r="F91" s="3" t="s">
        <v>27641</v>
      </c>
      <c r="G91" s="3" t="s">
        <v>27642</v>
      </c>
      <c r="H91" s="3" t="s">
        <v>1098</v>
      </c>
      <c r="I91" s="7" t="s">
        <v>21044</v>
      </c>
      <c r="J91" s="3"/>
      <c r="K91" s="3"/>
    </row>
    <row r="92" spans="2:11" ht="15">
      <c r="B92" s="3" t="s">
        <v>1467</v>
      </c>
      <c r="C92" s="3" t="s">
        <v>27643</v>
      </c>
      <c r="D92" s="3" t="s">
        <v>1038</v>
      </c>
      <c r="E92" s="7"/>
      <c r="F92" s="3" t="s">
        <v>16770</v>
      </c>
      <c r="G92" s="3" t="s">
        <v>27644</v>
      </c>
      <c r="H92" s="3" t="s">
        <v>1098</v>
      </c>
      <c r="I92" s="7" t="s">
        <v>21044</v>
      </c>
      <c r="J92" s="3"/>
      <c r="K92" s="3"/>
    </row>
    <row r="93" spans="2:11" ht="15">
      <c r="B93" s="3" t="s">
        <v>1352</v>
      </c>
      <c r="C93" s="3" t="s">
        <v>27645</v>
      </c>
      <c r="D93" s="3" t="s">
        <v>1038</v>
      </c>
      <c r="E93" s="7"/>
      <c r="F93" s="3" t="s">
        <v>27646</v>
      </c>
      <c r="G93" s="3" t="s">
        <v>27647</v>
      </c>
      <c r="H93" s="3" t="s">
        <v>1098</v>
      </c>
      <c r="I93" s="7" t="s">
        <v>21044</v>
      </c>
      <c r="J93" s="3"/>
      <c r="K93" s="3"/>
    </row>
    <row r="94" spans="2:11" ht="15">
      <c r="B94" s="3" t="s">
        <v>1437</v>
      </c>
      <c r="C94" s="3" t="s">
        <v>27648</v>
      </c>
      <c r="D94" s="3" t="s">
        <v>1038</v>
      </c>
      <c r="E94" s="7"/>
      <c r="F94" s="3" t="s">
        <v>27649</v>
      </c>
      <c r="G94" s="3" t="s">
        <v>27650</v>
      </c>
      <c r="H94" s="3" t="s">
        <v>27651</v>
      </c>
      <c r="I94" s="7" t="s">
        <v>21003</v>
      </c>
      <c r="J94" s="3"/>
      <c r="K94" s="3"/>
    </row>
    <row r="95" spans="2:11" ht="15">
      <c r="B95" s="3" t="s">
        <v>1443</v>
      </c>
      <c r="C95" s="3" t="s">
        <v>27652</v>
      </c>
      <c r="D95" s="3" t="s">
        <v>1038</v>
      </c>
      <c r="E95" s="7"/>
      <c r="F95" s="3" t="s">
        <v>27653</v>
      </c>
      <c r="G95" s="3" t="s">
        <v>27654</v>
      </c>
      <c r="H95" s="3" t="s">
        <v>1098</v>
      </c>
      <c r="I95" s="7" t="s">
        <v>21044</v>
      </c>
      <c r="J95" s="3"/>
      <c r="K95" s="3"/>
    </row>
    <row r="96" spans="2:11" ht="15">
      <c r="B96" s="3" t="s">
        <v>1064</v>
      </c>
      <c r="C96" s="3" t="s">
        <v>27655</v>
      </c>
      <c r="D96" s="3" t="s">
        <v>1038</v>
      </c>
      <c r="E96" s="7"/>
      <c r="F96" s="3" t="s">
        <v>27656</v>
      </c>
      <c r="G96" s="3" t="s">
        <v>27657</v>
      </c>
      <c r="H96" s="3" t="s">
        <v>1098</v>
      </c>
      <c r="I96" s="7" t="s">
        <v>20974</v>
      </c>
      <c r="J96" s="3"/>
      <c r="K96" s="3"/>
    </row>
    <row r="97" spans="2:11" ht="15">
      <c r="B97" s="3" t="s">
        <v>1071</v>
      </c>
      <c r="C97" s="3" t="s">
        <v>27658</v>
      </c>
      <c r="D97" s="3" t="s">
        <v>1038</v>
      </c>
      <c r="E97" s="7"/>
      <c r="F97" s="3" t="s">
        <v>27659</v>
      </c>
      <c r="G97" s="3" t="s">
        <v>27660</v>
      </c>
      <c r="H97" s="3" t="s">
        <v>27661</v>
      </c>
      <c r="I97" s="7" t="s">
        <v>21003</v>
      </c>
      <c r="J97" s="3"/>
      <c r="K97" s="3"/>
    </row>
    <row r="98" spans="2:11" ht="15">
      <c r="B98" s="3" t="s">
        <v>1082</v>
      </c>
      <c r="C98" s="3" t="s">
        <v>27662</v>
      </c>
      <c r="D98" s="3" t="s">
        <v>1038</v>
      </c>
      <c r="E98" s="7"/>
      <c r="F98" s="3" t="s">
        <v>27663</v>
      </c>
      <c r="G98" s="3" t="s">
        <v>27664</v>
      </c>
      <c r="H98" s="3" t="s">
        <v>1098</v>
      </c>
      <c r="I98" s="7" t="s">
        <v>21044</v>
      </c>
      <c r="J98" s="3"/>
      <c r="K98" s="3"/>
    </row>
    <row r="99" spans="2:11" ht="15">
      <c r="B99" s="3" t="s">
        <v>1088</v>
      </c>
      <c r="C99" s="3" t="s">
        <v>27665</v>
      </c>
      <c r="D99" s="3" t="s">
        <v>1038</v>
      </c>
      <c r="E99" s="7"/>
      <c r="F99" s="3" t="s">
        <v>27666</v>
      </c>
      <c r="G99" s="3" t="s">
        <v>27667</v>
      </c>
      <c r="H99" s="3" t="s">
        <v>22163</v>
      </c>
      <c r="I99" s="7" t="s">
        <v>21003</v>
      </c>
      <c r="J99" s="3"/>
      <c r="K99" s="3"/>
    </row>
    <row r="100" spans="2:11" ht="15">
      <c r="B100" s="3" t="s">
        <v>1741</v>
      </c>
      <c r="C100" s="3" t="s">
        <v>27668</v>
      </c>
      <c r="D100" s="3" t="s">
        <v>1038</v>
      </c>
      <c r="E100" s="7"/>
      <c r="F100" s="3" t="s">
        <v>27669</v>
      </c>
      <c r="G100" s="3" t="s">
        <v>27670</v>
      </c>
      <c r="H100" s="3" t="s">
        <v>22163</v>
      </c>
      <c r="I100" s="7" t="s">
        <v>21003</v>
      </c>
      <c r="J100" s="3"/>
      <c r="K100" s="3"/>
    </row>
    <row r="101" spans="2:11" ht="15">
      <c r="B101" s="3" t="s">
        <v>1755</v>
      </c>
      <c r="C101" s="3" t="s">
        <v>27671</v>
      </c>
      <c r="D101" s="3" t="s">
        <v>1038</v>
      </c>
      <c r="E101" s="7"/>
      <c r="F101" s="3" t="s">
        <v>27672</v>
      </c>
      <c r="G101" s="3" t="s">
        <v>27673</v>
      </c>
      <c r="H101" s="3" t="s">
        <v>22163</v>
      </c>
      <c r="I101" s="7" t="s">
        <v>21003</v>
      </c>
      <c r="J101" s="3"/>
      <c r="K101" s="3"/>
    </row>
    <row r="102" spans="2:11" ht="15">
      <c r="B102" s="3" t="s">
        <v>1711</v>
      </c>
      <c r="C102" s="3" t="s">
        <v>27674</v>
      </c>
      <c r="D102" s="3" t="s">
        <v>1038</v>
      </c>
      <c r="E102" s="7"/>
      <c r="F102" s="3" t="s">
        <v>27675</v>
      </c>
      <c r="G102" s="3" t="s">
        <v>27676</v>
      </c>
      <c r="H102" s="3" t="s">
        <v>22163</v>
      </c>
      <c r="I102" s="7" t="s">
        <v>21003</v>
      </c>
      <c r="J102" s="3"/>
      <c r="K102" s="3"/>
    </row>
    <row r="103" spans="2:11" ht="15">
      <c r="B103" s="3" t="s">
        <v>1110</v>
      </c>
      <c r="C103" s="3" t="s">
        <v>27677</v>
      </c>
      <c r="D103" s="3" t="s">
        <v>1038</v>
      </c>
      <c r="E103" s="7"/>
      <c r="F103" s="3" t="s">
        <v>27678</v>
      </c>
      <c r="G103" s="3" t="s">
        <v>27679</v>
      </c>
      <c r="H103" s="3" t="s">
        <v>22163</v>
      </c>
      <c r="I103" s="7" t="s">
        <v>21003</v>
      </c>
      <c r="J103" s="3"/>
      <c r="K103" s="3"/>
    </row>
    <row r="104" spans="2:11" ht="15">
      <c r="B104" s="3" t="s">
        <v>1597</v>
      </c>
      <c r="C104" s="3" t="s">
        <v>27680</v>
      </c>
      <c r="D104" s="3" t="s">
        <v>1038</v>
      </c>
      <c r="E104" s="7"/>
      <c r="F104" s="3" t="s">
        <v>27681</v>
      </c>
      <c r="G104" s="3" t="s">
        <v>27682</v>
      </c>
      <c r="H104" s="3" t="s">
        <v>23363</v>
      </c>
      <c r="I104" s="7" t="s">
        <v>21003</v>
      </c>
      <c r="J104" s="3"/>
      <c r="K104" s="3"/>
    </row>
    <row r="105" spans="2:11" ht="15">
      <c r="B105" s="3" t="s">
        <v>1335</v>
      </c>
      <c r="C105" s="3" t="s">
        <v>27683</v>
      </c>
      <c r="D105" s="3" t="s">
        <v>1038</v>
      </c>
      <c r="E105" s="7"/>
      <c r="F105" s="3" t="s">
        <v>27684</v>
      </c>
      <c r="G105" s="3" t="s">
        <v>27685</v>
      </c>
      <c r="H105" s="3" t="s">
        <v>1098</v>
      </c>
      <c r="I105" s="7" t="s">
        <v>21044</v>
      </c>
      <c r="J105" s="3"/>
      <c r="K105" s="3"/>
    </row>
    <row r="106" spans="2:11" ht="15">
      <c r="B106" s="3" t="s">
        <v>1367</v>
      </c>
      <c r="C106" s="3" t="s">
        <v>27686</v>
      </c>
      <c r="D106" s="3" t="s">
        <v>1038</v>
      </c>
      <c r="E106" s="7"/>
      <c r="F106" s="3" t="s">
        <v>27687</v>
      </c>
      <c r="G106" s="3" t="s">
        <v>27688</v>
      </c>
      <c r="H106" s="3" t="s">
        <v>23363</v>
      </c>
      <c r="I106" s="7" t="s">
        <v>21003</v>
      </c>
      <c r="J106" s="3"/>
      <c r="K106" s="3"/>
    </row>
    <row r="107" spans="2:11" ht="15">
      <c r="B107" s="3" t="s">
        <v>1630</v>
      </c>
      <c r="C107" s="3" t="s">
        <v>27689</v>
      </c>
      <c r="D107" s="3" t="s">
        <v>1038</v>
      </c>
      <c r="E107" s="7"/>
      <c r="F107" s="3" t="s">
        <v>27690</v>
      </c>
      <c r="G107" s="3" t="s">
        <v>27691</v>
      </c>
      <c r="H107" s="3" t="s">
        <v>1098</v>
      </c>
      <c r="I107" s="7" t="s">
        <v>21044</v>
      </c>
      <c r="J107" s="3"/>
      <c r="K107" s="3"/>
    </row>
    <row r="108" spans="2:11" ht="15">
      <c r="B108" s="3" t="s">
        <v>1296</v>
      </c>
      <c r="C108" s="3" t="s">
        <v>27692</v>
      </c>
      <c r="D108" s="3" t="s">
        <v>1038</v>
      </c>
      <c r="E108" s="7"/>
      <c r="F108" s="3" t="s">
        <v>27693</v>
      </c>
      <c r="G108" s="3" t="s">
        <v>27694</v>
      </c>
      <c r="H108" s="3" t="s">
        <v>1098</v>
      </c>
      <c r="I108" s="7" t="s">
        <v>1049</v>
      </c>
      <c r="J108" s="3"/>
      <c r="K108" s="3"/>
    </row>
    <row r="109" spans="2:11" ht="15">
      <c r="B109" s="3" t="s">
        <v>1291</v>
      </c>
      <c r="C109" s="3" t="s">
        <v>27695</v>
      </c>
      <c r="D109" s="3" t="s">
        <v>1038</v>
      </c>
      <c r="E109" s="7"/>
      <c r="F109" s="3" t="s">
        <v>27696</v>
      </c>
      <c r="G109" s="3" t="s">
        <v>27697</v>
      </c>
      <c r="H109" s="3" t="s">
        <v>21943</v>
      </c>
      <c r="I109" s="7" t="s">
        <v>21003</v>
      </c>
      <c r="J109" s="3"/>
      <c r="K109" s="3"/>
    </row>
    <row r="110" spans="2:11" ht="15">
      <c r="B110" s="3" t="s">
        <v>1432</v>
      </c>
      <c r="C110" s="3" t="s">
        <v>27698</v>
      </c>
      <c r="D110" s="3" t="s">
        <v>1038</v>
      </c>
      <c r="E110" s="7"/>
      <c r="F110" s="3" t="s">
        <v>27699</v>
      </c>
      <c r="G110" s="3" t="s">
        <v>27700</v>
      </c>
      <c r="H110" s="3" t="s">
        <v>1098</v>
      </c>
      <c r="I110" s="7" t="s">
        <v>21044</v>
      </c>
      <c r="J110" s="3"/>
      <c r="K110" s="3"/>
    </row>
    <row r="111" spans="2:11" ht="15">
      <c r="B111" s="3" t="s">
        <v>1059</v>
      </c>
      <c r="C111" s="3" t="s">
        <v>27701</v>
      </c>
      <c r="D111" s="3" t="s">
        <v>1038</v>
      </c>
      <c r="E111" s="7"/>
      <c r="F111" s="3" t="s">
        <v>27702</v>
      </c>
      <c r="G111" s="3" t="s">
        <v>27703</v>
      </c>
      <c r="H111" s="3" t="s">
        <v>1098</v>
      </c>
      <c r="I111" s="7" t="s">
        <v>1054</v>
      </c>
      <c r="J111" s="3"/>
      <c r="K111" s="3"/>
    </row>
    <row r="112" spans="2:11" ht="15">
      <c r="B112" s="3" t="s">
        <v>1077</v>
      </c>
      <c r="C112" s="3" t="s">
        <v>27704</v>
      </c>
      <c r="D112" s="3" t="s">
        <v>1038</v>
      </c>
      <c r="E112" s="7"/>
      <c r="F112" s="3" t="s">
        <v>25788</v>
      </c>
      <c r="G112" s="3" t="s">
        <v>27705</v>
      </c>
      <c r="H112" s="3" t="s">
        <v>22143</v>
      </c>
      <c r="I112" s="7" t="s">
        <v>1287</v>
      </c>
      <c r="J112" s="3"/>
      <c r="K112" s="3"/>
    </row>
    <row r="113" spans="2:11" ht="15">
      <c r="B113" s="3" t="s">
        <v>1116</v>
      </c>
      <c r="C113" s="3" t="s">
        <v>27706</v>
      </c>
      <c r="D113" s="3" t="s">
        <v>1038</v>
      </c>
      <c r="E113" s="7"/>
      <c r="F113" s="3" t="s">
        <v>25791</v>
      </c>
      <c r="G113" s="3" t="s">
        <v>27707</v>
      </c>
      <c r="H113" s="3" t="s">
        <v>1098</v>
      </c>
      <c r="I113" s="7" t="s">
        <v>21044</v>
      </c>
      <c r="J113" s="3"/>
      <c r="K113" s="3"/>
    </row>
    <row r="114" spans="2:11" ht="15">
      <c r="B114" s="3" t="s">
        <v>1121</v>
      </c>
      <c r="C114" s="3" t="s">
        <v>27708</v>
      </c>
      <c r="D114" s="3" t="s">
        <v>1038</v>
      </c>
      <c r="E114" s="7"/>
      <c r="F114" s="3" t="s">
        <v>25793</v>
      </c>
      <c r="G114" s="3" t="s">
        <v>27709</v>
      </c>
      <c r="H114" s="3" t="s">
        <v>1098</v>
      </c>
      <c r="I114" s="7" t="s">
        <v>1049</v>
      </c>
      <c r="J114" s="3"/>
      <c r="K114" s="3"/>
    </row>
    <row r="115" spans="2:11" ht="15">
      <c r="B115" s="3" t="s">
        <v>1603</v>
      </c>
      <c r="C115" s="3" t="s">
        <v>27710</v>
      </c>
      <c r="D115" s="3" t="s">
        <v>1038</v>
      </c>
      <c r="E115" s="7"/>
      <c r="F115" s="3" t="s">
        <v>27711</v>
      </c>
      <c r="G115" s="3" t="s">
        <v>27712</v>
      </c>
      <c r="H115" s="3" t="s">
        <v>27713</v>
      </c>
      <c r="I115" s="7" t="s">
        <v>1287</v>
      </c>
      <c r="J115" s="3"/>
      <c r="K115" s="3"/>
    </row>
    <row r="116" spans="2:11" ht="15">
      <c r="B116" s="3" t="s">
        <v>1608</v>
      </c>
      <c r="C116" s="3" t="s">
        <v>27714</v>
      </c>
      <c r="D116" s="3" t="s">
        <v>1038</v>
      </c>
      <c r="E116" s="7"/>
      <c r="F116" s="3" t="s">
        <v>27715</v>
      </c>
      <c r="G116" s="3" t="s">
        <v>27716</v>
      </c>
      <c r="H116" s="3" t="s">
        <v>1098</v>
      </c>
      <c r="I116" s="7" t="s">
        <v>21044</v>
      </c>
      <c r="J116" s="3"/>
      <c r="K116" s="3"/>
    </row>
    <row r="117" spans="2:11" ht="15">
      <c r="B117" s="3" t="s">
        <v>1703</v>
      </c>
      <c r="C117" s="3" t="s">
        <v>27717</v>
      </c>
      <c r="D117" s="3" t="s">
        <v>1038</v>
      </c>
      <c r="E117" s="7"/>
      <c r="F117" s="3" t="s">
        <v>27718</v>
      </c>
      <c r="G117" s="3" t="s">
        <v>27719</v>
      </c>
      <c r="H117" s="3" t="s">
        <v>22163</v>
      </c>
      <c r="I117" s="7" t="s">
        <v>21003</v>
      </c>
      <c r="J117" s="3"/>
      <c r="K117" s="3"/>
    </row>
    <row r="118" spans="2:11" ht="15">
      <c r="B118" s="3" t="s">
        <v>1707</v>
      </c>
      <c r="C118" s="3" t="s">
        <v>27720</v>
      </c>
      <c r="D118" s="3" t="s">
        <v>1038</v>
      </c>
      <c r="E118" s="7"/>
      <c r="F118" s="3" t="s">
        <v>27721</v>
      </c>
      <c r="G118" s="3" t="s">
        <v>27722</v>
      </c>
      <c r="H118" s="3" t="s">
        <v>1098</v>
      </c>
      <c r="I118" s="7" t="s">
        <v>21044</v>
      </c>
      <c r="J118" s="3"/>
      <c r="K118" s="3"/>
    </row>
    <row r="119" spans="2:11" ht="15">
      <c r="B119" s="3" t="s">
        <v>1093</v>
      </c>
      <c r="C119" s="3" t="s">
        <v>27723</v>
      </c>
      <c r="D119" s="3" t="s">
        <v>1038</v>
      </c>
      <c r="E119" s="7"/>
      <c r="F119" s="3" t="s">
        <v>27724</v>
      </c>
      <c r="G119" s="3" t="s">
        <v>27725</v>
      </c>
      <c r="H119" s="3" t="s">
        <v>1098</v>
      </c>
      <c r="I119" s="7" t="s">
        <v>22207</v>
      </c>
      <c r="J119" s="3"/>
      <c r="K119" s="3"/>
    </row>
    <row r="120" spans="2:11" ht="15">
      <c r="B120" s="3" t="s">
        <v>1685</v>
      </c>
      <c r="C120" s="3" t="s">
        <v>27726</v>
      </c>
      <c r="D120" s="3" t="s">
        <v>1038</v>
      </c>
      <c r="E120" s="7"/>
      <c r="F120" s="3" t="s">
        <v>27727</v>
      </c>
      <c r="G120" s="3" t="s">
        <v>27728</v>
      </c>
      <c r="H120" s="3" t="s">
        <v>1098</v>
      </c>
      <c r="I120" s="7" t="s">
        <v>1099</v>
      </c>
      <c r="J120" s="3"/>
      <c r="K120" s="3"/>
    </row>
    <row r="121" spans="2:11" ht="15">
      <c r="B121" s="3" t="s">
        <v>1136</v>
      </c>
      <c r="C121" s="3" t="s">
        <v>27729</v>
      </c>
      <c r="D121" s="3" t="s">
        <v>1038</v>
      </c>
      <c r="E121" s="7"/>
      <c r="F121" s="3" t="s">
        <v>25779</v>
      </c>
      <c r="G121" s="3" t="s">
        <v>25780</v>
      </c>
      <c r="H121" s="3" t="s">
        <v>1098</v>
      </c>
      <c r="I121" s="7" t="s">
        <v>1054</v>
      </c>
      <c r="J121" s="3"/>
      <c r="K121" s="3"/>
    </row>
    <row r="122" spans="2:11" ht="15">
      <c r="B122" s="3" t="s">
        <v>1694</v>
      </c>
      <c r="C122" s="3" t="s">
        <v>27730</v>
      </c>
      <c r="D122" s="3" t="s">
        <v>1038</v>
      </c>
      <c r="E122" s="7"/>
      <c r="F122" s="3" t="s">
        <v>27731</v>
      </c>
      <c r="G122" s="3" t="s">
        <v>27732</v>
      </c>
      <c r="H122" s="3" t="s">
        <v>1098</v>
      </c>
      <c r="I122" s="7" t="s">
        <v>20983</v>
      </c>
      <c r="J122" s="3"/>
      <c r="K122" s="3"/>
    </row>
    <row r="123" spans="2:11" ht="15">
      <c r="B123" s="3" t="s">
        <v>1463</v>
      </c>
      <c r="C123" s="3" t="s">
        <v>27733</v>
      </c>
      <c r="D123" s="3" t="s">
        <v>1038</v>
      </c>
      <c r="E123" s="7"/>
      <c r="F123" s="3" t="s">
        <v>22151</v>
      </c>
      <c r="G123" s="3" t="s">
        <v>24731</v>
      </c>
      <c r="H123" s="3" t="s">
        <v>1098</v>
      </c>
      <c r="I123" s="7" t="s">
        <v>21044</v>
      </c>
      <c r="J123" s="3"/>
      <c r="K123" s="3"/>
    </row>
    <row r="124" spans="2:11" ht="15">
      <c r="B124" s="3" t="s">
        <v>1205</v>
      </c>
      <c r="C124" s="3" t="s">
        <v>27734</v>
      </c>
      <c r="D124" s="3" t="s">
        <v>1038</v>
      </c>
      <c r="E124" s="7"/>
      <c r="F124" s="3" t="s">
        <v>22154</v>
      </c>
      <c r="G124" s="3" t="s">
        <v>24733</v>
      </c>
      <c r="H124" s="3" t="s">
        <v>1098</v>
      </c>
      <c r="I124" s="7" t="s">
        <v>21044</v>
      </c>
      <c r="J124" s="3"/>
      <c r="K124" s="3"/>
    </row>
    <row r="125" spans="2:11" ht="15">
      <c r="B125" s="3" t="s">
        <v>1150</v>
      </c>
      <c r="C125" s="3" t="s">
        <v>27735</v>
      </c>
      <c r="D125" s="3" t="s">
        <v>1142</v>
      </c>
      <c r="E125" s="7"/>
      <c r="F125" s="3" t="s">
        <v>27736</v>
      </c>
      <c r="G125" s="3" t="s">
        <v>27737</v>
      </c>
      <c r="H125" s="3" t="s">
        <v>1098</v>
      </c>
      <c r="I125" s="7"/>
      <c r="J125" s="3"/>
      <c r="K125" s="3"/>
    </row>
    <row r="126" spans="2:11" ht="15">
      <c r="B126" s="3" t="s">
        <v>1153</v>
      </c>
      <c r="C126" s="3" t="s">
        <v>27738</v>
      </c>
      <c r="D126" s="3" t="s">
        <v>1142</v>
      </c>
      <c r="E126" s="7"/>
      <c r="F126" s="3" t="s">
        <v>22587</v>
      </c>
      <c r="G126" s="3" t="s">
        <v>27739</v>
      </c>
      <c r="H126" s="3" t="s">
        <v>1098</v>
      </c>
      <c r="I126" s="7"/>
      <c r="J126" s="3"/>
      <c r="K126" s="3"/>
    </row>
    <row r="127" spans="2:11" ht="15">
      <c r="B127" s="3" t="s">
        <v>1270</v>
      </c>
      <c r="C127" s="3" t="s">
        <v>27740</v>
      </c>
      <c r="D127" s="3" t="s">
        <v>1038</v>
      </c>
      <c r="E127" s="7"/>
      <c r="F127" s="3" t="s">
        <v>27741</v>
      </c>
      <c r="G127" s="3" t="s">
        <v>27742</v>
      </c>
      <c r="H127" s="3" t="s">
        <v>1098</v>
      </c>
      <c r="I127" s="7" t="s">
        <v>3600</v>
      </c>
      <c r="J127" s="3"/>
      <c r="K127" s="3"/>
    </row>
    <row r="128" spans="2:11" ht="15">
      <c r="B128" s="3" t="s">
        <v>1640</v>
      </c>
      <c r="C128" s="3" t="s">
        <v>27743</v>
      </c>
      <c r="D128" s="3" t="s">
        <v>1038</v>
      </c>
      <c r="E128" s="7"/>
      <c r="F128" s="3" t="s">
        <v>27744</v>
      </c>
      <c r="G128" s="3" t="s">
        <v>21254</v>
      </c>
      <c r="H128" s="3" t="s">
        <v>1098</v>
      </c>
      <c r="I128" s="7" t="s">
        <v>20983</v>
      </c>
      <c r="J128" s="3"/>
      <c r="K128" s="3"/>
    </row>
    <row r="129" spans="2:11" ht="15">
      <c r="B129" s="3" t="s">
        <v>1737</v>
      </c>
      <c r="C129" s="3" t="s">
        <v>27745</v>
      </c>
      <c r="D129" s="3" t="s">
        <v>1038</v>
      </c>
      <c r="E129" s="7"/>
      <c r="F129" s="3" t="s">
        <v>1723</v>
      </c>
      <c r="G129" s="3" t="s">
        <v>1724</v>
      </c>
      <c r="H129" s="3" t="s">
        <v>1098</v>
      </c>
      <c r="I129" s="7" t="s">
        <v>3600</v>
      </c>
      <c r="J129" s="3"/>
      <c r="K129" s="3"/>
    </row>
    <row r="130" spans="2:11" ht="15">
      <c r="B130" s="3" t="s">
        <v>1339</v>
      </c>
      <c r="C130" s="3" t="s">
        <v>27746</v>
      </c>
      <c r="D130" s="3" t="s">
        <v>1038</v>
      </c>
      <c r="E130" s="7"/>
      <c r="F130" s="3" t="s">
        <v>1713</v>
      </c>
      <c r="G130" s="3" t="s">
        <v>27747</v>
      </c>
      <c r="H130" s="3" t="s">
        <v>1098</v>
      </c>
      <c r="I130" s="7" t="s">
        <v>21044</v>
      </c>
      <c r="J130" s="3"/>
      <c r="K130" s="3"/>
    </row>
    <row r="131" spans="2:11" ht="15">
      <c r="B131" s="3" t="s">
        <v>1343</v>
      </c>
      <c r="C131" s="3" t="s">
        <v>27748</v>
      </c>
      <c r="D131" s="3" t="s">
        <v>1038</v>
      </c>
      <c r="E131" s="7"/>
      <c r="F131" s="3" t="s">
        <v>27749</v>
      </c>
      <c r="G131" s="3" t="s">
        <v>27750</v>
      </c>
      <c r="H131" s="3" t="s">
        <v>1098</v>
      </c>
      <c r="I131" s="7" t="s">
        <v>3600</v>
      </c>
      <c r="J131" s="3"/>
      <c r="K131" s="3"/>
    </row>
    <row r="132" spans="2:11" ht="15">
      <c r="B132" s="3" t="s">
        <v>1500</v>
      </c>
      <c r="C132" s="3" t="s">
        <v>27751</v>
      </c>
      <c r="D132" s="3" t="s">
        <v>1038</v>
      </c>
      <c r="E132" s="7"/>
      <c r="F132" s="3" t="s">
        <v>27752</v>
      </c>
      <c r="G132" s="3" t="s">
        <v>27753</v>
      </c>
      <c r="H132" s="3" t="s">
        <v>1098</v>
      </c>
      <c r="I132" s="7" t="s">
        <v>21003</v>
      </c>
      <c r="J132" s="3"/>
      <c r="K132" s="3"/>
    </row>
    <row r="133" spans="2:11" ht="15">
      <c r="B133" s="3" t="s">
        <v>1504</v>
      </c>
      <c r="C133" s="3" t="s">
        <v>27754</v>
      </c>
      <c r="D133" s="3" t="s">
        <v>1038</v>
      </c>
      <c r="E133" s="7"/>
      <c r="F133" s="3" t="s">
        <v>27755</v>
      </c>
      <c r="G133" s="3" t="s">
        <v>27756</v>
      </c>
      <c r="H133" s="3" t="s">
        <v>1098</v>
      </c>
      <c r="I133" s="7" t="s">
        <v>1049</v>
      </c>
      <c r="J133" s="3"/>
      <c r="K133" s="3"/>
    </row>
    <row r="134" spans="2:11" ht="15">
      <c r="B134" s="3" t="s">
        <v>1663</v>
      </c>
      <c r="C134" s="3" t="s">
        <v>27757</v>
      </c>
      <c r="D134" s="3" t="s">
        <v>1038</v>
      </c>
      <c r="E134" s="7"/>
      <c r="F134" s="3" t="s">
        <v>27758</v>
      </c>
      <c r="G134" s="3" t="s">
        <v>27759</v>
      </c>
      <c r="H134" s="3" t="s">
        <v>1098</v>
      </c>
      <c r="I134" s="7" t="s">
        <v>1049</v>
      </c>
      <c r="J134" s="3"/>
      <c r="K134" s="3"/>
    </row>
    <row r="135" spans="2:11" ht="15">
      <c r="B135" s="3" t="s">
        <v>1667</v>
      </c>
      <c r="C135" s="3" t="s">
        <v>27760</v>
      </c>
      <c r="D135" s="3" t="s">
        <v>1038</v>
      </c>
      <c r="E135" s="7"/>
      <c r="F135" s="3" t="s">
        <v>27761</v>
      </c>
      <c r="G135" s="3" t="s">
        <v>27762</v>
      </c>
      <c r="H135" s="3" t="s">
        <v>1098</v>
      </c>
      <c r="I135" s="7" t="s">
        <v>1049</v>
      </c>
      <c r="J135" s="3"/>
      <c r="K135" s="3"/>
    </row>
    <row r="136" spans="2:11" ht="15">
      <c r="B136" s="3" t="s">
        <v>1323</v>
      </c>
      <c r="C136" s="3" t="s">
        <v>27763</v>
      </c>
      <c r="D136" s="3" t="s">
        <v>1038</v>
      </c>
      <c r="E136" s="7"/>
      <c r="F136" s="3" t="s">
        <v>27764</v>
      </c>
      <c r="G136" s="3" t="s">
        <v>27765</v>
      </c>
      <c r="H136" s="3" t="s">
        <v>1098</v>
      </c>
      <c r="I136" s="7" t="s">
        <v>1049</v>
      </c>
      <c r="J136" s="3"/>
      <c r="K136" s="3"/>
    </row>
    <row r="137" spans="2:11" ht="15">
      <c r="B137" s="3" t="s">
        <v>1721</v>
      </c>
      <c r="C137" s="3" t="s">
        <v>27766</v>
      </c>
      <c r="D137" s="3" t="s">
        <v>1038</v>
      </c>
      <c r="E137" s="7"/>
      <c r="F137" s="3" t="s">
        <v>27767</v>
      </c>
      <c r="G137" s="3" t="s">
        <v>27768</v>
      </c>
      <c r="H137" s="3" t="s">
        <v>1098</v>
      </c>
      <c r="I137" s="7" t="s">
        <v>1049</v>
      </c>
      <c r="J137" s="3"/>
      <c r="K137" s="3"/>
    </row>
    <row r="138" spans="2:11" ht="15">
      <c r="B138" s="3" t="s">
        <v>1372</v>
      </c>
      <c r="C138" s="3" t="s">
        <v>27769</v>
      </c>
      <c r="D138" s="3" t="s">
        <v>1038</v>
      </c>
      <c r="E138" s="7"/>
      <c r="F138" s="3" t="s">
        <v>27770</v>
      </c>
      <c r="G138" s="3" t="s">
        <v>27771</v>
      </c>
      <c r="H138" s="3" t="s">
        <v>1098</v>
      </c>
      <c r="I138" s="7" t="s">
        <v>1049</v>
      </c>
      <c r="J138" s="3"/>
      <c r="K138" s="3"/>
    </row>
    <row r="139" spans="2:11" ht="15">
      <c r="B139" s="3" t="s">
        <v>1311</v>
      </c>
      <c r="C139" s="3" t="s">
        <v>27772</v>
      </c>
      <c r="D139" s="3" t="s">
        <v>1038</v>
      </c>
      <c r="E139" s="7"/>
      <c r="F139" s="3" t="s">
        <v>27773</v>
      </c>
      <c r="G139" s="3" t="s">
        <v>27774</v>
      </c>
      <c r="H139" s="3" t="s">
        <v>1098</v>
      </c>
      <c r="I139" s="7" t="s">
        <v>1049</v>
      </c>
      <c r="J139" s="3"/>
      <c r="K139" s="3"/>
    </row>
    <row r="140" spans="2:11" ht="15">
      <c r="B140" s="3" t="s">
        <v>1315</v>
      </c>
      <c r="C140" s="3" t="s">
        <v>27775</v>
      </c>
      <c r="D140" s="3" t="s">
        <v>1038</v>
      </c>
      <c r="E140" s="7"/>
      <c r="F140" s="3" t="s">
        <v>27776</v>
      </c>
      <c r="G140" s="3" t="s">
        <v>27777</v>
      </c>
      <c r="H140" s="3" t="s">
        <v>1098</v>
      </c>
      <c r="I140" s="7" t="s">
        <v>1049</v>
      </c>
      <c r="J140" s="3"/>
      <c r="K140" s="3"/>
    </row>
    <row r="141" spans="2:11" ht="15">
      <c r="B141" s="3" t="s">
        <v>1327</v>
      </c>
      <c r="C141" s="3" t="s">
        <v>27778</v>
      </c>
      <c r="D141" s="3" t="s">
        <v>1038</v>
      </c>
      <c r="E141" s="7"/>
      <c r="F141" s="3" t="s">
        <v>27779</v>
      </c>
      <c r="G141" s="3" t="s">
        <v>27780</v>
      </c>
      <c r="H141" s="3" t="s">
        <v>1098</v>
      </c>
      <c r="I141" s="7" t="s">
        <v>1049</v>
      </c>
      <c r="J141" s="3"/>
      <c r="K141" s="3"/>
    </row>
    <row r="142" spans="2:11" ht="15">
      <c r="B142" s="3" t="s">
        <v>1331</v>
      </c>
      <c r="C142" s="3" t="s">
        <v>27781</v>
      </c>
      <c r="D142" s="3" t="s">
        <v>1038</v>
      </c>
      <c r="E142" s="7"/>
      <c r="F142" s="3" t="s">
        <v>27782</v>
      </c>
      <c r="G142" s="3" t="s">
        <v>27783</v>
      </c>
      <c r="H142" s="3" t="s">
        <v>1098</v>
      </c>
      <c r="I142" s="7" t="s">
        <v>1049</v>
      </c>
      <c r="J142" s="3"/>
      <c r="K142" s="3"/>
    </row>
    <row r="143" spans="2:11" ht="15">
      <c r="B143" s="3" t="s">
        <v>1157</v>
      </c>
      <c r="C143" s="3" t="s">
        <v>27784</v>
      </c>
      <c r="D143" s="3" t="s">
        <v>1038</v>
      </c>
      <c r="E143" s="7"/>
      <c r="F143" s="3" t="s">
        <v>27785</v>
      </c>
      <c r="G143" s="3" t="s">
        <v>27786</v>
      </c>
      <c r="H143" s="3" t="s">
        <v>1098</v>
      </c>
      <c r="I143" s="7" t="s">
        <v>1049</v>
      </c>
      <c r="J143" s="3"/>
      <c r="K143" s="3"/>
    </row>
    <row r="144" spans="2:11" ht="15">
      <c r="B144" s="3" t="s">
        <v>1760</v>
      </c>
      <c r="C144" s="3" t="s">
        <v>27787</v>
      </c>
      <c r="D144" s="3" t="s">
        <v>1038</v>
      </c>
      <c r="E144" s="7"/>
      <c r="F144" s="3" t="s">
        <v>27788</v>
      </c>
      <c r="G144" s="3" t="s">
        <v>27789</v>
      </c>
      <c r="H144" s="3" t="s">
        <v>1098</v>
      </c>
      <c r="I144" s="7" t="s">
        <v>1049</v>
      </c>
      <c r="J144" s="3"/>
      <c r="K144" s="3"/>
    </row>
    <row r="145" spans="2:11" ht="15">
      <c r="B145" s="3" t="s">
        <v>1750</v>
      </c>
      <c r="C145" s="3" t="s">
        <v>27790</v>
      </c>
      <c r="D145" s="3" t="s">
        <v>1038</v>
      </c>
      <c r="E145" s="7"/>
      <c r="F145" s="3" t="s">
        <v>27791</v>
      </c>
      <c r="G145" s="3" t="s">
        <v>27792</v>
      </c>
      <c r="H145" s="3" t="s">
        <v>1098</v>
      </c>
      <c r="I145" s="7" t="s">
        <v>1049</v>
      </c>
      <c r="J145" s="3"/>
      <c r="K145" s="3"/>
    </row>
    <row r="146" spans="2:11" ht="15">
      <c r="B146" s="3" t="s">
        <v>1357</v>
      </c>
      <c r="C146" s="3" t="s">
        <v>27793</v>
      </c>
      <c r="D146" s="3" t="s">
        <v>1038</v>
      </c>
      <c r="E146" s="7"/>
      <c r="F146" s="3" t="s">
        <v>27794</v>
      </c>
      <c r="G146" s="3" t="s">
        <v>27795</v>
      </c>
      <c r="H146" s="3" t="s">
        <v>1098</v>
      </c>
      <c r="I146" s="7" t="s">
        <v>1049</v>
      </c>
      <c r="J146" s="3"/>
      <c r="K146" s="3"/>
    </row>
    <row r="147" spans="2:11" ht="15">
      <c r="B147" s="3" t="s">
        <v>1746</v>
      </c>
      <c r="C147" s="3" t="s">
        <v>27796</v>
      </c>
      <c r="D147" s="3" t="s">
        <v>1038</v>
      </c>
      <c r="E147" s="7"/>
      <c r="F147" s="3" t="s">
        <v>27797</v>
      </c>
      <c r="G147" s="3" t="s">
        <v>27798</v>
      </c>
      <c r="H147" s="3" t="s">
        <v>1098</v>
      </c>
      <c r="I147" s="7" t="s">
        <v>1049</v>
      </c>
      <c r="J147" s="3"/>
      <c r="K147" s="3"/>
    </row>
    <row r="148" spans="2:11" ht="15">
      <c r="B148" s="3" t="s">
        <v>1649</v>
      </c>
      <c r="C148" s="3" t="s">
        <v>27799</v>
      </c>
      <c r="D148" s="3" t="s">
        <v>1038</v>
      </c>
      <c r="E148" s="7"/>
      <c r="F148" s="3" t="s">
        <v>27800</v>
      </c>
      <c r="G148" s="3" t="s">
        <v>27801</v>
      </c>
      <c r="H148" s="3" t="s">
        <v>1098</v>
      </c>
      <c r="I148" s="7" t="s">
        <v>1049</v>
      </c>
      <c r="J148" s="3"/>
      <c r="K148" s="3"/>
    </row>
    <row r="149" spans="2:11" ht="15">
      <c r="B149" s="3" t="s">
        <v>1199</v>
      </c>
      <c r="C149" s="3" t="s">
        <v>27802</v>
      </c>
      <c r="D149" s="3" t="s">
        <v>1038</v>
      </c>
      <c r="E149" s="7"/>
      <c r="F149" s="3" t="s">
        <v>27803</v>
      </c>
      <c r="G149" s="3" t="s">
        <v>27804</v>
      </c>
      <c r="H149" s="3" t="s">
        <v>1098</v>
      </c>
      <c r="I149" s="7" t="s">
        <v>1049</v>
      </c>
      <c r="J149" s="3"/>
      <c r="K149" s="3"/>
    </row>
    <row r="150" spans="2:11" ht="15">
      <c r="B150" s="3" t="s">
        <v>1457</v>
      </c>
      <c r="C150" s="3" t="s">
        <v>27805</v>
      </c>
      <c r="D150" s="3" t="s">
        <v>1038</v>
      </c>
      <c r="E150" s="7"/>
      <c r="F150" s="3" t="s">
        <v>27806</v>
      </c>
      <c r="G150" s="3" t="s">
        <v>27807</v>
      </c>
      <c r="H150" s="3" t="s">
        <v>1098</v>
      </c>
      <c r="I150" s="7" t="s">
        <v>1049</v>
      </c>
      <c r="J150" s="3"/>
      <c r="K150" s="3"/>
    </row>
    <row r="151" spans="2:11" ht="15">
      <c r="B151" s="3" t="s">
        <v>1716</v>
      </c>
      <c r="C151" s="3" t="s">
        <v>27808</v>
      </c>
      <c r="D151" s="3" t="s">
        <v>1038</v>
      </c>
      <c r="E151" s="7"/>
      <c r="F151" s="3" t="s">
        <v>27809</v>
      </c>
      <c r="G151" s="3" t="s">
        <v>27810</v>
      </c>
      <c r="H151" s="3" t="s">
        <v>1098</v>
      </c>
      <c r="I151" s="7" t="s">
        <v>21003</v>
      </c>
      <c r="J151" s="3"/>
      <c r="K151" s="3"/>
    </row>
    <row r="152" spans="2:11" ht="15">
      <c r="B152" s="3" t="s">
        <v>1698</v>
      </c>
      <c r="C152" s="3" t="s">
        <v>27811</v>
      </c>
      <c r="D152" s="3" t="s">
        <v>1038</v>
      </c>
      <c r="E152" s="7"/>
      <c r="F152" s="3" t="s">
        <v>21186</v>
      </c>
      <c r="G152" s="3" t="s">
        <v>7634</v>
      </c>
      <c r="H152" s="3" t="s">
        <v>1098</v>
      </c>
      <c r="I152" s="7" t="s">
        <v>20968</v>
      </c>
      <c r="J152" s="3"/>
      <c r="K152" s="3"/>
    </row>
    <row r="153" spans="2:11" ht="15">
      <c r="B153" s="3" t="s">
        <v>1577</v>
      </c>
      <c r="C153" s="3" t="s">
        <v>27812</v>
      </c>
      <c r="D153" s="3" t="s">
        <v>1038</v>
      </c>
      <c r="E153" s="7"/>
      <c r="F153" s="3" t="s">
        <v>21188</v>
      </c>
      <c r="G153" s="3" t="s">
        <v>7645</v>
      </c>
      <c r="H153" s="3" t="s">
        <v>1098</v>
      </c>
      <c r="I153" s="7" t="s">
        <v>20983</v>
      </c>
      <c r="J153" s="3"/>
      <c r="K153" s="3"/>
    </row>
    <row r="154" spans="2:11" ht="15">
      <c r="B154" s="3" t="s">
        <v>1513</v>
      </c>
      <c r="C154" s="3" t="s">
        <v>27813</v>
      </c>
      <c r="D154" s="3" t="s">
        <v>1573</v>
      </c>
      <c r="E154" s="7"/>
      <c r="F154" s="3" t="s">
        <v>1615</v>
      </c>
      <c r="G154" s="3" t="s">
        <v>1768</v>
      </c>
      <c r="H154" s="3" t="s">
        <v>1098</v>
      </c>
      <c r="I154" s="7"/>
      <c r="J154" s="3"/>
      <c r="K154" s="3"/>
    </row>
    <row r="155" spans="2:11" ht="15">
      <c r="B155" s="3" t="s">
        <v>1690</v>
      </c>
      <c r="C155" s="3" t="s">
        <v>27814</v>
      </c>
      <c r="D155" s="3" t="s">
        <v>1038</v>
      </c>
      <c r="E155" s="7"/>
      <c r="F155" s="3" t="s">
        <v>21191</v>
      </c>
      <c r="G155" s="3" t="s">
        <v>21192</v>
      </c>
      <c r="H155" s="3" t="s">
        <v>1098</v>
      </c>
      <c r="I155" s="7" t="s">
        <v>20968</v>
      </c>
      <c r="J155" s="3"/>
      <c r="K155" s="3"/>
    </row>
    <row r="156" spans="2:11" ht="15">
      <c r="B156" s="3" t="s">
        <v>1100</v>
      </c>
      <c r="C156" s="3" t="s">
        <v>27815</v>
      </c>
      <c r="D156" s="3" t="s">
        <v>1038</v>
      </c>
      <c r="E156" s="7"/>
      <c r="F156" s="3" t="s">
        <v>21194</v>
      </c>
      <c r="G156" s="3" t="s">
        <v>21195</v>
      </c>
      <c r="H156" s="3" t="s">
        <v>1098</v>
      </c>
      <c r="I156" s="7" t="s">
        <v>20983</v>
      </c>
      <c r="J156" s="3"/>
      <c r="K156" s="3"/>
    </row>
    <row r="157" spans="2:11" ht="15">
      <c r="B157" s="3" t="s">
        <v>1557</v>
      </c>
      <c r="C157" s="3" t="s">
        <v>27816</v>
      </c>
      <c r="D157" s="3" t="s">
        <v>1038</v>
      </c>
      <c r="E157" s="7"/>
      <c r="F157" s="3" t="s">
        <v>1646</v>
      </c>
      <c r="G157" s="3" t="s">
        <v>21197</v>
      </c>
      <c r="H157" s="3" t="s">
        <v>1098</v>
      </c>
      <c r="I157" s="7" t="s">
        <v>19479</v>
      </c>
      <c r="J157" s="3"/>
      <c r="K157" s="3"/>
    </row>
    <row r="158" spans="2:11" ht="15">
      <c r="B158" s="3" t="s">
        <v>1542</v>
      </c>
      <c r="C158" s="3" t="s">
        <v>27817</v>
      </c>
      <c r="D158" s="3" t="s">
        <v>1038</v>
      </c>
      <c r="E158" s="7"/>
      <c r="F158" s="3" t="s">
        <v>21200</v>
      </c>
      <c r="G158" s="3" t="s">
        <v>21201</v>
      </c>
      <c r="H158" s="3" t="s">
        <v>1098</v>
      </c>
      <c r="I158" s="7" t="s">
        <v>20968</v>
      </c>
      <c r="J158" s="3"/>
      <c r="K158" s="3"/>
    </row>
    <row r="159" spans="2:11" ht="15">
      <c r="B159" s="3" t="s">
        <v>1527</v>
      </c>
      <c r="C159" s="3" t="s">
        <v>27818</v>
      </c>
      <c r="D159" s="3" t="s">
        <v>1038</v>
      </c>
      <c r="E159" s="7"/>
      <c r="F159" s="3" t="s">
        <v>21203</v>
      </c>
      <c r="G159" s="3" t="s">
        <v>21204</v>
      </c>
      <c r="H159" s="3" t="s">
        <v>1098</v>
      </c>
      <c r="I159" s="7" t="s">
        <v>19479</v>
      </c>
      <c r="J159" s="3"/>
      <c r="K159" s="3"/>
    </row>
    <row r="160" spans="2:11" ht="15">
      <c r="B160" s="3" t="s">
        <v>1105</v>
      </c>
      <c r="C160" s="3" t="s">
        <v>27819</v>
      </c>
      <c r="D160" s="3" t="s">
        <v>1573</v>
      </c>
      <c r="E160" s="7"/>
      <c r="F160" s="3" t="s">
        <v>21206</v>
      </c>
      <c r="G160" s="3" t="s">
        <v>21207</v>
      </c>
      <c r="H160" s="3" t="s">
        <v>1098</v>
      </c>
      <c r="I160" s="7"/>
      <c r="J160" s="3"/>
      <c r="K160" s="3"/>
    </row>
    <row r="161" spans="2:11" ht="15">
      <c r="B161" s="3" t="s">
        <v>1562</v>
      </c>
      <c r="C161" s="3" t="s">
        <v>27820</v>
      </c>
      <c r="D161" s="3" t="s">
        <v>1038</v>
      </c>
      <c r="E161" s="7"/>
      <c r="F161" s="3" t="s">
        <v>21209</v>
      </c>
      <c r="G161" s="3" t="s">
        <v>21210</v>
      </c>
      <c r="H161" s="3" t="s">
        <v>1098</v>
      </c>
      <c r="I161" s="7" t="s">
        <v>20968</v>
      </c>
      <c r="J161" s="3"/>
      <c r="K161" s="3"/>
    </row>
    <row r="162" spans="2:11" ht="15">
      <c r="B162" s="3" t="s">
        <v>1547</v>
      </c>
      <c r="C162" s="3" t="s">
        <v>27821</v>
      </c>
      <c r="D162" s="3" t="s">
        <v>1038</v>
      </c>
      <c r="E162" s="7"/>
      <c r="F162" s="3" t="s">
        <v>21212</v>
      </c>
      <c r="G162" s="3" t="s">
        <v>21213</v>
      </c>
      <c r="H162" s="3" t="s">
        <v>1098</v>
      </c>
      <c r="I162" s="7" t="s">
        <v>20983</v>
      </c>
      <c r="J162" s="3"/>
      <c r="K162" s="3"/>
    </row>
  </sheetData>
  <mergeCells count="1">
    <mergeCell ref="C5:E5"/>
  </mergeCells>
  <phoneticPr fontId="4" type="noConversion"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248"/>
  <dimension ref="A1:K28"/>
  <sheetViews>
    <sheetView workbookViewId="0">
      <selection activeCell="B166" sqref="B166"/>
    </sheetView>
  </sheetViews>
  <sheetFormatPr baseColWidth="10" defaultColWidth="9" defaultRowHeight="14"/>
  <cols>
    <col min="1" max="1" width="10" customWidth="1"/>
    <col min="2" max="3" width="15" customWidth="1"/>
    <col min="4" max="4" width="20" customWidth="1"/>
    <col min="5" max="5" width="25" customWidth="1"/>
    <col min="6" max="7" width="20" customWidth="1"/>
    <col min="8" max="8" width="40" customWidth="1"/>
    <col min="9" max="11" width="15" customWidth="1"/>
  </cols>
  <sheetData>
    <row r="1" spans="1:11" ht="15">
      <c r="A1" s="1" t="str">
        <f>HYPERLINK("#JHPDL索引!A1","索引")</f>
        <v>索引</v>
      </c>
    </row>
    <row r="2" spans="1:11" ht="16">
      <c r="B2" s="2" t="s">
        <v>1016</v>
      </c>
      <c r="C2" s="3" t="s">
        <v>1017</v>
      </c>
    </row>
    <row r="4" spans="1:11" ht="16">
      <c r="B4" s="4" t="s">
        <v>2</v>
      </c>
      <c r="C4" s="3" t="s">
        <v>27822</v>
      </c>
      <c r="D4" s="4" t="s">
        <v>1019</v>
      </c>
      <c r="E4" s="3" t="s">
        <v>1012</v>
      </c>
    </row>
    <row r="5" spans="1:11" ht="16">
      <c r="B5" s="4" t="s">
        <v>1020</v>
      </c>
      <c r="C5" s="13" t="s">
        <v>1015</v>
      </c>
      <c r="D5" s="14"/>
      <c r="E5" s="14"/>
    </row>
    <row r="6" spans="1:11" ht="16">
      <c r="B6" s="5" t="s">
        <v>1021</v>
      </c>
      <c r="C6" s="3" t="s">
        <v>1022</v>
      </c>
      <c r="D6" s="5" t="s">
        <v>1023</v>
      </c>
      <c r="E6" s="3" t="s">
        <v>1024</v>
      </c>
      <c r="F6" s="5" t="s">
        <v>1025</v>
      </c>
      <c r="G6" s="3" t="s">
        <v>1013</v>
      </c>
    </row>
    <row r="8" spans="1:11" ht="16">
      <c r="B8" s="6" t="s">
        <v>1026</v>
      </c>
      <c r="C8" s="6" t="s">
        <v>1027</v>
      </c>
      <c r="D8" s="6" t="s">
        <v>1028</v>
      </c>
      <c r="E8" s="6" t="s">
        <v>1029</v>
      </c>
      <c r="F8" s="6" t="s">
        <v>1030</v>
      </c>
      <c r="G8" s="6" t="s">
        <v>1031</v>
      </c>
      <c r="H8" s="6" t="s">
        <v>1032</v>
      </c>
      <c r="I8" s="6" t="s">
        <v>1033</v>
      </c>
      <c r="J8" s="6" t="s">
        <v>1034</v>
      </c>
      <c r="K8" s="6" t="s">
        <v>1035</v>
      </c>
    </row>
    <row r="9" spans="1:11" ht="15">
      <c r="B9" s="3" t="s">
        <v>1036</v>
      </c>
      <c r="C9" s="3" t="s">
        <v>27823</v>
      </c>
      <c r="D9" s="3" t="s">
        <v>1038</v>
      </c>
      <c r="E9" s="7"/>
      <c r="F9" s="3" t="s">
        <v>27824</v>
      </c>
      <c r="G9" s="3" t="s">
        <v>20967</v>
      </c>
      <c r="H9" s="3" t="s">
        <v>1098</v>
      </c>
      <c r="I9" s="7" t="s">
        <v>20968</v>
      </c>
      <c r="J9" s="3"/>
      <c r="K9" s="3"/>
    </row>
    <row r="10" spans="1:11" ht="15">
      <c r="B10" s="3" t="s">
        <v>1044</v>
      </c>
      <c r="C10" s="3" t="s">
        <v>27825</v>
      </c>
      <c r="D10" s="3" t="s">
        <v>1038</v>
      </c>
      <c r="E10" s="7"/>
      <c r="F10" s="3" t="s">
        <v>1046</v>
      </c>
      <c r="G10" s="3" t="s">
        <v>20970</v>
      </c>
      <c r="H10" s="3" t="s">
        <v>1098</v>
      </c>
      <c r="I10" s="7" t="s">
        <v>1049</v>
      </c>
      <c r="J10" s="3"/>
      <c r="K10" s="3"/>
    </row>
    <row r="11" spans="1:11" ht="15">
      <c r="B11" s="3" t="s">
        <v>1050</v>
      </c>
      <c r="C11" s="3" t="s">
        <v>27826</v>
      </c>
      <c r="D11" s="3" t="s">
        <v>1038</v>
      </c>
      <c r="E11" s="7"/>
      <c r="F11" s="3" t="s">
        <v>21781</v>
      </c>
      <c r="G11" s="3" t="s">
        <v>9642</v>
      </c>
      <c r="H11" s="3" t="s">
        <v>1098</v>
      </c>
      <c r="I11" s="7" t="s">
        <v>20974</v>
      </c>
      <c r="J11" s="3"/>
      <c r="K11" s="3"/>
    </row>
    <row r="12" spans="1:11" ht="15">
      <c r="B12" s="3" t="s">
        <v>1055</v>
      </c>
      <c r="C12" s="3" t="s">
        <v>27827</v>
      </c>
      <c r="D12" s="3" t="s">
        <v>1038</v>
      </c>
      <c r="E12" s="7"/>
      <c r="F12" s="3" t="s">
        <v>21784</v>
      </c>
      <c r="G12" s="3" t="s">
        <v>27828</v>
      </c>
      <c r="H12" s="3" t="s">
        <v>1098</v>
      </c>
      <c r="I12" s="7" t="s">
        <v>21044</v>
      </c>
      <c r="J12" s="3"/>
      <c r="K12" s="3"/>
    </row>
    <row r="13" spans="1:11" ht="15">
      <c r="B13" s="3" t="s">
        <v>1872</v>
      </c>
      <c r="C13" s="3" t="s">
        <v>27829</v>
      </c>
      <c r="D13" s="3" t="s">
        <v>1038</v>
      </c>
      <c r="E13" s="7"/>
      <c r="F13" s="3" t="s">
        <v>27427</v>
      </c>
      <c r="G13" s="3" t="s">
        <v>27428</v>
      </c>
      <c r="H13" s="3" t="s">
        <v>1098</v>
      </c>
      <c r="I13" s="7" t="s">
        <v>20983</v>
      </c>
      <c r="J13" s="3"/>
      <c r="K13" s="3"/>
    </row>
    <row r="14" spans="1:11" ht="15">
      <c r="B14" s="3" t="s">
        <v>1165</v>
      </c>
      <c r="C14" s="3" t="s">
        <v>27830</v>
      </c>
      <c r="D14" s="3" t="s">
        <v>1038</v>
      </c>
      <c r="E14" s="7"/>
      <c r="F14" s="3" t="s">
        <v>0</v>
      </c>
      <c r="G14" s="3" t="s">
        <v>27831</v>
      </c>
      <c r="H14" s="3" t="s">
        <v>1098</v>
      </c>
      <c r="I14" s="7" t="s">
        <v>20983</v>
      </c>
      <c r="J14" s="3"/>
      <c r="K14" s="3"/>
    </row>
    <row r="15" spans="1:11" ht="15">
      <c r="B15" s="3" t="s">
        <v>1877</v>
      </c>
      <c r="C15" s="3" t="s">
        <v>27832</v>
      </c>
      <c r="D15" s="3" t="s">
        <v>1038</v>
      </c>
      <c r="E15" s="7"/>
      <c r="F15" s="3" t="s">
        <v>27833</v>
      </c>
      <c r="G15" s="3" t="s">
        <v>27834</v>
      </c>
      <c r="H15" s="3" t="s">
        <v>27835</v>
      </c>
      <c r="I15" s="7" t="s">
        <v>21003</v>
      </c>
      <c r="J15" s="3"/>
      <c r="K15" s="3"/>
    </row>
    <row r="16" spans="1:11" ht="15">
      <c r="B16" s="3" t="s">
        <v>1161</v>
      </c>
      <c r="C16" s="3" t="s">
        <v>27836</v>
      </c>
      <c r="D16" s="3" t="s">
        <v>1038</v>
      </c>
      <c r="E16" s="7"/>
      <c r="F16" s="3" t="s">
        <v>27837</v>
      </c>
      <c r="G16" s="3" t="s">
        <v>27838</v>
      </c>
      <c r="H16" s="3" t="s">
        <v>1098</v>
      </c>
      <c r="I16" s="7" t="s">
        <v>20974</v>
      </c>
      <c r="J16" s="3"/>
      <c r="K16" s="3"/>
    </row>
    <row r="17" spans="2:11" ht="15">
      <c r="B17" s="3" t="s">
        <v>1882</v>
      </c>
      <c r="C17" s="3" t="s">
        <v>27839</v>
      </c>
      <c r="D17" s="3" t="s">
        <v>1038</v>
      </c>
      <c r="E17" s="7"/>
      <c r="F17" s="3" t="s">
        <v>27840</v>
      </c>
      <c r="G17" s="3" t="s">
        <v>27841</v>
      </c>
      <c r="H17" s="3" t="s">
        <v>1098</v>
      </c>
      <c r="I17" s="7" t="s">
        <v>20974</v>
      </c>
      <c r="J17" s="3"/>
      <c r="K17" s="3"/>
    </row>
    <row r="18" spans="2:11" ht="15">
      <c r="B18" s="3" t="s">
        <v>1582</v>
      </c>
      <c r="C18" s="3" t="s">
        <v>27842</v>
      </c>
      <c r="D18" s="3" t="s">
        <v>1038</v>
      </c>
      <c r="E18" s="7"/>
      <c r="F18" s="3" t="s">
        <v>21186</v>
      </c>
      <c r="G18" s="3" t="s">
        <v>7634</v>
      </c>
      <c r="H18" s="3" t="s">
        <v>1098</v>
      </c>
      <c r="I18" s="7" t="s">
        <v>20968</v>
      </c>
      <c r="J18" s="3"/>
      <c r="K18" s="3"/>
    </row>
    <row r="19" spans="2:11" ht="15">
      <c r="B19" s="3" t="s">
        <v>1886</v>
      </c>
      <c r="C19" s="3" t="s">
        <v>27843</v>
      </c>
      <c r="D19" s="3" t="s">
        <v>1038</v>
      </c>
      <c r="E19" s="7"/>
      <c r="F19" s="3" t="s">
        <v>21188</v>
      </c>
      <c r="G19" s="3" t="s">
        <v>7645</v>
      </c>
      <c r="H19" s="3" t="s">
        <v>1098</v>
      </c>
      <c r="I19" s="7" t="s">
        <v>20983</v>
      </c>
      <c r="J19" s="3"/>
      <c r="K19" s="3"/>
    </row>
    <row r="20" spans="2:11" ht="15">
      <c r="B20" s="3" t="s">
        <v>1890</v>
      </c>
      <c r="C20" s="3" t="s">
        <v>27844</v>
      </c>
      <c r="D20" s="3" t="s">
        <v>1573</v>
      </c>
      <c r="E20" s="7"/>
      <c r="F20" s="3" t="s">
        <v>1615</v>
      </c>
      <c r="G20" s="3" t="s">
        <v>1768</v>
      </c>
      <c r="H20" s="3" t="s">
        <v>1098</v>
      </c>
      <c r="I20" s="7"/>
      <c r="J20" s="3"/>
      <c r="K20" s="3"/>
    </row>
    <row r="21" spans="2:11" ht="15">
      <c r="B21" s="3" t="s">
        <v>1619</v>
      </c>
      <c r="C21" s="3" t="s">
        <v>27845</v>
      </c>
      <c r="D21" s="3" t="s">
        <v>1038</v>
      </c>
      <c r="E21" s="7"/>
      <c r="F21" s="3" t="s">
        <v>21191</v>
      </c>
      <c r="G21" s="3" t="s">
        <v>21192</v>
      </c>
      <c r="H21" s="3" t="s">
        <v>1098</v>
      </c>
      <c r="I21" s="7" t="s">
        <v>20968</v>
      </c>
      <c r="J21" s="3"/>
      <c r="K21" s="3"/>
    </row>
    <row r="22" spans="2:11" ht="15">
      <c r="B22" s="3" t="s">
        <v>1895</v>
      </c>
      <c r="C22" s="3" t="s">
        <v>27846</v>
      </c>
      <c r="D22" s="3" t="s">
        <v>1038</v>
      </c>
      <c r="E22" s="7"/>
      <c r="F22" s="3" t="s">
        <v>21194</v>
      </c>
      <c r="G22" s="3" t="s">
        <v>21195</v>
      </c>
      <c r="H22" s="3" t="s">
        <v>1098</v>
      </c>
      <c r="I22" s="7" t="s">
        <v>20983</v>
      </c>
      <c r="J22" s="3"/>
      <c r="K22" s="3"/>
    </row>
    <row r="23" spans="2:11" ht="15">
      <c r="B23" s="3" t="s">
        <v>1588</v>
      </c>
      <c r="C23" s="3" t="s">
        <v>27847</v>
      </c>
      <c r="D23" s="3" t="s">
        <v>1038</v>
      </c>
      <c r="E23" s="7"/>
      <c r="F23" s="3" t="s">
        <v>1646</v>
      </c>
      <c r="G23" s="3" t="s">
        <v>21197</v>
      </c>
      <c r="H23" s="3" t="s">
        <v>1098</v>
      </c>
      <c r="I23" s="7" t="s">
        <v>19479</v>
      </c>
      <c r="J23" s="3"/>
      <c r="K23" s="3"/>
    </row>
    <row r="24" spans="2:11" ht="15">
      <c r="B24" s="3" t="s">
        <v>1899</v>
      </c>
      <c r="C24" s="3" t="s">
        <v>27848</v>
      </c>
      <c r="D24" s="3" t="s">
        <v>1038</v>
      </c>
      <c r="E24" s="7"/>
      <c r="F24" s="3" t="s">
        <v>21200</v>
      </c>
      <c r="G24" s="3" t="s">
        <v>21201</v>
      </c>
      <c r="H24" s="3" t="s">
        <v>1098</v>
      </c>
      <c r="I24" s="7" t="s">
        <v>20968</v>
      </c>
      <c r="J24" s="3"/>
      <c r="K24" s="3"/>
    </row>
    <row r="25" spans="2:11" ht="15">
      <c r="B25" s="3" t="s">
        <v>1902</v>
      </c>
      <c r="C25" s="3" t="s">
        <v>27849</v>
      </c>
      <c r="D25" s="3" t="s">
        <v>1038</v>
      </c>
      <c r="E25" s="7"/>
      <c r="F25" s="3" t="s">
        <v>21203</v>
      </c>
      <c r="G25" s="3" t="s">
        <v>21204</v>
      </c>
      <c r="H25" s="3" t="s">
        <v>1098</v>
      </c>
      <c r="I25" s="7" t="s">
        <v>19479</v>
      </c>
      <c r="J25" s="3"/>
      <c r="K25" s="3"/>
    </row>
    <row r="26" spans="2:11" ht="15">
      <c r="B26" s="3" t="s">
        <v>1146</v>
      </c>
      <c r="C26" s="3" t="s">
        <v>27850</v>
      </c>
      <c r="D26" s="3" t="s">
        <v>1573</v>
      </c>
      <c r="E26" s="7"/>
      <c r="F26" s="3" t="s">
        <v>21206</v>
      </c>
      <c r="G26" s="3" t="s">
        <v>21207</v>
      </c>
      <c r="H26" s="3" t="s">
        <v>1098</v>
      </c>
      <c r="I26" s="7"/>
      <c r="J26" s="3"/>
      <c r="K26" s="3"/>
    </row>
    <row r="27" spans="2:11" ht="15">
      <c r="B27" s="3" t="s">
        <v>1906</v>
      </c>
      <c r="C27" s="3" t="s">
        <v>27851</v>
      </c>
      <c r="D27" s="3" t="s">
        <v>1038</v>
      </c>
      <c r="E27" s="7"/>
      <c r="F27" s="3" t="s">
        <v>21209</v>
      </c>
      <c r="G27" s="3" t="s">
        <v>21210</v>
      </c>
      <c r="H27" s="3" t="s">
        <v>1098</v>
      </c>
      <c r="I27" s="7" t="s">
        <v>20968</v>
      </c>
      <c r="J27" s="3"/>
      <c r="K27" s="3"/>
    </row>
    <row r="28" spans="2:11" ht="15">
      <c r="B28" s="3" t="s">
        <v>1909</v>
      </c>
      <c r="C28" s="3" t="s">
        <v>27852</v>
      </c>
      <c r="D28" s="3" t="s">
        <v>1038</v>
      </c>
      <c r="E28" s="7"/>
      <c r="F28" s="3" t="s">
        <v>21212</v>
      </c>
      <c r="G28" s="3" t="s">
        <v>21213</v>
      </c>
      <c r="H28" s="3" t="s">
        <v>1098</v>
      </c>
      <c r="I28" s="7" t="s">
        <v>20983</v>
      </c>
      <c r="J28" s="3"/>
      <c r="K28" s="3"/>
    </row>
  </sheetData>
  <mergeCells count="1">
    <mergeCell ref="C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248</vt:i4>
      </vt:variant>
    </vt:vector>
  </HeadingPairs>
  <TitlesOfParts>
    <vt:vector size="248" baseType="lpstr">
      <vt:lpstr>JHPDL索引</vt:lpstr>
      <vt:lpstr>JH_PAT_INFO</vt:lpstr>
      <vt:lpstr>JH_IN_HOSP</vt:lpstr>
      <vt:lpstr>JH_IN_ADT</vt:lpstr>
      <vt:lpstr>JH_IN_ORDERS</vt:lpstr>
      <vt:lpstr>JH_LAB_APPLY</vt:lpstr>
      <vt:lpstr>JH_PAT_VISIT</vt:lpstr>
      <vt:lpstr>JH_CU_HOSP</vt:lpstr>
      <vt:lpstr>JH_EGY_HOSP</vt:lpstr>
      <vt:lpstr>JH_SL_HOSP</vt:lpstr>
      <vt:lpstr>JH_LAB_APY_DTL</vt:lpstr>
      <vt:lpstr>JH_LAB_TRACE</vt:lpstr>
      <vt:lpstr>JH_LAB_RESULT</vt:lpstr>
      <vt:lpstr>JH_LAB_RES_DTL</vt:lpstr>
      <vt:lpstr>JH_LAB_RES_VIS</vt:lpstr>
      <vt:lpstr>JH_LAB_RES_CTL</vt:lpstr>
      <vt:lpstr>JH_EXAM_APPLY</vt:lpstr>
      <vt:lpstr>JH_EXAM_APY_DTL</vt:lpstr>
      <vt:lpstr>JH_EXAM_APY_SCH</vt:lpstr>
      <vt:lpstr>JH_EXAM_REPORT</vt:lpstr>
      <vt:lpstr>JH_EXAM_REP_IMG</vt:lpstr>
      <vt:lpstr>JH_OP_APPLY</vt:lpstr>
      <vt:lpstr>JH_OP_SCH</vt:lpstr>
      <vt:lpstr>JH_BLD_APPLY</vt:lpstr>
      <vt:lpstr>JH_PHLY_APPLY</vt:lpstr>
      <vt:lpstr>JH_IN_DIAG</vt:lpstr>
      <vt:lpstr>JH_IN_OPER</vt:lpstr>
      <vt:lpstr>JH_FIRST_PAGE</vt:lpstr>
      <vt:lpstr>JH_FP_DIAG</vt:lpstr>
      <vt:lpstr>JH_FP_OPER</vt:lpstr>
      <vt:lpstr>JH_FP_SUB</vt:lpstr>
      <vt:lpstr>JH_IN_MR</vt:lpstr>
      <vt:lpstr>JH_IN_MRFILE</vt:lpstr>
      <vt:lpstr>JH_VITAL_SIGNS</vt:lpstr>
      <vt:lpstr>JH_FOLLOW_UP</vt:lpstr>
      <vt:lpstr>JH_FEE_BILL</vt:lpstr>
      <vt:lpstr>JH_FEE_BL_DTL</vt:lpstr>
      <vt:lpstr>JH_FEE_PAY</vt:lpstr>
      <vt:lpstr>JH_FEE_PAY_DTL</vt:lpstr>
      <vt:lpstr>JH_OUT_HOSP</vt:lpstr>
      <vt:lpstr>JH_OUT_MR</vt:lpstr>
      <vt:lpstr>JH_OUT_ORDERS</vt:lpstr>
      <vt:lpstr>JH_OUT_ORD_DTL</vt:lpstr>
      <vt:lpstr>JH_OUT_SHUNT</vt:lpstr>
      <vt:lpstr>JH_OUT_RVN</vt:lpstr>
      <vt:lpstr>JH_CRISIS</vt:lpstr>
      <vt:lpstr>JH_CRIS_DTL</vt:lpstr>
      <vt:lpstr>JH_FILE_CONTENT</vt:lpstr>
      <vt:lpstr>JH_MED_ORG</vt:lpstr>
      <vt:lpstr>JH_IN_ORD_EXEC</vt:lpstr>
      <vt:lpstr>JH_OUT_MRFILE</vt:lpstr>
      <vt:lpstr>JH_LAB_RF_INX</vt:lpstr>
      <vt:lpstr>JH_EXAM_RF_INX</vt:lpstr>
      <vt:lpstr>JH_PRE_FP</vt:lpstr>
      <vt:lpstr>JH_PRE_FP_DI</vt:lpstr>
      <vt:lpstr>JH_PRE_FP_OP</vt:lpstr>
      <vt:lpstr>JH_PRE_FP_SUB</vt:lpstr>
      <vt:lpstr>JH_OP_RECORD</vt:lpstr>
      <vt:lpstr>JH_OP_EVENT</vt:lpstr>
      <vt:lpstr>JH_LAB_VIS_DTL</vt:lpstr>
      <vt:lpstr>JH_BLD_RECORD</vt:lpstr>
      <vt:lpstr>JH_BLD_TRACE</vt:lpstr>
      <vt:lpstr>JH_ALLERGY</vt:lpstr>
      <vt:lpstr>JH_OUT_DIAG</vt:lpstr>
      <vt:lpstr>JH_NIS_MR</vt:lpstr>
      <vt:lpstr>JH_NIS_MR_DTL</vt:lpstr>
      <vt:lpstr>JH_CONS_APPLY</vt:lpstr>
      <vt:lpstr>JH_CONS_RECORD</vt:lpstr>
      <vt:lpstr>JH_STAFF_INFO</vt:lpstr>
      <vt:lpstr>JH_JOB_LOG</vt:lpstr>
      <vt:lpstr>JH_JOB_DOCTOR</vt:lpstr>
      <vt:lpstr>JH_JOB_NURSE</vt:lpstr>
      <vt:lpstr>JH_JOB_ADMIN</vt:lpstr>
      <vt:lpstr>JH_PLAN_OUT</vt:lpstr>
      <vt:lpstr>JH_PO_DETAIL</vt:lpstr>
      <vt:lpstr>JH_DRUG_INFO</vt:lpstr>
      <vt:lpstr>JH_DRUG_BATCH_DTL</vt:lpstr>
      <vt:lpstr>JH_DRUG_IN</vt:lpstr>
      <vt:lpstr>JH_DRUG_IN_DTL</vt:lpstr>
      <vt:lpstr>JH_DRUG_OUT</vt:lpstr>
      <vt:lpstr>JH_DRUG_OUT_DTL</vt:lpstr>
      <vt:lpstr>JH_DRUG_RETURN</vt:lpstr>
      <vt:lpstr>JH_DRUG_RET_DTL</vt:lpstr>
      <vt:lpstr>JH_DRUG_CHECK</vt:lpstr>
      <vt:lpstr>JH_DRUG_CHECK_DTL</vt:lpstr>
      <vt:lpstr>JH_DRUG_GIVE_OUT</vt:lpstr>
      <vt:lpstr>JH_DRUG_GI_O_DTL</vt:lpstr>
      <vt:lpstr>JH_DRUG_GI_O_RET</vt:lpstr>
      <vt:lpstr>JH_DRUG_GI_O_RET_DTL</vt:lpstr>
      <vt:lpstr>JH_DRUG_GIVE_IN</vt:lpstr>
      <vt:lpstr>JH_DRUG_GI_IN_DTL</vt:lpstr>
      <vt:lpstr>JH_DRUG_GI_I_RET</vt:lpstr>
      <vt:lpstr>JH_DRUG_GI_I_RET_DTL</vt:lpstr>
      <vt:lpstr>JH_DRUG_CURR_STOCK</vt:lpstr>
      <vt:lpstr>JH_DRUG_ADJ_PRICE</vt:lpstr>
      <vt:lpstr>JH_DRUG_PUR_ORDER</vt:lpstr>
      <vt:lpstr>JH_DRUG_PUR_ORD_DTL</vt:lpstr>
      <vt:lpstr>JH_DRUG_PUR_PLAN</vt:lpstr>
      <vt:lpstr>JH_DRUG_PUR_PL_DTL</vt:lpstr>
      <vt:lpstr>JH_FP_ICU</vt:lpstr>
      <vt:lpstr>JH_ICU_RECORD</vt:lpstr>
      <vt:lpstr>JH_ICU_DEV_REC</vt:lpstr>
      <vt:lpstr>JH_CU_APP_REC</vt:lpstr>
      <vt:lpstr>JH_CU_ORDER</vt:lpstr>
      <vt:lpstr>JH_CU_ORD_DTL</vt:lpstr>
      <vt:lpstr>JH_CU_DEPT_SUM</vt:lpstr>
      <vt:lpstr>JH_CU_DEPT_SIGNS</vt:lpstr>
      <vt:lpstr>JH_CU_DEPT_DIAGS</vt:lpstr>
      <vt:lpstr>JH_PAT_VIS_MANAGER</vt:lpstr>
      <vt:lpstr>JH_LAB_QC_VALUE</vt:lpstr>
      <vt:lpstr>JH_BLD_CROSS_MATCH</vt:lpstr>
      <vt:lpstr>JH_BLD_ISSUING_RECORD</vt:lpstr>
      <vt:lpstr>JH_BLD_REACTION</vt:lpstr>
      <vt:lpstr>JH_BLD_BACK</vt:lpstr>
      <vt:lpstr>JH_BLD_STOCK</vt:lpstr>
      <vt:lpstr>JH_IN_MRQC</vt:lpstr>
      <vt:lpstr>JH_IN_MRQC_TRACE</vt:lpstr>
      <vt:lpstr>JH_CESAREAN_RECORD</vt:lpstr>
      <vt:lpstr>JH_CLINIC_PATH</vt:lpstr>
      <vt:lpstr>JH_ITEMS_IN</vt:lpstr>
      <vt:lpstr>JH_ITEMS_OUT</vt:lpstr>
      <vt:lpstr>JH_ITEMS_DTL</vt:lpstr>
      <vt:lpstr>JH_OP_APPLY_SUB</vt:lpstr>
      <vt:lpstr>JH_BLD_APPLY_SUB</vt:lpstr>
      <vt:lpstr>JH_HEMODIALYSIS_APY</vt:lpstr>
      <vt:lpstr>JH_HEMODIALYSIS_ORD</vt:lpstr>
      <vt:lpstr>JH_HEMODIALYSIS_REC</vt:lpstr>
      <vt:lpstr>JH_CLOSE_CYC</vt:lpstr>
      <vt:lpstr>JH_HEMODIALYSIS_MOR</vt:lpstr>
      <vt:lpstr>JH_PATH_TISS_PROC</vt:lpstr>
      <vt:lpstr>JH_FEE_PAY_NEW</vt:lpstr>
      <vt:lpstr>JH_FEE_PAY_DTL_NEW</vt:lpstr>
      <vt:lpstr>JH_FOLLOW_UP_PLAN</vt:lpstr>
      <vt:lpstr>JH_FOLLOW_UP_RPT</vt:lpstr>
      <vt:lpstr>JH_RIS_APY</vt:lpstr>
      <vt:lpstr>JH_RIS_REC</vt:lpstr>
      <vt:lpstr>JH_RIS_REC_DETAIL</vt:lpstr>
      <vt:lpstr>JH_TREAT_APY</vt:lpstr>
      <vt:lpstr>JH_TREAT_REC</vt:lpstr>
      <vt:lpstr>JH_TREAT_REC_COMENT</vt:lpstr>
      <vt:lpstr>JH_TREAT_REC_DETAIL</vt:lpstr>
      <vt:lpstr>JH_NURSE_SCHEDULE</vt:lpstr>
      <vt:lpstr>JH_HOSP_INCOME</vt:lpstr>
      <vt:lpstr>JH_HOSP_INCOME_DTL</vt:lpstr>
      <vt:lpstr>JH_NURSE_DTL</vt:lpstr>
      <vt:lpstr>JH_OUT_PHA_QUA_DTL</vt:lpstr>
      <vt:lpstr>JH_R_IN_PHA_QUA</vt:lpstr>
      <vt:lpstr>JH_R_BID_QUA</vt:lpstr>
      <vt:lpstr>JH_IN_HOSP_SUB</vt:lpstr>
      <vt:lpstr>JH_R_KIDNEY</vt:lpstr>
      <vt:lpstr>JH_R_LAB_QUALITY</vt:lpstr>
      <vt:lpstr>JH_R_ULTRA_DIAG</vt:lpstr>
      <vt:lpstr>JH_LAB_APPLY_SUB</vt:lpstr>
      <vt:lpstr>JH_PRE_FP_ICU</vt:lpstr>
      <vt:lpstr>JH_R_BAN_COLLECT</vt:lpstr>
      <vt:lpstr>JH_R_NUTRITION</vt:lpstr>
      <vt:lpstr>JH_R_HR</vt:lpstr>
      <vt:lpstr>JH_OP_PRE_INQUIRY</vt:lpstr>
      <vt:lpstr>JH_OP_CARE</vt:lpstr>
      <vt:lpstr>JH_OP_PACU</vt:lpstr>
      <vt:lpstr>JH_OP_FIN_INQUIRY</vt:lpstr>
      <vt:lpstr>JH_OP_ANALGESIA</vt:lpstr>
      <vt:lpstr>JH_OP_CONTENT_MASTER</vt:lpstr>
      <vt:lpstr>JH_OP_CONTENT_DETAIL</vt:lpstr>
      <vt:lpstr>JH_IN_HOSP_SUB2</vt:lpstr>
      <vt:lpstr>JH_OUT_HOSP_SUB</vt:lpstr>
      <vt:lpstr>JH_R_A_CAVITARY_REPAIR</vt:lpstr>
      <vt:lpstr>JH_UL_MEASURE</vt:lpstr>
      <vt:lpstr>JH_IN_EVAL</vt:lpstr>
      <vt:lpstr>JH_CLOSE_CYD</vt:lpstr>
      <vt:lpstr>JH_CLOSE_CYE</vt:lpstr>
      <vt:lpstr>JH_RHHV_PERSON_BASE</vt:lpstr>
      <vt:lpstr>JH_RHHV_PERSON_BASE_ADDRESS</vt:lpstr>
      <vt:lpstr>JH_RHHV_PERSON_BASE_PHONE</vt:lpstr>
      <vt:lpstr>JH_RHHV_PERSON_BASE_CARD</vt:lpstr>
      <vt:lpstr>JH_RHHV_PERSON_PAST_HISTORY</vt:lpstr>
      <vt:lpstr>JH_RHHV_PERSON_ALLERGY_HISTORY</vt:lpstr>
      <vt:lpstr>JH_RHHV_PERSON_FAMILY_HISTORY</vt:lpstr>
      <vt:lpstr>JH_RHHV_PERSON_OPERATION_H177</vt:lpstr>
      <vt:lpstr>JH_RHHV_PERSON_DISABILITY</vt:lpstr>
      <vt:lpstr>JH_RHHV_PERSON_PROBLEM</vt:lpstr>
      <vt:lpstr>JH_RHHV_LIFESTYLE</vt:lpstr>
      <vt:lpstr>JH_RHHV_CHINA_DOCTOR_RECORD</vt:lpstr>
      <vt:lpstr>JH_RHHV_POSTNATAL_42DAY_RECORD</vt:lpstr>
      <vt:lpstr>JH_RHHV_POSTNATAL_VISIT_INFO</vt:lpstr>
      <vt:lpstr>JH_RHHV_INFECTION_CARD</vt:lpstr>
      <vt:lpstr>JH_RHHV_INFECTION_SCREEN</vt:lpstr>
      <vt:lpstr>JH_RHHV_DEBILITY_GUIDE</vt:lpstr>
      <vt:lpstr>JH_RHHV_CHILD_ARCHIVES</vt:lpstr>
      <vt:lpstr>JH_RHHV_CHILD_EXAM</vt:lpstr>
      <vt:lpstr>JH_RHHV_CHILD_FOLLOW</vt:lpstr>
      <vt:lpstr>JH_RHHV_PHYSICAL_RESULT</vt:lpstr>
      <vt:lpstr>JH_RHHV_HEALTH_ABILITY_CALC</vt:lpstr>
      <vt:lpstr>JH_RHHV_HEALTH_MAIN</vt:lpstr>
      <vt:lpstr>JH_RHHV_HEALTH_MAIN_MEDI</vt:lpstr>
      <vt:lpstr>JH_RHHV_HEALTH_MAIN_TREAT</vt:lpstr>
      <vt:lpstr>JH_RHHV_HEALTH_CALC</vt:lpstr>
      <vt:lpstr>JH_RHHV_HEALTH_VACC_HISTORY</vt:lpstr>
      <vt:lpstr>JH_RHHV_PERINATAL_ARCHIVES</vt:lpstr>
      <vt:lpstr>JH_RHHV_WOMEN_MIGRATION_RECORD</vt:lpstr>
      <vt:lpstr>JH_RHHV_WOMEN_BASE</vt:lpstr>
      <vt:lpstr>JH_RHHV_WOMEN_PRENATAL_SCREEN</vt:lpstr>
      <vt:lpstr>JH_RHHV_WOMEN_QUOTA</vt:lpstr>
      <vt:lpstr>JH_RHHV_WOMEN_ARCHIVES</vt:lpstr>
      <vt:lpstr>JH_RHHV_WOMEN_BABY</vt:lpstr>
      <vt:lpstr>JH_RHHV_WOMEN_FOLLOW_CHDOCTOR</vt:lpstr>
      <vt:lpstr>JH_RHHV_WOMEN_FOLLOW_RECORD</vt:lpstr>
      <vt:lpstr>JH_RHHV_WOMEN_FIRST_FOLLOW</vt:lpstr>
      <vt:lpstr>JH_RHHV_CITIZEN_CARD</vt:lpstr>
      <vt:lpstr>JH_RHHV_CITIZEN_CARD_OWN</vt:lpstr>
      <vt:lpstr>JH_RHHV_CHRONIC_EXEC_MARK</vt:lpstr>
      <vt:lpstr>JH_RHHV_CHRONIC_EDU_TEMP</vt:lpstr>
      <vt:lpstr>JH_RHHV_CHRONIC_YEAR_ASSESS</vt:lpstr>
      <vt:lpstr>JH_RHHV_CHRONIC_YEAR_TAKMED</vt:lpstr>
      <vt:lpstr>JH_RHHV_CHRONIC_ARCHIVES_TRANS</vt:lpstr>
      <vt:lpstr>JH_RHHV_REGIST_TRANS_RECORD</vt:lpstr>
      <vt:lpstr>JH_RHHV_BATCH_ARCHIVES_TRA215</vt:lpstr>
      <vt:lpstr>JH_RHHV_BATCH_ARCHIVES_TRA216</vt:lpstr>
      <vt:lpstr>JH_RHHV_VACC_RECORD</vt:lpstr>
      <vt:lpstr>JH_RHHV_NEW_BORN_VISIT_BASE</vt:lpstr>
      <vt:lpstr>JH_RHHV_NEW_BORN_VISIT_RECORD</vt:lpstr>
      <vt:lpstr>JH_RHHV_ARCHIVES_TRANS_RECORD</vt:lpstr>
      <vt:lpstr>JH_RHHV_DIABETES_CHDOCTOR_TRAND</vt:lpstr>
      <vt:lpstr>JH_RHHV_DIABETES_HEALTH_EDU</vt:lpstr>
      <vt:lpstr>JH_RHHV_DIABETES_HEALTH_MANAGE</vt:lpstr>
      <vt:lpstr>JH_RHHV_DIABETES_HEALTH_TRANS</vt:lpstr>
      <vt:lpstr>JH_RHHV_DIABETES_COMPLICATIONS</vt:lpstr>
      <vt:lpstr>JH_RHHV_DIABETES_CONTROL_OBJ</vt:lpstr>
      <vt:lpstr>JH_RHHV_DIABETES_INQUIRT_RECORD</vt:lpstr>
      <vt:lpstr>JH_RHHV_OLD_PHYSICAL_EXAM</vt:lpstr>
      <vt:lpstr>JH_RHHV_OLD_ARCHIVES</vt:lpstr>
      <vt:lpstr>JH_RHHV_OLD_FOLLOW_CHDOCTOR</vt:lpstr>
      <vt:lpstr>JH_RHHV_OLD_FOLLOW_RECORD</vt:lpstr>
      <vt:lpstr>JH_RHHV_INSP_OLD_HEALTH</vt:lpstr>
      <vt:lpstr>JH_RHHV_FOLLOW_UP</vt:lpstr>
      <vt:lpstr>JH_RHHV_HYPERTENSION_CHDOCTOR</vt:lpstr>
      <vt:lpstr>JH_RHHV_HYPERTENSION_HEALTH_EDU</vt:lpstr>
      <vt:lpstr>JH_RHHV_HYPERTENSION_HEALT236</vt:lpstr>
      <vt:lpstr>JH_RHHV_HYPERTENSION_TRANS</vt:lpstr>
      <vt:lpstr>JH_RHHV_HYPERTENSION_BLOOD</vt:lpstr>
      <vt:lpstr>JH_RHHV_SIGNING_INFO</vt:lpstr>
      <vt:lpstr>JH_RHHV_REPORT_INFO</vt:lpstr>
      <vt:lpstr>JH_RHHV_REGION_INFO</vt:lpstr>
      <vt:lpstr>JH_RHHV_HYPERTENSION_FOLLO242</vt:lpstr>
      <vt:lpstr>JH_RHHV_CHRONIC_DRUG</vt:lpstr>
      <vt:lpstr>JH_RHHV_DIABETES_FOLLOW_RECORD</vt:lpstr>
      <vt:lpstr>JH_RHHV_WOMAN_PREFIRSTVISIT</vt:lpstr>
      <vt:lpstr>JH_RHHV_WOMAN_PREFIRST_PERSONAL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nie ruimin</cp:lastModifiedBy>
  <dcterms:created xsi:type="dcterms:W3CDTF">2025-01-06T06:30:00Z</dcterms:created>
  <dcterms:modified xsi:type="dcterms:W3CDTF">2025-12-17T04:15:37Z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B7B119A22D80444DA5E982054C0A936C_12</vt:lpwstr>
  </property>
  <property fmtid="{D5CDD505-2E9C-101B-9397-08002B2CF9AE}" pid="3" name="KSOProductBuildVer">
    <vt:lpwstr>2052-12.1.0.19302</vt:lpwstr>
  </property>
</Properties>
</file>