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Dropbox\Copter\VTXFirmware\"/>
    </mc:Choice>
  </mc:AlternateContent>
  <bookViews>
    <workbookView xWindow="0" yWindow="0" windowWidth="19200" windowHeight="88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D21" i="1" s="1"/>
  <c r="C21" i="1"/>
  <c r="B22" i="1"/>
  <c r="C22" i="1" s="1"/>
  <c r="B27" i="1"/>
  <c r="C27" i="1" s="1"/>
  <c r="D27" i="1" s="1"/>
  <c r="B28" i="1"/>
  <c r="C28" i="1" s="1"/>
  <c r="B29" i="1"/>
  <c r="D29" i="1" s="1"/>
  <c r="C29" i="1"/>
  <c r="B30" i="1"/>
  <c r="C30" i="1" s="1"/>
  <c r="B31" i="1"/>
  <c r="C31" i="1"/>
  <c r="D31" i="1" s="1"/>
  <c r="B32" i="1"/>
  <c r="C32" i="1" s="1"/>
  <c r="B33" i="1"/>
  <c r="D33" i="1" s="1"/>
  <c r="C33" i="1"/>
  <c r="F33" i="1" s="1"/>
  <c r="G33" i="1" s="1"/>
  <c r="H33" i="1" s="1"/>
  <c r="B34" i="1"/>
  <c r="C34" i="1" s="1"/>
  <c r="B35" i="1"/>
  <c r="C35" i="1"/>
  <c r="D35" i="1" s="1"/>
  <c r="K26" i="1"/>
  <c r="L26" i="1" s="1"/>
  <c r="K27" i="1"/>
  <c r="L27" i="1"/>
  <c r="N27" i="1" s="1"/>
  <c r="M27" i="1"/>
  <c r="K28" i="1"/>
  <c r="L28" i="1"/>
  <c r="M28" i="1" s="1"/>
  <c r="K29" i="1"/>
  <c r="L29" i="1" s="1"/>
  <c r="K30" i="1"/>
  <c r="L30" i="1" s="1"/>
  <c r="K31" i="1"/>
  <c r="L31" i="1" s="1"/>
  <c r="K32" i="1"/>
  <c r="L32" i="1"/>
  <c r="M32" i="1" s="1"/>
  <c r="K33" i="1"/>
  <c r="L33" i="1" s="1"/>
  <c r="K34" i="1"/>
  <c r="L34" i="1"/>
  <c r="M34" i="1"/>
  <c r="O34" i="1" s="1"/>
  <c r="N34" i="1"/>
  <c r="K35" i="1"/>
  <c r="L35" i="1"/>
  <c r="N35" i="1" s="1"/>
  <c r="M35" i="1"/>
  <c r="K36" i="1"/>
  <c r="L36" i="1"/>
  <c r="M36" i="1" s="1"/>
  <c r="K37" i="1"/>
  <c r="L37" i="1" s="1"/>
  <c r="K38" i="1"/>
  <c r="L38" i="1"/>
  <c r="M38" i="1"/>
  <c r="O38" i="1" s="1"/>
  <c r="N38" i="1"/>
  <c r="K39" i="1"/>
  <c r="L39" i="1"/>
  <c r="N39" i="1" s="1"/>
  <c r="M39" i="1"/>
  <c r="O39" i="1" s="1"/>
  <c r="O25" i="1"/>
  <c r="N25" i="1"/>
  <c r="M25" i="1"/>
  <c r="L25" i="1"/>
  <c r="K25" i="1"/>
  <c r="K23" i="1"/>
  <c r="F5" i="1"/>
  <c r="G5" i="1"/>
  <c r="H5" i="1" s="1"/>
  <c r="F6" i="1"/>
  <c r="G6" i="1"/>
  <c r="H6" i="1"/>
  <c r="F7" i="1"/>
  <c r="G7" i="1"/>
  <c r="H7" i="1"/>
  <c r="F8" i="1"/>
  <c r="G8" i="1" s="1"/>
  <c r="H8" i="1" s="1"/>
  <c r="F9" i="1"/>
  <c r="G9" i="1"/>
  <c r="H9" i="1" s="1"/>
  <c r="F10" i="1"/>
  <c r="G10" i="1"/>
  <c r="H10" i="1"/>
  <c r="F11" i="1"/>
  <c r="G11" i="1"/>
  <c r="H11" i="1"/>
  <c r="F12" i="1"/>
  <c r="G12" i="1" s="1"/>
  <c r="H12" i="1" s="1"/>
  <c r="F13" i="1"/>
  <c r="G13" i="1"/>
  <c r="H13" i="1" s="1"/>
  <c r="F14" i="1"/>
  <c r="G14" i="1"/>
  <c r="H14" i="1"/>
  <c r="F15" i="1"/>
  <c r="G15" i="1"/>
  <c r="H15" i="1"/>
  <c r="F16" i="1"/>
  <c r="G16" i="1" s="1"/>
  <c r="H16" i="1" s="1"/>
  <c r="F17" i="1"/>
  <c r="G17" i="1"/>
  <c r="H17" i="1" s="1"/>
  <c r="F18" i="1"/>
  <c r="G18" i="1"/>
  <c r="H18" i="1"/>
  <c r="F19" i="1"/>
  <c r="G19" i="1"/>
  <c r="H19" i="1"/>
  <c r="F20" i="1"/>
  <c r="G20" i="1" s="1"/>
  <c r="H20" i="1" s="1"/>
  <c r="F4" i="1"/>
  <c r="D30" i="1" l="1"/>
  <c r="F30" i="1" s="1"/>
  <c r="G30" i="1" s="1"/>
  <c r="H30" i="1" s="1"/>
  <c r="D22" i="1"/>
  <c r="E22" i="1"/>
  <c r="F22" i="1"/>
  <c r="G22" i="1" s="1"/>
  <c r="H22" i="1" s="1"/>
  <c r="F29" i="1"/>
  <c r="G29" i="1" s="1"/>
  <c r="H29" i="1" s="1"/>
  <c r="F21" i="1"/>
  <c r="G21" i="1" s="1"/>
  <c r="H21" i="1" s="1"/>
  <c r="D34" i="1"/>
  <c r="F34" i="1" s="1"/>
  <c r="G34" i="1" s="1"/>
  <c r="H34" i="1" s="1"/>
  <c r="D32" i="1"/>
  <c r="D28" i="1"/>
  <c r="E21" i="1"/>
  <c r="F35" i="1"/>
  <c r="G35" i="1" s="1"/>
  <c r="H35" i="1" s="1"/>
  <c r="F31" i="1"/>
  <c r="G31" i="1" s="1"/>
  <c r="H31" i="1" s="1"/>
  <c r="F27" i="1"/>
  <c r="G27" i="1" s="1"/>
  <c r="H27" i="1" s="1"/>
  <c r="N31" i="1"/>
  <c r="M31" i="1"/>
  <c r="M30" i="1"/>
  <c r="O30" i="1" s="1"/>
  <c r="N30" i="1"/>
  <c r="N26" i="1"/>
  <c r="M26" i="1"/>
  <c r="O26" i="1" s="1"/>
  <c r="M37" i="1"/>
  <c r="O37" i="1" s="1"/>
  <c r="N37" i="1"/>
  <c r="M29" i="1"/>
  <c r="N29" i="1"/>
  <c r="O36" i="1"/>
  <c r="M33" i="1"/>
  <c r="N33" i="1"/>
  <c r="O35" i="1"/>
  <c r="O27" i="1"/>
  <c r="N36" i="1"/>
  <c r="N32" i="1"/>
  <c r="O32" i="1" s="1"/>
  <c r="N28" i="1"/>
  <c r="O28" i="1" s="1"/>
  <c r="M8" i="1"/>
  <c r="N8" i="1"/>
  <c r="O8" i="1"/>
  <c r="P8" i="1"/>
  <c r="L8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L6" i="1"/>
  <c r="L7" i="1" s="1"/>
  <c r="N3" i="1"/>
  <c r="O3" i="1"/>
  <c r="P3" i="1"/>
  <c r="M3" i="1"/>
  <c r="J5" i="1"/>
  <c r="L5" i="1"/>
  <c r="L4" i="1"/>
  <c r="G4" i="1"/>
  <c r="H4" i="1" s="1"/>
  <c r="F32" i="1" l="1"/>
  <c r="G32" i="1" s="1"/>
  <c r="H32" i="1" s="1"/>
  <c r="F28" i="1"/>
  <c r="G28" i="1" s="1"/>
  <c r="H28" i="1" s="1"/>
  <c r="O31" i="1"/>
  <c r="O33" i="1"/>
  <c r="O29" i="1"/>
  <c r="B6" i="1"/>
  <c r="B10" i="1"/>
  <c r="B15" i="1"/>
  <c r="C15" i="1" s="1"/>
  <c r="B19" i="1"/>
  <c r="C19" i="1" s="1"/>
  <c r="C1" i="1"/>
  <c r="B7" i="1" s="1"/>
  <c r="C7" i="1" s="1"/>
  <c r="D19" i="1" l="1"/>
  <c r="E19" i="1"/>
  <c r="D15" i="1"/>
  <c r="D7" i="1"/>
  <c r="D6" i="1"/>
  <c r="B18" i="1"/>
  <c r="B14" i="1"/>
  <c r="B9" i="1"/>
  <c r="B5" i="1"/>
  <c r="C10" i="1"/>
  <c r="C6" i="1"/>
  <c r="B4" i="1"/>
  <c r="C4" i="1" s="1"/>
  <c r="B17" i="1"/>
  <c r="B13" i="1"/>
  <c r="B8" i="1"/>
  <c r="B20" i="1"/>
  <c r="C20" i="1" s="1"/>
  <c r="B16" i="1"/>
  <c r="B11" i="1"/>
  <c r="C11" i="1" s="1"/>
  <c r="I7" i="1" l="1"/>
  <c r="C17" i="1"/>
  <c r="D17" i="1"/>
  <c r="C5" i="1"/>
  <c r="D20" i="1"/>
  <c r="E20" i="1" s="1"/>
  <c r="D4" i="1"/>
  <c r="E4" i="1"/>
  <c r="C9" i="1"/>
  <c r="D9" i="1" s="1"/>
  <c r="E7" i="1"/>
  <c r="E15" i="1"/>
  <c r="D11" i="1"/>
  <c r="E11" i="1"/>
  <c r="C13" i="1"/>
  <c r="D13" i="1" s="1"/>
  <c r="C18" i="1"/>
  <c r="D18" i="1"/>
  <c r="C16" i="1"/>
  <c r="D10" i="1"/>
  <c r="C8" i="1"/>
  <c r="D8" i="1"/>
  <c r="E6" i="1"/>
  <c r="C14" i="1"/>
  <c r="D14" i="1"/>
  <c r="I10" i="1" l="1"/>
  <c r="I11" i="1"/>
  <c r="E8" i="1"/>
  <c r="E18" i="1"/>
  <c r="E10" i="1"/>
  <c r="I6" i="1"/>
  <c r="D16" i="1"/>
  <c r="E16" i="1" s="1"/>
  <c r="E9" i="1"/>
  <c r="E13" i="1"/>
  <c r="E14" i="1"/>
  <c r="I4" i="1"/>
  <c r="E17" i="1"/>
  <c r="I5" i="1" l="1"/>
  <c r="E5" i="1"/>
  <c r="I9" i="1"/>
  <c r="I8" i="1"/>
</calcChain>
</file>

<file path=xl/sharedStrings.xml><?xml version="1.0" encoding="utf-8"?>
<sst xmlns="http://schemas.openxmlformats.org/spreadsheetml/2006/main" count="43" uniqueCount="25">
  <si>
    <t>N</t>
  </si>
  <si>
    <t>A</t>
  </si>
  <si>
    <t>fatshark</t>
  </si>
  <si>
    <t>Raceband</t>
  </si>
  <si>
    <t>MHz</t>
  </si>
  <si>
    <t>Fraction</t>
  </si>
  <si>
    <t>5f9d</t>
  </si>
  <si>
    <t>5a21</t>
  </si>
  <si>
    <t>610c</t>
  </si>
  <si>
    <t>510a</t>
  </si>
  <si>
    <t>16-Bit Hex</t>
  </si>
  <si>
    <t>20-Bit Data</t>
  </si>
  <si>
    <t>16-Bit Dez</t>
  </si>
  <si>
    <t>Osz</t>
  </si>
  <si>
    <t>Mhz</t>
  </si>
  <si>
    <t>Teiler</t>
  </si>
  <si>
    <t>R</t>
  </si>
  <si>
    <t>F[MHz]</t>
  </si>
  <si>
    <t>66a1</t>
  </si>
  <si>
    <t>6dbe</t>
  </si>
  <si>
    <t>751b</t>
  </si>
  <si>
    <t>7c38</t>
  </si>
  <si>
    <t>20-Bit Reg</t>
  </si>
  <si>
    <t>16-Bit Reg</t>
  </si>
  <si>
    <t>upper 4 bit are constant 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</si>
</sst>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2" borderId="0" xfId="1"/>
    <xf numFmtId="0" fontId="3" fillId="4" borderId="2" xfId="3"/>
    <xf numFmtId="0" fontId="4" fillId="4" borderId="1" xfId="4"/>
    <xf numFmtId="0" fontId="2" fillId="3" borderId="1" xfId="2"/>
    <xf numFmtId="0" fontId="2" fillId="3" borderId="1" xfId="2" applyAlignment="1">
      <alignment horizontal="left"/>
    </xf>
    <xf numFmtId="11" fontId="5" fillId="0" borderId="0" xfId="0" applyNumberFormat="1" applyFont="1"/>
    <xf numFmtId="0" fontId="0" fillId="0" borderId="0" xfId="0" applyAlignment="1">
      <alignment horizontal="center"/>
    </xf>
    <xf numFmtId="2" fontId="4" fillId="4" borderId="1" xfId="4" applyNumberFormat="1"/>
  </cellXfs>
  <cellStyles count="5">
    <cellStyle name="Ausgabe" xfId="3" builtinId="21"/>
    <cellStyle name="Berechnung" xfId="4" builtinId="22"/>
    <cellStyle name="Eingabe" xfId="2" builtinId="2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>
      <selection activeCell="I24" sqref="I24"/>
    </sheetView>
  </sheetViews>
  <sheetFormatPr baseColWidth="10" defaultRowHeight="15" x14ac:dyDescent="0.25"/>
  <cols>
    <col min="9" max="9" width="73.28515625" customWidth="1"/>
    <col min="13" max="13" width="11" customWidth="1"/>
  </cols>
  <sheetData>
    <row r="1" spans="1:16" x14ac:dyDescent="0.25">
      <c r="A1" s="1">
        <v>8</v>
      </c>
      <c r="B1">
        <v>400</v>
      </c>
      <c r="C1" s="1">
        <f>A1/B1</f>
        <v>0.02</v>
      </c>
      <c r="D1" t="s">
        <v>4</v>
      </c>
    </row>
    <row r="2" spans="1:16" x14ac:dyDescent="0.25">
      <c r="A2" s="1" t="s">
        <v>4</v>
      </c>
      <c r="C2" s="1"/>
      <c r="M2" t="s">
        <v>6</v>
      </c>
      <c r="N2" t="s">
        <v>7</v>
      </c>
      <c r="O2" t="s">
        <v>8</v>
      </c>
      <c r="P2" t="s">
        <v>9</v>
      </c>
    </row>
    <row r="3" spans="1:16" x14ac:dyDescent="0.25">
      <c r="A3" t="s">
        <v>2</v>
      </c>
      <c r="B3" t="s">
        <v>5</v>
      </c>
      <c r="C3" t="s">
        <v>0</v>
      </c>
      <c r="D3" t="s">
        <v>1</v>
      </c>
      <c r="K3">
        <v>10399</v>
      </c>
      <c r="L3">
        <v>31105</v>
      </c>
      <c r="M3">
        <f>HEX2DEC(M2)</f>
        <v>24477</v>
      </c>
      <c r="N3">
        <f t="shared" ref="N3:P3" si="0">HEX2DEC(N2)</f>
        <v>23073</v>
      </c>
      <c r="O3">
        <f t="shared" si="0"/>
        <v>24844</v>
      </c>
      <c r="P3">
        <f t="shared" si="0"/>
        <v>20746</v>
      </c>
    </row>
    <row r="4" spans="1:16" x14ac:dyDescent="0.25">
      <c r="A4">
        <v>5740</v>
      </c>
      <c r="B4" s="1">
        <f>A4/(2*$C$1)</f>
        <v>143500</v>
      </c>
      <c r="C4">
        <f>ROUNDDOWN(B4/64,0)</f>
        <v>2242</v>
      </c>
      <c r="D4">
        <f>B4-64*C4</f>
        <v>12</v>
      </c>
      <c r="E4">
        <f>2*(C4*64+D4)*(8000000/$B$1)</f>
        <v>5740000000</v>
      </c>
      <c r="F4">
        <f>C4*POWER(2,7)+D4</f>
        <v>286988</v>
      </c>
      <c r="G4" s="2">
        <f>MOD(F4,POWER(2,16))</f>
        <v>24844</v>
      </c>
      <c r="H4" t="str">
        <f>DEC2HEX(G4)</f>
        <v>610C</v>
      </c>
      <c r="I4" t="e">
        <f>DEC2BIN(F4)</f>
        <v>#NUM!</v>
      </c>
      <c r="L4">
        <f>MOD(L3,POWER(2,7))</f>
        <v>1</v>
      </c>
      <c r="M4">
        <f t="shared" ref="M4:P4" si="1">MOD(M3,POWER(2,7))</f>
        <v>29</v>
      </c>
      <c r="N4">
        <f t="shared" si="1"/>
        <v>33</v>
      </c>
      <c r="O4">
        <f t="shared" si="1"/>
        <v>12</v>
      </c>
      <c r="P4">
        <f t="shared" si="1"/>
        <v>10</v>
      </c>
    </row>
    <row r="5" spans="1:16" x14ac:dyDescent="0.25">
      <c r="A5">
        <v>5760</v>
      </c>
      <c r="B5" s="1">
        <f t="shared" ref="B5:B20" si="2">A5/(2*$C$1)</f>
        <v>144000</v>
      </c>
      <c r="C5">
        <f t="shared" ref="C5:C19" si="3">ROUNDDOWN(B5/64,0)</f>
        <v>2250</v>
      </c>
      <c r="D5">
        <v>0</v>
      </c>
      <c r="E5">
        <f t="shared" ref="E5:E20" si="4">2*(C5*64+D5)*(8000000/$B$1)</f>
        <v>5760000000</v>
      </c>
      <c r="F5">
        <f t="shared" ref="F5:F20" si="5">C5*POWER(2,7)+D5</f>
        <v>288000</v>
      </c>
      <c r="G5" s="2">
        <f t="shared" ref="G5:G35" si="6">MOD(F5,POWER(2,16))</f>
        <v>25856</v>
      </c>
      <c r="H5" t="str">
        <f t="shared" ref="H5:H35" si="7">DEC2HEX(G5)</f>
        <v>6500</v>
      </c>
      <c r="I5" t="e">
        <f t="shared" ref="I5:I11" si="8">DEC2BIN(F5)</f>
        <v>#NUM!</v>
      </c>
      <c r="J5">
        <f>2*POWER(2,16)</f>
        <v>131072</v>
      </c>
      <c r="L5">
        <f>L3-L4</f>
        <v>31104</v>
      </c>
      <c r="M5">
        <f t="shared" ref="M5:P5" si="9">M3-M4</f>
        <v>24448</v>
      </c>
      <c r="N5">
        <f t="shared" si="9"/>
        <v>23040</v>
      </c>
      <c r="O5">
        <f t="shared" si="9"/>
        <v>24832</v>
      </c>
      <c r="P5">
        <f t="shared" si="9"/>
        <v>20736</v>
      </c>
    </row>
    <row r="6" spans="1:16" x14ac:dyDescent="0.25">
      <c r="A6">
        <v>5780</v>
      </c>
      <c r="B6" s="1">
        <f t="shared" si="2"/>
        <v>144500</v>
      </c>
      <c r="C6">
        <f t="shared" si="3"/>
        <v>2257</v>
      </c>
      <c r="D6">
        <f t="shared" ref="D6:D20" si="10">B6-64*C6</f>
        <v>52</v>
      </c>
      <c r="E6">
        <f t="shared" si="4"/>
        <v>5780000000</v>
      </c>
      <c r="F6">
        <f t="shared" si="5"/>
        <v>288948</v>
      </c>
      <c r="G6" s="2">
        <f t="shared" si="6"/>
        <v>26804</v>
      </c>
      <c r="H6" t="str">
        <f t="shared" si="7"/>
        <v>68B4</v>
      </c>
      <c r="I6" t="e">
        <f t="shared" si="8"/>
        <v>#NUM!</v>
      </c>
      <c r="L6">
        <f>$J$5+L5</f>
        <v>162176</v>
      </c>
      <c r="M6">
        <f t="shared" ref="M6:P6" si="11">$J$5+M5</f>
        <v>155520</v>
      </c>
      <c r="N6">
        <f t="shared" si="11"/>
        <v>154112</v>
      </c>
      <c r="O6">
        <f t="shared" si="11"/>
        <v>155904</v>
      </c>
      <c r="P6">
        <f t="shared" si="11"/>
        <v>151808</v>
      </c>
    </row>
    <row r="7" spans="1:16" x14ac:dyDescent="0.25">
      <c r="A7">
        <v>5800</v>
      </c>
      <c r="B7" s="1">
        <f t="shared" si="2"/>
        <v>145000</v>
      </c>
      <c r="C7">
        <f t="shared" si="3"/>
        <v>2265</v>
      </c>
      <c r="D7">
        <f t="shared" si="10"/>
        <v>40</v>
      </c>
      <c r="E7">
        <f t="shared" si="4"/>
        <v>5800000000</v>
      </c>
      <c r="F7">
        <f t="shared" si="5"/>
        <v>289960</v>
      </c>
      <c r="G7" s="2">
        <f t="shared" si="6"/>
        <v>27816</v>
      </c>
      <c r="H7" t="str">
        <f t="shared" si="7"/>
        <v>6CA8</v>
      </c>
      <c r="I7" t="e">
        <f t="shared" si="8"/>
        <v>#NUM!</v>
      </c>
      <c r="L7">
        <f>L6/POWER(2,7)</f>
        <v>1267</v>
      </c>
      <c r="M7">
        <f t="shared" ref="M7:P7" si="12">M6/POWER(2,7)</f>
        <v>1215</v>
      </c>
      <c r="N7">
        <f t="shared" si="12"/>
        <v>1204</v>
      </c>
      <c r="O7">
        <f t="shared" si="12"/>
        <v>1218</v>
      </c>
      <c r="P7">
        <f t="shared" si="12"/>
        <v>1186</v>
      </c>
    </row>
    <row r="8" spans="1:16" x14ac:dyDescent="0.25">
      <c r="A8">
        <v>5820</v>
      </c>
      <c r="B8" s="1">
        <f t="shared" si="2"/>
        <v>145500</v>
      </c>
      <c r="C8">
        <f t="shared" si="3"/>
        <v>2273</v>
      </c>
      <c r="D8">
        <f t="shared" si="10"/>
        <v>28</v>
      </c>
      <c r="E8">
        <f t="shared" si="4"/>
        <v>5820000000</v>
      </c>
      <c r="F8">
        <f t="shared" si="5"/>
        <v>290972</v>
      </c>
      <c r="G8" s="2">
        <f t="shared" si="6"/>
        <v>28828</v>
      </c>
      <c r="H8" t="str">
        <f t="shared" si="7"/>
        <v>709C</v>
      </c>
      <c r="I8" t="e">
        <f t="shared" si="8"/>
        <v>#NUM!</v>
      </c>
      <c r="L8" s="1">
        <f>(2*L7*64+L4)*$C$1</f>
        <v>3243.54</v>
      </c>
      <c r="M8" s="1">
        <f t="shared" ref="M8:P8" si="13">(2*M7*64+M4)*$C$1</f>
        <v>3110.98</v>
      </c>
      <c r="N8" s="1">
        <f t="shared" si="13"/>
        <v>3082.9</v>
      </c>
      <c r="O8" s="1">
        <f t="shared" si="13"/>
        <v>3118.32</v>
      </c>
      <c r="P8" s="1">
        <f t="shared" si="13"/>
        <v>3036.36</v>
      </c>
    </row>
    <row r="9" spans="1:16" x14ac:dyDescent="0.25">
      <c r="A9">
        <v>5840</v>
      </c>
      <c r="B9" s="1">
        <f t="shared" si="2"/>
        <v>146000</v>
      </c>
      <c r="C9">
        <f t="shared" si="3"/>
        <v>2281</v>
      </c>
      <c r="D9">
        <f t="shared" si="10"/>
        <v>16</v>
      </c>
      <c r="E9">
        <f t="shared" si="4"/>
        <v>5840000000</v>
      </c>
      <c r="F9">
        <f t="shared" si="5"/>
        <v>291984</v>
      </c>
      <c r="G9" s="2">
        <f t="shared" si="6"/>
        <v>29840</v>
      </c>
      <c r="H9" t="str">
        <f t="shared" si="7"/>
        <v>7490</v>
      </c>
      <c r="I9" t="e">
        <f t="shared" si="8"/>
        <v>#NUM!</v>
      </c>
    </row>
    <row r="10" spans="1:16" x14ac:dyDescent="0.25">
      <c r="A10">
        <v>5860</v>
      </c>
      <c r="B10" s="1">
        <f t="shared" si="2"/>
        <v>146500</v>
      </c>
      <c r="C10">
        <f t="shared" si="3"/>
        <v>2289</v>
      </c>
      <c r="D10">
        <f t="shared" si="10"/>
        <v>4</v>
      </c>
      <c r="E10">
        <f t="shared" si="4"/>
        <v>5860000000</v>
      </c>
      <c r="F10">
        <f t="shared" si="5"/>
        <v>292996</v>
      </c>
      <c r="G10" s="2">
        <f t="shared" si="6"/>
        <v>30852</v>
      </c>
      <c r="H10" t="str">
        <f t="shared" si="7"/>
        <v>7884</v>
      </c>
      <c r="I10" t="e">
        <f t="shared" si="8"/>
        <v>#NUM!</v>
      </c>
    </row>
    <row r="11" spans="1:16" x14ac:dyDescent="0.25">
      <c r="A11">
        <v>5880</v>
      </c>
      <c r="B11" s="1">
        <f t="shared" si="2"/>
        <v>147000</v>
      </c>
      <c r="C11">
        <f t="shared" si="3"/>
        <v>2296</v>
      </c>
      <c r="D11">
        <f t="shared" si="10"/>
        <v>56</v>
      </c>
      <c r="E11">
        <f t="shared" si="4"/>
        <v>5880000000</v>
      </c>
      <c r="F11">
        <f t="shared" si="5"/>
        <v>293944</v>
      </c>
      <c r="G11" s="2">
        <f t="shared" si="6"/>
        <v>31800</v>
      </c>
      <c r="H11" t="str">
        <f t="shared" si="7"/>
        <v>7C38</v>
      </c>
      <c r="I11" t="e">
        <f t="shared" si="8"/>
        <v>#NUM!</v>
      </c>
    </row>
    <row r="12" spans="1:16" x14ac:dyDescent="0.25">
      <c r="A12" t="s">
        <v>3</v>
      </c>
      <c r="B12" s="1"/>
      <c r="D12" s="2"/>
      <c r="F12">
        <f t="shared" si="5"/>
        <v>0</v>
      </c>
      <c r="G12" s="2">
        <f t="shared" si="6"/>
        <v>0</v>
      </c>
      <c r="H12" t="str">
        <f t="shared" si="7"/>
        <v>0</v>
      </c>
    </row>
    <row r="13" spans="1:16" x14ac:dyDescent="0.25">
      <c r="A13">
        <v>5685</v>
      </c>
      <c r="B13" s="1">
        <f t="shared" si="2"/>
        <v>142125</v>
      </c>
      <c r="C13">
        <f t="shared" si="3"/>
        <v>2220</v>
      </c>
      <c r="D13" s="2">
        <f t="shared" si="10"/>
        <v>45</v>
      </c>
      <c r="E13">
        <f t="shared" si="4"/>
        <v>5685000000</v>
      </c>
      <c r="F13">
        <f t="shared" si="5"/>
        <v>284205</v>
      </c>
      <c r="G13" s="2">
        <f t="shared" si="6"/>
        <v>22061</v>
      </c>
      <c r="H13" t="str">
        <f t="shared" si="7"/>
        <v>562D</v>
      </c>
    </row>
    <row r="14" spans="1:16" x14ac:dyDescent="0.25">
      <c r="A14">
        <v>5695</v>
      </c>
      <c r="B14" s="1">
        <f t="shared" si="2"/>
        <v>142375</v>
      </c>
      <c r="C14">
        <f t="shared" si="3"/>
        <v>2224</v>
      </c>
      <c r="D14" s="2">
        <f t="shared" si="10"/>
        <v>39</v>
      </c>
      <c r="E14">
        <f t="shared" si="4"/>
        <v>5695000000</v>
      </c>
      <c r="F14">
        <f t="shared" si="5"/>
        <v>284711</v>
      </c>
      <c r="G14" s="2">
        <f t="shared" si="6"/>
        <v>22567</v>
      </c>
      <c r="H14" t="str">
        <f t="shared" si="7"/>
        <v>5827</v>
      </c>
    </row>
    <row r="15" spans="1:16" x14ac:dyDescent="0.25">
      <c r="A15">
        <v>5732</v>
      </c>
      <c r="B15" s="1">
        <f t="shared" si="2"/>
        <v>143300</v>
      </c>
      <c r="C15">
        <f t="shared" si="3"/>
        <v>2239</v>
      </c>
      <c r="D15" s="2">
        <f t="shared" si="10"/>
        <v>4</v>
      </c>
      <c r="E15">
        <f t="shared" si="4"/>
        <v>5732000000</v>
      </c>
      <c r="F15">
        <f t="shared" si="5"/>
        <v>286596</v>
      </c>
      <c r="G15" s="2">
        <f t="shared" si="6"/>
        <v>24452</v>
      </c>
      <c r="H15" t="str">
        <f t="shared" si="7"/>
        <v>5F84</v>
      </c>
    </row>
    <row r="16" spans="1:16" x14ac:dyDescent="0.25">
      <c r="A16">
        <v>5769</v>
      </c>
      <c r="B16" s="1">
        <f t="shared" si="2"/>
        <v>144225</v>
      </c>
      <c r="C16">
        <f t="shared" si="3"/>
        <v>2253</v>
      </c>
      <c r="D16" s="2">
        <f t="shared" si="10"/>
        <v>33</v>
      </c>
      <c r="E16">
        <f t="shared" si="4"/>
        <v>5769000000</v>
      </c>
      <c r="F16">
        <f t="shared" si="5"/>
        <v>288417</v>
      </c>
      <c r="G16" s="2">
        <f t="shared" si="6"/>
        <v>26273</v>
      </c>
      <c r="H16" t="str">
        <f t="shared" si="7"/>
        <v>66A1</v>
      </c>
    </row>
    <row r="17" spans="1:15" x14ac:dyDescent="0.25">
      <c r="A17">
        <v>5806</v>
      </c>
      <c r="B17" s="1">
        <f t="shared" si="2"/>
        <v>145150</v>
      </c>
      <c r="C17">
        <f t="shared" si="3"/>
        <v>2267</v>
      </c>
      <c r="D17" s="2">
        <f t="shared" si="10"/>
        <v>62</v>
      </c>
      <c r="E17">
        <f t="shared" si="4"/>
        <v>5806000000</v>
      </c>
      <c r="F17">
        <f t="shared" si="5"/>
        <v>290238</v>
      </c>
      <c r="G17" s="2">
        <f t="shared" si="6"/>
        <v>28094</v>
      </c>
      <c r="H17" t="str">
        <f t="shared" si="7"/>
        <v>6DBE</v>
      </c>
    </row>
    <row r="18" spans="1:15" x14ac:dyDescent="0.25">
      <c r="A18">
        <v>5843</v>
      </c>
      <c r="B18" s="1">
        <f t="shared" si="2"/>
        <v>146075</v>
      </c>
      <c r="C18">
        <f t="shared" si="3"/>
        <v>2282</v>
      </c>
      <c r="D18" s="2">
        <f t="shared" si="10"/>
        <v>27</v>
      </c>
      <c r="E18">
        <f t="shared" si="4"/>
        <v>5843000000</v>
      </c>
      <c r="F18">
        <f t="shared" si="5"/>
        <v>292123</v>
      </c>
      <c r="G18" s="2">
        <f t="shared" si="6"/>
        <v>29979</v>
      </c>
      <c r="H18" t="str">
        <f t="shared" si="7"/>
        <v>751B</v>
      </c>
    </row>
    <row r="19" spans="1:15" x14ac:dyDescent="0.25">
      <c r="A19">
        <v>5880</v>
      </c>
      <c r="B19" s="1">
        <f t="shared" si="2"/>
        <v>147000</v>
      </c>
      <c r="C19">
        <f t="shared" si="3"/>
        <v>2296</v>
      </c>
      <c r="D19" s="2">
        <f t="shared" si="10"/>
        <v>56</v>
      </c>
      <c r="E19">
        <f t="shared" si="4"/>
        <v>5880000000</v>
      </c>
      <c r="F19">
        <f t="shared" si="5"/>
        <v>293944</v>
      </c>
      <c r="G19" s="2">
        <f t="shared" si="6"/>
        <v>31800</v>
      </c>
      <c r="H19" t="str">
        <f t="shared" si="7"/>
        <v>7C38</v>
      </c>
    </row>
    <row r="20" spans="1:15" x14ac:dyDescent="0.25">
      <c r="A20">
        <v>5917</v>
      </c>
      <c r="B20" s="1">
        <f t="shared" si="2"/>
        <v>147925</v>
      </c>
      <c r="C20">
        <f>ROUNDDOWN(B20/64,0)</f>
        <v>2311</v>
      </c>
      <c r="D20" s="2">
        <f t="shared" si="10"/>
        <v>21</v>
      </c>
      <c r="E20">
        <f t="shared" si="4"/>
        <v>5917000000</v>
      </c>
      <c r="F20">
        <f t="shared" si="5"/>
        <v>295829</v>
      </c>
      <c r="G20" s="2">
        <f t="shared" si="6"/>
        <v>33685</v>
      </c>
      <c r="H20" t="str">
        <f t="shared" si="7"/>
        <v>8395</v>
      </c>
    </row>
    <row r="21" spans="1:15" x14ac:dyDescent="0.25">
      <c r="A21">
        <v>5918</v>
      </c>
      <c r="B21" s="1">
        <f t="shared" ref="B21:B35" si="14">A21/(2*$C$1)</f>
        <v>147950</v>
      </c>
      <c r="C21">
        <f t="shared" ref="C21:C35" si="15">ROUNDDOWN(B21/64,0)</f>
        <v>2311</v>
      </c>
      <c r="D21" s="2">
        <f t="shared" ref="D21:D35" si="16">B21-64*C21</f>
        <v>46</v>
      </c>
      <c r="E21">
        <f t="shared" ref="E21:E35" si="17">2*(C21*64+D21)*(8000000/$B$1)</f>
        <v>5918000000</v>
      </c>
      <c r="F21">
        <f t="shared" ref="F21:F35" si="18">C21*POWER(2,7)+D21</f>
        <v>295854</v>
      </c>
      <c r="G21" s="2">
        <f t="shared" si="6"/>
        <v>33710</v>
      </c>
      <c r="H21" t="str">
        <f t="shared" si="7"/>
        <v>83AE</v>
      </c>
      <c r="J21" s="3" t="s">
        <v>13</v>
      </c>
      <c r="K21" s="3">
        <v>8</v>
      </c>
      <c r="L21" s="3" t="s">
        <v>14</v>
      </c>
    </row>
    <row r="22" spans="1:15" x14ac:dyDescent="0.25">
      <c r="A22">
        <v>5919</v>
      </c>
      <c r="B22" s="1">
        <f t="shared" si="14"/>
        <v>147975</v>
      </c>
      <c r="C22">
        <f t="shared" si="15"/>
        <v>2312</v>
      </c>
      <c r="D22" s="2">
        <f t="shared" si="16"/>
        <v>7</v>
      </c>
      <c r="E22">
        <f t="shared" si="17"/>
        <v>5919000000</v>
      </c>
      <c r="F22">
        <f t="shared" si="18"/>
        <v>295943</v>
      </c>
      <c r="G22" s="2">
        <f t="shared" si="6"/>
        <v>33799</v>
      </c>
      <c r="H22" t="str">
        <f t="shared" si="7"/>
        <v>8407</v>
      </c>
      <c r="J22" s="3" t="s">
        <v>15</v>
      </c>
      <c r="K22" s="3">
        <v>400</v>
      </c>
      <c r="L22" s="3"/>
    </row>
    <row r="23" spans="1:15" x14ac:dyDescent="0.25">
      <c r="B23" s="1"/>
      <c r="D23" s="2"/>
      <c r="G23" s="2"/>
      <c r="J23" s="3" t="s">
        <v>16</v>
      </c>
      <c r="K23" s="3">
        <f>K21/K22</f>
        <v>0.02</v>
      </c>
      <c r="L23" s="3" t="s">
        <v>4</v>
      </c>
    </row>
    <row r="24" spans="1:15" x14ac:dyDescent="0.25">
      <c r="B24" s="1"/>
      <c r="D24" s="2"/>
      <c r="G24" s="2"/>
      <c r="J24" t="s">
        <v>10</v>
      </c>
      <c r="K24" t="s">
        <v>12</v>
      </c>
      <c r="L24" t="s">
        <v>11</v>
      </c>
      <c r="M24" t="s">
        <v>0</v>
      </c>
      <c r="N24" t="s">
        <v>1</v>
      </c>
      <c r="O24" t="s">
        <v>17</v>
      </c>
    </row>
    <row r="25" spans="1:15" x14ac:dyDescent="0.25">
      <c r="B25" s="1"/>
      <c r="D25" s="2"/>
      <c r="F25" s="9" t="s">
        <v>24</v>
      </c>
      <c r="G25" s="9"/>
      <c r="H25" s="9"/>
      <c r="J25" s="6" t="s">
        <v>6</v>
      </c>
      <c r="K25">
        <f>HEX2DEC(J25)</f>
        <v>24477</v>
      </c>
      <c r="L25">
        <f>8*POWER(2,15)+K25</f>
        <v>286621</v>
      </c>
      <c r="M25" s="5">
        <f>INT(L25/POWER(2,7))</f>
        <v>2239</v>
      </c>
      <c r="N25" s="5">
        <f>MOD(L25,POWER(2,7))</f>
        <v>29</v>
      </c>
      <c r="O25" s="4">
        <f>2*(M25*64+N25)*($K$23)</f>
        <v>5733</v>
      </c>
    </row>
    <row r="26" spans="1:15" x14ac:dyDescent="0.25">
      <c r="A26" t="s">
        <v>17</v>
      </c>
      <c r="B26" s="8" t="s">
        <v>5</v>
      </c>
      <c r="C26" t="s">
        <v>0</v>
      </c>
      <c r="D26" s="2" t="s">
        <v>1</v>
      </c>
      <c r="F26" t="s">
        <v>22</v>
      </c>
      <c r="G26" s="2" t="s">
        <v>23</v>
      </c>
      <c r="H26" t="s">
        <v>10</v>
      </c>
      <c r="J26" s="7">
        <v>5827</v>
      </c>
      <c r="K26">
        <f t="shared" ref="K26:K39" si="19">HEX2DEC(J26)</f>
        <v>22567</v>
      </c>
      <c r="L26">
        <f t="shared" ref="L26:L39" si="20">8*POWER(2,15)+K26</f>
        <v>284711</v>
      </c>
      <c r="M26" s="5">
        <f t="shared" ref="M26:M39" si="21">INT(L26/POWER(2,7))</f>
        <v>2224</v>
      </c>
      <c r="N26" s="5">
        <f t="shared" ref="N26:N39" si="22">MOD(L26,POWER(2,7))</f>
        <v>39</v>
      </c>
      <c r="O26" s="4">
        <f t="shared" ref="O26:O39" si="23">2*(M26*64+N26)*($K$23)</f>
        <v>5695</v>
      </c>
    </row>
    <row r="27" spans="1:15" x14ac:dyDescent="0.25">
      <c r="A27" s="6">
        <v>5917</v>
      </c>
      <c r="B27" s="8">
        <f t="shared" si="14"/>
        <v>147925</v>
      </c>
      <c r="C27" s="5">
        <f t="shared" si="15"/>
        <v>2311</v>
      </c>
      <c r="D27" s="10">
        <f t="shared" si="16"/>
        <v>21</v>
      </c>
      <c r="F27">
        <f t="shared" si="18"/>
        <v>295829</v>
      </c>
      <c r="G27" s="2">
        <f t="shared" si="6"/>
        <v>33685</v>
      </c>
      <c r="H27" s="4" t="str">
        <f t="shared" si="7"/>
        <v>8395</v>
      </c>
      <c r="J27" s="6" t="s">
        <v>18</v>
      </c>
      <c r="K27">
        <f t="shared" si="19"/>
        <v>26273</v>
      </c>
      <c r="L27">
        <f t="shared" si="20"/>
        <v>288417</v>
      </c>
      <c r="M27" s="5">
        <f t="shared" si="21"/>
        <v>2253</v>
      </c>
      <c r="N27" s="5">
        <f t="shared" si="22"/>
        <v>33</v>
      </c>
      <c r="O27" s="4">
        <f t="shared" si="23"/>
        <v>5769</v>
      </c>
    </row>
    <row r="28" spans="1:15" x14ac:dyDescent="0.25">
      <c r="A28" s="6">
        <v>5925</v>
      </c>
      <c r="B28" s="8">
        <f t="shared" si="14"/>
        <v>148125</v>
      </c>
      <c r="C28" s="5">
        <f t="shared" si="15"/>
        <v>2314</v>
      </c>
      <c r="D28" s="10">
        <f t="shared" si="16"/>
        <v>29</v>
      </c>
      <c r="F28">
        <f t="shared" si="18"/>
        <v>296221</v>
      </c>
      <c r="G28" s="2">
        <f t="shared" si="6"/>
        <v>34077</v>
      </c>
      <c r="H28" s="4" t="str">
        <f t="shared" si="7"/>
        <v>851D</v>
      </c>
      <c r="J28" s="6" t="s">
        <v>19</v>
      </c>
      <c r="K28">
        <f t="shared" si="19"/>
        <v>28094</v>
      </c>
      <c r="L28">
        <f t="shared" si="20"/>
        <v>290238</v>
      </c>
      <c r="M28" s="5">
        <f t="shared" si="21"/>
        <v>2267</v>
      </c>
      <c r="N28" s="5">
        <f t="shared" si="22"/>
        <v>62</v>
      </c>
      <c r="O28" s="4">
        <f t="shared" si="23"/>
        <v>5806</v>
      </c>
    </row>
    <row r="29" spans="1:15" x14ac:dyDescent="0.25">
      <c r="A29" s="6">
        <v>5926</v>
      </c>
      <c r="B29" s="8">
        <f t="shared" si="14"/>
        <v>148150</v>
      </c>
      <c r="C29" s="5">
        <f t="shared" si="15"/>
        <v>2314</v>
      </c>
      <c r="D29" s="10">
        <f t="shared" si="16"/>
        <v>54</v>
      </c>
      <c r="F29">
        <f t="shared" si="18"/>
        <v>296246</v>
      </c>
      <c r="G29" s="2">
        <f t="shared" si="6"/>
        <v>34102</v>
      </c>
      <c r="H29" s="4" t="str">
        <f t="shared" si="7"/>
        <v>8536</v>
      </c>
      <c r="J29" s="6" t="s">
        <v>20</v>
      </c>
      <c r="K29">
        <f t="shared" si="19"/>
        <v>29979</v>
      </c>
      <c r="L29">
        <f t="shared" si="20"/>
        <v>292123</v>
      </c>
      <c r="M29" s="5">
        <f t="shared" si="21"/>
        <v>2282</v>
      </c>
      <c r="N29" s="5">
        <f t="shared" si="22"/>
        <v>27</v>
      </c>
      <c r="O29" s="4">
        <f t="shared" si="23"/>
        <v>5843</v>
      </c>
    </row>
    <row r="30" spans="1:15" x14ac:dyDescent="0.25">
      <c r="A30" s="6">
        <v>5927</v>
      </c>
      <c r="B30" s="8">
        <f t="shared" si="14"/>
        <v>148175</v>
      </c>
      <c r="C30" s="5">
        <f t="shared" si="15"/>
        <v>2315</v>
      </c>
      <c r="D30" s="10">
        <f t="shared" si="16"/>
        <v>15</v>
      </c>
      <c r="F30">
        <f t="shared" si="18"/>
        <v>296335</v>
      </c>
      <c r="G30" s="2">
        <f t="shared" si="6"/>
        <v>34191</v>
      </c>
      <c r="H30" s="4" t="str">
        <f t="shared" si="7"/>
        <v>858F</v>
      </c>
      <c r="J30" s="6" t="s">
        <v>21</v>
      </c>
      <c r="K30">
        <f t="shared" si="19"/>
        <v>31800</v>
      </c>
      <c r="L30">
        <f t="shared" si="20"/>
        <v>293944</v>
      </c>
      <c r="M30" s="5">
        <f t="shared" si="21"/>
        <v>2296</v>
      </c>
      <c r="N30" s="5">
        <f t="shared" si="22"/>
        <v>56</v>
      </c>
      <c r="O30" s="4">
        <f t="shared" si="23"/>
        <v>5880</v>
      </c>
    </row>
    <row r="31" spans="1:15" x14ac:dyDescent="0.25">
      <c r="A31" s="6">
        <v>5928</v>
      </c>
      <c r="B31" s="8">
        <f t="shared" si="14"/>
        <v>148200</v>
      </c>
      <c r="C31" s="5">
        <f t="shared" si="15"/>
        <v>2315</v>
      </c>
      <c r="D31" s="10">
        <f t="shared" si="16"/>
        <v>40</v>
      </c>
      <c r="F31">
        <f t="shared" si="18"/>
        <v>296360</v>
      </c>
      <c r="G31" s="2">
        <f t="shared" si="6"/>
        <v>34216</v>
      </c>
      <c r="H31" s="4" t="str">
        <f t="shared" si="7"/>
        <v>85A8</v>
      </c>
      <c r="J31" s="7">
        <v>8395</v>
      </c>
      <c r="K31">
        <f t="shared" si="19"/>
        <v>33685</v>
      </c>
      <c r="L31">
        <f t="shared" si="20"/>
        <v>295829</v>
      </c>
      <c r="M31" s="5">
        <f t="shared" si="21"/>
        <v>2311</v>
      </c>
      <c r="N31" s="5">
        <f t="shared" si="22"/>
        <v>21</v>
      </c>
      <c r="O31" s="4">
        <f t="shared" si="23"/>
        <v>5917</v>
      </c>
    </row>
    <row r="32" spans="1:15" x14ac:dyDescent="0.25">
      <c r="A32" s="6">
        <v>5929</v>
      </c>
      <c r="B32" s="8">
        <f t="shared" si="14"/>
        <v>148225</v>
      </c>
      <c r="C32" s="5">
        <f t="shared" si="15"/>
        <v>2316</v>
      </c>
      <c r="D32" s="10">
        <f t="shared" si="16"/>
        <v>1</v>
      </c>
      <c r="F32">
        <f t="shared" si="18"/>
        <v>296449</v>
      </c>
      <c r="G32" s="2">
        <f t="shared" si="6"/>
        <v>34305</v>
      </c>
      <c r="H32" s="4" t="str">
        <f t="shared" si="7"/>
        <v>8601</v>
      </c>
      <c r="J32" s="6" t="s">
        <v>6</v>
      </c>
      <c r="K32">
        <f t="shared" si="19"/>
        <v>24477</v>
      </c>
      <c r="L32">
        <f t="shared" si="20"/>
        <v>286621</v>
      </c>
      <c r="M32" s="5">
        <f t="shared" si="21"/>
        <v>2239</v>
      </c>
      <c r="N32" s="5">
        <f t="shared" si="22"/>
        <v>29</v>
      </c>
      <c r="O32" s="4">
        <f t="shared" si="23"/>
        <v>5733</v>
      </c>
    </row>
    <row r="33" spans="1:15" x14ac:dyDescent="0.25">
      <c r="A33" s="6">
        <v>5930</v>
      </c>
      <c r="B33" s="8">
        <f t="shared" si="14"/>
        <v>148250</v>
      </c>
      <c r="C33" s="5">
        <f t="shared" si="15"/>
        <v>2316</v>
      </c>
      <c r="D33" s="10">
        <f t="shared" si="16"/>
        <v>26</v>
      </c>
      <c r="F33">
        <f t="shared" si="18"/>
        <v>296474</v>
      </c>
      <c r="G33" s="2">
        <f t="shared" si="6"/>
        <v>34330</v>
      </c>
      <c r="H33" s="4" t="str">
        <f t="shared" si="7"/>
        <v>861A</v>
      </c>
      <c r="J33" s="6" t="s">
        <v>6</v>
      </c>
      <c r="K33">
        <f t="shared" si="19"/>
        <v>24477</v>
      </c>
      <c r="L33">
        <f t="shared" si="20"/>
        <v>286621</v>
      </c>
      <c r="M33" s="5">
        <f t="shared" si="21"/>
        <v>2239</v>
      </c>
      <c r="N33" s="5">
        <f t="shared" si="22"/>
        <v>29</v>
      </c>
      <c r="O33" s="4">
        <f t="shared" si="23"/>
        <v>5733</v>
      </c>
    </row>
    <row r="34" spans="1:15" x14ac:dyDescent="0.25">
      <c r="A34" s="6">
        <v>5931</v>
      </c>
      <c r="B34" s="8">
        <f t="shared" si="14"/>
        <v>148275</v>
      </c>
      <c r="C34" s="5">
        <f t="shared" si="15"/>
        <v>2316</v>
      </c>
      <c r="D34" s="10">
        <f t="shared" si="16"/>
        <v>51</v>
      </c>
      <c r="F34">
        <f t="shared" si="18"/>
        <v>296499</v>
      </c>
      <c r="G34" s="2">
        <f t="shared" si="6"/>
        <v>34355</v>
      </c>
      <c r="H34" s="4" t="str">
        <f t="shared" si="7"/>
        <v>8633</v>
      </c>
      <c r="J34" s="6" t="s">
        <v>6</v>
      </c>
      <c r="K34">
        <f t="shared" si="19"/>
        <v>24477</v>
      </c>
      <c r="L34">
        <f t="shared" si="20"/>
        <v>286621</v>
      </c>
      <c r="M34" s="5">
        <f t="shared" si="21"/>
        <v>2239</v>
      </c>
      <c r="N34" s="5">
        <f t="shared" si="22"/>
        <v>29</v>
      </c>
      <c r="O34" s="4">
        <f t="shared" si="23"/>
        <v>5733</v>
      </c>
    </row>
    <row r="35" spans="1:15" x14ac:dyDescent="0.25">
      <c r="A35" s="6">
        <v>5932</v>
      </c>
      <c r="B35" s="8">
        <f t="shared" si="14"/>
        <v>148300</v>
      </c>
      <c r="C35" s="5">
        <f t="shared" si="15"/>
        <v>2317</v>
      </c>
      <c r="D35" s="10">
        <f t="shared" si="16"/>
        <v>12</v>
      </c>
      <c r="F35">
        <f t="shared" si="18"/>
        <v>296588</v>
      </c>
      <c r="G35" s="2">
        <f t="shared" si="6"/>
        <v>34444</v>
      </c>
      <c r="H35" s="4" t="str">
        <f t="shared" si="7"/>
        <v>868C</v>
      </c>
      <c r="J35" s="6" t="s">
        <v>6</v>
      </c>
      <c r="K35">
        <f t="shared" si="19"/>
        <v>24477</v>
      </c>
      <c r="L35">
        <f t="shared" si="20"/>
        <v>286621</v>
      </c>
      <c r="M35" s="5">
        <f t="shared" si="21"/>
        <v>2239</v>
      </c>
      <c r="N35" s="5">
        <f t="shared" si="22"/>
        <v>29</v>
      </c>
      <c r="O35" s="4">
        <f t="shared" si="23"/>
        <v>5733</v>
      </c>
    </row>
    <row r="36" spans="1:15" x14ac:dyDescent="0.25">
      <c r="J36" s="6" t="s">
        <v>6</v>
      </c>
      <c r="K36">
        <f t="shared" si="19"/>
        <v>24477</v>
      </c>
      <c r="L36">
        <f t="shared" si="20"/>
        <v>286621</v>
      </c>
      <c r="M36" s="5">
        <f t="shared" si="21"/>
        <v>2239</v>
      </c>
      <c r="N36" s="5">
        <f t="shared" si="22"/>
        <v>29</v>
      </c>
      <c r="O36" s="4">
        <f t="shared" si="23"/>
        <v>5733</v>
      </c>
    </row>
    <row r="37" spans="1:15" x14ac:dyDescent="0.25">
      <c r="J37" s="6" t="s">
        <v>6</v>
      </c>
      <c r="K37">
        <f t="shared" si="19"/>
        <v>24477</v>
      </c>
      <c r="L37">
        <f t="shared" si="20"/>
        <v>286621</v>
      </c>
      <c r="M37" s="5">
        <f t="shared" si="21"/>
        <v>2239</v>
      </c>
      <c r="N37" s="5">
        <f t="shared" si="22"/>
        <v>29</v>
      </c>
      <c r="O37" s="4">
        <f t="shared" si="23"/>
        <v>5733</v>
      </c>
    </row>
    <row r="38" spans="1:15" x14ac:dyDescent="0.25">
      <c r="J38" s="6" t="s">
        <v>6</v>
      </c>
      <c r="K38">
        <f t="shared" si="19"/>
        <v>24477</v>
      </c>
      <c r="L38">
        <f t="shared" si="20"/>
        <v>286621</v>
      </c>
      <c r="M38" s="5">
        <f t="shared" si="21"/>
        <v>2239</v>
      </c>
      <c r="N38" s="5">
        <f t="shared" si="22"/>
        <v>29</v>
      </c>
      <c r="O38" s="4">
        <f t="shared" si="23"/>
        <v>5733</v>
      </c>
    </row>
    <row r="39" spans="1:15" x14ac:dyDescent="0.25">
      <c r="J39" s="6" t="s">
        <v>6</v>
      </c>
      <c r="K39">
        <f t="shared" si="19"/>
        <v>24477</v>
      </c>
      <c r="L39">
        <f t="shared" si="20"/>
        <v>286621</v>
      </c>
      <c r="M39" s="5">
        <f t="shared" si="21"/>
        <v>2239</v>
      </c>
      <c r="N39" s="5">
        <f t="shared" si="22"/>
        <v>29</v>
      </c>
      <c r="O39" s="4">
        <f t="shared" si="23"/>
        <v>5733</v>
      </c>
    </row>
  </sheetData>
  <mergeCells count="1">
    <mergeCell ref="F25:H2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2016-06-24T22:13:33Z</dcterms:created>
  <dcterms:modified xsi:type="dcterms:W3CDTF">2016-07-01T21:04:48Z</dcterms:modified>
</cp:coreProperties>
</file>