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920" windowHeight="7725"/>
  </bookViews>
  <sheets>
    <sheet name="merged_v1.7" sheetId="1" r:id="rId1"/>
  </sheets>
  <calcPr calcId="145621"/>
</workbook>
</file>

<file path=xl/calcChain.xml><?xml version="1.0" encoding="utf-8"?>
<calcChain xmlns="http://schemas.openxmlformats.org/spreadsheetml/2006/main">
  <c r="E14" i="1" l="1"/>
  <c r="E13" i="1"/>
  <c r="E6" i="1"/>
  <c r="E5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E16" i="1" s="1"/>
  <c r="F15" i="1"/>
  <c r="E15" i="1" s="1"/>
  <c r="F14" i="1"/>
  <c r="F13" i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F5" i="1"/>
  <c r="F4" i="1"/>
  <c r="E4" i="1" s="1"/>
  <c r="F3" i="1"/>
  <c r="E3" i="1" s="1"/>
  <c r="F2" i="1"/>
  <c r="E2" i="1" s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5" i="1"/>
  <c r="P15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16" i="1"/>
  <c r="M15" i="1"/>
  <c r="M14" i="1"/>
  <c r="K14" i="1" s="1"/>
  <c r="M13" i="1"/>
  <c r="K13" i="1" s="1"/>
  <c r="M12" i="1"/>
  <c r="M11" i="1"/>
  <c r="M10" i="1"/>
  <c r="M9" i="1"/>
  <c r="M8" i="1"/>
  <c r="M7" i="1"/>
  <c r="M6" i="1"/>
  <c r="K6" i="1" s="1"/>
  <c r="M5" i="1"/>
  <c r="M4" i="1"/>
  <c r="M3" i="1"/>
  <c r="M2" i="1"/>
  <c r="R16" i="1"/>
  <c r="R15" i="1"/>
  <c r="R14" i="1"/>
  <c r="P14" i="1" s="1"/>
  <c r="R13" i="1"/>
  <c r="R12" i="1"/>
  <c r="R11" i="1"/>
  <c r="R10" i="1"/>
  <c r="R9" i="1"/>
  <c r="P9" i="1" s="1"/>
  <c r="R8" i="1"/>
  <c r="R7" i="1"/>
  <c r="R6" i="1"/>
  <c r="P6" i="1" s="1"/>
  <c r="R5" i="1"/>
  <c r="R4" i="1"/>
  <c r="R3" i="1"/>
  <c r="R2" i="1"/>
  <c r="Q16" i="1"/>
  <c r="P16" i="1" s="1"/>
  <c r="Q15" i="1"/>
  <c r="Q14" i="1"/>
  <c r="Q13" i="1"/>
  <c r="Q12" i="1"/>
  <c r="P12" i="1" s="1"/>
  <c r="Q11" i="1"/>
  <c r="Q10" i="1"/>
  <c r="Q9" i="1"/>
  <c r="Q8" i="1"/>
  <c r="P8" i="1" s="1"/>
  <c r="Q7" i="1"/>
  <c r="P7" i="1" s="1"/>
  <c r="Q6" i="1"/>
  <c r="Q5" i="1"/>
  <c r="Q4" i="1"/>
  <c r="Q3" i="1"/>
  <c r="Q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N16" i="1"/>
  <c r="K16" i="1" s="1"/>
  <c r="N15" i="1"/>
  <c r="K15" i="1" s="1"/>
  <c r="N14" i="1"/>
  <c r="N13" i="1"/>
  <c r="N12" i="1"/>
  <c r="N11" i="1"/>
  <c r="N10" i="1"/>
  <c r="N9" i="1"/>
  <c r="K9" i="1" s="1"/>
  <c r="N8" i="1"/>
  <c r="K8" i="1" s="1"/>
  <c r="N7" i="1"/>
  <c r="K7" i="1" s="1"/>
  <c r="N6" i="1"/>
  <c r="N5" i="1"/>
  <c r="N4" i="1"/>
  <c r="N3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4" i="1" l="1"/>
  <c r="K2" i="1"/>
  <c r="C2" i="1" s="1"/>
  <c r="P10" i="1"/>
  <c r="P11" i="1"/>
  <c r="C8" i="1"/>
  <c r="K3" i="1"/>
  <c r="C13" i="1"/>
  <c r="C6" i="1"/>
  <c r="P3" i="1"/>
  <c r="K11" i="1"/>
  <c r="C11" i="1" s="1"/>
  <c r="C3" i="1"/>
  <c r="P2" i="1"/>
  <c r="K10" i="1"/>
  <c r="C10" i="1" s="1"/>
  <c r="C16" i="1"/>
  <c r="P4" i="1"/>
  <c r="K4" i="1"/>
  <c r="C4" i="1" s="1"/>
  <c r="K12" i="1"/>
  <c r="C12" i="1" s="1"/>
  <c r="P5" i="1"/>
  <c r="C5" i="1" s="1"/>
  <c r="P13" i="1"/>
  <c r="C7" i="1"/>
  <c r="C15" i="1"/>
  <c r="C9" i="1"/>
</calcChain>
</file>

<file path=xl/sharedStrings.xml><?xml version="1.0" encoding="utf-8"?>
<sst xmlns="http://schemas.openxmlformats.org/spreadsheetml/2006/main" count="209" uniqueCount="209">
  <si>
    <t>bed_time</t>
  </si>
  <si>
    <t>late</t>
  </si>
  <si>
    <t>wake_time</t>
  </si>
  <si>
    <t>sleep_transition</t>
  </si>
  <si>
    <t>sleep_struggle</t>
  </si>
  <si>
    <t>night_wake</t>
  </si>
  <si>
    <t>wake_earlier</t>
  </si>
  <si>
    <t>wake_earlier_problem</t>
  </si>
  <si>
    <t>sleep_quality</t>
  </si>
  <si>
    <t>physical_activity</t>
  </si>
  <si>
    <t>mental_digital_activity</t>
  </si>
  <si>
    <t>social_activity</t>
  </si>
  <si>
    <t>light</t>
  </si>
  <si>
    <t>temptation_smoking</t>
  </si>
  <si>
    <t>temptation_eating</t>
  </si>
  <si>
    <t>temptation_chat</t>
  </si>
  <si>
    <t>temptation_coffee</t>
  </si>
  <si>
    <t>temptation_social_media</t>
  </si>
  <si>
    <t>temptation_internet</t>
  </si>
  <si>
    <t>temptation_tv</t>
  </si>
  <si>
    <t>temptation_alcohol</t>
  </si>
  <si>
    <t>temptation_soft_drink</t>
  </si>
  <si>
    <t>temptation_cleaning</t>
  </si>
  <si>
    <t>temptation_shopping</t>
  </si>
  <si>
    <t>temptation_other</t>
  </si>
  <si>
    <t>steps</t>
  </si>
  <si>
    <t>active_minutes</t>
  </si>
  <si>
    <t>sun_hours</t>
  </si>
  <si>
    <t>temptation_score</t>
  </si>
  <si>
    <t>ego_depletion</t>
  </si>
  <si>
    <t>day_of_week</t>
  </si>
  <si>
    <t>procrastination_minutes</t>
  </si>
  <si>
    <t>procrastination_minutes_positive</t>
  </si>
  <si>
    <t>procrastination_minutes_positive_15by15</t>
  </si>
  <si>
    <t>procrastination_minutes_positive_four_bins</t>
  </si>
  <si>
    <t>sleep_transition_minutes_estimated</t>
  </si>
  <si>
    <t>sleep_minutes</t>
  </si>
  <si>
    <t>procrastination_minutes_four_day_cumulative_history</t>
  </si>
  <si>
    <t>procrastination_minutes_three_day_cumulative_history</t>
  </si>
  <si>
    <t>procrastination_minutes_two_day_cumulative_history</t>
  </si>
  <si>
    <t>sleep_minutes_four_day_cumulative_history</t>
  </si>
  <si>
    <t>sleep_minutes_three_day_cumulative_history</t>
  </si>
  <si>
    <t>sleep_minutes_two_day_cumulative_history</t>
  </si>
  <si>
    <t>sleep_struggle_four_day_cumulative_history</t>
  </si>
  <si>
    <t>sleep_struggle_three_day_cumulative_history</t>
  </si>
  <si>
    <t>sleep_struggle_two_day_cumulative_history</t>
  </si>
  <si>
    <t>night_wake_four_day_cumulative_history</t>
  </si>
  <si>
    <t>night_wake_three_day_cumulative_history</t>
  </si>
  <si>
    <t>night_wake_two_day_cumulative_history</t>
  </si>
  <si>
    <t>sleep_quality_four_day_cumulative_history</t>
  </si>
  <si>
    <t>sleep_quality_three_day_cumulative_history</t>
  </si>
  <si>
    <t>sleep_quality_two_day_cumulative_history</t>
  </si>
  <si>
    <t>social_activity_four_day_cumulative_history</t>
  </si>
  <si>
    <t>social_activity_three_day_cumulative_history</t>
  </si>
  <si>
    <t>social_activity_two_day_cumulative_history</t>
  </si>
  <si>
    <t>light_four_day_cumulative_history</t>
  </si>
  <si>
    <t>light_three_day_cumulative_history</t>
  </si>
  <si>
    <t>light_two_day_cumulative_history</t>
  </si>
  <si>
    <t>temptation_eating_four_day_cumulative_history</t>
  </si>
  <si>
    <t>temptation_eating_three_day_cumulative_history</t>
  </si>
  <si>
    <t>temptation_eating_two_day_cumulative_history</t>
  </si>
  <si>
    <t>temptation_coffee_four_day_cumulative_history</t>
  </si>
  <si>
    <t>temptation_coffee_three_day_cumulative_history</t>
  </si>
  <si>
    <t>temptation_coffee_two_day_cumulative_history</t>
  </si>
  <si>
    <t>temptation_score_four_day_cumulative_history</t>
  </si>
  <si>
    <t>temptation_score_three_day_cumulative_history</t>
  </si>
  <si>
    <t>temptation_score_two_day_cumulative_history</t>
  </si>
  <si>
    <t>procrastination_minutes_three_days_ago</t>
  </si>
  <si>
    <t>procrastination_minutes_two_days_ago</t>
  </si>
  <si>
    <t>procrastination_minutes_one_days_ago</t>
  </si>
  <si>
    <t>temptation_score_three_days_ago</t>
  </si>
  <si>
    <t>temptation_score_two_days_ago</t>
  </si>
  <si>
    <t>temptation_score_one_days_ago</t>
  </si>
  <si>
    <t>bed_time_three_days_ago</t>
  </si>
  <si>
    <t>bed_time_two_days_ago</t>
  </si>
  <si>
    <t>bed_time_one_days_ago</t>
  </si>
  <si>
    <t>sleep_minutes_three_days_ago</t>
  </si>
  <si>
    <t>sleep_minutes_two_days_ago</t>
  </si>
  <si>
    <t>sleep_minutes_one_days_ago</t>
  </si>
  <si>
    <t>sleep_deficit_change</t>
  </si>
  <si>
    <t>sleep_deficit_minutes_simple</t>
  </si>
  <si>
    <t>procrastination_minutes_three_day_weighted_cumulative_history</t>
  </si>
  <si>
    <t>consent</t>
  </si>
  <si>
    <t>sex</t>
  </si>
  <si>
    <t>age</t>
  </si>
  <si>
    <t>edu</t>
  </si>
  <si>
    <t>timezone_change</t>
  </si>
  <si>
    <t>sleep_disorder</t>
  </si>
  <si>
    <t>nightshift</t>
  </si>
  <si>
    <t>psy_disorder</t>
  </si>
  <si>
    <t>wake</t>
  </si>
  <si>
    <t>young_kids</t>
  </si>
  <si>
    <t>partn</t>
  </si>
  <si>
    <t>bptrt_1</t>
  </si>
  <si>
    <t>bptrt_2</t>
  </si>
  <si>
    <t>bptrt_3</t>
  </si>
  <si>
    <t>bptrt_4</t>
  </si>
  <si>
    <t>bptrt_5</t>
  </si>
  <si>
    <t>bptrt_6</t>
  </si>
  <si>
    <t>bptrt_7</t>
  </si>
  <si>
    <t>bptrt_8</t>
  </si>
  <si>
    <t>bptrt_9</t>
  </si>
  <si>
    <t>ats_1</t>
  </si>
  <si>
    <t>atbr_1</t>
  </si>
  <si>
    <t>sq_1</t>
  </si>
  <si>
    <t>sq_2</t>
  </si>
  <si>
    <t>sq_3</t>
  </si>
  <si>
    <t>sq_4</t>
  </si>
  <si>
    <t>sq_5</t>
  </si>
  <si>
    <t>sq_6</t>
  </si>
  <si>
    <t>atbr_2</t>
  </si>
  <si>
    <t>atbr_3</t>
  </si>
  <si>
    <t>ats_2</t>
  </si>
  <si>
    <t>ats_3</t>
  </si>
  <si>
    <t>chron_1</t>
  </si>
  <si>
    <t>chron_2</t>
  </si>
  <si>
    <t>chron_3</t>
  </si>
  <si>
    <t>chron_4</t>
  </si>
  <si>
    <t>chron_5</t>
  </si>
  <si>
    <t>chron_6</t>
  </si>
  <si>
    <t>chron_7</t>
  </si>
  <si>
    <t>chron_8</t>
  </si>
  <si>
    <t>sc_1</t>
  </si>
  <si>
    <t>sc_2</t>
  </si>
  <si>
    <t>sc_3</t>
  </si>
  <si>
    <t>sc_4</t>
  </si>
  <si>
    <t>sc_5</t>
  </si>
  <si>
    <t>sc_6</t>
  </si>
  <si>
    <t>sc_7</t>
  </si>
  <si>
    <t>sc_8</t>
  </si>
  <si>
    <t>sc_9</t>
  </si>
  <si>
    <t>sc_10</t>
  </si>
  <si>
    <t>sc_11</t>
  </si>
  <si>
    <t>sc_12</t>
  </si>
  <si>
    <t>sc_13</t>
  </si>
  <si>
    <t>bptrt_score</t>
  </si>
  <si>
    <t>ats_score</t>
  </si>
  <si>
    <t>atbr_score</t>
  </si>
  <si>
    <t>sq_score</t>
  </si>
  <si>
    <t>chron_score</t>
  </si>
  <si>
    <t>sc_score</t>
  </si>
  <si>
    <t>questionnaire_timestamp</t>
  </si>
  <si>
    <t>bed_time_plan_aligned</t>
  </si>
  <si>
    <t>date</t>
  </si>
  <si>
    <t>NaT</t>
  </si>
  <si>
    <t>2017-04-10 20:43:22+02:00</t>
  </si>
  <si>
    <t>2017-04-09 20:43:22+02:00</t>
  </si>
  <si>
    <t>2017-04-11 20:21:13+02:00</t>
  </si>
  <si>
    <t>2017-04-10 20:21:13+02:00</t>
  </si>
  <si>
    <t>2017-04-12 19:14:51+02:00</t>
  </si>
  <si>
    <t>2017-04-11 19:14:51+02:00</t>
  </si>
  <si>
    <t>2017-04-13 09:32:23+02:00</t>
  </si>
  <si>
    <t>2017-04-12 09:32:23+02:00</t>
  </si>
  <si>
    <t>2017-04-14 17:40:51+02:00</t>
  </si>
  <si>
    <t>2017-04-13 17:40:51+02:00</t>
  </si>
  <si>
    <t>2017-04-15 07:13:30+02:00</t>
  </si>
  <si>
    <t>2017-04-14 07:13:30+02:00</t>
  </si>
  <si>
    <t>2017-04-16 07:00:48+02:00</t>
  </si>
  <si>
    <t>2017-04-15 07:00:48+02:00</t>
  </si>
  <si>
    <t>2017-04-17 07:18:49+02:00</t>
  </si>
  <si>
    <t>2017-04-16 07:18:49+02:00</t>
  </si>
  <si>
    <t>2017-04-18 07:05:45+02:00</t>
  </si>
  <si>
    <t>2017-04-17 07:05:45+02:00</t>
  </si>
  <si>
    <t>2017-04-19 13:50:06+02:00</t>
  </si>
  <si>
    <t>2017-04-18 13:50:06+02:00</t>
  </si>
  <si>
    <t>2017-04-20 11:08:22+02:00</t>
  </si>
  <si>
    <t>2017-04-19 11:08:22+02:00</t>
  </si>
  <si>
    <t>2017-04-21 07:59:14+02:00</t>
  </si>
  <si>
    <t>2017-04-20 07:59:14+02:00</t>
  </si>
  <si>
    <t>2017-04-22 13:19:46+02:00</t>
  </si>
  <si>
    <t>2017-04-21 13:19:46+02:00</t>
  </si>
  <si>
    <t>2017-04-23 11:56:03+02:00</t>
  </si>
  <si>
    <t>2017-04-22 11:56:03+02:00</t>
  </si>
  <si>
    <t>2017-04-24 11:09:48+02:00</t>
  </si>
  <si>
    <t>2017-04-23 11:09:48+02:00</t>
  </si>
  <si>
    <t>BTP</t>
  </si>
  <si>
    <t>CSD</t>
  </si>
  <si>
    <t>SP</t>
  </si>
  <si>
    <t>EGO</t>
  </si>
  <si>
    <t>TA</t>
  </si>
  <si>
    <t>TSC</t>
  </si>
  <si>
    <t>TBTP</t>
  </si>
  <si>
    <t>CT</t>
  </si>
  <si>
    <t>ATS</t>
  </si>
  <si>
    <t>ATBR</t>
  </si>
  <si>
    <t>ML</t>
  </si>
  <si>
    <t>DPAL</t>
  </si>
  <si>
    <t>ELQ</t>
  </si>
  <si>
    <t>DLQ</t>
  </si>
  <si>
    <t>PDSQ</t>
  </si>
  <si>
    <t>EA</t>
  </si>
  <si>
    <t>EPAL</t>
  </si>
  <si>
    <t>EMAL</t>
  </si>
  <si>
    <t>TBTP=BPTRT</t>
  </si>
  <si>
    <t>CT=chron_score</t>
  </si>
  <si>
    <t>TSC=sc_score</t>
  </si>
  <si>
    <t>ML=DLQ*(1-ELQ) (delayed effect or prolonged effect?)</t>
  </si>
  <si>
    <t>DPAL=steps or aggregated physical_activity</t>
  </si>
  <si>
    <t>ELQ=light</t>
  </si>
  <si>
    <t>DLQ=sun_hours</t>
  </si>
  <si>
    <t>EA=EPAL+EMAL</t>
  </si>
  <si>
    <t>EMAL=mental_digital_activity</t>
  </si>
  <si>
    <t>PDSQ=sleep_quality (NIET sq_score)</t>
  </si>
  <si>
    <t>EPAL=physical_activity</t>
  </si>
  <si>
    <t xml:space="preserve">BTP first row = 0 (IF BTP&lt;0 THEN BTP=0); </t>
  </si>
  <si>
    <t>heuristic for generalizability: 1.25 * max value as upper bound</t>
  </si>
  <si>
    <t>SP=SP = +x1*CSD - x2*PDSQ + x3*ML + x4*DPAL - x5*EA</t>
  </si>
  <si>
    <t>CSD first 3 rows = 0</t>
  </si>
  <si>
    <t>TA= (ATS+ATBR (constant) +8/24) * (1-TSC))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</si>
</sst>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5BB9FF"/>
        <bgColor indexed="64"/>
      </patternFill>
    </fill>
    <fill>
      <patternFill patternType="solid">
        <fgColor rgb="FFB2C9F8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E5C5D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9BFF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DC9FF"/>
        <bgColor indexed="64"/>
      </patternFill>
    </fill>
    <fill>
      <patternFill patternType="solid">
        <fgColor rgb="FFDAEF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E4AFFF"/>
        <bgColor indexed="64"/>
      </patternFill>
    </fill>
    <fill>
      <patternFill patternType="solid">
        <fgColor rgb="FFF6A8A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horizontal="right"/>
    </xf>
    <xf numFmtId="0" fontId="18" fillId="44" borderId="0" xfId="0" applyFont="1" applyFill="1" applyAlignment="1">
      <alignment horizontal="right"/>
    </xf>
    <xf numFmtId="0" fontId="18" fillId="36" borderId="10" xfId="0" applyFont="1" applyFill="1" applyBorder="1" applyAlignment="1">
      <alignment horizontal="right"/>
    </xf>
    <xf numFmtId="0" fontId="18" fillId="37" borderId="10" xfId="0" applyFont="1" applyFill="1" applyBorder="1" applyAlignment="1">
      <alignment horizontal="right"/>
    </xf>
    <xf numFmtId="0" fontId="18" fillId="38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right"/>
    </xf>
    <xf numFmtId="0" fontId="18" fillId="40" borderId="10" xfId="0" applyFont="1" applyFill="1" applyBorder="1" applyAlignment="1">
      <alignment horizontal="right"/>
    </xf>
    <xf numFmtId="0" fontId="18" fillId="41" borderId="10" xfId="0" applyFont="1" applyFill="1" applyBorder="1" applyAlignment="1">
      <alignment horizontal="right"/>
    </xf>
    <xf numFmtId="0" fontId="18" fillId="42" borderId="10" xfId="0" applyFont="1" applyFill="1" applyBorder="1" applyAlignment="1">
      <alignment horizontal="right"/>
    </xf>
    <xf numFmtId="0" fontId="18" fillId="43" borderId="10" xfId="0" applyFont="1" applyFill="1" applyBorder="1" applyAlignment="1">
      <alignment horizontal="right"/>
    </xf>
    <xf numFmtId="0" fontId="18" fillId="35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34" borderId="10" xfId="0" applyFont="1" applyFill="1" applyBorder="1" applyAlignment="1">
      <alignment horizontal="right"/>
    </xf>
    <xf numFmtId="0" fontId="0" fillId="45" borderId="0" xfId="0" applyFill="1" applyAlignment="1">
      <alignment horizontal="right"/>
    </xf>
    <xf numFmtId="0" fontId="0" fillId="45" borderId="0" xfId="0" applyFont="1" applyFill="1" applyAlignment="1">
      <alignment horizontal="right"/>
    </xf>
    <xf numFmtId="0" fontId="0" fillId="50" borderId="0" xfId="0" applyFill="1" applyAlignment="1">
      <alignment horizontal="right"/>
    </xf>
    <xf numFmtId="0" fontId="0" fillId="50" borderId="0" xfId="0" applyFont="1" applyFill="1" applyAlignment="1">
      <alignment horizontal="right"/>
    </xf>
    <xf numFmtId="0" fontId="0" fillId="46" borderId="0" xfId="0" applyFill="1" applyAlignment="1">
      <alignment horizontal="right"/>
    </xf>
    <xf numFmtId="0" fontId="0" fillId="46" borderId="0" xfId="0" applyFont="1" applyFill="1" applyAlignment="1">
      <alignment horizontal="right"/>
    </xf>
    <xf numFmtId="0" fontId="0" fillId="47" borderId="0" xfId="0" applyFill="1" applyAlignment="1">
      <alignment horizontal="right"/>
    </xf>
    <xf numFmtId="0" fontId="0" fillId="47" borderId="0" xfId="0" applyFont="1" applyFill="1" applyAlignment="1">
      <alignment horizontal="right"/>
    </xf>
    <xf numFmtId="0" fontId="0" fillId="48" borderId="0" xfId="0" applyFill="1" applyAlignment="1">
      <alignment horizontal="right"/>
    </xf>
    <xf numFmtId="0" fontId="0" fillId="48" borderId="0" xfId="0" applyFont="1" applyFill="1" applyAlignment="1">
      <alignment horizontal="right"/>
    </xf>
    <xf numFmtId="0" fontId="0" fillId="49" borderId="0" xfId="0" applyFill="1" applyAlignment="1">
      <alignment horizontal="right"/>
    </xf>
    <xf numFmtId="0" fontId="0" fillId="49" borderId="0" xfId="0" applyFont="1" applyFill="1" applyAlignment="1">
      <alignment horizontal="right"/>
    </xf>
    <xf numFmtId="0" fontId="0" fillId="39" borderId="0" xfId="0" applyFill="1" applyAlignment="1">
      <alignment horizontal="right"/>
    </xf>
    <xf numFmtId="0" fontId="0" fillId="39" borderId="0" xfId="0" applyFont="1" applyFill="1" applyAlignment="1">
      <alignment horizontal="right"/>
    </xf>
    <xf numFmtId="0" fontId="0" fillId="51" borderId="0" xfId="0" applyFill="1" applyAlignment="1">
      <alignment horizontal="right"/>
    </xf>
    <xf numFmtId="0" fontId="0" fillId="51" borderId="0" xfId="0" applyFont="1" applyFill="1" applyAlignment="1">
      <alignment horizontal="right"/>
    </xf>
    <xf numFmtId="0" fontId="0" fillId="52" borderId="0" xfId="0" applyFill="1" applyAlignment="1">
      <alignment horizontal="right"/>
    </xf>
    <xf numFmtId="0" fontId="0" fillId="52" borderId="0" xfId="0" applyFont="1" applyFill="1" applyAlignment="1">
      <alignment horizontal="right"/>
    </xf>
    <xf numFmtId="0" fontId="0" fillId="53" borderId="0" xfId="0" applyFill="1" applyAlignment="1">
      <alignment horizontal="right"/>
    </xf>
    <xf numFmtId="0" fontId="0" fillId="53" borderId="0" xfId="0" applyFont="1" applyFill="1" applyAlignment="1">
      <alignment horizontal="right"/>
    </xf>
    <xf numFmtId="0" fontId="19" fillId="52" borderId="0" xfId="0" applyFont="1" applyFill="1" applyAlignment="1">
      <alignment horizontal="right"/>
    </xf>
    <xf numFmtId="0" fontId="20" fillId="52" borderId="0" xfId="0" applyFont="1" applyFill="1" applyAlignment="1">
      <alignment horizontal="left"/>
    </xf>
    <xf numFmtId="0" fontId="20" fillId="53" borderId="0" xfId="0" applyFont="1" applyFill="1" applyAlignment="1">
      <alignment horizontal="left"/>
    </xf>
    <xf numFmtId="0" fontId="21" fillId="45" borderId="0" xfId="0" applyFont="1" applyFill="1" applyAlignment="1">
      <alignment horizontal="left"/>
    </xf>
    <xf numFmtId="0" fontId="19" fillId="53" borderId="0" xfId="0" applyFont="1" applyFill="1" applyAlignment="1">
      <alignment horizontal="right"/>
    </xf>
    <xf numFmtId="0" fontId="20" fillId="47" borderId="0" xfId="0" applyFont="1" applyFill="1" applyAlignment="1">
      <alignment horizontal="left"/>
    </xf>
    <xf numFmtId="0" fontId="20" fillId="39" borderId="0" xfId="0" applyFont="1" applyFill="1" applyAlignment="1">
      <alignment horizontal="left"/>
    </xf>
    <xf numFmtId="0" fontId="20" fillId="48" borderId="0" xfId="0" applyFont="1" applyFill="1" applyAlignment="1">
      <alignment horizontal="left"/>
    </xf>
    <xf numFmtId="0" fontId="20" fillId="46" borderId="0" xfId="0" applyFont="1" applyFill="1" applyAlignment="1">
      <alignment horizontal="left"/>
    </xf>
    <xf numFmtId="0" fontId="20" fillId="50" borderId="0" xfId="0" applyFont="1" applyFill="1" applyAlignment="1">
      <alignment horizontal="left"/>
    </xf>
    <xf numFmtId="0" fontId="21" fillId="39" borderId="0" xfId="0" applyFont="1" applyFill="1" applyAlignment="1">
      <alignment horizontal="left"/>
    </xf>
    <xf numFmtId="0" fontId="20" fillId="49" borderId="0" xfId="0" applyFont="1" applyFill="1" applyAlignment="1">
      <alignment horizontal="left"/>
    </xf>
    <xf numFmtId="0" fontId="22" fillId="46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22" fillId="0" borderId="0" xfId="0" applyFont="1"/>
    <xf numFmtId="0" fontId="20" fillId="5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A8A8"/>
      <color rgb="FFE4A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17</xdr:row>
      <xdr:rowOff>114300</xdr:rowOff>
    </xdr:from>
    <xdr:to>
      <xdr:col>29</xdr:col>
      <xdr:colOff>617556</xdr:colOff>
      <xdr:row>59</xdr:row>
      <xdr:rowOff>42942</xdr:rowOff>
    </xdr:to>
    <xdr:pic>
      <xdr:nvPicPr>
        <xdr:cNvPr id="2" name="Afbeelding 1" descr="Bedtime Procrastination Model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90950" y="3352800"/>
          <a:ext cx="13655376" cy="7929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3"/>
  <sheetViews>
    <sheetView tabSelected="1" workbookViewId="0">
      <selection activeCell="A29" sqref="A29"/>
    </sheetView>
  </sheetViews>
  <sheetFormatPr defaultRowHeight="15" x14ac:dyDescent="0.25"/>
  <cols>
    <col min="1" max="1" width="6.42578125" style="18" customWidth="1"/>
    <col min="2" max="2" width="5.140625" style="15" bestFit="1" customWidth="1"/>
    <col min="3" max="3" width="6.42578125" style="15" customWidth="1"/>
    <col min="4" max="4" width="5.28515625" style="15" bestFit="1" customWidth="1"/>
    <col min="5" max="5" width="6.85546875" style="15" customWidth="1"/>
    <col min="6" max="6" width="4.85546875" style="15" bestFit="1" customWidth="1"/>
    <col min="7" max="7" width="6.28515625" style="15" bestFit="1" customWidth="1"/>
    <col min="8" max="8" width="5.140625" style="15" customWidth="1"/>
    <col min="9" max="9" width="4.7109375" style="16" bestFit="1" customWidth="1"/>
    <col min="10" max="10" width="6.28515625" style="16" bestFit="1" customWidth="1"/>
    <col min="11" max="11" width="5.85546875" style="15" customWidth="1"/>
    <col min="12" max="12" width="7.28515625" style="15" customWidth="1"/>
    <col min="13" max="13" width="6" style="15" customWidth="1"/>
    <col min="14" max="14" width="5.42578125" style="15" bestFit="1" customWidth="1"/>
    <col min="15" max="15" width="5.5703125" style="15" customWidth="1"/>
    <col min="16" max="16" width="5" style="15" customWidth="1"/>
    <col min="17" max="17" width="5.28515625" style="15" customWidth="1"/>
    <col min="18" max="18" width="5.140625" style="15" customWidth="1"/>
    <col min="19" max="19" width="14.5703125" bestFit="1" customWidth="1"/>
    <col min="20" max="20" width="4.42578125" bestFit="1" customWidth="1"/>
    <col min="21" max="21" width="14.5703125" bestFit="1" customWidth="1"/>
    <col min="22" max="22" width="15.5703125" bestFit="1" customWidth="1"/>
    <col min="23" max="23" width="14.140625" bestFit="1" customWidth="1"/>
    <col min="24" max="24" width="11.28515625" bestFit="1" customWidth="1"/>
    <col min="25" max="25" width="12.5703125" bestFit="1" customWidth="1"/>
    <col min="26" max="26" width="21.5703125" bestFit="1" customWidth="1"/>
    <col min="27" max="27" width="13.140625" bestFit="1" customWidth="1"/>
    <col min="28" max="28" width="15.7109375" bestFit="1" customWidth="1"/>
    <col min="29" max="29" width="21.7109375" bestFit="1" customWidth="1"/>
    <col min="30" max="30" width="13.5703125" bestFit="1" customWidth="1"/>
    <col min="31" max="31" width="5" bestFit="1" customWidth="1"/>
    <col min="32" max="32" width="19.7109375" bestFit="1" customWidth="1"/>
    <col min="33" max="33" width="17.85546875" bestFit="1" customWidth="1"/>
    <col min="34" max="34" width="15.85546875" bestFit="1" customWidth="1"/>
    <col min="35" max="35" width="18" bestFit="1" customWidth="1"/>
    <col min="36" max="36" width="24" bestFit="1" customWidth="1"/>
    <col min="37" max="37" width="19.5703125" bestFit="1" customWidth="1"/>
    <col min="38" max="38" width="13.85546875" bestFit="1" customWidth="1"/>
    <col min="39" max="39" width="18.7109375" bestFit="1" customWidth="1"/>
    <col min="40" max="40" width="21.42578125" bestFit="1" customWidth="1"/>
    <col min="41" max="41" width="19.7109375" bestFit="1" customWidth="1"/>
    <col min="42" max="42" width="20.42578125" bestFit="1" customWidth="1"/>
    <col min="43" max="43" width="17" bestFit="1" customWidth="1"/>
    <col min="44" max="44" width="6" bestFit="1" customWidth="1"/>
    <col min="45" max="45" width="14.7109375" bestFit="1" customWidth="1"/>
    <col min="46" max="46" width="10.140625" bestFit="1" customWidth="1"/>
    <col min="47" max="47" width="16.85546875" bestFit="1" customWidth="1"/>
    <col min="48" max="48" width="14.140625" bestFit="1" customWidth="1"/>
    <col min="49" max="49" width="12.85546875" bestFit="1" customWidth="1"/>
    <col min="50" max="50" width="23.140625" bestFit="1" customWidth="1"/>
    <col min="51" max="51" width="34.5703125" customWidth="1"/>
    <col min="52" max="52" width="39" bestFit="1" customWidth="1"/>
    <col min="53" max="53" width="41.28515625" bestFit="1" customWidth="1"/>
    <col min="54" max="54" width="34.5703125" bestFit="1" customWidth="1"/>
    <col min="55" max="55" width="14.28515625" bestFit="1" customWidth="1"/>
    <col min="56" max="56" width="51" bestFit="1" customWidth="1"/>
    <col min="57" max="57" width="52.140625" bestFit="1" customWidth="1"/>
    <col min="58" max="58" width="50.7109375" bestFit="1" customWidth="1"/>
    <col min="59" max="59" width="42.140625" bestFit="1" customWidth="1"/>
    <col min="60" max="60" width="43.28515625" bestFit="1" customWidth="1"/>
    <col min="61" max="61" width="41.7109375" bestFit="1" customWidth="1"/>
    <col min="62" max="62" width="41.85546875" bestFit="1" customWidth="1"/>
    <col min="63" max="63" width="43.140625" bestFit="1" customWidth="1"/>
    <col min="64" max="64" width="41.5703125" bestFit="1" customWidth="1"/>
    <col min="65" max="65" width="39.140625" bestFit="1" customWidth="1"/>
    <col min="66" max="66" width="40.28515625" bestFit="1" customWidth="1"/>
    <col min="67" max="67" width="38.85546875" bestFit="1" customWidth="1"/>
    <col min="68" max="68" width="40.85546875" bestFit="1" customWidth="1"/>
    <col min="69" max="69" width="42.140625" bestFit="1" customWidth="1"/>
    <col min="70" max="70" width="40.5703125" bestFit="1" customWidth="1"/>
    <col min="71" max="71" width="41.28515625" bestFit="1" customWidth="1"/>
    <col min="72" max="72" width="42.5703125" bestFit="1" customWidth="1"/>
    <col min="73" max="73" width="41" bestFit="1" customWidth="1"/>
    <col min="74" max="74" width="32.5703125" bestFit="1" customWidth="1"/>
    <col min="75" max="75" width="33.85546875" bestFit="1" customWidth="1"/>
    <col min="76" max="76" width="32.28515625" bestFit="1" customWidth="1"/>
    <col min="77" max="77" width="45.5703125" bestFit="1" customWidth="1"/>
    <col min="78" max="78" width="46.85546875" bestFit="1" customWidth="1"/>
    <col min="79" max="79" width="45.28515625" bestFit="1" customWidth="1"/>
    <col min="80" max="80" width="45.7109375" bestFit="1" customWidth="1"/>
    <col min="81" max="81" width="47" bestFit="1" customWidth="1"/>
    <col min="82" max="82" width="45.42578125" bestFit="1" customWidth="1"/>
    <col min="83" max="83" width="44.7109375" bestFit="1" customWidth="1"/>
    <col min="84" max="84" width="45.85546875" bestFit="1" customWidth="1"/>
    <col min="85" max="85" width="44.42578125" bestFit="1" customWidth="1"/>
    <col min="86" max="86" width="38.7109375" bestFit="1" customWidth="1"/>
    <col min="87" max="88" width="37.140625" bestFit="1" customWidth="1"/>
    <col min="89" max="89" width="32.42578125" bestFit="1" customWidth="1"/>
    <col min="90" max="91" width="31" bestFit="1" customWidth="1"/>
    <col min="92" max="92" width="25" bestFit="1" customWidth="1"/>
    <col min="93" max="94" width="23.5703125" bestFit="1" customWidth="1"/>
    <col min="95" max="95" width="29.85546875" bestFit="1" customWidth="1"/>
    <col min="96" max="97" width="28.28515625" bestFit="1" customWidth="1"/>
    <col min="98" max="98" width="20.140625" bestFit="1" customWidth="1"/>
    <col min="99" max="99" width="28.42578125" bestFit="1" customWidth="1"/>
    <col min="100" max="100" width="61.85546875" bestFit="1" customWidth="1"/>
    <col min="101" max="101" width="8" bestFit="1" customWidth="1"/>
    <col min="102" max="102" width="4" bestFit="1" customWidth="1"/>
    <col min="103" max="103" width="4.140625" bestFit="1" customWidth="1"/>
    <col min="104" max="104" width="4.42578125" bestFit="1" customWidth="1"/>
    <col min="105" max="105" width="16.85546875" bestFit="1" customWidth="1"/>
    <col min="106" max="106" width="14.42578125" bestFit="1" customWidth="1"/>
    <col min="107" max="107" width="9.5703125" bestFit="1" customWidth="1"/>
    <col min="108" max="108" width="12.42578125" bestFit="1" customWidth="1"/>
    <col min="109" max="109" width="5.7109375" bestFit="1" customWidth="1"/>
    <col min="110" max="110" width="11" bestFit="1" customWidth="1"/>
    <col min="111" max="111" width="5.7109375" bestFit="1" customWidth="1"/>
    <col min="112" max="120" width="7.42578125" bestFit="1" customWidth="1"/>
    <col min="121" max="121" width="5.5703125" bestFit="1" customWidth="1"/>
    <col min="122" max="122" width="6.5703125" bestFit="1" customWidth="1"/>
    <col min="123" max="128" width="5" bestFit="1" customWidth="1"/>
    <col min="129" max="130" width="6.5703125" bestFit="1" customWidth="1"/>
    <col min="131" max="132" width="5.5703125" bestFit="1" customWidth="1"/>
    <col min="133" max="140" width="8" bestFit="1" customWidth="1"/>
    <col min="141" max="149" width="4.7109375" bestFit="1" customWidth="1"/>
    <col min="150" max="153" width="5.7109375" bestFit="1" customWidth="1"/>
    <col min="154" max="154" width="11.140625" bestFit="1" customWidth="1"/>
    <col min="155" max="155" width="9.28515625" bestFit="1" customWidth="1"/>
    <col min="156" max="156" width="10.28515625" bestFit="1" customWidth="1"/>
    <col min="157" max="157" width="8.7109375" bestFit="1" customWidth="1"/>
    <col min="158" max="158" width="11.7109375" bestFit="1" customWidth="1"/>
    <col min="159" max="159" width="8.42578125" bestFit="1" customWidth="1"/>
    <col min="160" max="160" width="24.42578125" bestFit="1" customWidth="1"/>
    <col min="161" max="161" width="22.42578125" bestFit="1" customWidth="1"/>
    <col min="162" max="162" width="24" bestFit="1" customWidth="1"/>
  </cols>
  <sheetData>
    <row r="1" spans="1:162" x14ac:dyDescent="0.25">
      <c r="A1" s="4" t="s">
        <v>175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5" t="s">
        <v>183</v>
      </c>
      <c r="J1" s="5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  <c r="Q1" s="4" t="s">
        <v>191</v>
      </c>
      <c r="R1" s="4" t="s">
        <v>192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s="3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46</v>
      </c>
      <c r="BN1" t="s">
        <v>47</v>
      </c>
      <c r="BO1" t="s">
        <v>48</v>
      </c>
      <c r="BP1" t="s">
        <v>49</v>
      </c>
      <c r="BQ1" t="s">
        <v>50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59</v>
      </c>
      <c r="CA1" t="s">
        <v>60</v>
      </c>
      <c r="CB1" t="s">
        <v>61</v>
      </c>
      <c r="CC1" t="s">
        <v>62</v>
      </c>
      <c r="CD1" t="s">
        <v>63</v>
      </c>
      <c r="CE1" t="s">
        <v>64</v>
      </c>
      <c r="CF1" t="s">
        <v>65</v>
      </c>
      <c r="CG1" t="s">
        <v>66</v>
      </c>
      <c r="CH1" t="s">
        <v>67</v>
      </c>
      <c r="CI1" t="s">
        <v>68</v>
      </c>
      <c r="CJ1" t="s">
        <v>69</v>
      </c>
      <c r="CK1" t="s">
        <v>70</v>
      </c>
      <c r="CL1" t="s">
        <v>71</v>
      </c>
      <c r="CM1" t="s">
        <v>72</v>
      </c>
      <c r="CN1" t="s">
        <v>73</v>
      </c>
      <c r="CO1" t="s">
        <v>74</v>
      </c>
      <c r="CP1" t="s">
        <v>75</v>
      </c>
      <c r="CQ1" t="s">
        <v>76</v>
      </c>
      <c r="CR1" t="s">
        <v>77</v>
      </c>
      <c r="CS1" t="s">
        <v>78</v>
      </c>
      <c r="CT1" t="s">
        <v>79</v>
      </c>
      <c r="CU1" t="s">
        <v>80</v>
      </c>
      <c r="CV1" t="s">
        <v>81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88</v>
      </c>
      <c r="DD1" t="s">
        <v>89</v>
      </c>
      <c r="DE1" t="s">
        <v>90</v>
      </c>
      <c r="DF1" t="s">
        <v>91</v>
      </c>
      <c r="DG1" t="s">
        <v>92</v>
      </c>
      <c r="DH1" t="s">
        <v>93</v>
      </c>
      <c r="DI1" t="s">
        <v>94</v>
      </c>
      <c r="DJ1" t="s">
        <v>95</v>
      </c>
      <c r="DK1" t="s">
        <v>96</v>
      </c>
      <c r="DL1" t="s">
        <v>97</v>
      </c>
      <c r="DM1" t="s">
        <v>98</v>
      </c>
      <c r="DN1" t="s">
        <v>99</v>
      </c>
      <c r="DO1" t="s">
        <v>100</v>
      </c>
      <c r="DP1" t="s">
        <v>101</v>
      </c>
      <c r="DQ1" s="3" t="s">
        <v>102</v>
      </c>
      <c r="DR1" t="s">
        <v>103</v>
      </c>
      <c r="DS1" s="3" t="s">
        <v>104</v>
      </c>
      <c r="DT1" s="3" t="s">
        <v>105</v>
      </c>
      <c r="DU1" s="3" t="s">
        <v>106</v>
      </c>
      <c r="DV1" s="3" t="s">
        <v>107</v>
      </c>
      <c r="DW1" s="3" t="s">
        <v>108</v>
      </c>
      <c r="DX1" s="3" t="s">
        <v>109</v>
      </c>
      <c r="DY1" t="s">
        <v>110</v>
      </c>
      <c r="DZ1" t="s">
        <v>111</v>
      </c>
      <c r="EA1" s="3" t="s">
        <v>112</v>
      </c>
      <c r="EB1" s="3" t="s">
        <v>113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121</v>
      </c>
      <c r="EK1" t="s">
        <v>122</v>
      </c>
      <c r="EL1" t="s">
        <v>123</v>
      </c>
      <c r="EM1" t="s">
        <v>124</v>
      </c>
      <c r="EN1" t="s">
        <v>125</v>
      </c>
      <c r="EO1" t="s">
        <v>126</v>
      </c>
      <c r="EP1" t="s">
        <v>127</v>
      </c>
      <c r="EQ1" t="s">
        <v>128</v>
      </c>
      <c r="ER1" t="s">
        <v>129</v>
      </c>
      <c r="ES1" t="s">
        <v>130</v>
      </c>
      <c r="ET1" t="s">
        <v>131</v>
      </c>
      <c r="EU1" t="s">
        <v>132</v>
      </c>
      <c r="EV1" t="s">
        <v>133</v>
      </c>
      <c r="EW1" t="s">
        <v>134</v>
      </c>
      <c r="EX1" t="s">
        <v>135</v>
      </c>
      <c r="EY1" s="3" t="s">
        <v>136</v>
      </c>
      <c r="EZ1" t="s">
        <v>137</v>
      </c>
      <c r="FA1" s="3" t="s">
        <v>138</v>
      </c>
      <c r="FB1" t="s">
        <v>139</v>
      </c>
      <c r="FC1" t="s">
        <v>140</v>
      </c>
      <c r="FD1" t="s">
        <v>141</v>
      </c>
      <c r="FE1" t="s">
        <v>142</v>
      </c>
      <c r="FF1" t="s">
        <v>143</v>
      </c>
    </row>
    <row r="2" spans="1:162" x14ac:dyDescent="0.25">
      <c r="A2" s="19">
        <f>AX2/300</f>
        <v>0</v>
      </c>
      <c r="B2" s="14">
        <f>CV2/500</f>
        <v>0</v>
      </c>
      <c r="C2" s="6">
        <f>(B2-O2+K2+L2-P2+2)/5</f>
        <v>0.31514666666666669</v>
      </c>
      <c r="D2" s="7">
        <f>AV2/12</f>
        <v>0</v>
      </c>
      <c r="E2" s="8">
        <f>((EY2+EZ2+8)/24)*(1-F2)</f>
        <v>2.4038461538461536E-2</v>
      </c>
      <c r="F2" s="9">
        <f>(FC2+36)/52</f>
        <v>0.42307692307692307</v>
      </c>
      <c r="G2" s="10">
        <f>(EX2+16)/36</f>
        <v>8.3333333333333329E-2</v>
      </c>
      <c r="H2" s="11">
        <f>(FB2+16)/32</f>
        <v>0.53125</v>
      </c>
      <c r="I2" s="12"/>
      <c r="J2" s="13"/>
      <c r="K2" s="14">
        <f>N2*(1-M2)</f>
        <v>0.51250000000000007</v>
      </c>
      <c r="L2" s="6">
        <f>AR2/30000</f>
        <v>0.22989999999999999</v>
      </c>
      <c r="M2" s="7">
        <f>AE2/3</f>
        <v>0</v>
      </c>
      <c r="N2" s="8">
        <f>AT2/24</f>
        <v>0.51250000000000007</v>
      </c>
      <c r="O2" s="9">
        <f>AA2/3</f>
        <v>1</v>
      </c>
      <c r="P2" s="10">
        <f>(Q2+R2)/2</f>
        <v>0.16666666666666666</v>
      </c>
      <c r="Q2" s="6">
        <f>AB2/3</f>
        <v>0.33333333333333331</v>
      </c>
      <c r="R2" s="11">
        <f>AC2/3</f>
        <v>0</v>
      </c>
      <c r="S2" s="1">
        <v>42834.895833333336</v>
      </c>
      <c r="T2">
        <v>0</v>
      </c>
      <c r="U2" s="1">
        <v>42834.263888888891</v>
      </c>
      <c r="V2">
        <v>0</v>
      </c>
      <c r="W2">
        <v>0</v>
      </c>
      <c r="X2">
        <v>1</v>
      </c>
      <c r="Y2">
        <v>0</v>
      </c>
      <c r="Z2">
        <v>0</v>
      </c>
      <c r="AA2" s="3">
        <v>3</v>
      </c>
      <c r="AB2">
        <v>1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6897</v>
      </c>
      <c r="AS2">
        <v>3</v>
      </c>
      <c r="AT2">
        <v>12.3</v>
      </c>
      <c r="AU2">
        <v>2</v>
      </c>
      <c r="AV2">
        <v>0</v>
      </c>
      <c r="AW2">
        <v>6</v>
      </c>
      <c r="BB2" s="2">
        <v>1.0416666666666666E-2</v>
      </c>
      <c r="BC2">
        <v>515</v>
      </c>
      <c r="CT2">
        <v>-35</v>
      </c>
      <c r="CW2">
        <v>1</v>
      </c>
      <c r="CX2">
        <v>1</v>
      </c>
      <c r="CY2">
        <v>44</v>
      </c>
      <c r="CZ2">
        <v>3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1</v>
      </c>
      <c r="DH2">
        <v>1</v>
      </c>
      <c r="DI2">
        <v>-4</v>
      </c>
      <c r="DJ2">
        <v>-4</v>
      </c>
      <c r="DK2">
        <v>1</v>
      </c>
      <c r="DL2">
        <v>0</v>
      </c>
      <c r="DM2">
        <v>1</v>
      </c>
      <c r="DN2">
        <v>-4</v>
      </c>
      <c r="DO2">
        <v>0</v>
      </c>
      <c r="DP2">
        <v>-4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-4</v>
      </c>
      <c r="DY2">
        <v>0</v>
      </c>
      <c r="DZ2">
        <v>0</v>
      </c>
      <c r="EA2">
        <v>-3</v>
      </c>
      <c r="EB2">
        <v>-4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2</v>
      </c>
      <c r="EL2">
        <v>-2</v>
      </c>
      <c r="EM2">
        <v>-4</v>
      </c>
      <c r="EN2">
        <v>-4</v>
      </c>
      <c r="EO2">
        <v>-3</v>
      </c>
      <c r="EP2">
        <v>3</v>
      </c>
      <c r="EQ2">
        <v>-2</v>
      </c>
      <c r="ER2">
        <v>3</v>
      </c>
      <c r="ES2">
        <v>-3</v>
      </c>
      <c r="ET2">
        <v>-1</v>
      </c>
      <c r="EU2">
        <v>2</v>
      </c>
      <c r="EV2">
        <v>-2</v>
      </c>
      <c r="EW2">
        <v>-3</v>
      </c>
      <c r="EX2">
        <v>-13</v>
      </c>
      <c r="EY2" s="3">
        <v>-7</v>
      </c>
      <c r="EZ2">
        <v>0</v>
      </c>
      <c r="FA2">
        <v>-3</v>
      </c>
      <c r="FB2">
        <v>1</v>
      </c>
      <c r="FC2">
        <v>-14</v>
      </c>
      <c r="FD2" t="s">
        <v>145</v>
      </c>
      <c r="FE2" t="s">
        <v>144</v>
      </c>
      <c r="FF2" t="s">
        <v>146</v>
      </c>
    </row>
    <row r="3" spans="1:162" x14ac:dyDescent="0.25">
      <c r="A3" s="19">
        <f t="shared" ref="A3:A16" si="0">AX3/300</f>
        <v>0.15</v>
      </c>
      <c r="B3" s="14">
        <f t="shared" ref="B3:B16" si="1">CV3/500</f>
        <v>0</v>
      </c>
      <c r="C3" s="6">
        <f t="shared" ref="C3:C16" si="2">(B3-O3+K3+L3-P3+2)/5</f>
        <v>0.35425777777777778</v>
      </c>
      <c r="D3" s="7">
        <f t="shared" ref="D3:D16" si="3">AV3/12</f>
        <v>0</v>
      </c>
      <c r="E3" s="8">
        <f t="shared" ref="E3:E16" si="4">((EY3+EZ3+8)/24)*(1-F3)</f>
        <v>2.4038461538461536E-2</v>
      </c>
      <c r="F3" s="9">
        <f t="shared" ref="F3:F16" si="5">(FC3+36)/52</f>
        <v>0.42307692307692307</v>
      </c>
      <c r="G3" s="10">
        <f t="shared" ref="G3:G16" si="6">(EX3+16)/36</f>
        <v>8.3333333333333329E-2</v>
      </c>
      <c r="H3" s="11">
        <f t="shared" ref="H3:H16" si="7">(FB3+16)/32</f>
        <v>0.53125</v>
      </c>
      <c r="I3" s="12"/>
      <c r="J3" s="13"/>
      <c r="K3" s="14">
        <f t="shared" ref="K3:K16" si="8">N3*(1-M3)</f>
        <v>0.14722222222222223</v>
      </c>
      <c r="L3" s="6">
        <f t="shared" ref="L3:L16" si="9">AR3/30000</f>
        <v>0.29073333333333334</v>
      </c>
      <c r="M3" s="7">
        <f t="shared" ref="M3:M16" si="10">AE3/3</f>
        <v>0.33333333333333331</v>
      </c>
      <c r="N3" s="8">
        <f t="shared" ref="N3:N16" si="11">AT3/24</f>
        <v>0.22083333333333333</v>
      </c>
      <c r="O3" s="9">
        <f t="shared" ref="O3:O16" si="12">AA3/3</f>
        <v>0.33333333333333331</v>
      </c>
      <c r="P3" s="10">
        <f t="shared" ref="P3:P16" si="13">(Q3+R3)/2</f>
        <v>0.33333333333333331</v>
      </c>
      <c r="Q3" s="6">
        <f t="shared" ref="Q3:Q16" si="14">AB3/3</f>
        <v>0.33333333333333331</v>
      </c>
      <c r="R3" s="11">
        <f t="shared" ref="R3:R16" si="15">AC3/3</f>
        <v>0.33333333333333331</v>
      </c>
      <c r="S3" s="1">
        <v>42835.927083333336</v>
      </c>
      <c r="T3">
        <v>1</v>
      </c>
      <c r="U3" s="1">
        <v>42835.270833333336</v>
      </c>
      <c r="V3">
        <v>0</v>
      </c>
      <c r="W3">
        <v>0</v>
      </c>
      <c r="X3">
        <v>2</v>
      </c>
      <c r="Y3">
        <v>0</v>
      </c>
      <c r="Z3">
        <v>0</v>
      </c>
      <c r="AA3" s="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8722</v>
      </c>
      <c r="AS3">
        <v>2</v>
      </c>
      <c r="AT3">
        <v>5.3</v>
      </c>
      <c r="AU3">
        <v>0</v>
      </c>
      <c r="AV3">
        <v>0</v>
      </c>
      <c r="AW3">
        <v>0</v>
      </c>
      <c r="AX3">
        <v>45</v>
      </c>
      <c r="AY3">
        <v>45</v>
      </c>
      <c r="AZ3">
        <v>3</v>
      </c>
      <c r="BA3">
        <v>2</v>
      </c>
      <c r="BB3" s="2">
        <v>1.0416666666666666E-2</v>
      </c>
      <c r="BC3">
        <v>480</v>
      </c>
      <c r="BI3">
        <v>995</v>
      </c>
      <c r="BL3">
        <v>0</v>
      </c>
      <c r="BO3">
        <v>3</v>
      </c>
      <c r="BR3">
        <v>4</v>
      </c>
      <c r="BU3">
        <v>3</v>
      </c>
      <c r="BX3">
        <v>1</v>
      </c>
      <c r="CA3">
        <v>0</v>
      </c>
      <c r="CD3">
        <v>0</v>
      </c>
      <c r="CG3">
        <v>2</v>
      </c>
      <c r="CM3">
        <v>2</v>
      </c>
      <c r="CP3" s="1">
        <v>42834.895833333336</v>
      </c>
      <c r="CS3">
        <v>515</v>
      </c>
      <c r="CT3">
        <v>0</v>
      </c>
      <c r="CW3">
        <v>1</v>
      </c>
      <c r="CX3">
        <v>1</v>
      </c>
      <c r="CY3">
        <v>44</v>
      </c>
      <c r="CZ3">
        <v>3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1</v>
      </c>
      <c r="DH3">
        <v>1</v>
      </c>
      <c r="DI3">
        <v>-4</v>
      </c>
      <c r="DJ3">
        <v>-4</v>
      </c>
      <c r="DK3">
        <v>1</v>
      </c>
      <c r="DL3">
        <v>0</v>
      </c>
      <c r="DM3">
        <v>1</v>
      </c>
      <c r="DN3">
        <v>-4</v>
      </c>
      <c r="DO3">
        <v>0</v>
      </c>
      <c r="DP3">
        <v>-4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-4</v>
      </c>
      <c r="DY3">
        <v>0</v>
      </c>
      <c r="DZ3">
        <v>0</v>
      </c>
      <c r="EA3">
        <v>-3</v>
      </c>
      <c r="EB3">
        <v>-4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2</v>
      </c>
      <c r="EL3">
        <v>-2</v>
      </c>
      <c r="EM3">
        <v>-4</v>
      </c>
      <c r="EN3">
        <v>-4</v>
      </c>
      <c r="EO3">
        <v>-3</v>
      </c>
      <c r="EP3">
        <v>3</v>
      </c>
      <c r="EQ3">
        <v>-2</v>
      </c>
      <c r="ER3">
        <v>3</v>
      </c>
      <c r="ES3">
        <v>-3</v>
      </c>
      <c r="ET3">
        <v>-1</v>
      </c>
      <c r="EU3">
        <v>2</v>
      </c>
      <c r="EV3">
        <v>-2</v>
      </c>
      <c r="EW3">
        <v>-3</v>
      </c>
      <c r="EX3">
        <v>-13</v>
      </c>
      <c r="EY3" s="3">
        <v>-7</v>
      </c>
      <c r="EZ3">
        <v>0</v>
      </c>
      <c r="FA3">
        <v>-3</v>
      </c>
      <c r="FB3">
        <v>1</v>
      </c>
      <c r="FC3">
        <v>-14</v>
      </c>
      <c r="FD3" t="s">
        <v>147</v>
      </c>
      <c r="FE3" s="1">
        <v>42835.895833333336</v>
      </c>
      <c r="FF3" t="s">
        <v>148</v>
      </c>
    </row>
    <row r="4" spans="1:162" x14ac:dyDescent="0.25">
      <c r="A4" s="19">
        <f t="shared" si="0"/>
        <v>3.3333333333333333E-2</v>
      </c>
      <c r="B4" s="14">
        <f t="shared" si="1"/>
        <v>0</v>
      </c>
      <c r="C4" s="6">
        <f t="shared" si="2"/>
        <v>0.31314888888888887</v>
      </c>
      <c r="D4" s="7">
        <f t="shared" si="3"/>
        <v>0</v>
      </c>
      <c r="E4" s="8">
        <f t="shared" si="4"/>
        <v>2.4038461538461536E-2</v>
      </c>
      <c r="F4" s="9">
        <f t="shared" si="5"/>
        <v>0.42307692307692307</v>
      </c>
      <c r="G4" s="10">
        <f t="shared" si="6"/>
        <v>8.3333333333333329E-2</v>
      </c>
      <c r="H4" s="11">
        <f t="shared" si="7"/>
        <v>0.53125</v>
      </c>
      <c r="I4" s="12"/>
      <c r="J4" s="13"/>
      <c r="K4" s="14">
        <f t="shared" si="8"/>
        <v>0.11944444444444446</v>
      </c>
      <c r="L4" s="6">
        <f t="shared" si="9"/>
        <v>0.11296666666666667</v>
      </c>
      <c r="M4" s="7">
        <f t="shared" si="10"/>
        <v>0.66666666666666663</v>
      </c>
      <c r="N4" s="8">
        <f t="shared" si="11"/>
        <v>0.35833333333333334</v>
      </c>
      <c r="O4" s="9">
        <f t="shared" si="12"/>
        <v>0.66666666666666663</v>
      </c>
      <c r="P4" s="10">
        <f t="shared" si="13"/>
        <v>0</v>
      </c>
      <c r="Q4" s="6">
        <f t="shared" si="14"/>
        <v>0</v>
      </c>
      <c r="R4" s="11">
        <f t="shared" si="15"/>
        <v>0</v>
      </c>
      <c r="S4" s="1">
        <v>42836.902777777781</v>
      </c>
      <c r="T4">
        <v>0</v>
      </c>
      <c r="U4" s="1">
        <v>42836.291666666664</v>
      </c>
      <c r="V4">
        <v>0</v>
      </c>
      <c r="W4">
        <v>0</v>
      </c>
      <c r="X4">
        <v>2</v>
      </c>
      <c r="Y4">
        <v>0</v>
      </c>
      <c r="Z4">
        <v>1</v>
      </c>
      <c r="AA4" s="3">
        <v>2</v>
      </c>
      <c r="AB4">
        <v>0</v>
      </c>
      <c r="AC4">
        <v>0</v>
      </c>
      <c r="AD4">
        <v>3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3389</v>
      </c>
      <c r="AS4">
        <v>0</v>
      </c>
      <c r="AT4">
        <v>8.6</v>
      </c>
      <c r="AU4">
        <v>0</v>
      </c>
      <c r="AV4">
        <v>0</v>
      </c>
      <c r="AW4">
        <v>1</v>
      </c>
      <c r="AX4">
        <v>10</v>
      </c>
      <c r="AY4">
        <v>10</v>
      </c>
      <c r="AZ4">
        <v>0</v>
      </c>
      <c r="BA4">
        <v>0</v>
      </c>
      <c r="BB4" s="2">
        <v>1.0416666666666666E-2</v>
      </c>
      <c r="BC4">
        <v>545</v>
      </c>
      <c r="BF4">
        <v>55</v>
      </c>
      <c r="BH4">
        <v>1540</v>
      </c>
      <c r="BI4">
        <v>1025</v>
      </c>
      <c r="BK4">
        <v>0</v>
      </c>
      <c r="BL4">
        <v>0</v>
      </c>
      <c r="BN4">
        <v>5</v>
      </c>
      <c r="BO4">
        <v>4</v>
      </c>
      <c r="BQ4">
        <v>6</v>
      </c>
      <c r="BR4">
        <v>3</v>
      </c>
      <c r="BT4">
        <v>6</v>
      </c>
      <c r="BU4">
        <v>4</v>
      </c>
      <c r="BW4">
        <v>3</v>
      </c>
      <c r="BX4">
        <v>3</v>
      </c>
      <c r="BZ4">
        <v>0</v>
      </c>
      <c r="CA4">
        <v>0</v>
      </c>
      <c r="CC4">
        <v>0</v>
      </c>
      <c r="CD4">
        <v>0</v>
      </c>
      <c r="CF4">
        <v>2</v>
      </c>
      <c r="CG4">
        <v>0</v>
      </c>
      <c r="CJ4">
        <v>45</v>
      </c>
      <c r="CL4">
        <v>2</v>
      </c>
      <c r="CM4">
        <v>0</v>
      </c>
      <c r="CO4" s="1">
        <v>42834.895833333336</v>
      </c>
      <c r="CP4" s="1">
        <v>42835.927083333336</v>
      </c>
      <c r="CR4">
        <v>515</v>
      </c>
      <c r="CS4">
        <v>480</v>
      </c>
      <c r="CT4">
        <v>-65</v>
      </c>
      <c r="CW4">
        <v>1</v>
      </c>
      <c r="CX4">
        <v>1</v>
      </c>
      <c r="CY4">
        <v>44</v>
      </c>
      <c r="CZ4">
        <v>3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1</v>
      </c>
      <c r="DH4">
        <v>1</v>
      </c>
      <c r="DI4">
        <v>-4</v>
      </c>
      <c r="DJ4">
        <v>-4</v>
      </c>
      <c r="DK4">
        <v>1</v>
      </c>
      <c r="DL4">
        <v>0</v>
      </c>
      <c r="DM4">
        <v>1</v>
      </c>
      <c r="DN4">
        <v>-4</v>
      </c>
      <c r="DO4">
        <v>0</v>
      </c>
      <c r="DP4">
        <v>-4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-4</v>
      </c>
      <c r="DY4">
        <v>0</v>
      </c>
      <c r="DZ4">
        <v>0</v>
      </c>
      <c r="EA4">
        <v>-3</v>
      </c>
      <c r="EB4">
        <v>-4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2</v>
      </c>
      <c r="EL4">
        <v>-2</v>
      </c>
      <c r="EM4">
        <v>-4</v>
      </c>
      <c r="EN4">
        <v>-4</v>
      </c>
      <c r="EO4">
        <v>-3</v>
      </c>
      <c r="EP4">
        <v>3</v>
      </c>
      <c r="EQ4">
        <v>-2</v>
      </c>
      <c r="ER4">
        <v>3</v>
      </c>
      <c r="ES4">
        <v>-3</v>
      </c>
      <c r="ET4">
        <v>-1</v>
      </c>
      <c r="EU4">
        <v>2</v>
      </c>
      <c r="EV4">
        <v>-2</v>
      </c>
      <c r="EW4">
        <v>-3</v>
      </c>
      <c r="EX4">
        <v>-13</v>
      </c>
      <c r="EY4" s="3">
        <v>-7</v>
      </c>
      <c r="EZ4">
        <v>0</v>
      </c>
      <c r="FA4">
        <v>-3</v>
      </c>
      <c r="FB4">
        <v>1</v>
      </c>
      <c r="FC4">
        <v>-14</v>
      </c>
      <c r="FD4" t="s">
        <v>149</v>
      </c>
      <c r="FE4" s="1">
        <v>42836.895833333336</v>
      </c>
      <c r="FF4" t="s">
        <v>150</v>
      </c>
    </row>
    <row r="5" spans="1:162" x14ac:dyDescent="0.25">
      <c r="A5" s="19">
        <f t="shared" si="0"/>
        <v>0.05</v>
      </c>
      <c r="B5" s="14">
        <f t="shared" si="1"/>
        <v>5.8000000000000003E-2</v>
      </c>
      <c r="C5" s="6">
        <f t="shared" si="2"/>
        <v>0.20513333333333333</v>
      </c>
      <c r="D5" s="7">
        <f t="shared" si="3"/>
        <v>0</v>
      </c>
      <c r="E5" s="8">
        <f t="shared" si="4"/>
        <v>2.4038461538461536E-2</v>
      </c>
      <c r="F5" s="9">
        <f t="shared" si="5"/>
        <v>0.42307692307692307</v>
      </c>
      <c r="G5" s="10">
        <f t="shared" si="6"/>
        <v>8.3333333333333329E-2</v>
      </c>
      <c r="H5" s="11">
        <f t="shared" si="7"/>
        <v>0.53125</v>
      </c>
      <c r="I5" s="12"/>
      <c r="J5" s="13"/>
      <c r="K5" s="14">
        <f t="shared" si="8"/>
        <v>3.7499999999999999E-2</v>
      </c>
      <c r="L5" s="6">
        <f t="shared" si="9"/>
        <v>9.6833333333333327E-2</v>
      </c>
      <c r="M5" s="7">
        <f t="shared" si="10"/>
        <v>0</v>
      </c>
      <c r="N5" s="8">
        <f t="shared" si="11"/>
        <v>3.7499999999999999E-2</v>
      </c>
      <c r="O5" s="9">
        <f t="shared" si="12"/>
        <v>1</v>
      </c>
      <c r="P5" s="10">
        <f t="shared" si="13"/>
        <v>0.16666666666666666</v>
      </c>
      <c r="Q5" s="6">
        <f t="shared" si="14"/>
        <v>0</v>
      </c>
      <c r="R5" s="11">
        <f t="shared" si="15"/>
        <v>0.33333333333333331</v>
      </c>
      <c r="S5" s="1">
        <v>42837.885416666664</v>
      </c>
      <c r="T5">
        <v>0</v>
      </c>
      <c r="U5" s="1">
        <v>42837.243055555555</v>
      </c>
      <c r="V5">
        <v>0</v>
      </c>
      <c r="W5">
        <v>0</v>
      </c>
      <c r="X5">
        <v>1</v>
      </c>
      <c r="Y5">
        <v>0</v>
      </c>
      <c r="Z5">
        <v>0</v>
      </c>
      <c r="AA5" s="3">
        <v>3</v>
      </c>
      <c r="AB5">
        <v>0</v>
      </c>
      <c r="AC5">
        <v>1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2905</v>
      </c>
      <c r="AS5">
        <v>0</v>
      </c>
      <c r="AT5">
        <v>0.9</v>
      </c>
      <c r="AU5">
        <v>2</v>
      </c>
      <c r="AV5">
        <v>0</v>
      </c>
      <c r="AW5">
        <v>2</v>
      </c>
      <c r="AX5">
        <v>15</v>
      </c>
      <c r="AY5">
        <v>15</v>
      </c>
      <c r="AZ5">
        <v>1</v>
      </c>
      <c r="BA5">
        <v>1</v>
      </c>
      <c r="BB5" s="2">
        <v>1.0416666666666666E-2</v>
      </c>
      <c r="BC5">
        <v>500</v>
      </c>
      <c r="BE5">
        <v>70</v>
      </c>
      <c r="BF5">
        <v>25</v>
      </c>
      <c r="BG5">
        <v>2040</v>
      </c>
      <c r="BH5">
        <v>1525</v>
      </c>
      <c r="BI5">
        <v>1045</v>
      </c>
      <c r="BJ5">
        <v>0</v>
      </c>
      <c r="BK5">
        <v>0</v>
      </c>
      <c r="BL5">
        <v>0</v>
      </c>
      <c r="BM5">
        <v>6</v>
      </c>
      <c r="BN5">
        <v>5</v>
      </c>
      <c r="BO5">
        <v>3</v>
      </c>
      <c r="BP5">
        <v>9</v>
      </c>
      <c r="BQ5">
        <v>6</v>
      </c>
      <c r="BR5">
        <v>5</v>
      </c>
      <c r="BS5">
        <v>9</v>
      </c>
      <c r="BT5">
        <v>7</v>
      </c>
      <c r="BU5">
        <v>6</v>
      </c>
      <c r="BV5">
        <v>3</v>
      </c>
      <c r="BW5">
        <v>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2</v>
      </c>
      <c r="CG5">
        <v>2</v>
      </c>
      <c r="CI5">
        <v>45</v>
      </c>
      <c r="CJ5">
        <v>10</v>
      </c>
      <c r="CK5">
        <v>2</v>
      </c>
      <c r="CL5">
        <v>0</v>
      </c>
      <c r="CM5">
        <v>0</v>
      </c>
      <c r="CN5" s="1">
        <v>42834.895833333336</v>
      </c>
      <c r="CO5" s="1">
        <v>42835.927083333336</v>
      </c>
      <c r="CP5" s="1">
        <v>42836.902777777781</v>
      </c>
      <c r="CQ5">
        <v>515</v>
      </c>
      <c r="CR5">
        <v>480</v>
      </c>
      <c r="CS5">
        <v>545</v>
      </c>
      <c r="CT5">
        <v>-20</v>
      </c>
      <c r="CU5">
        <v>0</v>
      </c>
      <c r="CV5">
        <v>29</v>
      </c>
      <c r="CW5">
        <v>1</v>
      </c>
      <c r="CX5">
        <v>1</v>
      </c>
      <c r="CY5">
        <v>44</v>
      </c>
      <c r="CZ5">
        <v>3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1</v>
      </c>
      <c r="DH5">
        <v>1</v>
      </c>
      <c r="DI5">
        <v>-4</v>
      </c>
      <c r="DJ5">
        <v>-4</v>
      </c>
      <c r="DK5">
        <v>1</v>
      </c>
      <c r="DL5">
        <v>0</v>
      </c>
      <c r="DM5">
        <v>1</v>
      </c>
      <c r="DN5">
        <v>-4</v>
      </c>
      <c r="DO5">
        <v>0</v>
      </c>
      <c r="DP5">
        <v>-4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-4</v>
      </c>
      <c r="DY5">
        <v>0</v>
      </c>
      <c r="DZ5">
        <v>0</v>
      </c>
      <c r="EA5">
        <v>-3</v>
      </c>
      <c r="EB5">
        <v>-4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2</v>
      </c>
      <c r="EL5">
        <v>-2</v>
      </c>
      <c r="EM5">
        <v>-4</v>
      </c>
      <c r="EN5">
        <v>-4</v>
      </c>
      <c r="EO5">
        <v>-3</v>
      </c>
      <c r="EP5">
        <v>3</v>
      </c>
      <c r="EQ5">
        <v>-2</v>
      </c>
      <c r="ER5">
        <v>3</v>
      </c>
      <c r="ES5">
        <v>-3</v>
      </c>
      <c r="ET5">
        <v>-1</v>
      </c>
      <c r="EU5">
        <v>2</v>
      </c>
      <c r="EV5">
        <v>-2</v>
      </c>
      <c r="EW5">
        <v>-3</v>
      </c>
      <c r="EX5">
        <v>-13</v>
      </c>
      <c r="EY5" s="3">
        <v>-7</v>
      </c>
      <c r="EZ5">
        <v>0</v>
      </c>
      <c r="FA5">
        <v>-3</v>
      </c>
      <c r="FB5">
        <v>1</v>
      </c>
      <c r="FC5">
        <v>-14</v>
      </c>
      <c r="FD5" t="s">
        <v>151</v>
      </c>
      <c r="FE5" s="1">
        <v>42837.875</v>
      </c>
      <c r="FF5" t="s">
        <v>152</v>
      </c>
    </row>
    <row r="6" spans="1:162" x14ac:dyDescent="0.25">
      <c r="A6" s="19">
        <f t="shared" si="0"/>
        <v>0</v>
      </c>
      <c r="B6" s="14">
        <f t="shared" si="1"/>
        <v>1.9E-2</v>
      </c>
      <c r="C6" s="6">
        <f t="shared" si="2"/>
        <v>0.22704666666666667</v>
      </c>
      <c r="D6" s="7">
        <f t="shared" si="3"/>
        <v>0</v>
      </c>
      <c r="E6" s="8">
        <f t="shared" si="4"/>
        <v>2.4038461538461536E-2</v>
      </c>
      <c r="F6" s="9">
        <f t="shared" si="5"/>
        <v>0.42307692307692307</v>
      </c>
      <c r="G6" s="10">
        <f t="shared" si="6"/>
        <v>8.3333333333333329E-2</v>
      </c>
      <c r="H6" s="11">
        <f t="shared" si="7"/>
        <v>0.53125</v>
      </c>
      <c r="I6" s="12"/>
      <c r="J6" s="13"/>
      <c r="K6" s="14">
        <f t="shared" si="8"/>
        <v>0</v>
      </c>
      <c r="L6" s="6">
        <f t="shared" si="9"/>
        <v>0.11623333333333333</v>
      </c>
      <c r="M6" s="7">
        <f t="shared" si="10"/>
        <v>1</v>
      </c>
      <c r="N6" s="8">
        <f t="shared" si="11"/>
        <v>0.32083333333333336</v>
      </c>
      <c r="O6" s="9">
        <f t="shared" si="12"/>
        <v>1</v>
      </c>
      <c r="P6" s="10">
        <f t="shared" si="13"/>
        <v>0</v>
      </c>
      <c r="Q6" s="6">
        <f t="shared" si="14"/>
        <v>0</v>
      </c>
      <c r="R6" s="11">
        <f t="shared" si="15"/>
        <v>0</v>
      </c>
      <c r="S6" s="1">
        <v>42838.916666666664</v>
      </c>
      <c r="T6">
        <v>0</v>
      </c>
      <c r="U6" s="1">
        <v>42838.28125</v>
      </c>
      <c r="V6">
        <v>0</v>
      </c>
      <c r="W6">
        <v>0</v>
      </c>
      <c r="X6">
        <v>1</v>
      </c>
      <c r="Y6">
        <v>0</v>
      </c>
      <c r="Z6">
        <v>0</v>
      </c>
      <c r="AA6" s="3">
        <v>3</v>
      </c>
      <c r="AB6">
        <v>0</v>
      </c>
      <c r="AC6">
        <v>0</v>
      </c>
      <c r="AD6">
        <v>1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3487</v>
      </c>
      <c r="AS6">
        <v>2</v>
      </c>
      <c r="AT6">
        <v>7.7</v>
      </c>
      <c r="AU6">
        <v>0</v>
      </c>
      <c r="AV6">
        <v>0</v>
      </c>
      <c r="AW6">
        <v>3</v>
      </c>
      <c r="AX6">
        <v>0</v>
      </c>
      <c r="AY6">
        <v>0</v>
      </c>
      <c r="AZ6">
        <v>0</v>
      </c>
      <c r="BA6">
        <v>0</v>
      </c>
      <c r="BB6" s="2">
        <v>1.0416666666666666E-2</v>
      </c>
      <c r="BC6">
        <v>510</v>
      </c>
      <c r="BD6">
        <v>70</v>
      </c>
      <c r="BE6">
        <v>25</v>
      </c>
      <c r="BF6">
        <v>15</v>
      </c>
      <c r="BG6">
        <v>2035</v>
      </c>
      <c r="BH6">
        <v>1555</v>
      </c>
      <c r="BI6">
        <v>1010</v>
      </c>
      <c r="BJ6">
        <v>0</v>
      </c>
      <c r="BK6">
        <v>0</v>
      </c>
      <c r="BL6">
        <v>0</v>
      </c>
      <c r="BM6">
        <v>6</v>
      </c>
      <c r="BN6">
        <v>4</v>
      </c>
      <c r="BO6">
        <v>2</v>
      </c>
      <c r="BP6">
        <v>9</v>
      </c>
      <c r="BQ6">
        <v>8</v>
      </c>
      <c r="BR6">
        <v>6</v>
      </c>
      <c r="BS6">
        <v>8</v>
      </c>
      <c r="BT6">
        <v>7</v>
      </c>
      <c r="BU6">
        <v>4</v>
      </c>
      <c r="BV6">
        <v>6</v>
      </c>
      <c r="BW6">
        <v>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2</v>
      </c>
      <c r="CH6">
        <v>45</v>
      </c>
      <c r="CI6">
        <v>10</v>
      </c>
      <c r="CJ6">
        <v>15</v>
      </c>
      <c r="CK6">
        <v>0</v>
      </c>
      <c r="CL6">
        <v>0</v>
      </c>
      <c r="CM6">
        <v>2</v>
      </c>
      <c r="CN6" s="1">
        <v>42835.927083333336</v>
      </c>
      <c r="CO6" s="1">
        <v>42836.902777777781</v>
      </c>
      <c r="CP6" s="1">
        <v>42837.885416666664</v>
      </c>
      <c r="CQ6">
        <v>480</v>
      </c>
      <c r="CR6">
        <v>545</v>
      </c>
      <c r="CS6">
        <v>500</v>
      </c>
      <c r="CT6">
        <v>-30</v>
      </c>
      <c r="CU6">
        <v>0</v>
      </c>
      <c r="CV6">
        <v>9.5</v>
      </c>
      <c r="CW6">
        <v>1</v>
      </c>
      <c r="CX6">
        <v>1</v>
      </c>
      <c r="CY6">
        <v>44</v>
      </c>
      <c r="CZ6">
        <v>3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1</v>
      </c>
      <c r="DH6">
        <v>1</v>
      </c>
      <c r="DI6">
        <v>-4</v>
      </c>
      <c r="DJ6">
        <v>-4</v>
      </c>
      <c r="DK6">
        <v>1</v>
      </c>
      <c r="DL6">
        <v>0</v>
      </c>
      <c r="DM6">
        <v>1</v>
      </c>
      <c r="DN6">
        <v>-4</v>
      </c>
      <c r="DO6">
        <v>0</v>
      </c>
      <c r="DP6">
        <v>-4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-4</v>
      </c>
      <c r="DY6">
        <v>0</v>
      </c>
      <c r="DZ6">
        <v>0</v>
      </c>
      <c r="EA6">
        <v>-3</v>
      </c>
      <c r="EB6">
        <v>-4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2</v>
      </c>
      <c r="EL6">
        <v>-2</v>
      </c>
      <c r="EM6">
        <v>-4</v>
      </c>
      <c r="EN6">
        <v>-4</v>
      </c>
      <c r="EO6">
        <v>-3</v>
      </c>
      <c r="EP6">
        <v>3</v>
      </c>
      <c r="EQ6">
        <v>-2</v>
      </c>
      <c r="ER6">
        <v>3</v>
      </c>
      <c r="ES6">
        <v>-3</v>
      </c>
      <c r="ET6">
        <v>-1</v>
      </c>
      <c r="EU6">
        <v>2</v>
      </c>
      <c r="EV6">
        <v>-2</v>
      </c>
      <c r="EW6">
        <v>-3</v>
      </c>
      <c r="EX6">
        <v>-13</v>
      </c>
      <c r="EY6" s="3">
        <v>-7</v>
      </c>
      <c r="EZ6">
        <v>0</v>
      </c>
      <c r="FA6">
        <v>-3</v>
      </c>
      <c r="FB6">
        <v>1</v>
      </c>
      <c r="FC6">
        <v>-14</v>
      </c>
      <c r="FD6" t="s">
        <v>153</v>
      </c>
      <c r="FE6" s="1">
        <v>42838.916666666664</v>
      </c>
      <c r="FF6" t="s">
        <v>154</v>
      </c>
    </row>
    <row r="7" spans="1:162" x14ac:dyDescent="0.25">
      <c r="A7" s="19">
        <f t="shared" si="0"/>
        <v>0.35</v>
      </c>
      <c r="B7" s="14">
        <f t="shared" si="1"/>
        <v>0.216</v>
      </c>
      <c r="C7" s="6">
        <f t="shared" si="2"/>
        <v>0.24741999999999997</v>
      </c>
      <c r="D7" s="7">
        <f t="shared" si="3"/>
        <v>0</v>
      </c>
      <c r="E7" s="8">
        <f t="shared" si="4"/>
        <v>2.4038461538461536E-2</v>
      </c>
      <c r="F7" s="9">
        <f t="shared" si="5"/>
        <v>0.42307692307692307</v>
      </c>
      <c r="G7" s="10">
        <f t="shared" si="6"/>
        <v>8.3333333333333329E-2</v>
      </c>
      <c r="H7" s="11">
        <f t="shared" si="7"/>
        <v>0.53125</v>
      </c>
      <c r="I7" s="12"/>
      <c r="J7" s="13"/>
      <c r="K7" s="14">
        <f t="shared" si="8"/>
        <v>0</v>
      </c>
      <c r="L7" s="6">
        <f t="shared" si="9"/>
        <v>0.18776666666666667</v>
      </c>
      <c r="M7" s="7">
        <f t="shared" si="10"/>
        <v>1</v>
      </c>
      <c r="N7" s="8">
        <f t="shared" si="11"/>
        <v>9.9999999999999992E-2</v>
      </c>
      <c r="O7" s="9">
        <f t="shared" si="12"/>
        <v>0.66666666666666663</v>
      </c>
      <c r="P7" s="10">
        <f t="shared" si="13"/>
        <v>0.5</v>
      </c>
      <c r="Q7" s="6">
        <f t="shared" si="14"/>
        <v>0.33333333333333331</v>
      </c>
      <c r="R7" s="11">
        <f t="shared" si="15"/>
        <v>0.66666666666666663</v>
      </c>
      <c r="S7" s="1">
        <v>42839.96875</v>
      </c>
      <c r="T7">
        <v>1</v>
      </c>
      <c r="U7" s="1">
        <v>42839.256944444445</v>
      </c>
      <c r="V7">
        <v>0</v>
      </c>
      <c r="W7">
        <v>0</v>
      </c>
      <c r="X7">
        <v>1</v>
      </c>
      <c r="Y7">
        <v>1</v>
      </c>
      <c r="Z7">
        <v>0</v>
      </c>
      <c r="AA7" s="3">
        <v>2</v>
      </c>
      <c r="AB7">
        <v>1</v>
      </c>
      <c r="AC7">
        <v>2</v>
      </c>
      <c r="AD7">
        <v>2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5633</v>
      </c>
      <c r="AS7">
        <v>1</v>
      </c>
      <c r="AT7">
        <v>2.4</v>
      </c>
      <c r="AU7">
        <v>0</v>
      </c>
      <c r="AV7">
        <v>0</v>
      </c>
      <c r="AW7">
        <v>4</v>
      </c>
      <c r="AX7">
        <v>105</v>
      </c>
      <c r="AY7">
        <v>105</v>
      </c>
      <c r="AZ7">
        <v>7</v>
      </c>
      <c r="BA7">
        <v>3</v>
      </c>
      <c r="BB7" s="2">
        <v>1.0416666666666666E-2</v>
      </c>
      <c r="BC7">
        <v>400</v>
      </c>
      <c r="BD7">
        <v>130</v>
      </c>
      <c r="BE7">
        <v>120</v>
      </c>
      <c r="BF7">
        <v>105</v>
      </c>
      <c r="BG7">
        <v>1955</v>
      </c>
      <c r="BH7">
        <v>1410</v>
      </c>
      <c r="BI7">
        <v>910</v>
      </c>
      <c r="BJ7">
        <v>0</v>
      </c>
      <c r="BK7">
        <v>0</v>
      </c>
      <c r="BL7">
        <v>0</v>
      </c>
      <c r="BM7">
        <v>5</v>
      </c>
      <c r="BN7">
        <v>3</v>
      </c>
      <c r="BO7">
        <v>2</v>
      </c>
      <c r="BP7">
        <v>10</v>
      </c>
      <c r="BQ7">
        <v>8</v>
      </c>
      <c r="BR7">
        <v>5</v>
      </c>
      <c r="BS7">
        <v>9</v>
      </c>
      <c r="BT7">
        <v>6</v>
      </c>
      <c r="BU7">
        <v>3</v>
      </c>
      <c r="BV7">
        <v>8</v>
      </c>
      <c r="BW7">
        <v>6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2</v>
      </c>
      <c r="CG7">
        <v>0</v>
      </c>
      <c r="CH7">
        <v>10</v>
      </c>
      <c r="CI7">
        <v>15</v>
      </c>
      <c r="CJ7">
        <v>0</v>
      </c>
      <c r="CK7">
        <v>0</v>
      </c>
      <c r="CL7">
        <v>2</v>
      </c>
      <c r="CM7">
        <v>0</v>
      </c>
      <c r="CN7" s="1">
        <v>42836.902777777781</v>
      </c>
      <c r="CO7" s="1">
        <v>42837.885416666664</v>
      </c>
      <c r="CP7" s="1">
        <v>42838.916666666664</v>
      </c>
      <c r="CQ7">
        <v>545</v>
      </c>
      <c r="CR7">
        <v>500</v>
      </c>
      <c r="CS7">
        <v>510</v>
      </c>
      <c r="CT7">
        <v>80</v>
      </c>
      <c r="CU7">
        <v>80</v>
      </c>
      <c r="CV7">
        <v>108</v>
      </c>
      <c r="CW7">
        <v>1</v>
      </c>
      <c r="CX7">
        <v>1</v>
      </c>
      <c r="CY7">
        <v>44</v>
      </c>
      <c r="CZ7">
        <v>3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1</v>
      </c>
      <c r="DI7">
        <v>-4</v>
      </c>
      <c r="DJ7">
        <v>-4</v>
      </c>
      <c r="DK7">
        <v>1</v>
      </c>
      <c r="DL7">
        <v>0</v>
      </c>
      <c r="DM7">
        <v>1</v>
      </c>
      <c r="DN7">
        <v>-4</v>
      </c>
      <c r="DO7">
        <v>0</v>
      </c>
      <c r="DP7">
        <v>-4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-4</v>
      </c>
      <c r="DY7">
        <v>0</v>
      </c>
      <c r="DZ7">
        <v>0</v>
      </c>
      <c r="EA7">
        <v>-3</v>
      </c>
      <c r="EB7">
        <v>-4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2</v>
      </c>
      <c r="EL7">
        <v>-2</v>
      </c>
      <c r="EM7">
        <v>-4</v>
      </c>
      <c r="EN7">
        <v>-4</v>
      </c>
      <c r="EO7">
        <v>-3</v>
      </c>
      <c r="EP7">
        <v>3</v>
      </c>
      <c r="EQ7">
        <v>-2</v>
      </c>
      <c r="ER7">
        <v>3</v>
      </c>
      <c r="ES7">
        <v>-3</v>
      </c>
      <c r="ET7">
        <v>-1</v>
      </c>
      <c r="EU7">
        <v>2</v>
      </c>
      <c r="EV7">
        <v>-2</v>
      </c>
      <c r="EW7">
        <v>-3</v>
      </c>
      <c r="EX7">
        <v>-13</v>
      </c>
      <c r="EY7" s="3">
        <v>-7</v>
      </c>
      <c r="EZ7">
        <v>0</v>
      </c>
      <c r="FA7">
        <v>-3</v>
      </c>
      <c r="FB7">
        <v>1</v>
      </c>
      <c r="FC7">
        <v>-14</v>
      </c>
      <c r="FD7" t="s">
        <v>155</v>
      </c>
      <c r="FE7" s="1">
        <v>42839.895833333336</v>
      </c>
      <c r="FF7" t="s">
        <v>156</v>
      </c>
    </row>
    <row r="8" spans="1:162" x14ac:dyDescent="0.25">
      <c r="A8" s="19">
        <f t="shared" si="0"/>
        <v>0.05</v>
      </c>
      <c r="B8" s="14">
        <f t="shared" si="1"/>
        <v>0.13500000000000001</v>
      </c>
      <c r="C8" s="6">
        <f t="shared" si="2"/>
        <v>0.38716</v>
      </c>
      <c r="D8" s="7">
        <f t="shared" si="3"/>
        <v>0</v>
      </c>
      <c r="E8" s="8">
        <f t="shared" si="4"/>
        <v>2.4038461538461536E-2</v>
      </c>
      <c r="F8" s="9">
        <f t="shared" si="5"/>
        <v>0.42307692307692307</v>
      </c>
      <c r="G8" s="10">
        <f t="shared" si="6"/>
        <v>8.3333333333333329E-2</v>
      </c>
      <c r="H8" s="11">
        <f t="shared" si="7"/>
        <v>0.53125</v>
      </c>
      <c r="I8" s="12"/>
      <c r="J8" s="13"/>
      <c r="K8" s="14">
        <f t="shared" si="8"/>
        <v>0.19583333333333333</v>
      </c>
      <c r="L8" s="6">
        <f t="shared" si="9"/>
        <v>0.27163333333333334</v>
      </c>
      <c r="M8" s="7">
        <f t="shared" si="10"/>
        <v>0</v>
      </c>
      <c r="N8" s="8">
        <f t="shared" si="11"/>
        <v>0.19583333333333333</v>
      </c>
      <c r="O8" s="9">
        <f t="shared" si="12"/>
        <v>0.33333333333333331</v>
      </c>
      <c r="P8" s="10">
        <f t="shared" si="13"/>
        <v>0.33333333333333331</v>
      </c>
      <c r="Q8" s="6">
        <f t="shared" si="14"/>
        <v>0.33333333333333331</v>
      </c>
      <c r="R8" s="11">
        <f t="shared" si="15"/>
        <v>0.33333333333333331</v>
      </c>
      <c r="S8" s="1">
        <v>42840.885416666664</v>
      </c>
      <c r="T8">
        <v>0</v>
      </c>
      <c r="U8" s="1">
        <v>42840.260416666664</v>
      </c>
      <c r="V8">
        <v>0</v>
      </c>
      <c r="W8">
        <v>0</v>
      </c>
      <c r="X8">
        <v>2</v>
      </c>
      <c r="Y8">
        <v>1</v>
      </c>
      <c r="Z8">
        <v>2</v>
      </c>
      <c r="AA8" s="3">
        <v>1</v>
      </c>
      <c r="AB8">
        <v>1</v>
      </c>
      <c r="AC8">
        <v>1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8149</v>
      </c>
      <c r="AS8">
        <v>8</v>
      </c>
      <c r="AT8">
        <v>4.7</v>
      </c>
      <c r="AU8">
        <v>0</v>
      </c>
      <c r="AV8">
        <v>0</v>
      </c>
      <c r="AW8">
        <v>5</v>
      </c>
      <c r="AX8">
        <v>15</v>
      </c>
      <c r="AY8">
        <v>15</v>
      </c>
      <c r="AZ8">
        <v>1</v>
      </c>
      <c r="BA8">
        <v>1</v>
      </c>
      <c r="BB8" s="2">
        <v>1.0416666666666666E-2</v>
      </c>
      <c r="BC8">
        <v>525</v>
      </c>
      <c r="BD8">
        <v>135</v>
      </c>
      <c r="BE8">
        <v>120</v>
      </c>
      <c r="BF8">
        <v>120</v>
      </c>
      <c r="BG8">
        <v>1935</v>
      </c>
      <c r="BH8">
        <v>1435</v>
      </c>
      <c r="BI8">
        <v>925</v>
      </c>
      <c r="BJ8">
        <v>0</v>
      </c>
      <c r="BK8">
        <v>0</v>
      </c>
      <c r="BL8">
        <v>0</v>
      </c>
      <c r="BM8">
        <v>5</v>
      </c>
      <c r="BN8">
        <v>4</v>
      </c>
      <c r="BO8">
        <v>3</v>
      </c>
      <c r="BP8">
        <v>9</v>
      </c>
      <c r="BQ8">
        <v>6</v>
      </c>
      <c r="BR8">
        <v>3</v>
      </c>
      <c r="BS8">
        <v>8</v>
      </c>
      <c r="BT8">
        <v>5</v>
      </c>
      <c r="BU8">
        <v>4</v>
      </c>
      <c r="BV8">
        <v>6</v>
      </c>
      <c r="BW8">
        <v>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2</v>
      </c>
      <c r="CF8">
        <v>0</v>
      </c>
      <c r="CG8">
        <v>0</v>
      </c>
      <c r="CH8">
        <v>15</v>
      </c>
      <c r="CI8">
        <v>0</v>
      </c>
      <c r="CJ8">
        <v>105</v>
      </c>
      <c r="CK8">
        <v>2</v>
      </c>
      <c r="CL8">
        <v>0</v>
      </c>
      <c r="CM8">
        <v>0</v>
      </c>
      <c r="CN8" s="1">
        <v>42837.885416666664</v>
      </c>
      <c r="CO8" s="1">
        <v>42838.916666666664</v>
      </c>
      <c r="CP8" s="1">
        <v>42839.96875</v>
      </c>
      <c r="CQ8">
        <v>500</v>
      </c>
      <c r="CR8">
        <v>510</v>
      </c>
      <c r="CS8">
        <v>400</v>
      </c>
      <c r="CT8">
        <v>-45</v>
      </c>
      <c r="CU8">
        <v>35</v>
      </c>
      <c r="CV8">
        <v>67.5</v>
      </c>
      <c r="CW8">
        <v>1</v>
      </c>
      <c r="CX8">
        <v>1</v>
      </c>
      <c r="CY8">
        <v>44</v>
      </c>
      <c r="CZ8">
        <v>3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1</v>
      </c>
      <c r="DH8">
        <v>1</v>
      </c>
      <c r="DI8">
        <v>-4</v>
      </c>
      <c r="DJ8">
        <v>-4</v>
      </c>
      <c r="DK8">
        <v>1</v>
      </c>
      <c r="DL8">
        <v>0</v>
      </c>
      <c r="DM8">
        <v>1</v>
      </c>
      <c r="DN8">
        <v>-4</v>
      </c>
      <c r="DO8">
        <v>0</v>
      </c>
      <c r="DP8">
        <v>-4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-4</v>
      </c>
      <c r="DY8">
        <v>0</v>
      </c>
      <c r="DZ8">
        <v>0</v>
      </c>
      <c r="EA8">
        <v>-3</v>
      </c>
      <c r="EB8">
        <v>-4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2</v>
      </c>
      <c r="EL8">
        <v>-2</v>
      </c>
      <c r="EM8">
        <v>-4</v>
      </c>
      <c r="EN8">
        <v>-4</v>
      </c>
      <c r="EO8">
        <v>-3</v>
      </c>
      <c r="EP8">
        <v>3</v>
      </c>
      <c r="EQ8">
        <v>-2</v>
      </c>
      <c r="ER8">
        <v>3</v>
      </c>
      <c r="ES8">
        <v>-3</v>
      </c>
      <c r="ET8">
        <v>-1</v>
      </c>
      <c r="EU8">
        <v>2</v>
      </c>
      <c r="EV8">
        <v>-2</v>
      </c>
      <c r="EW8">
        <v>-3</v>
      </c>
      <c r="EX8">
        <v>-13</v>
      </c>
      <c r="EY8" s="3">
        <v>-7</v>
      </c>
      <c r="EZ8">
        <v>0</v>
      </c>
      <c r="FA8">
        <v>-3</v>
      </c>
      <c r="FB8">
        <v>1</v>
      </c>
      <c r="FC8">
        <v>-14</v>
      </c>
      <c r="FD8" t="s">
        <v>157</v>
      </c>
      <c r="FE8" s="1">
        <v>42840.875</v>
      </c>
      <c r="FF8" t="s">
        <v>158</v>
      </c>
    </row>
    <row r="9" spans="1:162" x14ac:dyDescent="0.25">
      <c r="A9" s="19">
        <f t="shared" si="0"/>
        <v>0.2</v>
      </c>
      <c r="B9" s="14">
        <f t="shared" si="1"/>
        <v>0.17699999999999999</v>
      </c>
      <c r="C9" s="6">
        <f t="shared" si="2"/>
        <v>0.3819933333333333</v>
      </c>
      <c r="D9" s="7">
        <f t="shared" si="3"/>
        <v>0</v>
      </c>
      <c r="E9" s="8">
        <f t="shared" si="4"/>
        <v>2.4038461538461536E-2</v>
      </c>
      <c r="F9" s="9">
        <f t="shared" si="5"/>
        <v>0.42307692307692307</v>
      </c>
      <c r="G9" s="10">
        <f t="shared" si="6"/>
        <v>8.3333333333333329E-2</v>
      </c>
      <c r="H9" s="11">
        <f t="shared" si="7"/>
        <v>0.53125</v>
      </c>
      <c r="I9" s="12"/>
      <c r="J9" s="13"/>
      <c r="K9" s="14">
        <f t="shared" si="8"/>
        <v>0.14166666666666666</v>
      </c>
      <c r="L9" s="6">
        <f t="shared" si="9"/>
        <v>0.25796666666666668</v>
      </c>
      <c r="M9" s="7">
        <f t="shared" si="10"/>
        <v>0</v>
      </c>
      <c r="N9" s="8">
        <f t="shared" si="11"/>
        <v>0.14166666666666666</v>
      </c>
      <c r="O9" s="9">
        <f t="shared" si="12"/>
        <v>0.66666666666666663</v>
      </c>
      <c r="P9" s="10">
        <f t="shared" si="13"/>
        <v>0</v>
      </c>
      <c r="Q9" s="6">
        <f t="shared" si="14"/>
        <v>0</v>
      </c>
      <c r="R9" s="11">
        <f t="shared" si="15"/>
        <v>0</v>
      </c>
      <c r="S9" s="1">
        <v>42841.916666666664</v>
      </c>
      <c r="T9">
        <v>0</v>
      </c>
      <c r="U9" s="1">
        <v>42841.270833333336</v>
      </c>
      <c r="V9">
        <v>0</v>
      </c>
      <c r="W9">
        <v>0</v>
      </c>
      <c r="X9">
        <v>0</v>
      </c>
      <c r="Y9">
        <v>1</v>
      </c>
      <c r="Z9">
        <v>1</v>
      </c>
      <c r="AA9" s="3">
        <v>2</v>
      </c>
      <c r="AB9">
        <v>0</v>
      </c>
      <c r="AC9">
        <v>0</v>
      </c>
      <c r="AD9">
        <v>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7739</v>
      </c>
      <c r="AS9">
        <v>7</v>
      </c>
      <c r="AT9">
        <v>3.4</v>
      </c>
      <c r="AU9">
        <v>0</v>
      </c>
      <c r="AV9">
        <v>0</v>
      </c>
      <c r="AW9">
        <v>6</v>
      </c>
      <c r="AX9">
        <v>60</v>
      </c>
      <c r="AY9">
        <v>60</v>
      </c>
      <c r="AZ9">
        <v>4</v>
      </c>
      <c r="BA9">
        <v>2</v>
      </c>
      <c r="BB9" s="2">
        <v>1.0416666666666666E-2</v>
      </c>
      <c r="BC9">
        <v>495</v>
      </c>
      <c r="BD9">
        <v>180</v>
      </c>
      <c r="BE9">
        <v>180</v>
      </c>
      <c r="BF9">
        <v>75</v>
      </c>
      <c r="BG9">
        <v>1930</v>
      </c>
      <c r="BH9">
        <v>1420</v>
      </c>
      <c r="BI9">
        <v>1020</v>
      </c>
      <c r="BJ9">
        <v>0</v>
      </c>
      <c r="BK9">
        <v>0</v>
      </c>
      <c r="BL9">
        <v>0</v>
      </c>
      <c r="BM9">
        <v>4</v>
      </c>
      <c r="BN9">
        <v>3</v>
      </c>
      <c r="BO9">
        <v>2</v>
      </c>
      <c r="BP9">
        <v>8</v>
      </c>
      <c r="BQ9">
        <v>5</v>
      </c>
      <c r="BR9">
        <v>3</v>
      </c>
      <c r="BS9">
        <v>8</v>
      </c>
      <c r="BT9">
        <v>7</v>
      </c>
      <c r="BU9">
        <v>5</v>
      </c>
      <c r="BV9">
        <v>6</v>
      </c>
      <c r="BW9">
        <v>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105</v>
      </c>
      <c r="CJ9">
        <v>15</v>
      </c>
      <c r="CK9">
        <v>0</v>
      </c>
      <c r="CL9">
        <v>0</v>
      </c>
      <c r="CM9">
        <v>0</v>
      </c>
      <c r="CN9" s="1">
        <v>42838.916666666664</v>
      </c>
      <c r="CO9" s="1">
        <v>42839.96875</v>
      </c>
      <c r="CP9" s="1">
        <v>42840.885416666664</v>
      </c>
      <c r="CQ9">
        <v>510</v>
      </c>
      <c r="CR9">
        <v>400</v>
      </c>
      <c r="CS9">
        <v>525</v>
      </c>
      <c r="CT9">
        <v>-15</v>
      </c>
      <c r="CU9">
        <v>0</v>
      </c>
      <c r="CV9">
        <v>88.5</v>
      </c>
      <c r="CW9">
        <v>1</v>
      </c>
      <c r="CX9">
        <v>1</v>
      </c>
      <c r="CY9">
        <v>44</v>
      </c>
      <c r="CZ9">
        <v>3</v>
      </c>
      <c r="DA9">
        <v>0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1</v>
      </c>
      <c r="DI9">
        <v>-4</v>
      </c>
      <c r="DJ9">
        <v>-4</v>
      </c>
      <c r="DK9">
        <v>1</v>
      </c>
      <c r="DL9">
        <v>0</v>
      </c>
      <c r="DM9">
        <v>1</v>
      </c>
      <c r="DN9">
        <v>-4</v>
      </c>
      <c r="DO9">
        <v>0</v>
      </c>
      <c r="DP9">
        <v>-4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-4</v>
      </c>
      <c r="DY9">
        <v>0</v>
      </c>
      <c r="DZ9">
        <v>0</v>
      </c>
      <c r="EA9">
        <v>-3</v>
      </c>
      <c r="EB9">
        <v>-4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2</v>
      </c>
      <c r="EL9">
        <v>-2</v>
      </c>
      <c r="EM9">
        <v>-4</v>
      </c>
      <c r="EN9">
        <v>-4</v>
      </c>
      <c r="EO9">
        <v>-3</v>
      </c>
      <c r="EP9">
        <v>3</v>
      </c>
      <c r="EQ9">
        <v>-2</v>
      </c>
      <c r="ER9">
        <v>3</v>
      </c>
      <c r="ES9">
        <v>-3</v>
      </c>
      <c r="ET9">
        <v>-1</v>
      </c>
      <c r="EU9">
        <v>2</v>
      </c>
      <c r="EV9">
        <v>-2</v>
      </c>
      <c r="EW9">
        <v>-3</v>
      </c>
      <c r="EX9">
        <v>-13</v>
      </c>
      <c r="EY9" s="3">
        <v>-7</v>
      </c>
      <c r="EZ9">
        <v>0</v>
      </c>
      <c r="FA9">
        <v>-3</v>
      </c>
      <c r="FB9">
        <v>1</v>
      </c>
      <c r="FC9">
        <v>-14</v>
      </c>
      <c r="FD9" t="s">
        <v>159</v>
      </c>
      <c r="FE9" s="1">
        <v>42841.875</v>
      </c>
      <c r="FF9" t="s">
        <v>160</v>
      </c>
    </row>
    <row r="10" spans="1:162" x14ac:dyDescent="0.25">
      <c r="A10" s="19">
        <f t="shared" si="0"/>
        <v>0.15</v>
      </c>
      <c r="B10" s="14">
        <f t="shared" si="1"/>
        <v>0.156</v>
      </c>
      <c r="C10" s="6">
        <f t="shared" si="2"/>
        <v>0.3155911111111111</v>
      </c>
      <c r="D10" s="7">
        <f t="shared" si="3"/>
        <v>0</v>
      </c>
      <c r="E10" s="8">
        <f t="shared" si="4"/>
        <v>2.4038461538461536E-2</v>
      </c>
      <c r="F10" s="9">
        <f t="shared" si="5"/>
        <v>0.42307692307692307</v>
      </c>
      <c r="G10" s="10">
        <f t="shared" si="6"/>
        <v>8.3333333333333329E-2</v>
      </c>
      <c r="H10" s="11">
        <f t="shared" si="7"/>
        <v>0.53125</v>
      </c>
      <c r="I10" s="12"/>
      <c r="J10" s="13"/>
      <c r="K10" s="14">
        <f t="shared" si="8"/>
        <v>0.20555555555555557</v>
      </c>
      <c r="L10" s="6">
        <f t="shared" si="9"/>
        <v>0.21640000000000001</v>
      </c>
      <c r="M10" s="7">
        <f t="shared" si="10"/>
        <v>0.33333333333333331</v>
      </c>
      <c r="N10" s="8">
        <f t="shared" si="11"/>
        <v>0.30833333333333335</v>
      </c>
      <c r="O10" s="9">
        <f t="shared" si="12"/>
        <v>0.66666666666666663</v>
      </c>
      <c r="P10" s="10">
        <f t="shared" si="13"/>
        <v>0.33333333333333331</v>
      </c>
      <c r="Q10" s="6">
        <f t="shared" si="14"/>
        <v>0.33333333333333331</v>
      </c>
      <c r="R10" s="11">
        <f t="shared" si="15"/>
        <v>0.33333333333333331</v>
      </c>
      <c r="S10" s="1">
        <v>42842.927083333336</v>
      </c>
      <c r="T10">
        <v>1</v>
      </c>
      <c r="U10" s="1">
        <v>42842.256944444445</v>
      </c>
      <c r="V10">
        <v>0</v>
      </c>
      <c r="W10">
        <v>0</v>
      </c>
      <c r="X10">
        <v>1</v>
      </c>
      <c r="Y10">
        <v>1</v>
      </c>
      <c r="Z10">
        <v>1</v>
      </c>
      <c r="AA10" s="3">
        <v>2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6492</v>
      </c>
      <c r="AS10">
        <v>3</v>
      </c>
      <c r="AT10">
        <v>7.4</v>
      </c>
      <c r="AU10">
        <v>0</v>
      </c>
      <c r="AV10">
        <v>0</v>
      </c>
      <c r="AW10">
        <v>0</v>
      </c>
      <c r="AX10">
        <v>45</v>
      </c>
      <c r="AY10">
        <v>45</v>
      </c>
      <c r="AZ10">
        <v>3</v>
      </c>
      <c r="BA10">
        <v>2</v>
      </c>
      <c r="BB10" s="2">
        <v>1.0416666666666666E-2</v>
      </c>
      <c r="BC10">
        <v>460</v>
      </c>
      <c r="BD10">
        <v>225</v>
      </c>
      <c r="BE10">
        <v>120</v>
      </c>
      <c r="BF10">
        <v>105</v>
      </c>
      <c r="BG10">
        <v>1880</v>
      </c>
      <c r="BH10">
        <v>1480</v>
      </c>
      <c r="BI10">
        <v>955</v>
      </c>
      <c r="BJ10">
        <v>0</v>
      </c>
      <c r="BK10">
        <v>0</v>
      </c>
      <c r="BL10">
        <v>0</v>
      </c>
      <c r="BM10">
        <v>4</v>
      </c>
      <c r="BN10">
        <v>3</v>
      </c>
      <c r="BO10">
        <v>1</v>
      </c>
      <c r="BP10">
        <v>7</v>
      </c>
      <c r="BQ10">
        <v>5</v>
      </c>
      <c r="BR10">
        <v>4</v>
      </c>
      <c r="BS10">
        <v>8</v>
      </c>
      <c r="BT10">
        <v>6</v>
      </c>
      <c r="BU10">
        <v>4</v>
      </c>
      <c r="BV10">
        <v>4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105</v>
      </c>
      <c r="CI10">
        <v>15</v>
      </c>
      <c r="CJ10">
        <v>60</v>
      </c>
      <c r="CK10">
        <v>0</v>
      </c>
      <c r="CL10">
        <v>0</v>
      </c>
      <c r="CM10">
        <v>0</v>
      </c>
      <c r="CN10" s="1">
        <v>42839.96875</v>
      </c>
      <c r="CO10" s="1">
        <v>42840.885416666664</v>
      </c>
      <c r="CP10" s="1">
        <v>42841.916666666664</v>
      </c>
      <c r="CQ10">
        <v>400</v>
      </c>
      <c r="CR10">
        <v>525</v>
      </c>
      <c r="CS10">
        <v>495</v>
      </c>
      <c r="CT10">
        <v>20</v>
      </c>
      <c r="CU10">
        <v>40</v>
      </c>
      <c r="CV10">
        <v>78</v>
      </c>
      <c r="CW10">
        <v>1</v>
      </c>
      <c r="CX10">
        <v>1</v>
      </c>
      <c r="CY10">
        <v>44</v>
      </c>
      <c r="CZ10">
        <v>3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1</v>
      </c>
      <c r="DH10">
        <v>1</v>
      </c>
      <c r="DI10">
        <v>-4</v>
      </c>
      <c r="DJ10">
        <v>-4</v>
      </c>
      <c r="DK10">
        <v>1</v>
      </c>
      <c r="DL10">
        <v>0</v>
      </c>
      <c r="DM10">
        <v>1</v>
      </c>
      <c r="DN10">
        <v>-4</v>
      </c>
      <c r="DO10">
        <v>0</v>
      </c>
      <c r="DP10">
        <v>-4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-4</v>
      </c>
      <c r="DY10">
        <v>0</v>
      </c>
      <c r="DZ10">
        <v>0</v>
      </c>
      <c r="EA10">
        <v>-3</v>
      </c>
      <c r="EB10">
        <v>-4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2</v>
      </c>
      <c r="EL10">
        <v>-2</v>
      </c>
      <c r="EM10">
        <v>-4</v>
      </c>
      <c r="EN10">
        <v>-4</v>
      </c>
      <c r="EO10">
        <v>-3</v>
      </c>
      <c r="EP10">
        <v>3</v>
      </c>
      <c r="EQ10">
        <v>-2</v>
      </c>
      <c r="ER10">
        <v>3</v>
      </c>
      <c r="ES10">
        <v>-3</v>
      </c>
      <c r="ET10">
        <v>-1</v>
      </c>
      <c r="EU10">
        <v>2</v>
      </c>
      <c r="EV10">
        <v>-2</v>
      </c>
      <c r="EW10">
        <v>-3</v>
      </c>
      <c r="EX10">
        <v>-13</v>
      </c>
      <c r="EY10" s="3">
        <v>-7</v>
      </c>
      <c r="EZ10">
        <v>0</v>
      </c>
      <c r="FA10">
        <v>-3</v>
      </c>
      <c r="FB10">
        <v>1</v>
      </c>
      <c r="FC10">
        <v>-14</v>
      </c>
      <c r="FD10" t="s">
        <v>161</v>
      </c>
      <c r="FE10" s="1">
        <v>42842.895833333336</v>
      </c>
      <c r="FF10" t="s">
        <v>162</v>
      </c>
    </row>
    <row r="11" spans="1:162" x14ac:dyDescent="0.25">
      <c r="A11" s="19">
        <f t="shared" si="0"/>
        <v>0.1</v>
      </c>
      <c r="B11" s="14">
        <f t="shared" si="1"/>
        <v>0.129</v>
      </c>
      <c r="C11" s="6">
        <f t="shared" si="2"/>
        <v>0.30095111111111111</v>
      </c>
      <c r="D11" s="7">
        <f t="shared" si="3"/>
        <v>0</v>
      </c>
      <c r="E11" s="8">
        <f t="shared" si="4"/>
        <v>2.4038461538461536E-2</v>
      </c>
      <c r="F11" s="9">
        <f t="shared" si="5"/>
        <v>0.42307692307692307</v>
      </c>
      <c r="G11" s="10">
        <f t="shared" si="6"/>
        <v>8.3333333333333329E-2</v>
      </c>
      <c r="H11" s="11">
        <f t="shared" si="7"/>
        <v>0.53125</v>
      </c>
      <c r="I11" s="12"/>
      <c r="J11" s="13"/>
      <c r="K11" s="14">
        <f t="shared" si="8"/>
        <v>0.25555555555555559</v>
      </c>
      <c r="L11" s="6">
        <f t="shared" si="9"/>
        <v>0.28686666666666666</v>
      </c>
      <c r="M11" s="7">
        <f t="shared" si="10"/>
        <v>0.33333333333333331</v>
      </c>
      <c r="N11" s="8">
        <f t="shared" si="11"/>
        <v>0.3833333333333333</v>
      </c>
      <c r="O11" s="9">
        <f t="shared" si="12"/>
        <v>1</v>
      </c>
      <c r="P11" s="10">
        <f t="shared" si="13"/>
        <v>0.16666666666666666</v>
      </c>
      <c r="Q11" s="6">
        <f t="shared" si="14"/>
        <v>0.33333333333333331</v>
      </c>
      <c r="R11" s="11">
        <f t="shared" si="15"/>
        <v>0</v>
      </c>
      <c r="S11" s="1">
        <v>42843.916666666664</v>
      </c>
      <c r="T11">
        <v>1</v>
      </c>
      <c r="U11" s="1">
        <v>42843.270833333336</v>
      </c>
      <c r="V11">
        <v>0</v>
      </c>
      <c r="W11">
        <v>1</v>
      </c>
      <c r="X11">
        <v>0</v>
      </c>
      <c r="Y11">
        <v>0</v>
      </c>
      <c r="Z11">
        <v>0</v>
      </c>
      <c r="AA11" s="3">
        <v>3</v>
      </c>
      <c r="AB11">
        <v>1</v>
      </c>
      <c r="AC11">
        <v>0</v>
      </c>
      <c r="AD11">
        <v>2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8606</v>
      </c>
      <c r="AS11">
        <v>11</v>
      </c>
      <c r="AT11">
        <v>9.1999999999999993</v>
      </c>
      <c r="AU11">
        <v>0</v>
      </c>
      <c r="AV11">
        <v>0</v>
      </c>
      <c r="AW11">
        <v>1</v>
      </c>
      <c r="AX11">
        <v>30</v>
      </c>
      <c r="AY11">
        <v>30</v>
      </c>
      <c r="AZ11">
        <v>2</v>
      </c>
      <c r="BA11">
        <v>1</v>
      </c>
      <c r="BB11" s="2">
        <v>1.0416666666666666E-2</v>
      </c>
      <c r="BC11">
        <v>495</v>
      </c>
      <c r="BD11">
        <v>150</v>
      </c>
      <c r="BE11">
        <v>135</v>
      </c>
      <c r="BF11">
        <v>75</v>
      </c>
      <c r="BG11">
        <v>1975</v>
      </c>
      <c r="BH11">
        <v>1450</v>
      </c>
      <c r="BI11">
        <v>955</v>
      </c>
      <c r="BJ11">
        <v>1</v>
      </c>
      <c r="BK11">
        <v>1</v>
      </c>
      <c r="BL11">
        <v>1</v>
      </c>
      <c r="BM11">
        <v>3</v>
      </c>
      <c r="BN11">
        <v>1</v>
      </c>
      <c r="BO11">
        <v>1</v>
      </c>
      <c r="BP11">
        <v>8</v>
      </c>
      <c r="BQ11">
        <v>7</v>
      </c>
      <c r="BR11">
        <v>5</v>
      </c>
      <c r="BS11">
        <v>8</v>
      </c>
      <c r="BT11">
        <v>6</v>
      </c>
      <c r="BU11">
        <v>3</v>
      </c>
      <c r="BV11">
        <v>2</v>
      </c>
      <c r="BW11">
        <v>2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15</v>
      </c>
      <c r="CI11">
        <v>60</v>
      </c>
      <c r="CJ11">
        <v>45</v>
      </c>
      <c r="CK11">
        <v>0</v>
      </c>
      <c r="CL11">
        <v>0</v>
      </c>
      <c r="CM11">
        <v>0</v>
      </c>
      <c r="CN11" s="1">
        <v>42840.885416666664</v>
      </c>
      <c r="CO11" s="1">
        <v>42841.916666666664</v>
      </c>
      <c r="CP11" s="1">
        <v>42842.927083333336</v>
      </c>
      <c r="CQ11">
        <v>525</v>
      </c>
      <c r="CR11">
        <v>495</v>
      </c>
      <c r="CS11">
        <v>460</v>
      </c>
      <c r="CT11">
        <v>-15</v>
      </c>
      <c r="CU11">
        <v>5</v>
      </c>
      <c r="CV11">
        <v>64.5</v>
      </c>
      <c r="CW11">
        <v>1</v>
      </c>
      <c r="CX11">
        <v>1</v>
      </c>
      <c r="CY11">
        <v>44</v>
      </c>
      <c r="CZ11">
        <v>3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1</v>
      </c>
      <c r="DH11">
        <v>1</v>
      </c>
      <c r="DI11">
        <v>-4</v>
      </c>
      <c r="DJ11">
        <v>-4</v>
      </c>
      <c r="DK11">
        <v>1</v>
      </c>
      <c r="DL11">
        <v>0</v>
      </c>
      <c r="DM11">
        <v>1</v>
      </c>
      <c r="DN11">
        <v>-4</v>
      </c>
      <c r="DO11">
        <v>0</v>
      </c>
      <c r="DP11">
        <v>-4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-4</v>
      </c>
      <c r="DY11">
        <v>0</v>
      </c>
      <c r="DZ11">
        <v>0</v>
      </c>
      <c r="EA11">
        <v>-3</v>
      </c>
      <c r="EB11">
        <v>-4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2</v>
      </c>
      <c r="EL11">
        <v>-2</v>
      </c>
      <c r="EM11">
        <v>-4</v>
      </c>
      <c r="EN11">
        <v>-4</v>
      </c>
      <c r="EO11">
        <v>-3</v>
      </c>
      <c r="EP11">
        <v>3</v>
      </c>
      <c r="EQ11">
        <v>-2</v>
      </c>
      <c r="ER11">
        <v>3</v>
      </c>
      <c r="ES11">
        <v>-3</v>
      </c>
      <c r="ET11">
        <v>-1</v>
      </c>
      <c r="EU11">
        <v>2</v>
      </c>
      <c r="EV11">
        <v>-2</v>
      </c>
      <c r="EW11">
        <v>-3</v>
      </c>
      <c r="EX11">
        <v>-13</v>
      </c>
      <c r="EY11" s="3">
        <v>-7</v>
      </c>
      <c r="EZ11">
        <v>0</v>
      </c>
      <c r="FA11">
        <v>-3</v>
      </c>
      <c r="FB11">
        <v>1</v>
      </c>
      <c r="FC11">
        <v>-14</v>
      </c>
      <c r="FD11" t="s">
        <v>163</v>
      </c>
      <c r="FE11" s="1">
        <v>42843.895833333336</v>
      </c>
      <c r="FF11" t="s">
        <v>164</v>
      </c>
    </row>
    <row r="12" spans="1:162" x14ac:dyDescent="0.25">
      <c r="A12" s="19">
        <f t="shared" si="0"/>
        <v>0</v>
      </c>
      <c r="B12" s="14">
        <f t="shared" si="1"/>
        <v>4.8000000000000001E-2</v>
      </c>
      <c r="C12" s="6">
        <f t="shared" si="2"/>
        <v>0.25239333333333336</v>
      </c>
      <c r="D12" s="7">
        <f t="shared" si="3"/>
        <v>0</v>
      </c>
      <c r="E12" s="8">
        <f t="shared" si="4"/>
        <v>2.4038461538461536E-2</v>
      </c>
      <c r="F12" s="9">
        <f t="shared" si="5"/>
        <v>0.42307692307692307</v>
      </c>
      <c r="G12" s="10">
        <f t="shared" si="6"/>
        <v>8.3333333333333329E-2</v>
      </c>
      <c r="H12" s="11">
        <f t="shared" si="7"/>
        <v>0.53125</v>
      </c>
      <c r="I12" s="12"/>
      <c r="J12" s="13"/>
      <c r="K12" s="14">
        <f t="shared" si="8"/>
        <v>0.29583333333333334</v>
      </c>
      <c r="L12" s="6">
        <f t="shared" si="9"/>
        <v>8.48E-2</v>
      </c>
      <c r="M12" s="7">
        <f t="shared" si="10"/>
        <v>0</v>
      </c>
      <c r="N12" s="8">
        <f t="shared" si="11"/>
        <v>0.29583333333333334</v>
      </c>
      <c r="O12" s="9">
        <f t="shared" si="12"/>
        <v>1</v>
      </c>
      <c r="P12" s="10">
        <f t="shared" si="13"/>
        <v>0.16666666666666666</v>
      </c>
      <c r="Q12" s="6">
        <f t="shared" si="14"/>
        <v>0</v>
      </c>
      <c r="R12" s="11">
        <f t="shared" si="15"/>
        <v>0.33333333333333331</v>
      </c>
      <c r="S12" s="1">
        <v>42844.895833333336</v>
      </c>
      <c r="T12">
        <v>0</v>
      </c>
      <c r="U12" s="1">
        <v>42844.256944444445</v>
      </c>
      <c r="V12">
        <v>0</v>
      </c>
      <c r="W12">
        <v>0</v>
      </c>
      <c r="X12">
        <v>0</v>
      </c>
      <c r="Y12">
        <v>0</v>
      </c>
      <c r="Z12">
        <v>0</v>
      </c>
      <c r="AA12" s="3">
        <v>3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2544</v>
      </c>
      <c r="AS12">
        <v>1</v>
      </c>
      <c r="AT12">
        <v>7.1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 s="2">
        <v>1.0416666666666666E-2</v>
      </c>
      <c r="BC12">
        <v>505</v>
      </c>
      <c r="BD12">
        <v>135</v>
      </c>
      <c r="BE12">
        <v>75</v>
      </c>
      <c r="BF12">
        <v>30</v>
      </c>
      <c r="BG12">
        <v>1955</v>
      </c>
      <c r="BH12">
        <v>1460</v>
      </c>
      <c r="BI12">
        <v>1000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10</v>
      </c>
      <c r="BQ12">
        <v>8</v>
      </c>
      <c r="BR12">
        <v>6</v>
      </c>
      <c r="BS12">
        <v>7</v>
      </c>
      <c r="BT12">
        <v>4</v>
      </c>
      <c r="BU12">
        <v>3</v>
      </c>
      <c r="BV12">
        <v>2</v>
      </c>
      <c r="BW12">
        <v>2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60</v>
      </c>
      <c r="CI12">
        <v>45</v>
      </c>
      <c r="CJ12">
        <v>30</v>
      </c>
      <c r="CK12">
        <v>0</v>
      </c>
      <c r="CL12">
        <v>0</v>
      </c>
      <c r="CM12">
        <v>0</v>
      </c>
      <c r="CN12" s="1">
        <v>42841.916666666664</v>
      </c>
      <c r="CO12" s="1">
        <v>42842.927083333336</v>
      </c>
      <c r="CP12" s="1">
        <v>42843.916666666664</v>
      </c>
      <c r="CQ12">
        <v>495</v>
      </c>
      <c r="CR12">
        <v>460</v>
      </c>
      <c r="CS12">
        <v>495</v>
      </c>
      <c r="CT12">
        <v>-25</v>
      </c>
      <c r="CU12">
        <v>0</v>
      </c>
      <c r="CV12">
        <v>24</v>
      </c>
      <c r="CW12">
        <v>1</v>
      </c>
      <c r="CX12">
        <v>1</v>
      </c>
      <c r="CY12">
        <v>44</v>
      </c>
      <c r="CZ12">
        <v>3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-4</v>
      </c>
      <c r="DJ12">
        <v>-4</v>
      </c>
      <c r="DK12">
        <v>1</v>
      </c>
      <c r="DL12">
        <v>0</v>
      </c>
      <c r="DM12">
        <v>1</v>
      </c>
      <c r="DN12">
        <v>-4</v>
      </c>
      <c r="DO12">
        <v>0</v>
      </c>
      <c r="DP12">
        <v>-4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-4</v>
      </c>
      <c r="DY12">
        <v>0</v>
      </c>
      <c r="DZ12">
        <v>0</v>
      </c>
      <c r="EA12">
        <v>-3</v>
      </c>
      <c r="EB12">
        <v>-4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2</v>
      </c>
      <c r="EL12">
        <v>-2</v>
      </c>
      <c r="EM12">
        <v>-4</v>
      </c>
      <c r="EN12">
        <v>-4</v>
      </c>
      <c r="EO12">
        <v>-3</v>
      </c>
      <c r="EP12">
        <v>3</v>
      </c>
      <c r="EQ12">
        <v>-2</v>
      </c>
      <c r="ER12">
        <v>3</v>
      </c>
      <c r="ES12">
        <v>-3</v>
      </c>
      <c r="ET12">
        <v>-1</v>
      </c>
      <c r="EU12">
        <v>2</v>
      </c>
      <c r="EV12">
        <v>-2</v>
      </c>
      <c r="EW12">
        <v>-3</v>
      </c>
      <c r="EX12">
        <v>-13</v>
      </c>
      <c r="EY12" s="3">
        <v>-7</v>
      </c>
      <c r="EZ12">
        <v>0</v>
      </c>
      <c r="FA12">
        <v>-3</v>
      </c>
      <c r="FB12">
        <v>1</v>
      </c>
      <c r="FC12">
        <v>-14</v>
      </c>
      <c r="FD12" t="s">
        <v>165</v>
      </c>
      <c r="FE12" s="1">
        <v>42844.895833333336</v>
      </c>
      <c r="FF12" t="s">
        <v>166</v>
      </c>
    </row>
    <row r="13" spans="1:162" x14ac:dyDescent="0.25">
      <c r="A13" s="19">
        <f t="shared" si="0"/>
        <v>0.4</v>
      </c>
      <c r="B13" s="14">
        <f t="shared" si="1"/>
        <v>0.252</v>
      </c>
      <c r="C13" s="6">
        <f t="shared" si="2"/>
        <v>0.45367333333333332</v>
      </c>
      <c r="D13" s="7">
        <f t="shared" si="3"/>
        <v>0</v>
      </c>
      <c r="E13" s="8">
        <f t="shared" si="4"/>
        <v>2.4038461538461536E-2</v>
      </c>
      <c r="F13" s="9">
        <f t="shared" si="5"/>
        <v>0.42307692307692307</v>
      </c>
      <c r="G13" s="10">
        <f t="shared" si="6"/>
        <v>8.3333333333333329E-2</v>
      </c>
      <c r="H13" s="11">
        <f t="shared" si="7"/>
        <v>0.53125</v>
      </c>
      <c r="I13" s="12"/>
      <c r="J13" s="13"/>
      <c r="K13" s="14">
        <f t="shared" si="8"/>
        <v>0</v>
      </c>
      <c r="L13" s="6">
        <f t="shared" si="9"/>
        <v>0.68303333333333338</v>
      </c>
      <c r="M13" s="7">
        <f t="shared" si="10"/>
        <v>1</v>
      </c>
      <c r="N13" s="8">
        <f t="shared" si="11"/>
        <v>0.51250000000000007</v>
      </c>
      <c r="O13" s="9">
        <f t="shared" si="12"/>
        <v>0.33333333333333331</v>
      </c>
      <c r="P13" s="10">
        <f t="shared" si="13"/>
        <v>0.33333333333333331</v>
      </c>
      <c r="Q13" s="6">
        <f t="shared" si="14"/>
        <v>0.66666666666666663</v>
      </c>
      <c r="R13" s="11">
        <f t="shared" si="15"/>
        <v>0</v>
      </c>
      <c r="S13" s="1">
        <v>42846.041666666664</v>
      </c>
      <c r="T13">
        <v>1</v>
      </c>
      <c r="U13" s="1">
        <v>42845.291666666664</v>
      </c>
      <c r="V13">
        <v>0</v>
      </c>
      <c r="W13">
        <v>0</v>
      </c>
      <c r="X13">
        <v>1</v>
      </c>
      <c r="Y13">
        <v>1</v>
      </c>
      <c r="Z13">
        <v>3</v>
      </c>
      <c r="AA13" s="3">
        <v>1</v>
      </c>
      <c r="AB13">
        <v>2</v>
      </c>
      <c r="AC13">
        <v>0</v>
      </c>
      <c r="AD13">
        <v>1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20491</v>
      </c>
      <c r="AS13">
        <v>44</v>
      </c>
      <c r="AT13">
        <v>12.3</v>
      </c>
      <c r="AU13">
        <v>2</v>
      </c>
      <c r="AV13">
        <v>0</v>
      </c>
      <c r="AW13">
        <v>3</v>
      </c>
      <c r="AX13">
        <v>120</v>
      </c>
      <c r="AY13">
        <v>120</v>
      </c>
      <c r="AZ13">
        <v>8</v>
      </c>
      <c r="BA13">
        <v>3</v>
      </c>
      <c r="BB13" s="2">
        <v>1.0416666666666666E-2</v>
      </c>
      <c r="BC13">
        <v>345</v>
      </c>
      <c r="BD13">
        <v>195</v>
      </c>
      <c r="BE13">
        <v>150</v>
      </c>
      <c r="BF13">
        <v>120</v>
      </c>
      <c r="BG13">
        <v>1805</v>
      </c>
      <c r="BH13">
        <v>1345</v>
      </c>
      <c r="BI13">
        <v>850</v>
      </c>
      <c r="BJ13">
        <v>1</v>
      </c>
      <c r="BK13">
        <v>1</v>
      </c>
      <c r="BL13">
        <v>0</v>
      </c>
      <c r="BM13">
        <v>2</v>
      </c>
      <c r="BN13">
        <v>1</v>
      </c>
      <c r="BO13">
        <v>1</v>
      </c>
      <c r="BP13">
        <v>9</v>
      </c>
      <c r="BQ13">
        <v>7</v>
      </c>
      <c r="BR13">
        <v>4</v>
      </c>
      <c r="BS13">
        <v>5</v>
      </c>
      <c r="BT13">
        <v>4</v>
      </c>
      <c r="BU13">
        <v>2</v>
      </c>
      <c r="BV13">
        <v>5</v>
      </c>
      <c r="BW13">
        <v>4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</v>
      </c>
      <c r="CF13">
        <v>2</v>
      </c>
      <c r="CG13">
        <v>2</v>
      </c>
      <c r="CH13">
        <v>45</v>
      </c>
      <c r="CI13">
        <v>30</v>
      </c>
      <c r="CJ13">
        <v>0</v>
      </c>
      <c r="CK13">
        <v>0</v>
      </c>
      <c r="CL13">
        <v>0</v>
      </c>
      <c r="CM13">
        <v>0</v>
      </c>
      <c r="CN13" s="1">
        <v>42842.927083333336</v>
      </c>
      <c r="CO13" s="1">
        <v>42843.916666666664</v>
      </c>
      <c r="CP13" s="1">
        <v>42844.895833333336</v>
      </c>
      <c r="CQ13">
        <v>460</v>
      </c>
      <c r="CR13">
        <v>495</v>
      </c>
      <c r="CS13">
        <v>505</v>
      </c>
      <c r="CT13">
        <v>135</v>
      </c>
      <c r="CU13">
        <v>135</v>
      </c>
      <c r="CV13">
        <v>126</v>
      </c>
      <c r="CW13">
        <v>1</v>
      </c>
      <c r="CX13">
        <v>1</v>
      </c>
      <c r="CY13">
        <v>44</v>
      </c>
      <c r="CZ13">
        <v>3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1</v>
      </c>
      <c r="DI13">
        <v>-4</v>
      </c>
      <c r="DJ13">
        <v>-4</v>
      </c>
      <c r="DK13">
        <v>1</v>
      </c>
      <c r="DL13">
        <v>0</v>
      </c>
      <c r="DM13">
        <v>1</v>
      </c>
      <c r="DN13">
        <v>-4</v>
      </c>
      <c r="DO13">
        <v>0</v>
      </c>
      <c r="DP13">
        <v>-4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-4</v>
      </c>
      <c r="DY13">
        <v>0</v>
      </c>
      <c r="DZ13">
        <v>0</v>
      </c>
      <c r="EA13">
        <v>-3</v>
      </c>
      <c r="EB13">
        <v>-4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2</v>
      </c>
      <c r="EL13">
        <v>-2</v>
      </c>
      <c r="EM13">
        <v>-4</v>
      </c>
      <c r="EN13">
        <v>-4</v>
      </c>
      <c r="EO13">
        <v>-3</v>
      </c>
      <c r="EP13">
        <v>3</v>
      </c>
      <c r="EQ13">
        <v>-2</v>
      </c>
      <c r="ER13">
        <v>3</v>
      </c>
      <c r="ES13">
        <v>-3</v>
      </c>
      <c r="ET13">
        <v>-1</v>
      </c>
      <c r="EU13">
        <v>2</v>
      </c>
      <c r="EV13">
        <v>-2</v>
      </c>
      <c r="EW13">
        <v>-3</v>
      </c>
      <c r="EX13">
        <v>-13</v>
      </c>
      <c r="EY13" s="3">
        <v>-7</v>
      </c>
      <c r="EZ13">
        <v>0</v>
      </c>
      <c r="FA13">
        <v>-3</v>
      </c>
      <c r="FB13">
        <v>1</v>
      </c>
      <c r="FC13">
        <v>-14</v>
      </c>
      <c r="FD13" t="s">
        <v>167</v>
      </c>
      <c r="FE13" s="1">
        <v>42845.958333333336</v>
      </c>
      <c r="FF13" t="s">
        <v>168</v>
      </c>
    </row>
    <row r="14" spans="1:162" x14ac:dyDescent="0.25">
      <c r="A14" s="19">
        <f t="shared" si="0"/>
        <v>0.05</v>
      </c>
      <c r="B14" s="14">
        <f t="shared" si="1"/>
        <v>0.15</v>
      </c>
      <c r="C14" s="6">
        <f t="shared" si="2"/>
        <v>0.39031555555555553</v>
      </c>
      <c r="D14" s="7">
        <f t="shared" si="3"/>
        <v>0</v>
      </c>
      <c r="E14" s="8">
        <f t="shared" si="4"/>
        <v>2.4038461538461536E-2</v>
      </c>
      <c r="F14" s="9">
        <f t="shared" si="5"/>
        <v>0.42307692307692307</v>
      </c>
      <c r="G14" s="10">
        <f t="shared" si="6"/>
        <v>8.3333333333333329E-2</v>
      </c>
      <c r="H14" s="11">
        <f t="shared" si="7"/>
        <v>0.53125</v>
      </c>
      <c r="I14" s="12"/>
      <c r="J14" s="13"/>
      <c r="K14" s="14">
        <f t="shared" si="8"/>
        <v>1.1111111111111112E-2</v>
      </c>
      <c r="L14" s="6">
        <f t="shared" si="9"/>
        <v>0.29046666666666665</v>
      </c>
      <c r="M14" s="7">
        <f t="shared" si="10"/>
        <v>0.33333333333333331</v>
      </c>
      <c r="N14" s="8">
        <f t="shared" si="11"/>
        <v>1.6666666666666666E-2</v>
      </c>
      <c r="O14" s="9">
        <f t="shared" si="12"/>
        <v>0</v>
      </c>
      <c r="P14" s="10">
        <f t="shared" si="13"/>
        <v>0.5</v>
      </c>
      <c r="Q14" s="6">
        <f t="shared" si="14"/>
        <v>0.33333333333333331</v>
      </c>
      <c r="R14" s="11">
        <f t="shared" si="15"/>
        <v>0.66666666666666663</v>
      </c>
      <c r="S14" s="1">
        <v>42846.885416666664</v>
      </c>
      <c r="T14">
        <v>1</v>
      </c>
      <c r="U14" s="1">
        <v>42846.263888888891</v>
      </c>
      <c r="V14">
        <v>1</v>
      </c>
      <c r="W14">
        <v>1</v>
      </c>
      <c r="X14">
        <v>2</v>
      </c>
      <c r="Y14">
        <v>1</v>
      </c>
      <c r="Z14">
        <v>3</v>
      </c>
      <c r="AA14" s="3">
        <v>0</v>
      </c>
      <c r="AB14">
        <v>1</v>
      </c>
      <c r="AC14">
        <v>2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8714</v>
      </c>
      <c r="AS14">
        <v>5</v>
      </c>
      <c r="AT14">
        <v>0.4</v>
      </c>
      <c r="AU14">
        <v>0</v>
      </c>
      <c r="AV14">
        <v>0</v>
      </c>
      <c r="AW14">
        <v>4</v>
      </c>
      <c r="AX14">
        <v>15</v>
      </c>
      <c r="AY14">
        <v>15</v>
      </c>
      <c r="AZ14">
        <v>1</v>
      </c>
      <c r="BA14">
        <v>1</v>
      </c>
      <c r="BB14" s="2">
        <v>2.0833333333333332E-2</v>
      </c>
      <c r="BC14">
        <v>515</v>
      </c>
      <c r="BD14">
        <v>165</v>
      </c>
      <c r="BE14">
        <v>135</v>
      </c>
      <c r="BF14">
        <v>135</v>
      </c>
      <c r="BG14">
        <v>1860</v>
      </c>
      <c r="BH14">
        <v>1365</v>
      </c>
      <c r="BI14">
        <v>860</v>
      </c>
      <c r="BJ14">
        <v>2</v>
      </c>
      <c r="BK14">
        <v>1</v>
      </c>
      <c r="BL14">
        <v>1</v>
      </c>
      <c r="BM14">
        <v>3</v>
      </c>
      <c r="BN14">
        <v>3</v>
      </c>
      <c r="BO14">
        <v>3</v>
      </c>
      <c r="BP14">
        <v>7</v>
      </c>
      <c r="BQ14">
        <v>4</v>
      </c>
      <c r="BR14">
        <v>1</v>
      </c>
      <c r="BS14">
        <v>6</v>
      </c>
      <c r="BT14">
        <v>4</v>
      </c>
      <c r="BU14">
        <v>3</v>
      </c>
      <c r="BV14">
        <v>5</v>
      </c>
      <c r="BW14">
        <v>4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2</v>
      </c>
      <c r="CG14">
        <v>2</v>
      </c>
      <c r="CH14">
        <v>30</v>
      </c>
      <c r="CI14">
        <v>0</v>
      </c>
      <c r="CJ14">
        <v>120</v>
      </c>
      <c r="CK14">
        <v>0</v>
      </c>
      <c r="CL14">
        <v>0</v>
      </c>
      <c r="CM14">
        <v>2</v>
      </c>
      <c r="CN14" s="1">
        <v>42843.916666666664</v>
      </c>
      <c r="CO14" s="1">
        <v>42844.895833333336</v>
      </c>
      <c r="CP14" s="1">
        <v>42846.041666666664</v>
      </c>
      <c r="CQ14">
        <v>495</v>
      </c>
      <c r="CR14">
        <v>505</v>
      </c>
      <c r="CS14">
        <v>345</v>
      </c>
      <c r="CT14">
        <v>-35</v>
      </c>
      <c r="CU14">
        <v>100</v>
      </c>
      <c r="CV14">
        <v>75</v>
      </c>
      <c r="CW14">
        <v>1</v>
      </c>
      <c r="CX14">
        <v>1</v>
      </c>
      <c r="CY14">
        <v>44</v>
      </c>
      <c r="CZ14">
        <v>3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1</v>
      </c>
      <c r="DI14">
        <v>-4</v>
      </c>
      <c r="DJ14">
        <v>-4</v>
      </c>
      <c r="DK14">
        <v>1</v>
      </c>
      <c r="DL14">
        <v>0</v>
      </c>
      <c r="DM14">
        <v>1</v>
      </c>
      <c r="DN14">
        <v>-4</v>
      </c>
      <c r="DO14">
        <v>0</v>
      </c>
      <c r="DP14">
        <v>-4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-4</v>
      </c>
      <c r="DY14">
        <v>0</v>
      </c>
      <c r="DZ14">
        <v>0</v>
      </c>
      <c r="EA14">
        <v>-3</v>
      </c>
      <c r="EB14">
        <v>-4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2</v>
      </c>
      <c r="EL14">
        <v>-2</v>
      </c>
      <c r="EM14">
        <v>-4</v>
      </c>
      <c r="EN14">
        <v>-4</v>
      </c>
      <c r="EO14">
        <v>-3</v>
      </c>
      <c r="EP14">
        <v>3</v>
      </c>
      <c r="EQ14">
        <v>-2</v>
      </c>
      <c r="ER14">
        <v>3</v>
      </c>
      <c r="ES14">
        <v>-3</v>
      </c>
      <c r="ET14">
        <v>-1</v>
      </c>
      <c r="EU14">
        <v>2</v>
      </c>
      <c r="EV14">
        <v>-2</v>
      </c>
      <c r="EW14">
        <v>-3</v>
      </c>
      <c r="EX14">
        <v>-13</v>
      </c>
      <c r="EY14" s="3">
        <v>-7</v>
      </c>
      <c r="EZ14">
        <v>0</v>
      </c>
      <c r="FA14">
        <v>-3</v>
      </c>
      <c r="FB14">
        <v>1</v>
      </c>
      <c r="FC14">
        <v>-14</v>
      </c>
      <c r="FD14" t="s">
        <v>169</v>
      </c>
      <c r="FE14" s="1">
        <v>42846.875</v>
      </c>
      <c r="FF14" t="s">
        <v>170</v>
      </c>
    </row>
    <row r="15" spans="1:162" x14ac:dyDescent="0.25">
      <c r="A15" s="19">
        <f t="shared" si="0"/>
        <v>0.05</v>
      </c>
      <c r="B15" s="14">
        <f t="shared" si="1"/>
        <v>9.2999999999999999E-2</v>
      </c>
      <c r="C15" s="6">
        <f t="shared" si="2"/>
        <v>0.26657999999999998</v>
      </c>
      <c r="D15" s="7">
        <f t="shared" si="3"/>
        <v>0</v>
      </c>
      <c r="E15" s="8">
        <f t="shared" si="4"/>
        <v>2.4038461538461536E-2</v>
      </c>
      <c r="F15" s="9">
        <f t="shared" si="5"/>
        <v>0.42307692307692307</v>
      </c>
      <c r="G15" s="10">
        <f t="shared" si="6"/>
        <v>8.3333333333333329E-2</v>
      </c>
      <c r="H15" s="11">
        <f t="shared" si="7"/>
        <v>0.53125</v>
      </c>
      <c r="I15" s="12"/>
      <c r="J15" s="13"/>
      <c r="K15" s="14">
        <f t="shared" si="8"/>
        <v>0.2166666666666667</v>
      </c>
      <c r="L15" s="6">
        <f t="shared" si="9"/>
        <v>0.52323333333333333</v>
      </c>
      <c r="M15" s="7">
        <f t="shared" si="10"/>
        <v>0.33333333333333331</v>
      </c>
      <c r="N15" s="8">
        <f t="shared" si="11"/>
        <v>0.32500000000000001</v>
      </c>
      <c r="O15" s="9">
        <f t="shared" si="12"/>
        <v>1</v>
      </c>
      <c r="P15" s="10">
        <f t="shared" si="13"/>
        <v>0.5</v>
      </c>
      <c r="Q15" s="6">
        <f t="shared" si="14"/>
        <v>0.66666666666666663</v>
      </c>
      <c r="R15" s="11">
        <f t="shared" si="15"/>
        <v>0.33333333333333331</v>
      </c>
      <c r="S15" s="1">
        <v>42847.885416666664</v>
      </c>
      <c r="T15">
        <v>1</v>
      </c>
      <c r="U15" s="1">
        <v>42847.25</v>
      </c>
      <c r="V15">
        <v>0</v>
      </c>
      <c r="W15">
        <v>0</v>
      </c>
      <c r="X15">
        <v>0</v>
      </c>
      <c r="Y15">
        <v>0</v>
      </c>
      <c r="Z15">
        <v>0</v>
      </c>
      <c r="AA15" s="3">
        <v>3</v>
      </c>
      <c r="AB15">
        <v>2</v>
      </c>
      <c r="AC15">
        <v>1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15697</v>
      </c>
      <c r="AS15">
        <v>31</v>
      </c>
      <c r="AT15">
        <v>7.8</v>
      </c>
      <c r="AU15">
        <v>0</v>
      </c>
      <c r="AV15">
        <v>0</v>
      </c>
      <c r="AW15">
        <v>5</v>
      </c>
      <c r="AX15">
        <v>15</v>
      </c>
      <c r="AY15">
        <v>15</v>
      </c>
      <c r="AZ15">
        <v>1</v>
      </c>
      <c r="BA15">
        <v>1</v>
      </c>
      <c r="BB15" s="2">
        <v>1.0416666666666666E-2</v>
      </c>
      <c r="BC15">
        <v>510</v>
      </c>
      <c r="BD15">
        <v>150</v>
      </c>
      <c r="BE15">
        <v>150</v>
      </c>
      <c r="BF15">
        <v>30</v>
      </c>
      <c r="BG15">
        <v>1875</v>
      </c>
      <c r="BH15">
        <v>1370</v>
      </c>
      <c r="BI15">
        <v>1025</v>
      </c>
      <c r="BJ15">
        <v>1</v>
      </c>
      <c r="BK15">
        <v>1</v>
      </c>
      <c r="BL15">
        <v>1</v>
      </c>
      <c r="BM15">
        <v>3</v>
      </c>
      <c r="BN15">
        <v>3</v>
      </c>
      <c r="BO15">
        <v>2</v>
      </c>
      <c r="BP15">
        <v>7</v>
      </c>
      <c r="BQ15">
        <v>4</v>
      </c>
      <c r="BR15">
        <v>3</v>
      </c>
      <c r="BS15">
        <v>6</v>
      </c>
      <c r="BT15">
        <v>5</v>
      </c>
      <c r="BU15">
        <v>4</v>
      </c>
      <c r="BV15">
        <v>5</v>
      </c>
      <c r="BW15">
        <v>5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2</v>
      </c>
      <c r="CG15">
        <v>0</v>
      </c>
      <c r="CH15">
        <v>0</v>
      </c>
      <c r="CI15">
        <v>120</v>
      </c>
      <c r="CJ15">
        <v>15</v>
      </c>
      <c r="CK15">
        <v>0</v>
      </c>
      <c r="CL15">
        <v>2</v>
      </c>
      <c r="CM15">
        <v>0</v>
      </c>
      <c r="CN15" s="1">
        <v>42844.895833333336</v>
      </c>
      <c r="CO15" s="1">
        <v>42846.041666666664</v>
      </c>
      <c r="CP15" s="1">
        <v>42846.885416666664</v>
      </c>
      <c r="CQ15">
        <v>505</v>
      </c>
      <c r="CR15">
        <v>345</v>
      </c>
      <c r="CS15">
        <v>515</v>
      </c>
      <c r="CT15">
        <v>-30</v>
      </c>
      <c r="CU15">
        <v>45</v>
      </c>
      <c r="CV15">
        <v>46.5</v>
      </c>
      <c r="CW15">
        <v>1</v>
      </c>
      <c r="CX15">
        <v>1</v>
      </c>
      <c r="CY15">
        <v>44</v>
      </c>
      <c r="CZ15">
        <v>3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1</v>
      </c>
      <c r="DH15">
        <v>1</v>
      </c>
      <c r="DI15">
        <v>-4</v>
      </c>
      <c r="DJ15">
        <v>-4</v>
      </c>
      <c r="DK15">
        <v>1</v>
      </c>
      <c r="DL15">
        <v>0</v>
      </c>
      <c r="DM15">
        <v>1</v>
      </c>
      <c r="DN15">
        <v>-4</v>
      </c>
      <c r="DO15">
        <v>0</v>
      </c>
      <c r="DP15">
        <v>-4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-4</v>
      </c>
      <c r="DY15">
        <v>0</v>
      </c>
      <c r="DZ15">
        <v>0</v>
      </c>
      <c r="EA15">
        <v>-3</v>
      </c>
      <c r="EB15">
        <v>-4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2</v>
      </c>
      <c r="EL15">
        <v>-2</v>
      </c>
      <c r="EM15">
        <v>-4</v>
      </c>
      <c r="EN15">
        <v>-4</v>
      </c>
      <c r="EO15">
        <v>-3</v>
      </c>
      <c r="EP15">
        <v>3</v>
      </c>
      <c r="EQ15">
        <v>-2</v>
      </c>
      <c r="ER15">
        <v>3</v>
      </c>
      <c r="ES15">
        <v>-3</v>
      </c>
      <c r="ET15">
        <v>-1</v>
      </c>
      <c r="EU15">
        <v>2</v>
      </c>
      <c r="EV15">
        <v>-2</v>
      </c>
      <c r="EW15">
        <v>-3</v>
      </c>
      <c r="EX15">
        <v>-13</v>
      </c>
      <c r="EY15" s="3">
        <v>-7</v>
      </c>
      <c r="EZ15">
        <v>0</v>
      </c>
      <c r="FA15">
        <v>-3</v>
      </c>
      <c r="FB15">
        <v>1</v>
      </c>
      <c r="FC15">
        <v>-14</v>
      </c>
      <c r="FD15" t="s">
        <v>171</v>
      </c>
      <c r="FE15" s="1">
        <v>42847.875</v>
      </c>
      <c r="FF15" t="s">
        <v>172</v>
      </c>
    </row>
    <row r="16" spans="1:162" x14ac:dyDescent="0.25">
      <c r="A16" s="19">
        <f t="shared" si="0"/>
        <v>0.2</v>
      </c>
      <c r="B16" s="14">
        <f t="shared" si="1"/>
        <v>0.14099999999999999</v>
      </c>
      <c r="C16" s="6">
        <f t="shared" si="2"/>
        <v>0.28655999999999998</v>
      </c>
      <c r="D16" s="7">
        <f t="shared" si="3"/>
        <v>0</v>
      </c>
      <c r="E16" s="8">
        <f t="shared" si="4"/>
        <v>2.4038461538461536E-2</v>
      </c>
      <c r="F16" s="9">
        <f t="shared" si="5"/>
        <v>0.42307692307692307</v>
      </c>
      <c r="G16" s="10">
        <f t="shared" si="6"/>
        <v>8.3333333333333329E-2</v>
      </c>
      <c r="H16" s="11">
        <f t="shared" si="7"/>
        <v>0.53125</v>
      </c>
      <c r="I16" s="12"/>
      <c r="J16" s="13"/>
      <c r="K16" s="14">
        <f t="shared" si="8"/>
        <v>0.22916666666666666</v>
      </c>
      <c r="L16" s="6">
        <f t="shared" si="9"/>
        <v>0.2293</v>
      </c>
      <c r="M16" s="7">
        <f t="shared" si="10"/>
        <v>0</v>
      </c>
      <c r="N16" s="8">
        <f t="shared" si="11"/>
        <v>0.22916666666666666</v>
      </c>
      <c r="O16" s="9">
        <f t="shared" si="12"/>
        <v>1</v>
      </c>
      <c r="P16" s="10">
        <f t="shared" si="13"/>
        <v>0.16666666666666666</v>
      </c>
      <c r="Q16" s="6">
        <f t="shared" si="14"/>
        <v>0.33333333333333331</v>
      </c>
      <c r="R16" s="11">
        <f t="shared" si="15"/>
        <v>0</v>
      </c>
      <c r="S16" s="1">
        <v>42848.958333333336</v>
      </c>
      <c r="T16">
        <v>1</v>
      </c>
      <c r="U16" s="1">
        <v>42848.291666666664</v>
      </c>
      <c r="V16">
        <v>0</v>
      </c>
      <c r="W16">
        <v>0</v>
      </c>
      <c r="X16">
        <v>0</v>
      </c>
      <c r="Y16">
        <v>0</v>
      </c>
      <c r="Z16">
        <v>0</v>
      </c>
      <c r="AA16" s="3">
        <v>3</v>
      </c>
      <c r="AB16">
        <v>1</v>
      </c>
      <c r="AC16">
        <v>0</v>
      </c>
      <c r="AD16">
        <v>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6879</v>
      </c>
      <c r="AS16">
        <v>1</v>
      </c>
      <c r="AT16">
        <v>5.5</v>
      </c>
      <c r="AU16">
        <v>0</v>
      </c>
      <c r="AV16">
        <v>0</v>
      </c>
      <c r="AW16">
        <v>6</v>
      </c>
      <c r="AX16">
        <v>60</v>
      </c>
      <c r="AY16">
        <v>60</v>
      </c>
      <c r="AZ16">
        <v>4</v>
      </c>
      <c r="BA16">
        <v>2</v>
      </c>
      <c r="BB16" s="2">
        <v>1.0416666666666666E-2</v>
      </c>
      <c r="BC16">
        <v>465</v>
      </c>
      <c r="BD16">
        <v>210</v>
      </c>
      <c r="BE16">
        <v>90</v>
      </c>
      <c r="BF16">
        <v>75</v>
      </c>
      <c r="BG16">
        <v>1835</v>
      </c>
      <c r="BH16">
        <v>1490</v>
      </c>
      <c r="BI16">
        <v>975</v>
      </c>
      <c r="BJ16">
        <v>1</v>
      </c>
      <c r="BK16">
        <v>1</v>
      </c>
      <c r="BL16">
        <v>0</v>
      </c>
      <c r="BM16">
        <v>3</v>
      </c>
      <c r="BN16">
        <v>2</v>
      </c>
      <c r="BO16">
        <v>0</v>
      </c>
      <c r="BP16">
        <v>7</v>
      </c>
      <c r="BQ16">
        <v>6</v>
      </c>
      <c r="BR16">
        <v>6</v>
      </c>
      <c r="BS16">
        <v>8</v>
      </c>
      <c r="BT16">
        <v>7</v>
      </c>
      <c r="BU16">
        <v>5</v>
      </c>
      <c r="BV16">
        <v>5</v>
      </c>
      <c r="BW16">
        <v>2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2</v>
      </c>
      <c r="CF16">
        <v>0</v>
      </c>
      <c r="CG16">
        <v>0</v>
      </c>
      <c r="CH16">
        <v>120</v>
      </c>
      <c r="CI16">
        <v>15</v>
      </c>
      <c r="CJ16">
        <v>15</v>
      </c>
      <c r="CK16">
        <v>2</v>
      </c>
      <c r="CL16">
        <v>0</v>
      </c>
      <c r="CM16">
        <v>0</v>
      </c>
      <c r="CN16" s="1">
        <v>42846.041666666664</v>
      </c>
      <c r="CO16" s="1">
        <v>42846.885416666664</v>
      </c>
      <c r="CP16" s="1">
        <v>42847.885416666664</v>
      </c>
      <c r="CQ16">
        <v>345</v>
      </c>
      <c r="CR16">
        <v>515</v>
      </c>
      <c r="CS16">
        <v>510</v>
      </c>
      <c r="CT16">
        <v>15</v>
      </c>
      <c r="CU16">
        <v>85</v>
      </c>
      <c r="CV16">
        <v>70.5</v>
      </c>
      <c r="CW16">
        <v>1</v>
      </c>
      <c r="CX16">
        <v>1</v>
      </c>
      <c r="CY16">
        <v>44</v>
      </c>
      <c r="CZ16">
        <v>3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1</v>
      </c>
      <c r="DI16">
        <v>-4</v>
      </c>
      <c r="DJ16">
        <v>-4</v>
      </c>
      <c r="DK16">
        <v>1</v>
      </c>
      <c r="DL16">
        <v>0</v>
      </c>
      <c r="DM16">
        <v>1</v>
      </c>
      <c r="DN16">
        <v>-4</v>
      </c>
      <c r="DO16">
        <v>0</v>
      </c>
      <c r="DP16">
        <v>-4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-4</v>
      </c>
      <c r="DY16">
        <v>0</v>
      </c>
      <c r="DZ16">
        <v>0</v>
      </c>
      <c r="EA16">
        <v>-3</v>
      </c>
      <c r="EB16">
        <v>-4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2</v>
      </c>
      <c r="EL16">
        <v>-2</v>
      </c>
      <c r="EM16">
        <v>-4</v>
      </c>
      <c r="EN16">
        <v>-4</v>
      </c>
      <c r="EO16">
        <v>-3</v>
      </c>
      <c r="EP16">
        <v>3</v>
      </c>
      <c r="EQ16">
        <v>-2</v>
      </c>
      <c r="ER16">
        <v>3</v>
      </c>
      <c r="ES16">
        <v>-3</v>
      </c>
      <c r="ET16">
        <v>-1</v>
      </c>
      <c r="EU16">
        <v>2</v>
      </c>
      <c r="EV16">
        <v>-2</v>
      </c>
      <c r="EW16">
        <v>-3</v>
      </c>
      <c r="EX16">
        <v>-13</v>
      </c>
      <c r="EY16" s="3">
        <v>-7</v>
      </c>
      <c r="EZ16">
        <v>0</v>
      </c>
      <c r="FA16">
        <v>-3</v>
      </c>
      <c r="FB16">
        <v>1</v>
      </c>
      <c r="FC16">
        <v>-14</v>
      </c>
      <c r="FD16" t="s">
        <v>173</v>
      </c>
      <c r="FE16" s="1">
        <v>42848.916666666664</v>
      </c>
      <c r="FF16" t="s">
        <v>174</v>
      </c>
    </row>
    <row r="18" spans="1:18" x14ac:dyDescent="0.25">
      <c r="A18" s="50" t="s">
        <v>206</v>
      </c>
      <c r="B18" s="32"/>
      <c r="C18" s="32"/>
      <c r="D18" s="32"/>
      <c r="E18" s="32"/>
      <c r="F18" s="32"/>
      <c r="G18" s="32"/>
      <c r="H18" s="32"/>
      <c r="I18" s="33"/>
      <c r="J18" s="33"/>
    </row>
    <row r="19" spans="1:18" x14ac:dyDescent="0.25">
      <c r="A19" s="48" t="s">
        <v>204</v>
      </c>
      <c r="B19" s="24"/>
      <c r="C19" s="24"/>
      <c r="D19" s="24"/>
      <c r="E19" s="24"/>
      <c r="F19" s="24"/>
      <c r="G19" s="24"/>
      <c r="H19" s="24"/>
      <c r="I19" s="25"/>
      <c r="J19" s="25"/>
    </row>
    <row r="20" spans="1:18" x14ac:dyDescent="0.25">
      <c r="A20" s="49" t="s">
        <v>207</v>
      </c>
      <c r="B20" s="22"/>
      <c r="C20" s="22"/>
      <c r="D20" s="22"/>
      <c r="E20" s="22"/>
      <c r="F20" s="22"/>
      <c r="G20" s="22"/>
      <c r="H20" s="22"/>
      <c r="I20" s="23"/>
      <c r="J20" s="23"/>
    </row>
    <row r="21" spans="1:18" x14ac:dyDescent="0.25">
      <c r="A21" s="51" t="s">
        <v>208</v>
      </c>
      <c r="B21" s="30"/>
      <c r="C21" s="30"/>
      <c r="D21" s="30"/>
      <c r="E21" s="30"/>
      <c r="F21" s="30"/>
      <c r="G21" s="30"/>
      <c r="H21" s="30"/>
      <c r="I21" s="31"/>
      <c r="J21" s="31"/>
    </row>
    <row r="22" spans="1:18" s="54" customFormat="1" x14ac:dyDescent="0.25">
      <c r="A22" s="48" t="s">
        <v>193</v>
      </c>
      <c r="B22" s="52"/>
      <c r="C22" s="52"/>
      <c r="D22" s="52"/>
      <c r="E22" s="52"/>
      <c r="F22" s="52"/>
      <c r="G22" s="52"/>
      <c r="H22" s="52"/>
      <c r="I22" s="52"/>
      <c r="J22" s="52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A23" s="46" t="s">
        <v>195</v>
      </c>
      <c r="B23" s="32"/>
      <c r="C23" s="32"/>
      <c r="D23" s="32"/>
      <c r="E23" s="32"/>
      <c r="F23" s="32"/>
      <c r="G23" s="32"/>
      <c r="H23" s="32"/>
      <c r="I23" s="33"/>
      <c r="J23" s="33"/>
    </row>
    <row r="24" spans="1:18" x14ac:dyDescent="0.25">
      <c r="A24" s="55" t="s">
        <v>194</v>
      </c>
      <c r="B24" s="34"/>
      <c r="C24" s="34"/>
      <c r="D24" s="34"/>
      <c r="E24" s="34"/>
      <c r="F24" s="34"/>
      <c r="G24" s="34"/>
      <c r="H24" s="34"/>
      <c r="I24" s="35"/>
      <c r="J24" s="35"/>
    </row>
    <row r="25" spans="1:18" x14ac:dyDescent="0.25">
      <c r="A25" s="43" t="s">
        <v>196</v>
      </c>
      <c r="B25" s="20"/>
      <c r="C25" s="20"/>
      <c r="D25" s="20"/>
      <c r="E25" s="20"/>
      <c r="F25" s="20"/>
      <c r="G25" s="20"/>
      <c r="H25" s="20"/>
      <c r="I25" s="21"/>
      <c r="J25" s="21"/>
    </row>
    <row r="26" spans="1:18" x14ac:dyDescent="0.25">
      <c r="A26" s="46" t="s">
        <v>197</v>
      </c>
      <c r="B26" s="32"/>
      <c r="C26" s="32"/>
      <c r="D26" s="32"/>
      <c r="E26" s="32"/>
      <c r="F26" s="32"/>
      <c r="G26" s="32"/>
      <c r="H26" s="32"/>
      <c r="I26" s="33"/>
      <c r="J26" s="33"/>
    </row>
    <row r="27" spans="1:18" x14ac:dyDescent="0.25">
      <c r="A27" s="41" t="s">
        <v>198</v>
      </c>
      <c r="B27" s="40"/>
      <c r="C27" s="36"/>
      <c r="D27" s="36"/>
      <c r="E27" s="36"/>
      <c r="F27" s="36"/>
      <c r="G27" s="36"/>
      <c r="H27" s="36"/>
      <c r="I27" s="37"/>
      <c r="J27" s="37"/>
    </row>
    <row r="28" spans="1:18" x14ac:dyDescent="0.25">
      <c r="A28" s="42" t="s">
        <v>199</v>
      </c>
      <c r="B28" s="44"/>
      <c r="C28" s="38"/>
      <c r="D28" s="38"/>
      <c r="E28" s="38"/>
      <c r="F28" s="38"/>
      <c r="G28" s="38"/>
      <c r="H28" s="38"/>
      <c r="I28" s="39"/>
      <c r="J28" s="39"/>
    </row>
    <row r="29" spans="1:18" x14ac:dyDescent="0.25">
      <c r="A29" s="46" t="s">
        <v>202</v>
      </c>
      <c r="B29" s="32"/>
      <c r="C29" s="32"/>
      <c r="D29" s="32"/>
      <c r="E29" s="32"/>
      <c r="F29" s="32"/>
      <c r="G29" s="32"/>
      <c r="H29" s="32"/>
      <c r="I29" s="33"/>
      <c r="J29" s="33"/>
    </row>
    <row r="30" spans="1:18" x14ac:dyDescent="0.25">
      <c r="A30" s="45" t="s">
        <v>200</v>
      </c>
      <c r="B30" s="26"/>
      <c r="C30" s="26"/>
      <c r="D30" s="26"/>
      <c r="E30" s="26"/>
      <c r="F30" s="26"/>
      <c r="G30" s="26"/>
      <c r="H30" s="26"/>
      <c r="I30" s="27"/>
      <c r="J30" s="27"/>
    </row>
    <row r="31" spans="1:18" x14ac:dyDescent="0.25">
      <c r="A31" s="46" t="s">
        <v>203</v>
      </c>
      <c r="B31" s="32"/>
      <c r="C31" s="32"/>
      <c r="D31" s="32"/>
      <c r="E31" s="32"/>
      <c r="F31" s="32"/>
      <c r="G31" s="32"/>
      <c r="H31" s="32"/>
      <c r="I31" s="33"/>
      <c r="J31" s="33"/>
    </row>
    <row r="32" spans="1:18" x14ac:dyDescent="0.25">
      <c r="A32" s="47" t="s">
        <v>201</v>
      </c>
      <c r="B32" s="28"/>
      <c r="C32" s="28"/>
      <c r="D32" s="28"/>
      <c r="E32" s="28"/>
      <c r="F32" s="28"/>
      <c r="G32" s="28"/>
      <c r="H32" s="28"/>
      <c r="I32" s="29"/>
      <c r="J32" s="29"/>
    </row>
    <row r="33" spans="1:1" x14ac:dyDescent="0.25">
      <c r="A33" s="17" t="s">
        <v>205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merged_v1.7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UvA</cp:lastModifiedBy>
  <dcterms:created xsi:type="dcterms:W3CDTF">2017-05-26T12:53:35Z</dcterms:created>
  <dcterms:modified xsi:type="dcterms:W3CDTF">2017-07-12T14:50:45Z</dcterms:modified>
</cp:coreProperties>
</file>