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250" windowHeight="12600"/>
  </bookViews>
  <sheets>
    <sheet name="Intake features" sheetId="1" r:id="rId1"/>
    <sheet name="Intake data" sheetId="2" r:id="rId2"/>
    <sheet name="Daily features" sheetId="4" r:id="rId3"/>
    <sheet name="Daily data" sheetId="3" r:id="rId4"/>
  </sheets>
  <definedNames>
    <definedName name="Dagelijkse_vragenlijst_V1" localSheetId="3">'Daily data'!$A$1:$AD$41</definedName>
    <definedName name="Intake_vragenlijst_V1" localSheetId="1">'Intake data'!$A$1:$BC$11</definedName>
  </definedNames>
  <calcPr calcId="125725"/>
</workbook>
</file>

<file path=xl/calcChain.xml><?xml version="1.0" encoding="utf-8"?>
<calcChain xmlns="http://schemas.openxmlformats.org/spreadsheetml/2006/main">
  <c r="AN41" i="3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I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F2"/>
  <c r="BE11" i="2"/>
  <c r="BE10"/>
  <c r="BE9"/>
  <c r="BE8"/>
  <c r="BE7"/>
  <c r="BE6"/>
  <c r="BE5"/>
  <c r="BE4"/>
  <c r="BE3"/>
  <c r="BE2"/>
  <c r="AE41" i="3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BD11" i="2"/>
  <c r="BD10"/>
  <c r="BD9"/>
  <c r="BD8"/>
  <c r="BD7"/>
  <c r="BD6"/>
  <c r="BD5"/>
  <c r="BD4"/>
  <c r="BD3"/>
  <c r="BD2"/>
  <c r="BG11"/>
  <c r="BG10"/>
  <c r="BG9"/>
  <c r="BG8"/>
  <c r="BG7"/>
  <c r="BG6"/>
  <c r="BG5"/>
  <c r="BG4"/>
  <c r="BG3"/>
  <c r="BG2"/>
  <c r="BH11"/>
  <c r="BH10"/>
  <c r="BH9"/>
  <c r="BH8"/>
  <c r="BH7"/>
  <c r="BH6"/>
  <c r="BH5"/>
  <c r="BH4"/>
  <c r="BH3"/>
  <c r="BH2"/>
  <c r="BF2"/>
  <c r="BF11"/>
  <c r="BF10"/>
  <c r="BF9"/>
  <c r="BF8"/>
  <c r="BF7"/>
  <c r="BF6"/>
  <c r="BF5"/>
  <c r="BF4"/>
  <c r="BF3"/>
</calcChain>
</file>

<file path=xl/connections.xml><?xml version="1.0" encoding="utf-8"?>
<connections xmlns="http://schemas.openxmlformats.org/spreadsheetml/2006/main">
  <connection id="1" name="Dagelijkse vragenlijst V1" type="6" refreshedVersion="3" background="1" saveData="1">
    <textPr sourceFile="C:\Users\eric\Documents\AI\DMT\Dagelijkse vragenlijst V1.csv" decimal="," thousands="." tab="0" comma="1">
      <textFields count="30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take vragenlijst V1" type="6" refreshedVersion="3" background="1" saveData="1">
    <textPr sourceFile="C:\Users\eric\Documents\AI\_Master project\Intake vragenlijst V1.csv" decimal="," thousands="." tab="0" comma="1">
      <textFields count="55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<sst xmlns="http://schemas.openxmlformats.org/spreadsheetml/2006/main" count="2282" uniqueCount="481">
  <si>
    <t>Field</t>
  </si>
  <si>
    <t>Code</t>
  </si>
  <si>
    <t>Type</t>
  </si>
  <si>
    <t>Description</t>
  </si>
  <si>
    <t>Remark</t>
  </si>
  <si>
    <t>Tijdstempel</t>
  </si>
  <si>
    <t>date/time</t>
  </si>
  <si>
    <t>time of entering</t>
  </si>
  <si>
    <t>Je moet 18 jaar of ouder zijn om deel te kunnen nemen.</t>
  </si>
  <si>
    <t>participants need to be 18+</t>
  </si>
  <si>
    <t>Wat is je ID?</t>
  </si>
  <si>
    <t>ID</t>
  </si>
  <si>
    <t>text</t>
  </si>
  <si>
    <t>Ik ben ...</t>
  </si>
  <si>
    <t>SEX</t>
  </si>
  <si>
    <t>man / vrouw/ anders</t>
  </si>
  <si>
    <t>Gender</t>
  </si>
  <si>
    <t>Wat is je leeftijd?</t>
  </si>
  <si>
    <t>AGE</t>
  </si>
  <si>
    <t>integer</t>
  </si>
  <si>
    <t>Age</t>
  </si>
  <si>
    <t>Wat is je hoogst genoten opleidingsniveau?</t>
  </si>
  <si>
    <t>EDU</t>
  </si>
  <si>
    <t>Middelbare school / LBO / MBO / HBO / WO</t>
  </si>
  <si>
    <t>Education</t>
  </si>
  <si>
    <t>Ben je in de afgelopen twee weken een tijdzone gepasseerd?</t>
  </si>
  <si>
    <t>Timezone passed last 2 weeks</t>
  </si>
  <si>
    <t>exclusion criterion</t>
  </si>
  <si>
    <t>Ben je ooit gediagnosticeerd met een slaapprobleem, of gebruik je medicijnen om in slaap te komen?</t>
  </si>
  <si>
    <t>Diagnosed with sleeping problem or use sleeping medicine</t>
  </si>
  <si>
    <t>Werk je nachtdiensten?</t>
  </si>
  <si>
    <t>Working night shifts</t>
  </si>
  <si>
    <t>Heb je nu of in het recente verleden, last gehad van een psychische stoornis? (bijv. depressie)</t>
  </si>
  <si>
    <t>Mental disorder</t>
  </si>
  <si>
    <t>Moet je doordeweeks op een specifiek tijdstip opstaan? (bijv. voor werk of het verzorgen van je kinderen)</t>
  </si>
  <si>
    <t>Specific wake time (work, study, kids)</t>
  </si>
  <si>
    <t>Heb je thuiswonende kinderen jonger dan vijf jaar?</t>
  </si>
  <si>
    <t>Any child &lt;5</t>
  </si>
  <si>
    <t>Indien je een partner hebt die later naar bed gaat wacht jij dan ook om naar bed te gaan?</t>
  </si>
  <si>
    <t>PARTN</t>
  </si>
  <si>
    <t>Nooit / Soms/ Vaak / Altijd / Niet van toepassing</t>
  </si>
  <si>
    <t>[Het komt voor dat ik later in bed lig dan ik me had voorgenomen.]</t>
  </si>
  <si>
    <t>(bijna) nooit / soms / regelmatig / vaak / (bijna) altijd</t>
  </si>
  <si>
    <t>[Als ik vroeg op moet, zorg ik dat ik op tijd naar bed ga.]</t>
  </si>
  <si>
    <t>[Als het tijd is om het licht uit te doen, doe ik dat direct.]</t>
  </si>
  <si>
    <t>[Als het tijd is om naar bed te gaan, ben ik vaak nog bezig met andere dingen.]</t>
  </si>
  <si>
    <t>[Ik laat me gemakkelijk afleiden door andere dingen terwijl ik eigenlijk naar bed zou willen gaan.]</t>
  </si>
  <si>
    <t>[Ik lig voor mijn gevoel niet op tijd in bed.]</t>
  </si>
  <si>
    <t>[Ik heb een vaste bedtijd waar ik me aan houd.]</t>
  </si>
  <si>
    <t>[Ik wil wel op tijd naar bed, maar het lukt me niet.]</t>
  </si>
  <si>
    <t>[Ik kan 's avonds gemakkelijk stoppen met andere activiteiten om naar bed te gaan.]</t>
  </si>
  <si>
    <t>[Ik zie er tegenop om te gaan slapen]</t>
  </si>
  <si>
    <t>[Ik zie op tegen mijn bedtijdroutine. (bijv. tanden poetsen, deuren op slot, etc.)]</t>
  </si>
  <si>
    <t>Hoe vaak heb je gemiddeld moeite om in slaap te vallen?</t>
  </si>
  <si>
    <t>Hoe vaak word je spontaan veel eerder wakker dan nodig (d.w.z. veel eerder dan je geplande wektijd)?</t>
  </si>
  <si>
    <t>Ongeacht de duur ervan, hoe zou je de kwaliteit van je slaap omschrijven?</t>
  </si>
  <si>
    <t>0/ -1/ -2/ -3/ -4</t>
  </si>
  <si>
    <t>Numeric translation</t>
  </si>
  <si>
    <t>0 / 1 / 2</t>
  </si>
  <si>
    <t>18 to 99</t>
  </si>
  <si>
    <t>ATS</t>
  </si>
  <si>
    <t>ATBR</t>
  </si>
  <si>
    <t>Als ik naar bed ga dan val ik in slaap</t>
  </si>
  <si>
    <t>binnen een kwartier / binnen een half uur / binnen een uur / na meer dan een uur</t>
  </si>
  <si>
    <t>0 / 1 / 2 / 3</t>
  </si>
  <si>
    <t>0 / 1 / 2 / 3 / 4</t>
  </si>
  <si>
    <t>SQ</t>
  </si>
  <si>
    <t>Is s nachts of s ochtends vroeg wakker worden een probleem voor jou?</t>
  </si>
  <si>
    <t>Partner goes to bed later influences BTP</t>
  </si>
  <si>
    <t>0 / 1 / 2 / 3 / 0</t>
  </si>
  <si>
    <t>[Ik vind het vervelend om mijn bedtijd routine uit te voeren.]</t>
  </si>
  <si>
    <t>[Ik vind het vervelend om op te staan 's ochtends.]</t>
  </si>
  <si>
    <t>[Als het bijna tijd is om naar bed te gaan, kijk ik uit naar morgen.]</t>
  </si>
  <si>
    <t>[Ik vind slapen aangenaam.]</t>
  </si>
  <si>
    <t>[Ik voel dat ik 's ochtends het best kan denken.]</t>
  </si>
  <si>
    <t>[Ik voel me nog lange tijd suf als ik wakker word.]</t>
  </si>
  <si>
    <t>[Als ik voor mezelf iets bestudeer, dan doe ik dat liever 's avonds.]</t>
  </si>
  <si>
    <t>[Ik sta graag eerder op dan nodig, bijv. om dingen voor de gehele dag voor te bereiden.]</t>
  </si>
  <si>
    <t>[Ik werk beter 's middags dan 's ochtends.]</t>
  </si>
  <si>
    <t>[Ik voel me meestal uitstekend 's ochtends.]</t>
  </si>
  <si>
    <t>[Ik voel me op m'n best 's ochtends, in de loop van de dag raakt m'n energie op.]</t>
  </si>
  <si>
    <t>[Ik voel me traag 's ochtends en ik kom langzaam op gang gedurende de dag.]</t>
  </si>
  <si>
    <t>[Ik kan verleidingen goed weerstaan.]</t>
  </si>
  <si>
    <t>[Ik vind het moeilijk om slechte gewoontes te doorbreken.]</t>
  </si>
  <si>
    <t>[Ik ben lui.]</t>
  </si>
  <si>
    <t>[Ik zeg ongepaste dingen.]</t>
  </si>
  <si>
    <t>[Ik doe bepaalde dingen die slecht voor me zijn, als ze leuk zijn.]</t>
  </si>
  <si>
    <t>[Ik weiger dingen die slecht zijn voor me.]</t>
  </si>
  <si>
    <t>[Ik wou dat ik meer zelfdiscipline had.]</t>
  </si>
  <si>
    <t>[Men zegt dat ik een ijzeren zelfdiscipline heb.]</t>
  </si>
  <si>
    <t>[Genoegen en plezier weerhouden me soms om mijn werk gedaan te krijgen.]</t>
  </si>
  <si>
    <t>[Ik heb moeite me te concentreren.]</t>
  </si>
  <si>
    <t>[Ik ben in staat om gericht te werken aan lange-termijn doelen.]</t>
  </si>
  <si>
    <t>[Soms kan ik mezelf er niet van weerhouden om iets te doen, ook al weet ik dat het verkeerd is.]</t>
  </si>
  <si>
    <t>[Ik handel vaak zonder alle alternatieven te overdenken.]</t>
  </si>
  <si>
    <t>Hoe vaak word je gemiddeld wakker s nachts uit jezelf?</t>
  </si>
  <si>
    <t>nooit / 1 nacht per week / 2-3 nachten per week / 4-5 nachten per week / 6-7 nachten per week</t>
  </si>
  <si>
    <t>BPTRT: item 2 (reversed)</t>
  </si>
  <si>
    <t>BPTRT: item3 (reversed)</t>
  </si>
  <si>
    <t>BPTRT: item 4</t>
  </si>
  <si>
    <t>BPTRT: item 5</t>
  </si>
  <si>
    <t>BPTRT: item 6</t>
  </si>
  <si>
    <t>BPTRT: item 7 (reversed)</t>
  </si>
  <si>
    <t>BPTRT: item 8</t>
  </si>
  <si>
    <t>BPTRT: item 9 (reversed)</t>
  </si>
  <si>
    <t>ATBR: item 2</t>
  </si>
  <si>
    <t>ATBR: item 3</t>
  </si>
  <si>
    <t>SQ: item 2</t>
  </si>
  <si>
    <t>SQ: item 3</t>
  </si>
  <si>
    <t>SQ: item 4</t>
  </si>
  <si>
    <t>SQ: item 5</t>
  </si>
  <si>
    <t>SQ: item 6 (reversed)</t>
  </si>
  <si>
    <t>nooit / 1 keer per nacht / 2-3 keer per nacht / 4-5 keer per nacht / 6 keer of vaker per nacht</t>
  </si>
  <si>
    <t>nooit / 1 nacht per week / 2-3 nachten per week / 4-5 nachten per week / (bijna) elke nacht</t>
  </si>
  <si>
    <t>helemaal niet / een beetje / enigszins / vaak / heel vaak</t>
  </si>
  <si>
    <t>erg slecht / slecht / redelijk goed / goed / erg goed</t>
  </si>
  <si>
    <t>matrix question</t>
  </si>
  <si>
    <t>helemaal oneens / oneens / even vaak eens als oneens / eens / helemaal eens</t>
  </si>
  <si>
    <t>CHRON</t>
  </si>
  <si>
    <t>CHRON: item 2</t>
  </si>
  <si>
    <t>CHRON: item 3</t>
  </si>
  <si>
    <t>CHRON: item 5</t>
  </si>
  <si>
    <t>CHRON: item 8</t>
  </si>
  <si>
    <t>CHRON: item 4  (reversed)</t>
  </si>
  <si>
    <t>CHRON: item 6  (reversed)</t>
  </si>
  <si>
    <t>CHRON: item 7 (reversed)</t>
  </si>
  <si>
    <t>ATS: item 2 (reversed)</t>
  </si>
  <si>
    <t>ATS: item 3 (reversed)</t>
  </si>
  <si>
    <r>
      <rPr>
        <b/>
        <sz val="11"/>
        <color theme="1"/>
        <rFont val="Calibri"/>
        <family val="2"/>
        <scheme val="minor"/>
      </rPr>
      <t xml:space="preserve">3 item Aversiveness to Sleep (sum ranges from -8 to +4): </t>
    </r>
    <r>
      <rPr>
        <sz val="11"/>
        <color theme="1"/>
        <rFont val="Calibri"/>
        <family val="2"/>
        <scheme val="minor"/>
      </rPr>
      <t xml:space="preserve">
ATS: item 1</t>
    </r>
  </si>
  <si>
    <r>
      <rPr>
        <b/>
        <sz val="11"/>
        <color theme="1"/>
        <rFont val="Calibri"/>
        <family val="2"/>
        <scheme val="minor"/>
      </rPr>
      <t xml:space="preserve">3 item Aversiveness to Bedtime routine (sum ranges from 0 to 12):  
</t>
    </r>
    <r>
      <rPr>
        <sz val="11"/>
        <color theme="1"/>
        <rFont val="Calibri"/>
        <family val="2"/>
        <scheme val="minor"/>
      </rPr>
      <t>ATBR: item 1</t>
    </r>
  </si>
  <si>
    <t>SC</t>
  </si>
  <si>
    <t>SC: item 6</t>
  </si>
  <si>
    <t>SC: item 8</t>
  </si>
  <si>
    <t>SC: item 11</t>
  </si>
  <si>
    <t>SC: item 2 (reversed)</t>
  </si>
  <si>
    <t>SC: item 3 (reversed)</t>
  </si>
  <si>
    <t>SC: item 4 (reversed)</t>
  </si>
  <si>
    <t>SC: item 5 (reversed)</t>
  </si>
  <si>
    <t>SC: item 9 (reversed)</t>
  </si>
  <si>
    <t>SC: item 12 (reversed)</t>
  </si>
  <si>
    <t>SC: item 13 (reversed)</t>
  </si>
  <si>
    <t>SC: item 10 (reversed)</t>
  </si>
  <si>
    <t>SC: item 7 (reversed)</t>
  </si>
  <si>
    <t>2017/03/29 8:35:57 p.m. EET</t>
  </si>
  <si>
    <t>Ja, ik neem deel</t>
  </si>
  <si>
    <t>EM11</t>
  </si>
  <si>
    <t>Vrouw</t>
  </si>
  <si>
    <t>HBO</t>
  </si>
  <si>
    <t>Nee</t>
  </si>
  <si>
    <t>Ja</t>
  </si>
  <si>
    <t>Soms</t>
  </si>
  <si>
    <t>soms</t>
  </si>
  <si>
    <t>(bijna) altijd</t>
  </si>
  <si>
    <t>(bijna) nooit</t>
  </si>
  <si>
    <t>binnen een kwartier</t>
  </si>
  <si>
    <t>nooit</t>
  </si>
  <si>
    <t>een beetje</t>
  </si>
  <si>
    <t>erg goed</t>
  </si>
  <si>
    <t>vaak</t>
  </si>
  <si>
    <t>helemaal eens</t>
  </si>
  <si>
    <t>helemaal oneens</t>
  </si>
  <si>
    <t>oneens</t>
  </si>
  <si>
    <t>even vaak eens als oneens</t>
  </si>
  <si>
    <t>eens</t>
  </si>
  <si>
    <t>FT12</t>
  </si>
  <si>
    <t>Man</t>
  </si>
  <si>
    <t>WO</t>
  </si>
  <si>
    <t>Niet van toepassing</t>
  </si>
  <si>
    <t>regelmatig</t>
  </si>
  <si>
    <t>1 keer per nacht</t>
  </si>
  <si>
    <t>redelijk goed</t>
  </si>
  <si>
    <t>2017/03/31 8:15:27 p.m. EET</t>
  </si>
  <si>
    <t>gh93</t>
  </si>
  <si>
    <t>binnen een uur</t>
  </si>
  <si>
    <t>1 nacht per week</t>
  </si>
  <si>
    <t>2-3 keer per nacht</t>
  </si>
  <si>
    <t>heel vaak</t>
  </si>
  <si>
    <t>2017/04/01 9:01:28 a.m. EET</t>
  </si>
  <si>
    <t>AB64</t>
  </si>
  <si>
    <t>helemaal niet</t>
  </si>
  <si>
    <t>goed</t>
  </si>
  <si>
    <t>2017/04/02 5:17:20 p.m. EET</t>
  </si>
  <si>
    <t>4-5 keer per nacht</t>
  </si>
  <si>
    <t>2017/04/03 9:29:43 p.m. EET</t>
  </si>
  <si>
    <t>MJ87</t>
  </si>
  <si>
    <t>binnen een half uur</t>
  </si>
  <si>
    <t>2-3 nachten per week</t>
  </si>
  <si>
    <t>2017/04/04 11:08:39 p.m. EET</t>
  </si>
  <si>
    <t>PM61</t>
  </si>
  <si>
    <t>Nooit</t>
  </si>
  <si>
    <t>enigszins</t>
  </si>
  <si>
    <t>2017/04/05 10:53:53 a.m. EET</t>
  </si>
  <si>
    <t>JL25</t>
  </si>
  <si>
    <t>2017/04/05 10:45:16 p.m. EET</t>
  </si>
  <si>
    <t>En61</t>
  </si>
  <si>
    <t>Middelbare school</t>
  </si>
  <si>
    <t>2017/04/06 5:03:19 a.m. EET</t>
  </si>
  <si>
    <t>wh18</t>
  </si>
  <si>
    <t>MBO</t>
  </si>
  <si>
    <t>2017/04/07 12:22:06 a.m. EET</t>
  </si>
  <si>
    <t>GW98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</si>
  <si>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</si>
  <si>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</si>
  <si>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</si>
  <si>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</si>
  <si>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</si>
  <si>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</si>
  <si>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</si>
  <si>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</si>
  <si>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</si>
  <si>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</si>
  <si>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</si>
  <si>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</si>
  <si>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</si>
  <si>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</si>
  <si>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</si>
  <si>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</si>
  <si>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</si>
  <si>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</si>
  <si>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</si>
  <si>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</si>
  <si>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</si>
  <si>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</si>
  <si>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</si>
  <si>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</si>
  <si>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</si>
  <si>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</si>
  <si>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</si>
  <si>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</si>
  <si>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</si>
  <si>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</si>
  <si>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</si>
  <si>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</si>
  <si>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</si>
  <si>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</si>
  <si>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</si>
  <si>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</si>
  <si>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</si>
  <si>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</si>
  <si>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</si>
  <si>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</si>
  <si>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</si>
  <si>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</si>
  <si>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</si>
  <si>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</si>
  <si>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</si>
  <si>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</si>
  <si>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</si>
  <si>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</si>
  <si>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</si>
  <si>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</si>
  <si>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</si>
  <si>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</si>
  <si>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</si>
  <si>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</si>
  <si>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</si>
  <si>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</si>
  <si>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Hoe laat ging je naar bed gisteren?</t>
  </si>
  <si>
    <t>Ging je gisteren later naar bed dan gepland?</t>
  </si>
  <si>
    <t>Indien je gisteren later naar bed ging dan gepland, kun je hier een reden voor geven?</t>
  </si>
  <si>
    <t>Hoe laat stond je op vandaag?</t>
  </si>
  <si>
    <t>Had je moeite om in slaap te vallen?</t>
  </si>
  <si>
    <t>Hoe vaak werd je wakker afgelopen nacht? (bijv. om naar het toilet te gaan)</t>
  </si>
  <si>
    <t>Werd je spontaan veel eerder wakker dan nodig? (d.w.z. veel eerder dan je geplande wektijd)</t>
  </si>
  <si>
    <t xml:space="preserve">Ongeacht de duur ervan, hoe zou je de kwaliteit van je slaap omschrijven? </t>
  </si>
  <si>
    <t xml:space="preserve">In welke mate ben je gisteravond nog fysiek actief geweest de laatste twee uur voor je naar bed ging? (bijv. wandelen, sporten, klussen, huishouden) </t>
  </si>
  <si>
    <t>In welke mate ben je gisteravond nog mentaal actief geweest de laatste twee uur voordat je naar bed ging? (bijv. boek of mails lezen, werken, studeren)</t>
  </si>
  <si>
    <t>Denkend aan de dag van gisteren, hoeveel sociale interacties heb je gisteren ongeveer gehad? (bijv. gesprek, telefoongesprek, chat)</t>
  </si>
  <si>
    <t>Hoe lang ben je de laatste twee uur voordat je naar bed ging blootgesteld aan fel licht?  (bijv. van TV, computer, tablet, mobieltje, badkamer)</t>
  </si>
  <si>
    <t>Probeer je voor de geest te halen hoe de laatste drie uur voor je bedtijd eruit zagen. Schrijf in steekwoorden op wat je in die periode hebt gedaan.</t>
  </si>
  <si>
    <t>Hoe laat ben je van plan naar bed te gaan vanavond?</t>
  </si>
  <si>
    <t>2017/03/29 8:43:22 p.m. EET</t>
  </si>
  <si>
    <t>1 keer</t>
  </si>
  <si>
    <t>Helemaal niet</t>
  </si>
  <si>
    <t>Erg goed</t>
  </si>
  <si>
    <t>Licht actief</t>
  </si>
  <si>
    <t>Nauwelijks actief</t>
  </si>
  <si>
    <t>Minder dan een kwartier</t>
  </si>
  <si>
    <t>Eten, opruimen, badkamer, massage</t>
  </si>
  <si>
    <t>Geen verleiding ervaren</t>
  </si>
  <si>
    <t>Toegegeven aan verleiding</t>
  </si>
  <si>
    <t>2017/03/30 8:21:13 p.m. EET</t>
  </si>
  <si>
    <t>Bad gevolgd bij een heerlijke vrij partij;)</t>
  </si>
  <si>
    <t>2-3 keer</t>
  </si>
  <si>
    <t>Matig</t>
  </si>
  <si>
    <t>Minder dan een half uur</t>
  </si>
  <si>
    <t>Eten, computer, bad, seks</t>
  </si>
  <si>
    <t>2017/03/30 9:58:21 p.m. EET</t>
  </si>
  <si>
    <t>Een beetje</t>
  </si>
  <si>
    <t>Zeer actief</t>
  </si>
  <si>
    <t>bad, massage, sex</t>
  </si>
  <si>
    <t>2017/03/31 7:14:51 p.m. EET</t>
  </si>
  <si>
    <t>Goed</t>
  </si>
  <si>
    <t>10 of meer</t>
  </si>
  <si>
    <t>Minder dan een uur</t>
  </si>
  <si>
    <t>Eten, huishouden, film</t>
  </si>
  <si>
    <t>2017/03/31 10:48:09 p.m. EET</t>
  </si>
  <si>
    <t>Meer dan een uur</t>
  </si>
  <si>
    <t>lezen; muziek studiotechniek;</t>
  </si>
  <si>
    <t>2017/04/01 9:32:23 a.m. EET</t>
  </si>
  <si>
    <t>Koken, opruimen, lezen</t>
  </si>
  <si>
    <t>2017/04/02 1:28:39 a.m. EET</t>
  </si>
  <si>
    <t>4-5 keer</t>
  </si>
  <si>
    <t>muziek;seks</t>
  </si>
  <si>
    <t>Verleiding ervaren en besloten om er niet aan toe te geven</t>
  </si>
  <si>
    <t>2017/04/02 9:57:26 a.m. EET</t>
  </si>
  <si>
    <t>We zijn vanuit het noorden van het land teruggereden naar huis na een theatervoorstelling</t>
  </si>
  <si>
    <t>0 keer</t>
  </si>
  <si>
    <t>Theaterbezoek, autorit (bijrijder)</t>
  </si>
  <si>
    <t>2017/04/02 5:22:12 p.m. EET</t>
  </si>
  <si>
    <t>Enigszins</t>
  </si>
  <si>
    <t>eten, film kijken, ebook lezen</t>
  </si>
  <si>
    <t>2017/04/02 5:40:51 p.m. EET</t>
  </si>
  <si>
    <t>Lezen, eten, opruimen, film kijken</t>
  </si>
  <si>
    <t>2017/04/02 9:51:36 p.m. EET</t>
  </si>
  <si>
    <t>na meer dan een uur</t>
  </si>
  <si>
    <t>Vrij actief</t>
  </si>
  <si>
    <t>muziek;lezen;seks</t>
  </si>
  <si>
    <t>2017/04/03 7:13:30 a.m. EET</t>
  </si>
  <si>
    <t>Avond met vrienden liep uit</t>
  </si>
  <si>
    <t>Praten met vrienden, fietsen, eten, opruimen, vrijen</t>
  </si>
  <si>
    <t>2017/04/03 7:40:53 a.m. EET</t>
  </si>
  <si>
    <t>eten, fietsen, bezoek</t>
  </si>
  <si>
    <t>2017/04/03 9:04:02 p.m. EET</t>
  </si>
  <si>
    <t>AB65</t>
  </si>
  <si>
    <t>In slaap gevallen voor tv</t>
  </si>
  <si>
    <t>Tv kijken, praten met de kinderen</t>
  </si>
  <si>
    <t>2017/04/04 12:42:19 a.m. EET</t>
  </si>
  <si>
    <t>vrouwen</t>
  </si>
  <si>
    <t>film;seks</t>
  </si>
  <si>
    <t>2017/04/04 7:00:48 a.m. EET</t>
  </si>
  <si>
    <t>Koken, eten, wandelen, lezen</t>
  </si>
  <si>
    <t>2017/04/04 11:19:12 a.m. EET</t>
  </si>
  <si>
    <t>TV</t>
  </si>
  <si>
    <t>studie, TV</t>
  </si>
  <si>
    <t>2017/04/04 11:19:56 p.m. EET</t>
  </si>
  <si>
    <t>2017/04/04 11:25:39 p.m. EET</t>
  </si>
  <si>
    <t>6 keer of meer</t>
  </si>
  <si>
    <t>Tv kijken</t>
  </si>
  <si>
    <t>2017/04/05 7:18:49 a.m. EET</t>
  </si>
  <si>
    <t>Zakelijke gesprekken, eten, sociaal</t>
  </si>
  <si>
    <t>2017/04/05 7:31:35 a.m. EET</t>
  </si>
  <si>
    <t>Studie, TV</t>
  </si>
  <si>
    <t>2017/04/05 7:42:47 a.m. EET</t>
  </si>
  <si>
    <t>Man kwam thuis en daar wilde ik nog even mee praten</t>
  </si>
  <si>
    <t xml:space="preserve">Poging om Netflix te kijken maar was te moe, praten met huisgenoten, </t>
  </si>
  <si>
    <t>2017/04/05 9:37:29 a.m. EET</t>
  </si>
  <si>
    <t>Metroreis, wandelen, televisie, gesprekken</t>
  </si>
  <si>
    <t>2017/04/06 12:11:02 a.m. EET</t>
  </si>
  <si>
    <t>Slecht</t>
  </si>
  <si>
    <t>muziek;lezen</t>
  </si>
  <si>
    <t>2017/04/06 7:05:45 a.m. EET</t>
  </si>
  <si>
    <t>Vrijen;)</t>
  </si>
  <si>
    <t>Koken, opruimen, lezen, praten, vrijen</t>
  </si>
  <si>
    <t>2017/04/06 8:26:21 a.m. EET</t>
  </si>
  <si>
    <t>Tot laat doorgewerkt.</t>
  </si>
  <si>
    <t>Gewerkt, achter de pc</t>
  </si>
  <si>
    <t>2017/04/06 9:56:16 a.m. EET</t>
  </si>
  <si>
    <t>kletsen, smartphone</t>
  </si>
  <si>
    <t>2017/04/06 3:33:28 p.m. EET</t>
  </si>
  <si>
    <t>Ik was later thuis dan ik had gehoopt</t>
  </si>
  <si>
    <t>Bezoek bij schoonouders, autorijden, betalingen afhandelen, douchen</t>
  </si>
  <si>
    <t>2017/04/07 12:30:33 a.m. EET</t>
  </si>
  <si>
    <t>Gamen</t>
  </si>
  <si>
    <t>2017/04/07 12:30:34 a.m. EET</t>
  </si>
  <si>
    <t>2017/04/07 1:20:54 a.m. EET</t>
  </si>
  <si>
    <t>muziek;seks;lezen</t>
  </si>
  <si>
    <t>2017/04/07 7:25:50 a.m. EET</t>
  </si>
  <si>
    <t>AB640</t>
  </si>
  <si>
    <t>Geen specifieke reden, soms loopt het gewoon zo en dan is het later dan je dacht.</t>
  </si>
  <si>
    <t>Tv kijken, lezen, praten met huisgenoten</t>
  </si>
  <si>
    <t>2017/04/07 1:50:06 p.m. EET</t>
  </si>
  <si>
    <t>Bad</t>
  </si>
  <si>
    <t>Eten, opruimen, wandelen, tandarts, bad</t>
  </si>
  <si>
    <t>2017/04/07 3:47:02 p.m. EET</t>
  </si>
  <si>
    <t>Nog even willen appen met iemand</t>
  </si>
  <si>
    <t>gamen, tv, lezen, appen</t>
  </si>
  <si>
    <t>2017/04/07 9:53:22 p.m. EET</t>
  </si>
  <si>
    <t>F12</t>
  </si>
  <si>
    <t>wandelen, bad, TV</t>
  </si>
  <si>
    <t>2017/04/08 1:03:41 a.m. EET</t>
  </si>
  <si>
    <t>Gh93</t>
  </si>
  <si>
    <t>Lezen;film;muziek;seks</t>
  </si>
  <si>
    <t>2017/04/08 1:51:50 a.m. EET</t>
  </si>
  <si>
    <t>Ik was een game aan het uitspelen</t>
  </si>
  <si>
    <t>Gamen, conversatie via telefoon-app</t>
  </si>
  <si>
    <t>2017/04/08 3:20:10 a.m. EET</t>
  </si>
  <si>
    <t xml:space="preserve">Tijd voor mezelf </t>
  </si>
  <si>
    <t>2017/04/08 11:08:22 a.m. EET</t>
  </si>
  <si>
    <t>Sociaal, winkelen, eten, huishouden, lezen</t>
  </si>
  <si>
    <t>2017/04/08 12:25:19 p.m. EET</t>
  </si>
  <si>
    <t>key to link with intake features</t>
  </si>
  <si>
    <t>key to link with daily features</t>
  </si>
  <si>
    <t>Indien je s nachts of s ochtends vroeg wakker werd, was dit een probleem voor jou?</t>
  </si>
  <si>
    <t>[Eten uit verveling]</t>
  </si>
  <si>
    <t>[Uit verveling een praatje houden, bellen of chatten]</t>
  </si>
  <si>
    <t>[Koffie drinken]</t>
  </si>
  <si>
    <t>[Rondhangen op social media]</t>
  </si>
  <si>
    <t>[Doelloos surfen op het internet]</t>
  </si>
  <si>
    <t>[TV kijken uit verveling (bijv. zappen)]</t>
  </si>
  <si>
    <t>[Drinken van alcoholische drank]</t>
  </si>
  <si>
    <t>[Drinken van niet-alcoholische drank (bijv. frisdrank)]</t>
  </si>
  <si>
    <t>[Schoonmaken of opruimen uit verveling]</t>
  </si>
  <si>
    <t>[Dingen kopen die je niet strict nodig hebt]</t>
  </si>
  <si>
    <t>[Andere dingen doen die op dat moment niet nuttig of belangrijk waren]</t>
  </si>
  <si>
    <t>[Roken]</t>
  </si>
  <si>
    <t>time</t>
  </si>
  <si>
    <t>BT</t>
  </si>
  <si>
    <t>EGO</t>
  </si>
  <si>
    <t>EGO: item 2</t>
  </si>
  <si>
    <t>EGO: item 3</t>
  </si>
  <si>
    <t>EGO: item 4</t>
  </si>
  <si>
    <t>EGO: item 5</t>
  </si>
  <si>
    <t>EGO: item 6</t>
  </si>
  <si>
    <t>EGO: item 7</t>
  </si>
  <si>
    <t>EGO: item 8</t>
  </si>
  <si>
    <t>EGO: item 9</t>
  </si>
  <si>
    <t>EGO: item 10</t>
  </si>
  <si>
    <t>EGO: item 11</t>
  </si>
  <si>
    <t>EGO: item 12</t>
  </si>
  <si>
    <t>PBT</t>
  </si>
  <si>
    <t>Geen verleiding ervaren / Verleiding ervaren en besloten om er niet aan toe te geven / Toegegeven aan verleiding</t>
  </si>
  <si>
    <t>Matrix question: 'Blijvend bij de periode van drie uur voor je bedtijd, heb je een of meerdere van de volgende verleidingen ervaren?'</t>
  </si>
  <si>
    <t>Matrix question</t>
  </si>
  <si>
    <t>0 / 1</t>
  </si>
  <si>
    <t>???</t>
  </si>
  <si>
    <t>Ja / Nee</t>
  </si>
  <si>
    <t>Toen je gisteren naar bed ging, viel je in slaap…</t>
  </si>
  <si>
    <t>0 keer / 1 keer / 2-3 keer / 4-5 keer / 6 keer of meer</t>
  </si>
  <si>
    <t>Helemaal niet / Een beetje / Enigszins / Ja</t>
  </si>
  <si>
    <t>Erg slecht / Slecht / Matig / Goed / Erg goed</t>
  </si>
  <si>
    <t>PDSQ</t>
  </si>
  <si>
    <t>PDSQ: item 2</t>
  </si>
  <si>
    <t>PDSQ: item 3</t>
  </si>
  <si>
    <t>PDSQ: item 4</t>
  </si>
  <si>
    <t>PDSQ: item 5</t>
  </si>
  <si>
    <t>PDSQ: item 6 (reversed)</t>
  </si>
  <si>
    <t>Nauwelijks actief / Licht actief / Vrij actief / Zeer actief</t>
  </si>
  <si>
    <t>EPAL</t>
  </si>
  <si>
    <t>EMAL</t>
  </si>
  <si>
    <t>SOC</t>
  </si>
  <si>
    <t>ELQ</t>
  </si>
  <si>
    <t>0 / 1-2 / 3-5 / 6-9 /10 of meer</t>
  </si>
  <si>
    <t>Minder dan een kwartier / Minder dan een half uur / Minder dan een uur / Meer dan een uur</t>
  </si>
  <si>
    <t>N.A.</t>
  </si>
  <si>
    <t>Evening PAL</t>
  </si>
  <si>
    <t>Evening MAL</t>
  </si>
  <si>
    <t>Number of social interactions</t>
  </si>
  <si>
    <t>Evening light quality</t>
  </si>
  <si>
    <t>Actual Bedtime yesterday</t>
  </si>
  <si>
    <t>Planned Bedtime today</t>
  </si>
  <si>
    <t>WT</t>
  </si>
  <si>
    <t>Time of getting out of bed today (wake time)</t>
  </si>
  <si>
    <t>TA</t>
  </si>
  <si>
    <t>Previous Day Sleep Quality (sum ranges from -4 to +19): 
PDSQ: item 1</t>
  </si>
  <si>
    <r>
      <t xml:space="preserve">Bedtime Procrastination Trait (sum ranges from -16 to +20)
</t>
    </r>
    <r>
      <rPr>
        <sz val="11"/>
        <color theme="1"/>
        <rFont val="Calibri"/>
        <family val="2"/>
        <scheme val="minor"/>
      </rPr>
      <t>BPTRT: item 1</t>
    </r>
  </si>
  <si>
    <t>BTPTR</t>
  </si>
  <si>
    <t>Sleep Quality (sum ranges from -4 to +19): 
SQ: item 1</t>
  </si>
  <si>
    <r>
      <rPr>
        <b/>
        <sz val="11"/>
        <color theme="1"/>
        <rFont val="Calibri"/>
        <family val="2"/>
        <scheme val="minor"/>
      </rPr>
      <t>Chronotype (sum ranges from -16 to +16)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CHRON: item 1  (reversed)</t>
    </r>
  </si>
  <si>
    <r>
      <rPr>
        <b/>
        <sz val="11"/>
        <color theme="1"/>
        <rFont val="Calibri"/>
        <family val="2"/>
        <scheme val="minor"/>
      </rPr>
      <t xml:space="preserve">Self Control Trait (sum ranges from -36 to +16): 
</t>
    </r>
    <r>
      <rPr>
        <sz val="11"/>
        <color theme="1"/>
        <rFont val="Calibri"/>
        <family val="2"/>
        <scheme val="minor"/>
      </rPr>
      <t>SC: item 1</t>
    </r>
  </si>
  <si>
    <t>DATE</t>
  </si>
  <si>
    <t>WAKE</t>
  </si>
  <si>
    <t>Reason for BTP</t>
  </si>
  <si>
    <t>Procrastinated?</t>
  </si>
  <si>
    <t>0 / 4</t>
  </si>
  <si>
    <t>0 / 1 / 2 / 4</t>
  </si>
  <si>
    <r>
      <t xml:space="preserve">Ego Depletion (sum ranges from 0 to 12): For each question: IF 'Verleiding ervaren en besloten om er niet aan toe te geven' THEN score=+1 (ELSE not)
</t>
    </r>
    <r>
      <rPr>
        <sz val="11"/>
        <rFont val="Calibri"/>
        <family val="2"/>
        <scheme val="minor"/>
      </rPr>
      <t>EGO: item 1</t>
    </r>
  </si>
  <si>
    <t>DLQ</t>
  </si>
  <si>
    <t>See http://www.zonurencalculator.nl/</t>
  </si>
  <si>
    <t>number of normal solar hours on location</t>
  </si>
  <si>
    <t xml:space="preserve">0-1 uur / tussen 1-2 uur / tussen 2-4 uur/ meer dan 4 uur </t>
  </si>
  <si>
    <t>EA</t>
  </si>
  <si>
    <t>ML</t>
  </si>
  <si>
    <t>BPTR</t>
  </si>
  <si>
    <t>BD</t>
  </si>
  <si>
    <t>BE</t>
  </si>
  <si>
    <t>BF</t>
  </si>
  <si>
    <t>BG</t>
  </si>
  <si>
    <t>BH</t>
  </si>
  <si>
    <t>DPAL</t>
  </si>
  <si>
    <t>For explanation see Thesis document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</si>
</sst>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8" fillId="36" borderId="10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37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vertical="top" wrapText="1"/>
    </xf>
    <xf numFmtId="0" fontId="0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9" fillId="37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6" fillId="33" borderId="10" xfId="0" applyFont="1" applyFill="1" applyBorder="1" applyAlignment="1">
      <alignment vertical="top" wrapText="1"/>
    </xf>
    <xf numFmtId="0" fontId="0" fillId="38" borderId="10" xfId="0" applyFont="1" applyFill="1" applyBorder="1" applyAlignment="1">
      <alignment vertical="top" wrapText="1"/>
    </xf>
    <xf numFmtId="0" fontId="0" fillId="36" borderId="10" xfId="0" applyFont="1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8" borderId="10" xfId="0" applyFill="1" applyBorder="1" applyAlignment="1">
      <alignment vertical="top" wrapText="1"/>
    </xf>
    <xf numFmtId="0" fontId="16" fillId="36" borderId="10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6" fillId="0" borderId="10" xfId="0" applyFont="1" applyFill="1" applyBorder="1" applyAlignment="1">
      <alignment vertical="top" wrapText="1"/>
    </xf>
    <xf numFmtId="0" fontId="16" fillId="37" borderId="10" xfId="0" applyFont="1" applyFill="1" applyBorder="1" applyAlignment="1">
      <alignment vertical="top" wrapText="1"/>
    </xf>
    <xf numFmtId="0" fontId="16" fillId="38" borderId="10" xfId="0" applyFont="1" applyFill="1" applyBorder="1" applyAlignment="1">
      <alignment vertical="top" wrapText="1"/>
    </xf>
    <xf numFmtId="0" fontId="21" fillId="37" borderId="10" xfId="0" applyFont="1" applyFill="1" applyBorder="1" applyAlignment="1">
      <alignment vertical="top" wrapText="1"/>
    </xf>
    <xf numFmtId="0" fontId="16" fillId="34" borderId="10" xfId="0" applyFont="1" applyFill="1" applyBorder="1" applyAlignment="1">
      <alignment vertical="top" wrapText="1"/>
    </xf>
    <xf numFmtId="0" fontId="16" fillId="35" borderId="10" xfId="0" applyFont="1" applyFill="1" applyBorder="1" applyAlignment="1">
      <alignment vertical="top" wrapText="1"/>
    </xf>
    <xf numFmtId="0" fontId="16" fillId="0" borderId="10" xfId="0" applyFont="1" applyBorder="1"/>
    <xf numFmtId="0" fontId="16" fillId="36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2" fontId="16" fillId="0" borderId="10" xfId="0" applyNumberFormat="1" applyFont="1" applyBorder="1"/>
    <xf numFmtId="0" fontId="0" fillId="0" borderId="10" xfId="0" applyBorder="1"/>
    <xf numFmtId="0" fontId="0" fillId="36" borderId="10" xfId="0" applyFill="1" applyBorder="1"/>
    <xf numFmtId="0" fontId="0" fillId="33" borderId="10" xfId="0" applyFill="1" applyBorder="1"/>
    <xf numFmtId="0" fontId="0" fillId="35" borderId="10" xfId="0" applyFill="1" applyBorder="1"/>
    <xf numFmtId="2" fontId="0" fillId="0" borderId="10" xfId="0" applyNumberFormat="1" applyBorder="1"/>
    <xf numFmtId="0" fontId="0" fillId="0" borderId="10" xfId="0" applyFill="1" applyBorder="1"/>
    <xf numFmtId="2" fontId="0" fillId="0" borderId="10" xfId="0" applyNumberFormat="1" applyFill="1" applyBorder="1"/>
    <xf numFmtId="0" fontId="16" fillId="34" borderId="10" xfId="0" applyFont="1" applyFill="1" applyBorder="1"/>
    <xf numFmtId="0" fontId="0" fillId="34" borderId="10" xfId="0" applyFill="1" applyBorder="1"/>
    <xf numFmtId="0" fontId="0" fillId="36" borderId="10" xfId="0" applyFill="1" applyBorder="1" applyAlignment="1">
      <alignment vertical="top" wrapText="1"/>
    </xf>
    <xf numFmtId="0" fontId="16" fillId="38" borderId="10" xfId="0" applyFont="1" applyFill="1" applyBorder="1"/>
    <xf numFmtId="0" fontId="0" fillId="38" borderId="10" xfId="0" applyFill="1" applyBorder="1"/>
    <xf numFmtId="0" fontId="16" fillId="37" borderId="10" xfId="0" applyFont="1" applyFill="1" applyBorder="1"/>
    <xf numFmtId="0" fontId="0" fillId="37" borderId="10" xfId="0" applyFill="1" applyBorder="1"/>
    <xf numFmtId="0" fontId="19" fillId="39" borderId="10" xfId="0" applyFont="1" applyFill="1" applyBorder="1" applyAlignment="1">
      <alignment vertical="top" wrapText="1"/>
    </xf>
    <xf numFmtId="0" fontId="21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vertical="top" wrapText="1"/>
    </xf>
    <xf numFmtId="14" fontId="16" fillId="0" borderId="10" xfId="0" applyNumberFormat="1" applyFont="1" applyBorder="1"/>
    <xf numFmtId="0" fontId="16" fillId="39" borderId="10" xfId="0" applyFont="1" applyFill="1" applyBorder="1"/>
    <xf numFmtId="0" fontId="16" fillId="40" borderId="10" xfId="0" applyFont="1" applyFill="1" applyBorder="1"/>
    <xf numFmtId="2" fontId="16" fillId="40" borderId="10" xfId="0" applyNumberFormat="1" applyFont="1" applyFill="1" applyBorder="1"/>
    <xf numFmtId="20" fontId="0" fillId="0" borderId="10" xfId="0" applyNumberFormat="1" applyBorder="1"/>
    <xf numFmtId="14" fontId="0" fillId="0" borderId="10" xfId="0" applyNumberFormat="1" applyBorder="1"/>
    <xf numFmtId="0" fontId="0" fillId="39" borderId="10" xfId="0" applyFill="1" applyBorder="1"/>
    <xf numFmtId="0" fontId="0" fillId="39" borderId="10" xfId="0" applyFont="1" applyFill="1" applyBorder="1"/>
    <xf numFmtId="2" fontId="0" fillId="40" borderId="10" xfId="0" applyNumberFormat="1" applyFont="1" applyFill="1" applyBorder="1"/>
    <xf numFmtId="2" fontId="0" fillId="40" borderId="10" xfId="0" applyNumberFormat="1" applyFill="1" applyBorder="1"/>
    <xf numFmtId="0" fontId="16" fillId="0" borderId="10" xfId="0" applyFont="1" applyFill="1" applyBorder="1"/>
    <xf numFmtId="20" fontId="0" fillId="0" borderId="10" xfId="0" applyNumberFormat="1" applyFont="1" applyFill="1" applyBorder="1"/>
    <xf numFmtId="0" fontId="0" fillId="0" borderId="10" xfId="0" applyFont="1" applyFill="1" applyBorder="1"/>
    <xf numFmtId="0" fontId="16" fillId="40" borderId="10" xfId="0" applyFont="1" applyFill="1" applyBorder="1" applyAlignment="1">
      <alignment vertical="top" wrapText="1"/>
    </xf>
    <xf numFmtId="0" fontId="0" fillId="40" borderId="10" xfId="0" applyFill="1" applyBorder="1" applyAlignment="1">
      <alignment vertical="top" wrapText="1"/>
    </xf>
    <xf numFmtId="0" fontId="22" fillId="40" borderId="0" xfId="42" applyFill="1" applyAlignment="1" applyProtection="1"/>
    <xf numFmtId="0" fontId="0" fillId="4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take vragenlijst V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gelijkse vragenlijst 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>
      <pane ySplit="1" topLeftCell="A2" activePane="bottomLeft" state="frozen"/>
      <selection pane="bottomLeft" activeCell="A59" sqref="A59"/>
    </sheetView>
  </sheetViews>
  <sheetFormatPr defaultColWidth="9.140625" defaultRowHeight="15"/>
  <cols>
    <col min="1" max="1" width="88.28515625" style="2" bestFit="1" customWidth="1"/>
    <col min="2" max="2" width="7.85546875" style="1" bestFit="1" customWidth="1"/>
    <col min="3" max="3" width="46.5703125" style="2" customWidth="1"/>
    <col min="4" max="4" width="17.7109375" style="2" bestFit="1" customWidth="1"/>
    <col min="5" max="5" width="7.5703125" style="1" customWidth="1"/>
    <col min="6" max="6" width="59" style="2" customWidth="1"/>
    <col min="7" max="7" width="28.7109375" style="2" bestFit="1" customWidth="1"/>
    <col min="8" max="16384" width="9.140625" style="2"/>
  </cols>
  <sheetData>
    <row r="1" spans="1:7" s="1" customFormat="1" ht="30">
      <c r="A1" s="1" t="s">
        <v>0</v>
      </c>
      <c r="B1" s="1" t="s">
        <v>201</v>
      </c>
      <c r="C1" s="1" t="s">
        <v>2</v>
      </c>
      <c r="D1" s="1" t="s">
        <v>57</v>
      </c>
      <c r="E1" s="1" t="s">
        <v>1</v>
      </c>
      <c r="F1" s="1" t="s">
        <v>3</v>
      </c>
      <c r="G1" s="1" t="s">
        <v>4</v>
      </c>
    </row>
    <row r="2" spans="1:7">
      <c r="A2" s="2" t="s">
        <v>5</v>
      </c>
      <c r="B2" s="1" t="s">
        <v>202</v>
      </c>
      <c r="C2" s="4" t="s">
        <v>6</v>
      </c>
      <c r="D2" s="2" t="s">
        <v>444</v>
      </c>
      <c r="E2" s="1" t="s">
        <v>460</v>
      </c>
      <c r="F2" s="2" t="s">
        <v>7</v>
      </c>
    </row>
    <row r="3" spans="1:7">
      <c r="A3" s="2" t="s">
        <v>8</v>
      </c>
      <c r="B3" s="1" t="s">
        <v>203</v>
      </c>
      <c r="C3" s="2" t="s">
        <v>144</v>
      </c>
      <c r="D3" s="2" t="s">
        <v>424</v>
      </c>
      <c r="F3" s="2" t="s">
        <v>9</v>
      </c>
      <c r="G3" s="1" t="s">
        <v>27</v>
      </c>
    </row>
    <row r="4" spans="1:7">
      <c r="A4" s="2" t="s">
        <v>10</v>
      </c>
      <c r="B4" s="1" t="s">
        <v>204</v>
      </c>
      <c r="C4" s="4" t="s">
        <v>12</v>
      </c>
      <c r="D4" s="2" t="s">
        <v>444</v>
      </c>
      <c r="E4" s="1" t="s">
        <v>11</v>
      </c>
      <c r="F4" s="2" t="s">
        <v>11</v>
      </c>
      <c r="G4" s="2" t="s">
        <v>392</v>
      </c>
    </row>
    <row r="5" spans="1:7">
      <c r="A5" s="2" t="s">
        <v>13</v>
      </c>
      <c r="B5" s="1" t="s">
        <v>205</v>
      </c>
      <c r="C5" s="2" t="s">
        <v>15</v>
      </c>
      <c r="D5" s="2" t="s">
        <v>58</v>
      </c>
      <c r="E5" s="1" t="s">
        <v>14</v>
      </c>
      <c r="F5" s="2" t="s">
        <v>16</v>
      </c>
    </row>
    <row r="6" spans="1:7">
      <c r="A6" s="2" t="s">
        <v>17</v>
      </c>
      <c r="B6" s="1" t="s">
        <v>206</v>
      </c>
      <c r="C6" s="4" t="s">
        <v>19</v>
      </c>
      <c r="D6" s="2" t="s">
        <v>59</v>
      </c>
      <c r="E6" s="1" t="s">
        <v>18</v>
      </c>
      <c r="F6" s="2" t="s">
        <v>20</v>
      </c>
    </row>
    <row r="7" spans="1:7">
      <c r="A7" s="2" t="s">
        <v>21</v>
      </c>
      <c r="B7" s="1" t="s">
        <v>207</v>
      </c>
      <c r="C7" s="2" t="s">
        <v>23</v>
      </c>
      <c r="D7" s="2" t="s">
        <v>65</v>
      </c>
      <c r="E7" s="1" t="s">
        <v>22</v>
      </c>
      <c r="F7" s="2" t="s">
        <v>24</v>
      </c>
    </row>
    <row r="8" spans="1:7">
      <c r="A8" s="2" t="s">
        <v>25</v>
      </c>
      <c r="B8" s="1" t="s">
        <v>208</v>
      </c>
      <c r="C8" s="2" t="s">
        <v>426</v>
      </c>
      <c r="D8" s="2" t="s">
        <v>424</v>
      </c>
      <c r="F8" s="2" t="s">
        <v>26</v>
      </c>
      <c r="G8" s="1" t="s">
        <v>27</v>
      </c>
    </row>
    <row r="9" spans="1:7" ht="30">
      <c r="A9" s="2" t="s">
        <v>28</v>
      </c>
      <c r="B9" s="1" t="s">
        <v>209</v>
      </c>
      <c r="C9" s="2" t="s">
        <v>426</v>
      </c>
      <c r="D9" s="2" t="s">
        <v>424</v>
      </c>
      <c r="F9" s="2" t="s">
        <v>29</v>
      </c>
      <c r="G9" s="1" t="s">
        <v>27</v>
      </c>
    </row>
    <row r="10" spans="1:7">
      <c r="A10" s="2" t="s">
        <v>30</v>
      </c>
      <c r="B10" s="1" t="s">
        <v>210</v>
      </c>
      <c r="C10" s="2" t="s">
        <v>426</v>
      </c>
      <c r="D10" s="2" t="s">
        <v>424</v>
      </c>
      <c r="F10" s="2" t="s">
        <v>31</v>
      </c>
      <c r="G10" s="1" t="s">
        <v>27</v>
      </c>
    </row>
    <row r="11" spans="1:7">
      <c r="A11" s="2" t="s">
        <v>32</v>
      </c>
      <c r="B11" s="1" t="s">
        <v>211</v>
      </c>
      <c r="C11" s="2" t="s">
        <v>426</v>
      </c>
      <c r="D11" s="2" t="s">
        <v>424</v>
      </c>
      <c r="F11" s="2" t="s">
        <v>33</v>
      </c>
      <c r="G11" s="1" t="s">
        <v>27</v>
      </c>
    </row>
    <row r="12" spans="1:7" ht="15" customHeight="1">
      <c r="A12" s="2" t="s">
        <v>34</v>
      </c>
      <c r="B12" s="1" t="s">
        <v>212</v>
      </c>
      <c r="C12" s="2" t="s">
        <v>426</v>
      </c>
      <c r="D12" s="2" t="s">
        <v>424</v>
      </c>
      <c r="E12" s="1" t="s">
        <v>461</v>
      </c>
      <c r="F12" s="2" t="s">
        <v>35</v>
      </c>
      <c r="G12" s="1"/>
    </row>
    <row r="13" spans="1:7">
      <c r="A13" s="2" t="s">
        <v>36</v>
      </c>
      <c r="B13" s="1" t="s">
        <v>213</v>
      </c>
      <c r="C13" s="2" t="s">
        <v>426</v>
      </c>
      <c r="D13" s="2" t="s">
        <v>424</v>
      </c>
      <c r="F13" s="2" t="s">
        <v>37</v>
      </c>
      <c r="G13" s="1" t="s">
        <v>27</v>
      </c>
    </row>
    <row r="14" spans="1:7">
      <c r="A14" s="2" t="s">
        <v>38</v>
      </c>
      <c r="B14" s="1" t="s">
        <v>214</v>
      </c>
      <c r="C14" s="2" t="s">
        <v>40</v>
      </c>
      <c r="D14" s="2" t="s">
        <v>69</v>
      </c>
      <c r="E14" s="1" t="s">
        <v>39</v>
      </c>
      <c r="F14" s="2" t="s">
        <v>68</v>
      </c>
      <c r="G14" s="1"/>
    </row>
    <row r="15" spans="1:7" s="42" customFormat="1" ht="31.5" customHeight="1">
      <c r="A15" s="3" t="s">
        <v>41</v>
      </c>
      <c r="B15" s="20" t="s">
        <v>215</v>
      </c>
      <c r="C15" s="42" t="s">
        <v>42</v>
      </c>
      <c r="D15" s="42" t="s">
        <v>65</v>
      </c>
      <c r="E15" s="20" t="s">
        <v>456</v>
      </c>
      <c r="F15" s="20" t="s">
        <v>455</v>
      </c>
      <c r="G15" s="42" t="s">
        <v>116</v>
      </c>
    </row>
    <row r="16" spans="1:7" s="42" customFormat="1" ht="30">
      <c r="A16" s="3" t="s">
        <v>43</v>
      </c>
      <c r="B16" s="20" t="s">
        <v>216</v>
      </c>
      <c r="C16" s="42" t="s">
        <v>42</v>
      </c>
      <c r="D16" s="20" t="s">
        <v>56</v>
      </c>
      <c r="E16" s="20" t="s">
        <v>456</v>
      </c>
      <c r="F16" s="15" t="s">
        <v>97</v>
      </c>
      <c r="G16" s="42" t="s">
        <v>116</v>
      </c>
    </row>
    <row r="17" spans="1:7" s="42" customFormat="1" ht="30">
      <c r="A17" s="3" t="s">
        <v>44</v>
      </c>
      <c r="B17" s="20" t="s">
        <v>217</v>
      </c>
      <c r="C17" s="42" t="s">
        <v>42</v>
      </c>
      <c r="D17" s="20" t="s">
        <v>56</v>
      </c>
      <c r="E17" s="20" t="s">
        <v>456</v>
      </c>
      <c r="F17" s="15" t="s">
        <v>98</v>
      </c>
      <c r="G17" s="42" t="s">
        <v>116</v>
      </c>
    </row>
    <row r="18" spans="1:7" s="42" customFormat="1" ht="30">
      <c r="A18" s="3" t="s">
        <v>45</v>
      </c>
      <c r="B18" s="20" t="s">
        <v>218</v>
      </c>
      <c r="C18" s="42" t="s">
        <v>42</v>
      </c>
      <c r="D18" s="42" t="s">
        <v>65</v>
      </c>
      <c r="E18" s="20" t="s">
        <v>456</v>
      </c>
      <c r="F18" s="15" t="s">
        <v>99</v>
      </c>
      <c r="G18" s="42" t="s">
        <v>116</v>
      </c>
    </row>
    <row r="19" spans="1:7" s="42" customFormat="1" ht="30">
      <c r="A19" s="3" t="s">
        <v>46</v>
      </c>
      <c r="B19" s="20" t="s">
        <v>219</v>
      </c>
      <c r="C19" s="42" t="s">
        <v>42</v>
      </c>
      <c r="D19" s="42" t="s">
        <v>65</v>
      </c>
      <c r="E19" s="20" t="s">
        <v>456</v>
      </c>
      <c r="F19" s="15" t="s">
        <v>100</v>
      </c>
      <c r="G19" s="42" t="s">
        <v>116</v>
      </c>
    </row>
    <row r="20" spans="1:7" s="42" customFormat="1" ht="30">
      <c r="A20" s="3" t="s">
        <v>47</v>
      </c>
      <c r="B20" s="20" t="s">
        <v>220</v>
      </c>
      <c r="C20" s="42" t="s">
        <v>42</v>
      </c>
      <c r="D20" s="42" t="s">
        <v>65</v>
      </c>
      <c r="E20" s="20" t="s">
        <v>456</v>
      </c>
      <c r="F20" s="15" t="s">
        <v>101</v>
      </c>
      <c r="G20" s="42" t="s">
        <v>116</v>
      </c>
    </row>
    <row r="21" spans="1:7" s="42" customFormat="1" ht="30">
      <c r="A21" s="3" t="s">
        <v>48</v>
      </c>
      <c r="B21" s="20" t="s">
        <v>221</v>
      </c>
      <c r="C21" s="42" t="s">
        <v>42</v>
      </c>
      <c r="D21" s="20" t="s">
        <v>56</v>
      </c>
      <c r="E21" s="20" t="s">
        <v>456</v>
      </c>
      <c r="F21" s="3" t="s">
        <v>102</v>
      </c>
      <c r="G21" s="42" t="s">
        <v>116</v>
      </c>
    </row>
    <row r="22" spans="1:7" s="42" customFormat="1" ht="30">
      <c r="A22" s="3" t="s">
        <v>49</v>
      </c>
      <c r="B22" s="20" t="s">
        <v>222</v>
      </c>
      <c r="C22" s="42" t="s">
        <v>42</v>
      </c>
      <c r="D22" s="42" t="s">
        <v>65</v>
      </c>
      <c r="E22" s="20" t="s">
        <v>456</v>
      </c>
      <c r="F22" s="15" t="s">
        <v>103</v>
      </c>
      <c r="G22" s="42" t="s">
        <v>116</v>
      </c>
    </row>
    <row r="23" spans="1:7" s="42" customFormat="1" ht="30">
      <c r="A23" s="3" t="s">
        <v>50</v>
      </c>
      <c r="B23" s="20" t="s">
        <v>223</v>
      </c>
      <c r="C23" s="42" t="s">
        <v>42</v>
      </c>
      <c r="D23" s="20" t="s">
        <v>56</v>
      </c>
      <c r="E23" s="20" t="s">
        <v>456</v>
      </c>
      <c r="F23" s="3" t="s">
        <v>104</v>
      </c>
      <c r="G23" s="42" t="s">
        <v>116</v>
      </c>
    </row>
    <row r="24" spans="1:7" s="16" customFormat="1" ht="30">
      <c r="A24" s="5" t="s">
        <v>51</v>
      </c>
      <c r="B24" s="23" t="s">
        <v>224</v>
      </c>
      <c r="C24" s="16" t="s">
        <v>42</v>
      </c>
      <c r="D24" s="16" t="s">
        <v>65</v>
      </c>
      <c r="E24" s="23" t="s">
        <v>60</v>
      </c>
      <c r="F24" s="16" t="s">
        <v>128</v>
      </c>
      <c r="G24" s="16" t="s">
        <v>116</v>
      </c>
    </row>
    <row r="25" spans="1:7" s="19" customFormat="1" ht="29.25" customHeight="1">
      <c r="A25" s="6" t="s">
        <v>52</v>
      </c>
      <c r="B25" s="24" t="s">
        <v>225</v>
      </c>
      <c r="C25" s="19" t="s">
        <v>42</v>
      </c>
      <c r="D25" s="19" t="s">
        <v>65</v>
      </c>
      <c r="E25" s="24" t="s">
        <v>61</v>
      </c>
      <c r="F25" s="19" t="s">
        <v>129</v>
      </c>
      <c r="G25" s="19" t="s">
        <v>116</v>
      </c>
    </row>
    <row r="26" spans="1:7" s="9" customFormat="1" ht="30">
      <c r="A26" s="7" t="s">
        <v>62</v>
      </c>
      <c r="B26" s="13" t="s">
        <v>226</v>
      </c>
      <c r="C26" s="9" t="s">
        <v>63</v>
      </c>
      <c r="D26" s="9" t="s">
        <v>465</v>
      </c>
      <c r="E26" s="13" t="s">
        <v>66</v>
      </c>
      <c r="F26" s="13" t="s">
        <v>457</v>
      </c>
    </row>
    <row r="27" spans="1:7" s="9" customFormat="1" ht="30">
      <c r="A27" s="7" t="s">
        <v>53</v>
      </c>
      <c r="B27" s="13" t="s">
        <v>227</v>
      </c>
      <c r="C27" s="9" t="s">
        <v>96</v>
      </c>
      <c r="D27" s="9" t="s">
        <v>65</v>
      </c>
      <c r="E27" s="13" t="s">
        <v>66</v>
      </c>
      <c r="F27" s="7" t="s">
        <v>107</v>
      </c>
    </row>
    <row r="28" spans="1:7" s="9" customFormat="1" ht="30">
      <c r="A28" s="9" t="s">
        <v>95</v>
      </c>
      <c r="B28" s="13" t="s">
        <v>228</v>
      </c>
      <c r="C28" s="9" t="s">
        <v>112</v>
      </c>
      <c r="D28" s="9" t="s">
        <v>65</v>
      </c>
      <c r="E28" s="13" t="s">
        <v>66</v>
      </c>
      <c r="F28" s="7" t="s">
        <v>108</v>
      </c>
    </row>
    <row r="29" spans="1:7" s="9" customFormat="1" ht="30">
      <c r="A29" s="7" t="s">
        <v>54</v>
      </c>
      <c r="B29" s="13" t="s">
        <v>229</v>
      </c>
      <c r="C29" s="9" t="s">
        <v>113</v>
      </c>
      <c r="D29" s="9" t="s">
        <v>65</v>
      </c>
      <c r="E29" s="13" t="s">
        <v>66</v>
      </c>
      <c r="F29" s="7" t="s">
        <v>109</v>
      </c>
    </row>
    <row r="30" spans="1:7" s="9" customFormat="1" ht="30">
      <c r="A30" s="9" t="s">
        <v>67</v>
      </c>
      <c r="B30" s="13" t="s">
        <v>230</v>
      </c>
      <c r="C30" s="9" t="s">
        <v>114</v>
      </c>
      <c r="D30" s="9" t="s">
        <v>65</v>
      </c>
      <c r="E30" s="13" t="s">
        <v>66</v>
      </c>
      <c r="F30" s="7" t="s">
        <v>110</v>
      </c>
    </row>
    <row r="31" spans="1:7" s="9" customFormat="1" ht="30">
      <c r="A31" s="7" t="s">
        <v>55</v>
      </c>
      <c r="B31" s="13" t="s">
        <v>231</v>
      </c>
      <c r="C31" s="9" t="s">
        <v>115</v>
      </c>
      <c r="D31" s="13" t="s">
        <v>56</v>
      </c>
      <c r="E31" s="13" t="s">
        <v>66</v>
      </c>
      <c r="F31" s="8" t="s">
        <v>111</v>
      </c>
      <c r="G31" s="8"/>
    </row>
    <row r="32" spans="1:7" s="19" customFormat="1" ht="30">
      <c r="A32" s="6" t="s">
        <v>70</v>
      </c>
      <c r="B32" s="24" t="s">
        <v>232</v>
      </c>
      <c r="C32" s="19" t="s">
        <v>42</v>
      </c>
      <c r="D32" s="19" t="s">
        <v>65</v>
      </c>
      <c r="E32" s="24" t="s">
        <v>61</v>
      </c>
      <c r="F32" s="14" t="s">
        <v>105</v>
      </c>
      <c r="G32" s="19" t="s">
        <v>116</v>
      </c>
    </row>
    <row r="33" spans="1:7" s="19" customFormat="1" ht="30">
      <c r="A33" s="6" t="s">
        <v>71</v>
      </c>
      <c r="B33" s="24" t="s">
        <v>233</v>
      </c>
      <c r="C33" s="19" t="s">
        <v>42</v>
      </c>
      <c r="D33" s="19" t="s">
        <v>65</v>
      </c>
      <c r="E33" s="24" t="s">
        <v>61</v>
      </c>
      <c r="F33" s="14" t="s">
        <v>106</v>
      </c>
      <c r="G33" s="19" t="s">
        <v>116</v>
      </c>
    </row>
    <row r="34" spans="1:7" s="16" customFormat="1" ht="30">
      <c r="A34" s="10" t="s">
        <v>72</v>
      </c>
      <c r="B34" s="25" t="s">
        <v>234</v>
      </c>
      <c r="C34" s="16" t="s">
        <v>42</v>
      </c>
      <c r="D34" s="23" t="s">
        <v>56</v>
      </c>
      <c r="E34" s="23" t="s">
        <v>60</v>
      </c>
      <c r="F34" s="5" t="s">
        <v>126</v>
      </c>
      <c r="G34" s="16" t="s">
        <v>116</v>
      </c>
    </row>
    <row r="35" spans="1:7" s="16" customFormat="1" ht="30">
      <c r="A35" s="5" t="s">
        <v>73</v>
      </c>
      <c r="B35" s="23" t="s">
        <v>235</v>
      </c>
      <c r="C35" s="16" t="s">
        <v>42</v>
      </c>
      <c r="D35" s="23" t="s">
        <v>56</v>
      </c>
      <c r="E35" s="23" t="s">
        <v>60</v>
      </c>
      <c r="F35" s="5" t="s">
        <v>127</v>
      </c>
      <c r="G35" s="16" t="s">
        <v>116</v>
      </c>
    </row>
    <row r="36" spans="1:7" s="18" customFormat="1" ht="30">
      <c r="A36" s="11" t="s">
        <v>74</v>
      </c>
      <c r="B36" s="26" t="s">
        <v>236</v>
      </c>
      <c r="C36" s="18" t="s">
        <v>117</v>
      </c>
      <c r="D36" s="26" t="s">
        <v>56</v>
      </c>
      <c r="E36" s="26" t="s">
        <v>118</v>
      </c>
      <c r="F36" s="18" t="s">
        <v>458</v>
      </c>
      <c r="G36" s="18" t="s">
        <v>116</v>
      </c>
    </row>
    <row r="37" spans="1:7" s="18" customFormat="1" ht="30">
      <c r="A37" s="11" t="s">
        <v>75</v>
      </c>
      <c r="B37" s="26" t="s">
        <v>237</v>
      </c>
      <c r="C37" s="18" t="s">
        <v>117</v>
      </c>
      <c r="D37" s="18" t="s">
        <v>65</v>
      </c>
      <c r="E37" s="26" t="s">
        <v>118</v>
      </c>
      <c r="F37" s="18" t="s">
        <v>119</v>
      </c>
      <c r="G37" s="18" t="s">
        <v>116</v>
      </c>
    </row>
    <row r="38" spans="1:7" s="18" customFormat="1" ht="30">
      <c r="A38" s="11" t="s">
        <v>76</v>
      </c>
      <c r="B38" s="26" t="s">
        <v>238</v>
      </c>
      <c r="C38" s="18" t="s">
        <v>117</v>
      </c>
      <c r="D38" s="18" t="s">
        <v>65</v>
      </c>
      <c r="E38" s="26" t="s">
        <v>118</v>
      </c>
      <c r="F38" s="18" t="s">
        <v>120</v>
      </c>
      <c r="G38" s="18" t="s">
        <v>116</v>
      </c>
    </row>
    <row r="39" spans="1:7" s="18" customFormat="1" ht="30">
      <c r="A39" s="11" t="s">
        <v>77</v>
      </c>
      <c r="B39" s="26" t="s">
        <v>239</v>
      </c>
      <c r="C39" s="18" t="s">
        <v>117</v>
      </c>
      <c r="D39" s="26" t="s">
        <v>56</v>
      </c>
      <c r="E39" s="26" t="s">
        <v>118</v>
      </c>
      <c r="F39" s="11" t="s">
        <v>123</v>
      </c>
      <c r="G39" s="18" t="s">
        <v>116</v>
      </c>
    </row>
    <row r="40" spans="1:7" s="18" customFormat="1" ht="30">
      <c r="A40" s="11" t="s">
        <v>78</v>
      </c>
      <c r="B40" s="26" t="s">
        <v>240</v>
      </c>
      <c r="C40" s="18" t="s">
        <v>117</v>
      </c>
      <c r="D40" s="18" t="s">
        <v>65</v>
      </c>
      <c r="E40" s="26" t="s">
        <v>118</v>
      </c>
      <c r="F40" s="18" t="s">
        <v>121</v>
      </c>
      <c r="G40" s="18" t="s">
        <v>116</v>
      </c>
    </row>
    <row r="41" spans="1:7" s="18" customFormat="1" ht="30">
      <c r="A41" s="11" t="s">
        <v>79</v>
      </c>
      <c r="B41" s="26" t="s">
        <v>241</v>
      </c>
      <c r="C41" s="18" t="s">
        <v>117</v>
      </c>
      <c r="D41" s="26" t="s">
        <v>56</v>
      </c>
      <c r="E41" s="26" t="s">
        <v>118</v>
      </c>
      <c r="F41" s="11" t="s">
        <v>124</v>
      </c>
      <c r="G41" s="18" t="s">
        <v>116</v>
      </c>
    </row>
    <row r="42" spans="1:7" s="18" customFormat="1" ht="30">
      <c r="A42" s="11" t="s">
        <v>80</v>
      </c>
      <c r="B42" s="26" t="s">
        <v>242</v>
      </c>
      <c r="C42" s="18" t="s">
        <v>117</v>
      </c>
      <c r="D42" s="26" t="s">
        <v>56</v>
      </c>
      <c r="E42" s="26" t="s">
        <v>118</v>
      </c>
      <c r="F42" s="11" t="s">
        <v>125</v>
      </c>
      <c r="G42" s="18" t="s">
        <v>116</v>
      </c>
    </row>
    <row r="43" spans="1:7" s="18" customFormat="1" ht="30">
      <c r="A43" s="11" t="s">
        <v>81</v>
      </c>
      <c r="B43" s="26" t="s">
        <v>243</v>
      </c>
      <c r="C43" s="18" t="s">
        <v>117</v>
      </c>
      <c r="D43" s="18" t="s">
        <v>65</v>
      </c>
      <c r="E43" s="26" t="s">
        <v>118</v>
      </c>
      <c r="F43" s="18" t="s">
        <v>122</v>
      </c>
      <c r="G43" s="18" t="s">
        <v>116</v>
      </c>
    </row>
    <row r="44" spans="1:7" s="17" customFormat="1" ht="30">
      <c r="A44" s="12" t="s">
        <v>82</v>
      </c>
      <c r="B44" s="27" t="s">
        <v>244</v>
      </c>
      <c r="C44" s="17" t="s">
        <v>117</v>
      </c>
      <c r="D44" s="17" t="s">
        <v>65</v>
      </c>
      <c r="E44" s="27" t="s">
        <v>130</v>
      </c>
      <c r="F44" s="17" t="s">
        <v>459</v>
      </c>
      <c r="G44" s="17" t="s">
        <v>116</v>
      </c>
    </row>
    <row r="45" spans="1:7" s="17" customFormat="1" ht="30">
      <c r="A45" s="12" t="s">
        <v>83</v>
      </c>
      <c r="B45" s="27" t="s">
        <v>245</v>
      </c>
      <c r="C45" s="17" t="s">
        <v>117</v>
      </c>
      <c r="D45" s="27" t="s">
        <v>56</v>
      </c>
      <c r="E45" s="27" t="s">
        <v>130</v>
      </c>
      <c r="F45" s="12" t="s">
        <v>134</v>
      </c>
      <c r="G45" s="17" t="s">
        <v>116</v>
      </c>
    </row>
    <row r="46" spans="1:7" s="17" customFormat="1" ht="30">
      <c r="A46" s="12" t="s">
        <v>84</v>
      </c>
      <c r="B46" s="27" t="s">
        <v>246</v>
      </c>
      <c r="C46" s="17" t="s">
        <v>117</v>
      </c>
      <c r="D46" s="27" t="s">
        <v>56</v>
      </c>
      <c r="E46" s="27" t="s">
        <v>130</v>
      </c>
      <c r="F46" s="12" t="s">
        <v>135</v>
      </c>
      <c r="G46" s="17" t="s">
        <v>116</v>
      </c>
    </row>
    <row r="47" spans="1:7" s="17" customFormat="1" ht="30">
      <c r="A47" s="12" t="s">
        <v>85</v>
      </c>
      <c r="B47" s="27" t="s">
        <v>247</v>
      </c>
      <c r="C47" s="17" t="s">
        <v>117</v>
      </c>
      <c r="D47" s="27" t="s">
        <v>56</v>
      </c>
      <c r="E47" s="27" t="s">
        <v>130</v>
      </c>
      <c r="F47" s="12" t="s">
        <v>136</v>
      </c>
      <c r="G47" s="17" t="s">
        <v>116</v>
      </c>
    </row>
    <row r="48" spans="1:7" s="17" customFormat="1" ht="30">
      <c r="A48" s="12" t="s">
        <v>86</v>
      </c>
      <c r="B48" s="27" t="s">
        <v>248</v>
      </c>
      <c r="C48" s="17" t="s">
        <v>117</v>
      </c>
      <c r="D48" s="27" t="s">
        <v>56</v>
      </c>
      <c r="E48" s="27" t="s">
        <v>130</v>
      </c>
      <c r="F48" s="12" t="s">
        <v>137</v>
      </c>
      <c r="G48" s="17" t="s">
        <v>116</v>
      </c>
    </row>
    <row r="49" spans="1:7" s="17" customFormat="1" ht="30">
      <c r="A49" s="12" t="s">
        <v>87</v>
      </c>
      <c r="B49" s="27" t="s">
        <v>249</v>
      </c>
      <c r="C49" s="17" t="s">
        <v>117</v>
      </c>
      <c r="D49" s="17" t="s">
        <v>65</v>
      </c>
      <c r="E49" s="27" t="s">
        <v>130</v>
      </c>
      <c r="F49" s="17" t="s">
        <v>131</v>
      </c>
      <c r="G49" s="17" t="s">
        <v>116</v>
      </c>
    </row>
    <row r="50" spans="1:7" s="17" customFormat="1" ht="30">
      <c r="A50" s="12" t="s">
        <v>88</v>
      </c>
      <c r="B50" s="27" t="s">
        <v>250</v>
      </c>
      <c r="C50" s="17" t="s">
        <v>117</v>
      </c>
      <c r="D50" s="27" t="s">
        <v>56</v>
      </c>
      <c r="E50" s="27" t="s">
        <v>130</v>
      </c>
      <c r="F50" s="12" t="s">
        <v>142</v>
      </c>
      <c r="G50" s="17" t="s">
        <v>116</v>
      </c>
    </row>
    <row r="51" spans="1:7" s="17" customFormat="1" ht="30">
      <c r="A51" s="12" t="s">
        <v>89</v>
      </c>
      <c r="B51" s="27" t="s">
        <v>251</v>
      </c>
      <c r="C51" s="17" t="s">
        <v>117</v>
      </c>
      <c r="D51" s="17" t="s">
        <v>65</v>
      </c>
      <c r="E51" s="27" t="s">
        <v>130</v>
      </c>
      <c r="F51" s="17" t="s">
        <v>132</v>
      </c>
      <c r="G51" s="17" t="s">
        <v>116</v>
      </c>
    </row>
    <row r="52" spans="1:7" s="17" customFormat="1" ht="30">
      <c r="A52" s="12" t="s">
        <v>90</v>
      </c>
      <c r="B52" s="27" t="s">
        <v>252</v>
      </c>
      <c r="C52" s="17" t="s">
        <v>117</v>
      </c>
      <c r="D52" s="27" t="s">
        <v>56</v>
      </c>
      <c r="E52" s="27" t="s">
        <v>130</v>
      </c>
      <c r="F52" s="12" t="s">
        <v>138</v>
      </c>
      <c r="G52" s="17" t="s">
        <v>116</v>
      </c>
    </row>
    <row r="53" spans="1:7" s="17" customFormat="1" ht="30">
      <c r="A53" s="12" t="s">
        <v>91</v>
      </c>
      <c r="B53" s="27" t="s">
        <v>253</v>
      </c>
      <c r="C53" s="17" t="s">
        <v>117</v>
      </c>
      <c r="D53" s="27" t="s">
        <v>56</v>
      </c>
      <c r="E53" s="27" t="s">
        <v>130</v>
      </c>
      <c r="F53" s="12" t="s">
        <v>141</v>
      </c>
      <c r="G53" s="17" t="s">
        <v>116</v>
      </c>
    </row>
    <row r="54" spans="1:7" s="17" customFormat="1" ht="30">
      <c r="A54" s="12" t="s">
        <v>92</v>
      </c>
      <c r="B54" s="27" t="s">
        <v>254</v>
      </c>
      <c r="C54" s="17" t="s">
        <v>117</v>
      </c>
      <c r="D54" s="17" t="s">
        <v>65</v>
      </c>
      <c r="E54" s="27" t="s">
        <v>130</v>
      </c>
      <c r="F54" s="17" t="s">
        <v>133</v>
      </c>
      <c r="G54" s="17" t="s">
        <v>116</v>
      </c>
    </row>
    <row r="55" spans="1:7" s="17" customFormat="1" ht="30">
      <c r="A55" s="12" t="s">
        <v>93</v>
      </c>
      <c r="B55" s="27" t="s">
        <v>255</v>
      </c>
      <c r="C55" s="17" t="s">
        <v>117</v>
      </c>
      <c r="D55" s="27" t="s">
        <v>56</v>
      </c>
      <c r="E55" s="27" t="s">
        <v>130</v>
      </c>
      <c r="F55" s="12" t="s">
        <v>139</v>
      </c>
      <c r="G55" s="17" t="s">
        <v>116</v>
      </c>
    </row>
    <row r="56" spans="1:7" s="17" customFormat="1" ht="30">
      <c r="A56" s="12" t="s">
        <v>94</v>
      </c>
      <c r="B56" s="27" t="s">
        <v>256</v>
      </c>
      <c r="C56" s="17" t="s">
        <v>117</v>
      </c>
      <c r="D56" s="27" t="s">
        <v>56</v>
      </c>
      <c r="E56" s="27" t="s">
        <v>130</v>
      </c>
      <c r="F56" s="12" t="s">
        <v>140</v>
      </c>
      <c r="G56" s="17" t="s">
        <v>116</v>
      </c>
    </row>
    <row r="57" spans="1:7" s="64" customFormat="1">
      <c r="A57" s="64" t="s">
        <v>480</v>
      </c>
      <c r="B57" s="63" t="s">
        <v>474</v>
      </c>
      <c r="E57" s="63" t="s">
        <v>473</v>
      </c>
    </row>
    <row r="58" spans="1:7" s="64" customFormat="1">
      <c r="A58" s="64" t="s">
        <v>480</v>
      </c>
      <c r="B58" s="63" t="s">
        <v>475</v>
      </c>
      <c r="E58" s="63" t="s">
        <v>66</v>
      </c>
    </row>
    <row r="59" spans="1:7" s="64" customFormat="1">
      <c r="A59" s="64" t="s">
        <v>480</v>
      </c>
      <c r="B59" s="63" t="s">
        <v>476</v>
      </c>
      <c r="E59" s="63" t="s">
        <v>130</v>
      </c>
    </row>
    <row r="60" spans="1:7" s="64" customFormat="1">
      <c r="A60" s="64" t="s">
        <v>480</v>
      </c>
      <c r="B60" s="63" t="s">
        <v>477</v>
      </c>
      <c r="E60" s="63" t="s">
        <v>453</v>
      </c>
    </row>
    <row r="61" spans="1:7" s="64" customFormat="1">
      <c r="A61" s="64" t="s">
        <v>480</v>
      </c>
      <c r="B61" s="63" t="s">
        <v>478</v>
      </c>
      <c r="E61" s="63" t="s">
        <v>118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1"/>
  <sheetViews>
    <sheetView workbookViewId="0">
      <pane ySplit="1" topLeftCell="A2" activePane="bottomLeft" state="frozen"/>
      <selection pane="bottomLeft" activeCell="BD1" sqref="BD1:BH1"/>
    </sheetView>
  </sheetViews>
  <sheetFormatPr defaultColWidth="7.42578125" defaultRowHeight="15"/>
  <cols>
    <col min="1" max="13" width="7.42578125" style="33"/>
    <col min="14" max="22" width="7.42578125" style="34"/>
    <col min="23" max="23" width="7.42578125" style="46"/>
    <col min="24" max="24" width="7.42578125" style="44"/>
    <col min="25" max="30" width="7.42578125" style="35"/>
    <col min="31" max="32" width="7.42578125" style="44"/>
    <col min="33" max="34" width="7.42578125" style="46"/>
    <col min="35" max="42" width="7.42578125" style="41"/>
    <col min="43" max="55" width="7.42578125" style="36"/>
    <col min="56" max="56" width="7.140625" style="58" customWidth="1"/>
    <col min="57" max="60" width="7.140625" style="59" customWidth="1"/>
    <col min="61" max="68" width="7.42578125" style="37"/>
    <col min="69" max="16384" width="7.42578125" style="33"/>
  </cols>
  <sheetData>
    <row r="1" spans="1:68" s="28" customFormat="1">
      <c r="A1" s="28" t="s">
        <v>460</v>
      </c>
      <c r="C1" s="28" t="s">
        <v>11</v>
      </c>
      <c r="D1" s="28" t="s">
        <v>14</v>
      </c>
      <c r="E1" s="28" t="s">
        <v>18</v>
      </c>
      <c r="F1" s="28" t="s">
        <v>22</v>
      </c>
      <c r="K1" s="28" t="s">
        <v>461</v>
      </c>
      <c r="M1" s="28" t="s">
        <v>39</v>
      </c>
      <c r="N1" s="29" t="s">
        <v>456</v>
      </c>
      <c r="O1" s="29" t="s">
        <v>456</v>
      </c>
      <c r="P1" s="29" t="s">
        <v>456</v>
      </c>
      <c r="Q1" s="29" t="s">
        <v>456</v>
      </c>
      <c r="R1" s="29" t="s">
        <v>456</v>
      </c>
      <c r="S1" s="29" t="s">
        <v>456</v>
      </c>
      <c r="T1" s="29" t="s">
        <v>456</v>
      </c>
      <c r="U1" s="29" t="s">
        <v>456</v>
      </c>
      <c r="V1" s="29" t="s">
        <v>456</v>
      </c>
      <c r="W1" s="45" t="s">
        <v>60</v>
      </c>
      <c r="X1" s="43" t="s">
        <v>61</v>
      </c>
      <c r="Y1" s="30" t="s">
        <v>66</v>
      </c>
      <c r="Z1" s="30" t="s">
        <v>66</v>
      </c>
      <c r="AA1" s="30" t="s">
        <v>66</v>
      </c>
      <c r="AB1" s="30" t="s">
        <v>66</v>
      </c>
      <c r="AC1" s="30" t="s">
        <v>66</v>
      </c>
      <c r="AD1" s="30" t="s">
        <v>66</v>
      </c>
      <c r="AE1" s="43" t="s">
        <v>61</v>
      </c>
      <c r="AF1" s="43" t="s">
        <v>61</v>
      </c>
      <c r="AG1" s="45" t="s">
        <v>60</v>
      </c>
      <c r="AH1" s="45" t="s">
        <v>60</v>
      </c>
      <c r="AI1" s="40" t="s">
        <v>118</v>
      </c>
      <c r="AJ1" s="40" t="s">
        <v>118</v>
      </c>
      <c r="AK1" s="40" t="s">
        <v>118</v>
      </c>
      <c r="AL1" s="40" t="s">
        <v>118</v>
      </c>
      <c r="AM1" s="40" t="s">
        <v>118</v>
      </c>
      <c r="AN1" s="40" t="s">
        <v>118</v>
      </c>
      <c r="AO1" s="40" t="s">
        <v>118</v>
      </c>
      <c r="AP1" s="40" t="s">
        <v>118</v>
      </c>
      <c r="AQ1" s="31" t="s">
        <v>130</v>
      </c>
      <c r="AR1" s="31" t="s">
        <v>130</v>
      </c>
      <c r="AS1" s="31" t="s">
        <v>130</v>
      </c>
      <c r="AT1" s="31" t="s">
        <v>130</v>
      </c>
      <c r="AU1" s="31" t="s">
        <v>130</v>
      </c>
      <c r="AV1" s="31" t="s">
        <v>130</v>
      </c>
      <c r="AW1" s="31" t="s">
        <v>130</v>
      </c>
      <c r="AX1" s="31" t="s">
        <v>130</v>
      </c>
      <c r="AY1" s="31" t="s">
        <v>130</v>
      </c>
      <c r="AZ1" s="31" t="s">
        <v>130</v>
      </c>
      <c r="BA1" s="31" t="s">
        <v>130</v>
      </c>
      <c r="BB1" s="31" t="s">
        <v>130</v>
      </c>
      <c r="BC1" s="31" t="s">
        <v>130</v>
      </c>
      <c r="BD1" s="53" t="s">
        <v>456</v>
      </c>
      <c r="BE1" s="53" t="s">
        <v>66</v>
      </c>
      <c r="BF1" s="53" t="s">
        <v>130</v>
      </c>
      <c r="BG1" s="53" t="s">
        <v>453</v>
      </c>
      <c r="BH1" s="53" t="s">
        <v>118</v>
      </c>
      <c r="BI1" s="32"/>
      <c r="BJ1" s="32"/>
      <c r="BK1" s="32"/>
      <c r="BL1" s="32"/>
      <c r="BM1" s="32"/>
      <c r="BN1" s="32"/>
      <c r="BO1" s="32"/>
      <c r="BP1" s="32"/>
    </row>
    <row r="2" spans="1:68">
      <c r="A2" s="33" t="s">
        <v>143</v>
      </c>
      <c r="B2" s="33" t="s">
        <v>144</v>
      </c>
      <c r="C2" s="33" t="s">
        <v>145</v>
      </c>
      <c r="D2" s="33" t="s">
        <v>146</v>
      </c>
      <c r="E2" s="33">
        <v>44</v>
      </c>
      <c r="F2" s="33" t="s">
        <v>147</v>
      </c>
      <c r="G2" s="33" t="s">
        <v>148</v>
      </c>
      <c r="H2" s="33" t="s">
        <v>148</v>
      </c>
      <c r="I2" s="33" t="s">
        <v>148</v>
      </c>
      <c r="J2" s="33" t="s">
        <v>148</v>
      </c>
      <c r="K2" s="33" t="s">
        <v>149</v>
      </c>
      <c r="L2" s="33" t="s">
        <v>148</v>
      </c>
      <c r="M2" s="33" t="s">
        <v>150</v>
      </c>
      <c r="N2" s="34" t="s">
        <v>151</v>
      </c>
      <c r="O2" s="34" t="s">
        <v>152</v>
      </c>
      <c r="P2" s="34" t="s">
        <v>152</v>
      </c>
      <c r="Q2" s="34" t="s">
        <v>151</v>
      </c>
      <c r="R2" s="34" t="s">
        <v>153</v>
      </c>
      <c r="S2" s="34" t="s">
        <v>151</v>
      </c>
      <c r="T2" s="34" t="s">
        <v>152</v>
      </c>
      <c r="U2" s="34" t="s">
        <v>153</v>
      </c>
      <c r="V2" s="34" t="s">
        <v>152</v>
      </c>
      <c r="W2" s="46" t="s">
        <v>153</v>
      </c>
      <c r="X2" s="44" t="s">
        <v>153</v>
      </c>
      <c r="Y2" s="35" t="s">
        <v>154</v>
      </c>
      <c r="Z2" s="35" t="s">
        <v>155</v>
      </c>
      <c r="AA2" s="35" t="s">
        <v>155</v>
      </c>
      <c r="AB2" s="35" t="s">
        <v>155</v>
      </c>
      <c r="AC2" s="35" t="s">
        <v>156</v>
      </c>
      <c r="AD2" s="35" t="s">
        <v>157</v>
      </c>
      <c r="AE2" s="44" t="s">
        <v>153</v>
      </c>
      <c r="AF2" s="44" t="s">
        <v>153</v>
      </c>
      <c r="AG2" s="46" t="s">
        <v>158</v>
      </c>
      <c r="AH2" s="46" t="s">
        <v>152</v>
      </c>
      <c r="AI2" s="41" t="s">
        <v>159</v>
      </c>
      <c r="AJ2" s="41" t="s">
        <v>160</v>
      </c>
      <c r="AK2" s="41" t="s">
        <v>160</v>
      </c>
      <c r="AL2" s="41" t="s">
        <v>159</v>
      </c>
      <c r="AM2" s="41" t="s">
        <v>161</v>
      </c>
      <c r="AN2" s="41" t="s">
        <v>159</v>
      </c>
      <c r="AO2" s="41" t="s">
        <v>159</v>
      </c>
      <c r="AP2" s="41" t="s">
        <v>160</v>
      </c>
      <c r="AQ2" s="36" t="s">
        <v>162</v>
      </c>
      <c r="AR2" s="36" t="s">
        <v>162</v>
      </c>
      <c r="AS2" s="36" t="s">
        <v>160</v>
      </c>
      <c r="AT2" s="36" t="s">
        <v>160</v>
      </c>
      <c r="AU2" s="36" t="s">
        <v>161</v>
      </c>
      <c r="AV2" s="36" t="s">
        <v>163</v>
      </c>
      <c r="AW2" s="36" t="s">
        <v>162</v>
      </c>
      <c r="AX2" s="36" t="s">
        <v>163</v>
      </c>
      <c r="AY2" s="36" t="s">
        <v>161</v>
      </c>
      <c r="AZ2" s="36" t="s">
        <v>163</v>
      </c>
      <c r="BA2" s="36" t="s">
        <v>162</v>
      </c>
      <c r="BB2" s="36" t="s">
        <v>162</v>
      </c>
      <c r="BC2" s="36" t="s">
        <v>161</v>
      </c>
      <c r="BD2" s="59">
        <f>((1*(N2="soms")+2*(N2="regelmatig")+3*(N2="vaak")+4*(N2 ="(bijna) altijd")-1*(O2="soms")-2*(O2="regelmatig")-3*(O2="vaak")-4*(O2 ="(bijna) altijd")-1*(P2="soms")-2*(P2="regelmatig")-3*(P2="vaak")-4*(P2 ="(bijna) altijd")+1*(Q2="soms")+2*(Q2="regelmatig")+3*(Q2="vaak")+4*(Q2 ="(bijna) altijd")+1*(R2="soms")+2*(R2="regelmatig")+3*(R2="vaak")+4*(R2 ="(bijna) altijd")+1*(S2="soms")+2*(S2="regelmatig")+3*(S2="vaak")+4*(S2 ="(bijna) altijd")-1*(T2="soms")-2*(T2="regelmatig")-3*(T2="vaak")-4*(T2 ="(bijna) altijd")+1*(U2="soms")+2*(U2="regelmatig")+3*(U2="vaak")+4*(U2 ="(bijna) altijd")-1*(V2="soms")-2*(V2="regelmatig")-3*(V2="vaak")-4*(V2 ="(bijna) altijd")+16)/36)</f>
        <v>8.3333333333333329E-2</v>
      </c>
      <c r="BE2" s="59">
        <f>((1*(Y2="binnen een half uur")+2*(Y2="binnen een uur")+4*(Y2="na meer dan een uur")+1*(Z2="1 nacht per week")+2*(Z2="2-3 nachten per week")+3*(Z2="4-5 nachten per week")+4*(Z2="6-7 nachten per week")+1*(AA2="1 keer per nacht")+2*(AA2="2-3 keer per nacht")+3*(AA2="4-5 keer per nacht")+4*(AA2="6 keer of vaker per nacht")+1*(AB2="1 nacht per week")+2*(AB2="2-3 nachten per week")+3*(AB2="4-5 nachten per week")+4*(AB2="(bijna) elke nacht")+1*(AC2="een beetje")+2*(AC2="enigszins")+3*(AC2="vaak")+4*(AC2="heel vaak")-1*(AD2="erg slecht")-2*(AD2="slecht")-3*(AD2="redelijk goed")-4*(AD2="erg goed")+4)/24)</f>
        <v>4.1666666666666664E-2</v>
      </c>
      <c r="BF2" s="59">
        <f>((1*(AQ2="oneens")+2*( AQ2="even vaak eens als oneens")+3*( AQ2="eens")+4*( AQ2 ="helemaal eens")-1*(AR2="oneens")-2*( AR2="even vaak eens als oneens")-3*( AR2="eens")-4*( AR2 ="helemaal eens")-1*(AS2="oneens")-2*( AS2="even vaak eens als oneens")-3*( AS2="eens")-4*( AS2 ="helemaal eens")-1*(AT2="oneens")-2*( AT2="even vaak eens als oneens")-3*( AT2="eens")-4*( AT2 ="helemaal eens")-1*(AU2="oneens")-2*( AU2="even vaak eens als oneens")-3*( AU2="eens")-4*( AU2 ="helemaal eens")+1*(AV2="oneens")+2*( AV2="even vaak eens als oneens")+3*( AV2="eens")+4*( AV2 ="helemaal eens")-1*(AW2="oneens")-2*( AW2="even vaak eens als oneens")-3*( AW2="eens")-4*( AW2 ="helemaal eens")+1*(AX2="oneens")+2*( AX2="even vaak eens als oneens")+3*( AX2="eens")+4*( AX2 ="helemaal eens")-1*(AY2="oneens")-2*( AY2="even vaak eens als oneens")-3*( AY2="eens")-4*( AY2 ="helemaal eens")-1*(AZ2="oneens")-2*( AZ2="even vaak eens als oneens")-3*( AZ2="eens")-4*( AZ2 ="helemaal eens")+1*(BA2="oneens")+2*(BA2="even vaak eens als oneens")+3*(BA2="eens")+4*( BA2 ="helemaal eens")-1*(BB2="oneens")-2*( BB2="even vaak eens als oneens")-3*( BB2="eens")-4*( BB2 ="helemaal eens")-1*(BC2="oneens")-2*( BC2="even vaak eens als oneens")-3*( BC2="eens")-4*( BC2 ="helemaal eens")+36)/52)</f>
        <v>0.65384615384615385</v>
      </c>
      <c r="BG2" s="59">
        <f>((1*(W2="soms")+2*(W2="regelmatig")+3*(W2="vaak")+4*(W2 ="(bijna) altijd")+1*(X2="soms")+2*(X2="regelmatig")+3*(X2="vaak")+4*(X2 ="(bijna) altijd")+1*(AE2="soms")+2*(AE2="regelmatig")+3*(AE2="vaak")+4*(AE2 ="(bijna) altijd")+1*(AF2="soms")+2*(AF2="regelmatig")+3*(AF2="vaak")+4*(AF2 ="(bijna) altijd")-1*(AG2="soms")-2*(AG2="regelmatig")-3*(AG2="vaak")-4*(AG2 ="(bijna) altijd")-1*(AH2="soms")-2*(AH2="regelmatig")-3*(AH2="vaak")-4*(AH2 ="(bijna) altijd")+8)/24)</f>
        <v>4.1666666666666664E-2</v>
      </c>
      <c r="BH2" s="59">
        <f>((-1*(AI2="oneens")-2*(AI2="even vaak eens als oneens")-3*(AI2="eens")-4*(AI2 ="helemaal eens")+1*(AJ2="oneens")+2*(AJ2="even vaak eens als oneens")+3*(AJ2="eens")+4*(AJ2 ="helemaal eens")+1*(AK2="oneens")+2*(AK2="even vaak eens als oneens")+3*(AK2="eens")+4*(AK2 ="helemaal eens")-1*(AL2="oneens")-2*(AL2="even vaak eens als oneens")-3*(AL2="eens")-4*(AL2 ="helemaal eens")+1*(AM2="oneens")+2*(AM2="even vaak eens als oneens")+3*(AM2="eens")+4*(AM2 ="helemaal eens")-1*(AN2="oneens")-2*(AN2="even vaak eens als oneens")-3*(AN2="eens")-4*(AN2 ="helemaal eens")-1*(AO2="oneens")-2*(AO2="even vaak eens als oneens")-3*(AO2="eens")-4*(AO2 ="helemaal eens")+1*(AP2="oneens")+2*(AP2="even vaak eens als oneens")+3*(AP2="eens")+4*(AP2 ="helemaal eens")+16)/32)</f>
        <v>3.125E-2</v>
      </c>
    </row>
    <row r="3" spans="1:68">
      <c r="A3" s="33" t="s">
        <v>171</v>
      </c>
      <c r="B3" s="33" t="s">
        <v>144</v>
      </c>
      <c r="C3" s="33" t="s">
        <v>172</v>
      </c>
      <c r="D3" s="33" t="s">
        <v>165</v>
      </c>
      <c r="E3" s="33">
        <v>54</v>
      </c>
      <c r="F3" s="33" t="s">
        <v>166</v>
      </c>
      <c r="G3" s="33" t="s">
        <v>148</v>
      </c>
      <c r="H3" s="33" t="s">
        <v>149</v>
      </c>
      <c r="I3" s="33" t="s">
        <v>148</v>
      </c>
      <c r="J3" s="33" t="s">
        <v>149</v>
      </c>
      <c r="K3" s="33" t="s">
        <v>149</v>
      </c>
      <c r="L3" s="33" t="s">
        <v>148</v>
      </c>
      <c r="M3" s="33" t="s">
        <v>150</v>
      </c>
      <c r="N3" s="34" t="s">
        <v>158</v>
      </c>
      <c r="O3" s="34" t="s">
        <v>158</v>
      </c>
      <c r="P3" s="34" t="s">
        <v>168</v>
      </c>
      <c r="Q3" s="34" t="s">
        <v>151</v>
      </c>
      <c r="R3" s="34" t="s">
        <v>151</v>
      </c>
      <c r="S3" s="34" t="s">
        <v>158</v>
      </c>
      <c r="T3" s="34" t="s">
        <v>153</v>
      </c>
      <c r="U3" s="34" t="s">
        <v>151</v>
      </c>
      <c r="V3" s="34" t="s">
        <v>152</v>
      </c>
      <c r="W3" s="46" t="s">
        <v>158</v>
      </c>
      <c r="X3" s="44" t="s">
        <v>153</v>
      </c>
      <c r="Y3" s="35" t="s">
        <v>173</v>
      </c>
      <c r="Z3" s="35" t="s">
        <v>174</v>
      </c>
      <c r="AA3" s="35" t="s">
        <v>175</v>
      </c>
      <c r="AB3" s="35" t="s">
        <v>155</v>
      </c>
      <c r="AC3" s="35" t="s">
        <v>176</v>
      </c>
      <c r="AD3" s="35" t="s">
        <v>170</v>
      </c>
      <c r="AE3" s="44" t="s">
        <v>153</v>
      </c>
      <c r="AF3" s="44" t="s">
        <v>152</v>
      </c>
      <c r="AG3" s="46" t="s">
        <v>158</v>
      </c>
      <c r="AH3" s="46" t="s">
        <v>158</v>
      </c>
      <c r="AI3" s="41" t="s">
        <v>162</v>
      </c>
      <c r="AJ3" s="41" t="s">
        <v>163</v>
      </c>
      <c r="AK3" s="41" t="s">
        <v>159</v>
      </c>
      <c r="AL3" s="41" t="s">
        <v>160</v>
      </c>
      <c r="AM3" s="41" t="s">
        <v>163</v>
      </c>
      <c r="AN3" s="41" t="s">
        <v>162</v>
      </c>
      <c r="AO3" s="41" t="s">
        <v>161</v>
      </c>
      <c r="AP3" s="41" t="s">
        <v>159</v>
      </c>
      <c r="AQ3" s="36" t="s">
        <v>161</v>
      </c>
      <c r="AR3" s="36" t="s">
        <v>163</v>
      </c>
      <c r="AS3" s="36" t="s">
        <v>160</v>
      </c>
      <c r="AT3" s="36" t="s">
        <v>160</v>
      </c>
      <c r="AU3" s="36" t="s">
        <v>162</v>
      </c>
      <c r="AV3" s="36" t="s">
        <v>162</v>
      </c>
      <c r="AW3" s="36" t="s">
        <v>162</v>
      </c>
      <c r="AX3" s="36" t="s">
        <v>161</v>
      </c>
      <c r="AY3" s="36" t="s">
        <v>162</v>
      </c>
      <c r="AZ3" s="36" t="s">
        <v>163</v>
      </c>
      <c r="BA3" s="36" t="s">
        <v>162</v>
      </c>
      <c r="BB3" s="36" t="s">
        <v>162</v>
      </c>
      <c r="BC3" s="36" t="s">
        <v>160</v>
      </c>
      <c r="BD3" s="59">
        <f>((1*(N3="soms")+2*(N3="regelmatig")+3*(N3="vaak")+4*(N3 ="(bijna) altijd")-1*(O3="soms")-2*(O3="regelmatig")-3*(O3="vaak")-4*(O3 ="(bijna) altijd")-1*(P3="soms")-2*(P3="regelmatig")-3*(P3="vaak")-4*(P3 ="(bijna) altijd")+1*(Q3="soms")+2*(Q3="regelmatig")+3*(Q3="vaak")+4*(Q3 ="(bijna) altijd")+1*(R3="soms")+2*(R3="regelmatig")+3*(R3="vaak")+4*(R3 ="(bijna) altijd")+1*(S3="soms")+2*(S3="regelmatig")+3*(S3="vaak")+4*(S3 ="(bijna) altijd")-1*(T3="soms")-2*(T3="regelmatig")-3*(T3="vaak")-4*(T3 ="(bijna) altijd")+1*(U3="soms")+2*(U3="regelmatig")+3*(U3="vaak")+4*(U3 ="(bijna) altijd")-1*(V3="soms")-2*(V3="regelmatig")-3*(V3="vaak")-4*(V3 ="(bijna) altijd")+16)/36)</f>
        <v>0.44444444444444442</v>
      </c>
      <c r="BE3" s="59">
        <f t="shared" ref="BE3:BE11" si="0">((1*(Y3="binnen een half uur")+2*(Y3="binnen een uur")+4*(Y3="na meer dan een uur")+1*(Z3="1 nacht per week")+2*(Z3="2-3 nachten per week")+3*(Z3="4-5 nachten per week")+4*(Z3="6-7 nachten per week")+1*(AA3="1 keer per nacht")+2*(AA3="2-3 keer per nacht")+3*(AA3="4-5 keer per nacht")+4*(AA3="6 keer of vaker per nacht")+1*(AB3="1 nacht per week")+2*(AB3="2-3 nachten per week")+3*(AB3="4-5 nachten per week")+4*(AB3="(bijna) elke nacht")+1*(AC3="een beetje")+2*(AC3="enigszins")+3*(AC3="vaak")+4*(AC3="heel vaak")-1*(AD3="erg slecht")-2*(AD3="slecht")-3*(AD3="redelijk goed")-4*(AD3="erg goed")+4)/24)</f>
        <v>0.41666666666666669</v>
      </c>
      <c r="BF3" s="59">
        <f t="shared" ref="BF3:BF11" si="1">((1*(AQ3="oneens")+2*( AQ3="even vaak eens als oneens")+3*( AQ3="eens")+4*( AQ3 ="helemaal eens")-1*(AR3="oneens")-2*( AR3="even vaak eens als oneens")-3*( AR3="eens")-4*( AR3 ="helemaal eens")-1*(AS3="oneens")-2*( AS3="even vaak eens als oneens")-3*( AS3="eens")-4*( AS3 ="helemaal eens")-1*(AT3="oneens")-2*( AT3="even vaak eens als oneens")-3*( AT3="eens")-4*( AT3 ="helemaal eens")-1*(AU3="oneens")-2*( AU3="even vaak eens als oneens")-3*( AU3="eens")-4*( AU3 ="helemaal eens")+1*(AV3="oneens")+2*( AV3="even vaak eens als oneens")+3*( AV3="eens")+4*( AV3 ="helemaal eens")-1*(AW3="oneens")-2*( AW3="even vaak eens als oneens")-3*( AW3="eens")-4*( AW3 ="helemaal eens")+1*(AX3="oneens")+2*( AX3="even vaak eens als oneens")+3*( AX3="eens")+4*( AX3 ="helemaal eens")-1*(AY3="oneens")-2*( AY3="even vaak eens als oneens")-3*( AY3="eens")-4*( AY3 ="helemaal eens")-1*(AZ3="oneens")-2*( AZ3="even vaak eens als oneens")-3*( AZ3="eens")-4*( AZ3 ="helemaal eens")+1*(BA3="oneens")+2*(BA3="even vaak eens als oneens")+3*(BA3="eens")+4*( BA3 ="helemaal eens")-1*(BB3="oneens")-2*( BB3="even vaak eens als oneens")-3*( BB3="eens")-4*( BB3 ="helemaal eens")-1*(BC3="oneens")-2*( BC3="even vaak eens als oneens")-3*( BC3="eens")-4*( BC3 ="helemaal eens")+36)/52)</f>
        <v>0.53846153846153844</v>
      </c>
      <c r="BG3" s="59">
        <f t="shared" ref="BG3:BG11" si="2">((1*(W3="soms")+2*(W3="regelmatig")+3*(W3="vaak")+4*(W3 ="(bijna) altijd")+1*(X3="soms")+2*(X3="regelmatig")+3*(X3="vaak")+4*(X3 ="(bijna) altijd")+1*(AE3="soms")+2*(AE3="regelmatig")+3*(AE3="vaak")+4*(AE3 ="(bijna) altijd")+1*(AF3="soms")+2*(AF3="regelmatig")+3*(AF3="vaak")+4*(AF3 ="(bijna) altijd")-1*(AG3="soms")-2*(AG3="regelmatig")-3*(AG3="vaak")-4*(AG3 ="(bijna) altijd")-1*(AH3="soms")-2*(AH3="regelmatig")-3*(AH3="vaak")-4*(AH3 ="(bijna) altijd")+8)/24)</f>
        <v>0.375</v>
      </c>
      <c r="BH3" s="59">
        <f t="shared" ref="BH3:BH11" si="3">((-1*(AI3="oneens")-2*(AI3="even vaak eens als oneens")-3*(AI3="eens")-4*(AI3 ="helemaal eens")+1*(AJ3="oneens")+2*(AJ3="even vaak eens als oneens")+3*(AJ3="eens")+4*(AJ3 ="helemaal eens")+1*(AK3="oneens")+2*(AK3="even vaak eens als oneens")+3*(AK3="eens")+4*(AK3 ="helemaal eens")-1*(AL3="oneens")-2*(AL3="even vaak eens als oneens")-3*(AL3="eens")-4*(AL3 ="helemaal eens")+1*(AM3="oneens")+2*(AM3="even vaak eens als oneens")+3*(AM3="eens")+4*(AM3 ="helemaal eens")-1*(AN3="oneens")-2*(AN3="even vaak eens als oneens")-3*(AN3="eens")-4*(AN3 ="helemaal eens")-1*(AO3="oneens")-2*(AO3="even vaak eens als oneens")-3*(AO3="eens")-4*(AO3 ="helemaal eens")+1*(AP3="oneens")+2*(AP3="even vaak eens als oneens")+3*(AP3="eens")+4*(AP3 ="helemaal eens")+16)/32)</f>
        <v>0.78125</v>
      </c>
    </row>
    <row r="4" spans="1:68">
      <c r="A4" s="33" t="s">
        <v>177</v>
      </c>
      <c r="B4" s="33" t="s">
        <v>144</v>
      </c>
      <c r="C4" s="33" t="s">
        <v>178</v>
      </c>
      <c r="D4" s="33" t="s">
        <v>146</v>
      </c>
      <c r="E4" s="33">
        <v>49</v>
      </c>
      <c r="F4" s="33" t="s">
        <v>166</v>
      </c>
      <c r="G4" s="33" t="s">
        <v>148</v>
      </c>
      <c r="H4" s="33" t="s">
        <v>148</v>
      </c>
      <c r="I4" s="33" t="s">
        <v>148</v>
      </c>
      <c r="J4" s="33" t="s">
        <v>148</v>
      </c>
      <c r="K4" s="33" t="s">
        <v>149</v>
      </c>
      <c r="L4" s="33" t="s">
        <v>148</v>
      </c>
      <c r="M4" s="33" t="s">
        <v>167</v>
      </c>
      <c r="N4" s="34" t="s">
        <v>158</v>
      </c>
      <c r="O4" s="34" t="s">
        <v>151</v>
      </c>
      <c r="P4" s="34" t="s">
        <v>151</v>
      </c>
      <c r="Q4" s="34" t="s">
        <v>151</v>
      </c>
      <c r="R4" s="34" t="s">
        <v>158</v>
      </c>
      <c r="S4" s="34" t="s">
        <v>168</v>
      </c>
      <c r="T4" s="34" t="s">
        <v>153</v>
      </c>
      <c r="U4" s="34" t="s">
        <v>158</v>
      </c>
      <c r="V4" s="34" t="s">
        <v>168</v>
      </c>
      <c r="W4" s="46" t="s">
        <v>153</v>
      </c>
      <c r="X4" s="44" t="s">
        <v>153</v>
      </c>
      <c r="Y4" s="35" t="s">
        <v>154</v>
      </c>
      <c r="Z4" s="35" t="s">
        <v>155</v>
      </c>
      <c r="AA4" s="35" t="s">
        <v>175</v>
      </c>
      <c r="AB4" s="35" t="s">
        <v>155</v>
      </c>
      <c r="AC4" s="35" t="s">
        <v>179</v>
      </c>
      <c r="AD4" s="35" t="s">
        <v>180</v>
      </c>
      <c r="AE4" s="44" t="s">
        <v>153</v>
      </c>
      <c r="AF4" s="44" t="s">
        <v>151</v>
      </c>
      <c r="AG4" s="46" t="s">
        <v>153</v>
      </c>
      <c r="AH4" s="46" t="s">
        <v>152</v>
      </c>
      <c r="AI4" s="41" t="s">
        <v>162</v>
      </c>
      <c r="AJ4" s="41" t="s">
        <v>161</v>
      </c>
      <c r="AK4" s="41" t="s">
        <v>162</v>
      </c>
      <c r="AL4" s="41" t="s">
        <v>163</v>
      </c>
      <c r="AM4" s="41" t="s">
        <v>162</v>
      </c>
      <c r="AN4" s="41" t="s">
        <v>162</v>
      </c>
      <c r="AO4" s="41" t="s">
        <v>162</v>
      </c>
      <c r="AP4" s="41" t="s">
        <v>160</v>
      </c>
      <c r="AQ4" s="36" t="s">
        <v>161</v>
      </c>
      <c r="AR4" s="36" t="s">
        <v>163</v>
      </c>
      <c r="AS4" s="36" t="s">
        <v>163</v>
      </c>
      <c r="AT4" s="36" t="s">
        <v>160</v>
      </c>
      <c r="AU4" s="36" t="s">
        <v>162</v>
      </c>
      <c r="AV4" s="36" t="s">
        <v>162</v>
      </c>
      <c r="AW4" s="36" t="s">
        <v>163</v>
      </c>
      <c r="AX4" s="36" t="s">
        <v>161</v>
      </c>
      <c r="AY4" s="36" t="s">
        <v>163</v>
      </c>
      <c r="AZ4" s="36" t="s">
        <v>162</v>
      </c>
      <c r="BA4" s="36" t="s">
        <v>161</v>
      </c>
      <c r="BB4" s="36" t="s">
        <v>163</v>
      </c>
      <c r="BC4" s="36" t="s">
        <v>162</v>
      </c>
      <c r="BD4" s="59">
        <f>((1*(N4="soms")+2*(N4="regelmatig")+3*(N4="vaak")+4*(N4 ="(bijna) altijd")-1*(O4="soms")-2*(O4="regelmatig")-3*(O4="vaak")-4*(O4 ="(bijna) altijd")-1*(P4="soms")-2*(P4="regelmatig")-3*(P4="vaak")-4*(P4 ="(bijna) altijd")+1*(Q4="soms")+2*(Q4="regelmatig")+3*(Q4="vaak")+4*(Q4 ="(bijna) altijd")+1*(R4="soms")+2*(R4="regelmatig")+3*(R4="vaak")+4*(R4 ="(bijna) altijd")+1*(S4="soms")+2*(S4="regelmatig")+3*(S4="vaak")+4*(S4 ="(bijna) altijd")-1*(T4="soms")-2*(T4="regelmatig")-3*(T4="vaak")-4*(T4 ="(bijna) altijd")+1*(U4="soms")+2*(U4="regelmatig")+3*(U4="vaak")+4*(U4 ="(bijna) altijd")-1*(V4="soms")-2*(V4="regelmatig")-3*(V4="vaak")-4*(V4 ="(bijna) altijd")+16)/36)</f>
        <v>0.66666666666666663</v>
      </c>
      <c r="BE4" s="59">
        <f t="shared" si="0"/>
        <v>0.25</v>
      </c>
      <c r="BF4" s="59">
        <f t="shared" si="1"/>
        <v>0.38461538461538464</v>
      </c>
      <c r="BG4" s="59">
        <f t="shared" si="2"/>
        <v>0.20833333333333334</v>
      </c>
      <c r="BH4" s="59">
        <f t="shared" si="3"/>
        <v>0.375</v>
      </c>
    </row>
    <row r="5" spans="1:68" s="38" customFormat="1">
      <c r="A5" s="38" t="s">
        <v>181</v>
      </c>
      <c r="B5" s="38" t="s">
        <v>144</v>
      </c>
      <c r="C5" s="38" t="s">
        <v>164</v>
      </c>
      <c r="D5" s="38" t="s">
        <v>165</v>
      </c>
      <c r="E5" s="38">
        <v>51</v>
      </c>
      <c r="F5" s="38" t="s">
        <v>166</v>
      </c>
      <c r="G5" s="38" t="s">
        <v>148</v>
      </c>
      <c r="H5" s="38" t="s">
        <v>148</v>
      </c>
      <c r="I5" s="38" t="s">
        <v>148</v>
      </c>
      <c r="J5" s="38" t="s">
        <v>148</v>
      </c>
      <c r="K5" s="38" t="s">
        <v>148</v>
      </c>
      <c r="L5" s="38" t="s">
        <v>148</v>
      </c>
      <c r="M5" s="38" t="s">
        <v>167</v>
      </c>
      <c r="N5" s="34" t="s">
        <v>168</v>
      </c>
      <c r="O5" s="34" t="s">
        <v>158</v>
      </c>
      <c r="P5" s="34" t="s">
        <v>158</v>
      </c>
      <c r="Q5" s="34" t="s">
        <v>151</v>
      </c>
      <c r="R5" s="34" t="s">
        <v>151</v>
      </c>
      <c r="S5" s="34" t="s">
        <v>151</v>
      </c>
      <c r="T5" s="34" t="s">
        <v>168</v>
      </c>
      <c r="U5" s="34" t="s">
        <v>151</v>
      </c>
      <c r="V5" s="34" t="s">
        <v>158</v>
      </c>
      <c r="W5" s="46" t="s">
        <v>151</v>
      </c>
      <c r="X5" s="44" t="s">
        <v>151</v>
      </c>
      <c r="Y5" s="35" t="s">
        <v>154</v>
      </c>
      <c r="Z5" s="35" t="s">
        <v>174</v>
      </c>
      <c r="AA5" s="35" t="s">
        <v>182</v>
      </c>
      <c r="AB5" s="35" t="s">
        <v>174</v>
      </c>
      <c r="AC5" s="35" t="s">
        <v>156</v>
      </c>
      <c r="AD5" s="35" t="s">
        <v>170</v>
      </c>
      <c r="AE5" s="44" t="s">
        <v>151</v>
      </c>
      <c r="AF5" s="44" t="s">
        <v>151</v>
      </c>
      <c r="AG5" s="46" t="s">
        <v>151</v>
      </c>
      <c r="AH5" s="46" t="s">
        <v>151</v>
      </c>
      <c r="AI5" s="41" t="s">
        <v>163</v>
      </c>
      <c r="AJ5" s="41" t="s">
        <v>161</v>
      </c>
      <c r="AK5" s="41" t="s">
        <v>162</v>
      </c>
      <c r="AL5" s="41" t="s">
        <v>161</v>
      </c>
      <c r="AM5" s="41" t="s">
        <v>161</v>
      </c>
      <c r="AN5" s="41" t="s">
        <v>163</v>
      </c>
      <c r="AO5" s="41" t="s">
        <v>162</v>
      </c>
      <c r="AP5" s="41" t="s">
        <v>161</v>
      </c>
      <c r="AQ5" s="36" t="s">
        <v>163</v>
      </c>
      <c r="AR5" s="36" t="s">
        <v>163</v>
      </c>
      <c r="AS5" s="36" t="s">
        <v>161</v>
      </c>
      <c r="AT5" s="36" t="s">
        <v>161</v>
      </c>
      <c r="AU5" s="36" t="s">
        <v>163</v>
      </c>
      <c r="AV5" s="36" t="s">
        <v>163</v>
      </c>
      <c r="AW5" s="36" t="s">
        <v>161</v>
      </c>
      <c r="AX5" s="36" t="s">
        <v>162</v>
      </c>
      <c r="AY5" s="36" t="s">
        <v>163</v>
      </c>
      <c r="AZ5" s="36" t="s">
        <v>161</v>
      </c>
      <c r="BA5" s="36" t="s">
        <v>163</v>
      </c>
      <c r="BB5" s="36" t="s">
        <v>163</v>
      </c>
      <c r="BC5" s="36" t="s">
        <v>163</v>
      </c>
      <c r="BD5" s="59">
        <f>((1*(N5="soms")+2*(N5="regelmatig")+3*(N5="vaak")+4*(N5 ="(bijna) altijd")-1*(O5="soms")-2*(O5="regelmatig")-3*(O5="vaak")-4*(O5 ="(bijna) altijd")-1*(P5="soms")-2*(P5="regelmatig")-3*(P5="vaak")-4*(P5 ="(bijna) altijd")+1*(Q5="soms")+2*(Q5="regelmatig")+3*(Q5="vaak")+4*(Q5 ="(bijna) altijd")+1*(R5="soms")+2*(R5="regelmatig")+3*(R5="vaak")+4*(R5 ="(bijna) altijd")+1*(S5="soms")+2*(S5="regelmatig")+3*(S5="vaak")+4*(S5 ="(bijna) altijd")-1*(T5="soms")-2*(T5="regelmatig")-3*(T5="vaak")-4*(T5 ="(bijna) altijd")+1*(U5="soms")+2*(U5="regelmatig")+3*(U5="vaak")+4*(U5 ="(bijna) altijd")-1*(V5="soms")-2*(V5="regelmatig")-3*(V5="vaak")-4*(V5 ="(bijna) altijd")+16)/36)</f>
        <v>0.30555555555555558</v>
      </c>
      <c r="BE5" s="59">
        <f t="shared" si="0"/>
        <v>0.29166666666666669</v>
      </c>
      <c r="BF5" s="59">
        <f t="shared" si="1"/>
        <v>0.53846153846153844</v>
      </c>
      <c r="BG5" s="59">
        <f t="shared" si="2"/>
        <v>0.41666666666666669</v>
      </c>
      <c r="BH5" s="59">
        <f t="shared" si="3"/>
        <v>0.375</v>
      </c>
      <c r="BI5" s="37"/>
      <c r="BJ5" s="39"/>
      <c r="BK5" s="39"/>
      <c r="BL5" s="39"/>
      <c r="BM5" s="39"/>
      <c r="BN5" s="39"/>
      <c r="BO5" s="39"/>
      <c r="BP5" s="39"/>
    </row>
    <row r="6" spans="1:68">
      <c r="A6" s="33" t="s">
        <v>183</v>
      </c>
      <c r="B6" s="33" t="s">
        <v>144</v>
      </c>
      <c r="C6" s="33" t="s">
        <v>184</v>
      </c>
      <c r="D6" s="33" t="s">
        <v>146</v>
      </c>
      <c r="E6" s="33">
        <v>23</v>
      </c>
      <c r="F6" s="33" t="s">
        <v>166</v>
      </c>
      <c r="G6" s="33" t="s">
        <v>148</v>
      </c>
      <c r="H6" s="33" t="s">
        <v>148</v>
      </c>
      <c r="I6" s="33" t="s">
        <v>148</v>
      </c>
      <c r="J6" s="33" t="s">
        <v>148</v>
      </c>
      <c r="K6" s="33" t="s">
        <v>148</v>
      </c>
      <c r="L6" s="33" t="s">
        <v>148</v>
      </c>
      <c r="M6" s="33" t="s">
        <v>167</v>
      </c>
      <c r="N6" s="34" t="s">
        <v>168</v>
      </c>
      <c r="O6" s="34" t="s">
        <v>168</v>
      </c>
      <c r="P6" s="34" t="s">
        <v>158</v>
      </c>
      <c r="Q6" s="34" t="s">
        <v>151</v>
      </c>
      <c r="R6" s="34" t="s">
        <v>151</v>
      </c>
      <c r="S6" s="34" t="s">
        <v>151</v>
      </c>
      <c r="T6" s="34" t="s">
        <v>151</v>
      </c>
      <c r="U6" s="34" t="s">
        <v>151</v>
      </c>
      <c r="V6" s="34" t="s">
        <v>168</v>
      </c>
      <c r="W6" s="46" t="s">
        <v>153</v>
      </c>
      <c r="X6" s="44" t="s">
        <v>151</v>
      </c>
      <c r="Y6" s="35" t="s">
        <v>185</v>
      </c>
      <c r="Z6" s="35" t="s">
        <v>174</v>
      </c>
      <c r="AA6" s="35" t="s">
        <v>155</v>
      </c>
      <c r="AB6" s="35" t="s">
        <v>186</v>
      </c>
      <c r="AC6" s="35" t="s">
        <v>156</v>
      </c>
      <c r="AD6" s="35" t="s">
        <v>180</v>
      </c>
      <c r="AE6" s="44" t="s">
        <v>151</v>
      </c>
      <c r="AF6" s="44" t="s">
        <v>151</v>
      </c>
      <c r="AG6" s="46" t="s">
        <v>151</v>
      </c>
      <c r="AH6" s="46" t="s">
        <v>152</v>
      </c>
      <c r="AI6" s="41" t="s">
        <v>162</v>
      </c>
      <c r="AJ6" s="41" t="s">
        <v>160</v>
      </c>
      <c r="AK6" s="41" t="s">
        <v>161</v>
      </c>
      <c r="AL6" s="41" t="s">
        <v>162</v>
      </c>
      <c r="AM6" s="41" t="s">
        <v>162</v>
      </c>
      <c r="AN6" s="41" t="s">
        <v>162</v>
      </c>
      <c r="AO6" s="41" t="s">
        <v>162</v>
      </c>
      <c r="AP6" s="41" t="s">
        <v>160</v>
      </c>
      <c r="AQ6" s="36" t="s">
        <v>162</v>
      </c>
      <c r="AR6" s="36" t="s">
        <v>162</v>
      </c>
      <c r="AS6" s="36" t="s">
        <v>161</v>
      </c>
      <c r="AT6" s="36" t="s">
        <v>161</v>
      </c>
      <c r="AU6" s="36" t="s">
        <v>161</v>
      </c>
      <c r="AV6" s="36" t="s">
        <v>163</v>
      </c>
      <c r="AW6" s="36" t="s">
        <v>161</v>
      </c>
      <c r="AX6" s="36" t="s">
        <v>162</v>
      </c>
      <c r="AY6" s="36" t="s">
        <v>161</v>
      </c>
      <c r="AZ6" s="36" t="s">
        <v>161</v>
      </c>
      <c r="BA6" s="36" t="s">
        <v>162</v>
      </c>
      <c r="BB6" s="36" t="s">
        <v>162</v>
      </c>
      <c r="BC6" s="36" t="s">
        <v>161</v>
      </c>
      <c r="BD6" s="59">
        <f>((1*(N6="soms")+2*(N6="regelmatig")+3*(N6="vaak")+4*(N6 ="(bijna) altijd")-1*(O6="soms")-2*(O6="regelmatig")-3*(O6="vaak")-4*(O6 ="(bijna) altijd")-1*(P6="soms")-2*(P6="regelmatig")-3*(P6="vaak")-4*(P6 ="(bijna) altijd")+1*(Q6="soms")+2*(Q6="regelmatig")+3*(Q6="vaak")+4*(Q6 ="(bijna) altijd")+1*(R6="soms")+2*(R6="regelmatig")+3*(R6="vaak")+4*(R6 ="(bijna) altijd")+1*(S6="soms")+2*(S6="regelmatig")+3*(S6="vaak")+4*(S6 ="(bijna) altijd")-1*(T6="soms")-2*(T6="regelmatig")-3*(T6="vaak")-4*(T6 ="(bijna) altijd")+1*(U6="soms")+2*(U6="regelmatig")+3*(U6="vaak")+4*(U6 ="(bijna) altijd")-1*(V6="soms")-2*(V6="regelmatig")-3*(V6="vaak")-4*(V6 ="(bijna) altijd")+16)/36)</f>
        <v>0.3888888888888889</v>
      </c>
      <c r="BE6" s="59">
        <f t="shared" si="0"/>
        <v>0.375</v>
      </c>
      <c r="BF6" s="59">
        <f t="shared" si="1"/>
        <v>0.65384615384615385</v>
      </c>
      <c r="BG6" s="59">
        <f t="shared" si="2"/>
        <v>0.25</v>
      </c>
      <c r="BH6" s="59">
        <f t="shared" si="3"/>
        <v>0.34375</v>
      </c>
    </row>
    <row r="7" spans="1:68">
      <c r="A7" s="33" t="s">
        <v>187</v>
      </c>
      <c r="B7" s="33" t="s">
        <v>144</v>
      </c>
      <c r="C7" s="33" t="s">
        <v>188</v>
      </c>
      <c r="D7" s="33" t="s">
        <v>165</v>
      </c>
      <c r="E7" s="33">
        <v>25</v>
      </c>
      <c r="F7" s="33" t="s">
        <v>147</v>
      </c>
      <c r="G7" s="33" t="s">
        <v>148</v>
      </c>
      <c r="H7" s="33" t="s">
        <v>148</v>
      </c>
      <c r="I7" s="33" t="s">
        <v>148</v>
      </c>
      <c r="J7" s="33" t="s">
        <v>149</v>
      </c>
      <c r="K7" s="33" t="s">
        <v>149</v>
      </c>
      <c r="L7" s="33" t="s">
        <v>148</v>
      </c>
      <c r="M7" s="33" t="s">
        <v>189</v>
      </c>
      <c r="N7" s="34" t="s">
        <v>168</v>
      </c>
      <c r="O7" s="34" t="s">
        <v>168</v>
      </c>
      <c r="P7" s="34" t="s">
        <v>151</v>
      </c>
      <c r="Q7" s="34" t="s">
        <v>158</v>
      </c>
      <c r="R7" s="34" t="s">
        <v>168</v>
      </c>
      <c r="S7" s="34" t="s">
        <v>168</v>
      </c>
      <c r="T7" s="34" t="s">
        <v>168</v>
      </c>
      <c r="U7" s="34" t="s">
        <v>168</v>
      </c>
      <c r="V7" s="34" t="s">
        <v>151</v>
      </c>
      <c r="W7" s="46" t="s">
        <v>168</v>
      </c>
      <c r="X7" s="44" t="s">
        <v>158</v>
      </c>
      <c r="Y7" s="35" t="s">
        <v>173</v>
      </c>
      <c r="Z7" s="35" t="s">
        <v>186</v>
      </c>
      <c r="AA7" s="35" t="s">
        <v>155</v>
      </c>
      <c r="AB7" s="35" t="s">
        <v>155</v>
      </c>
      <c r="AC7" s="35" t="s">
        <v>190</v>
      </c>
      <c r="AD7" s="35" t="s">
        <v>170</v>
      </c>
      <c r="AE7" s="44" t="s">
        <v>158</v>
      </c>
      <c r="AF7" s="44" t="s">
        <v>168</v>
      </c>
      <c r="AG7" s="46" t="s">
        <v>158</v>
      </c>
      <c r="AH7" s="46" t="s">
        <v>158</v>
      </c>
      <c r="AI7" s="41" t="s">
        <v>163</v>
      </c>
      <c r="AJ7" s="41" t="s">
        <v>159</v>
      </c>
      <c r="AK7" s="41" t="s">
        <v>161</v>
      </c>
      <c r="AL7" s="41" t="s">
        <v>160</v>
      </c>
      <c r="AM7" s="41" t="s">
        <v>161</v>
      </c>
      <c r="AN7" s="41" t="s">
        <v>161</v>
      </c>
      <c r="AO7" s="41" t="s">
        <v>163</v>
      </c>
      <c r="AP7" s="41" t="s">
        <v>163</v>
      </c>
      <c r="AQ7" s="36" t="s">
        <v>161</v>
      </c>
      <c r="AR7" s="36" t="s">
        <v>163</v>
      </c>
      <c r="AS7" s="36" t="s">
        <v>163</v>
      </c>
      <c r="AT7" s="36" t="s">
        <v>160</v>
      </c>
      <c r="AU7" s="36" t="s">
        <v>163</v>
      </c>
      <c r="AV7" s="36" t="s">
        <v>161</v>
      </c>
      <c r="AW7" s="36" t="s">
        <v>159</v>
      </c>
      <c r="AX7" s="36" t="s">
        <v>160</v>
      </c>
      <c r="AY7" s="36" t="s">
        <v>161</v>
      </c>
      <c r="AZ7" s="36" t="s">
        <v>163</v>
      </c>
      <c r="BA7" s="36" t="s">
        <v>163</v>
      </c>
      <c r="BB7" s="36" t="s">
        <v>163</v>
      </c>
      <c r="BC7" s="36" t="s">
        <v>163</v>
      </c>
      <c r="BD7" s="59">
        <f>((1*(N7="soms")+2*(N7="regelmatig")+3*(N7="vaak")+4*(N7 ="(bijna) altijd")-1*(O7="soms")-2*(O7="regelmatig")-3*(O7="vaak")-4*(O7 ="(bijna) altijd")-1*(P7="soms")-2*(P7="regelmatig")-3*(P7="vaak")-4*(P7 ="(bijna) altijd")+1*(Q7="soms")+2*(Q7="regelmatig")+3*(Q7="vaak")+4*(Q7 ="(bijna) altijd")+1*(R7="soms")+2*(R7="regelmatig")+3*(R7="vaak")+4*(R7 ="(bijna) altijd")+1*(S7="soms")+2*(S7="regelmatig")+3*(S7="vaak")+4*(S7 ="(bijna) altijd")-1*(T7="soms")-2*(T7="regelmatig")-3*(T7="vaak")-4*(T7 ="(bijna) altijd")+1*(U7="soms")+2*(U7="regelmatig")+3*(U7="vaak")+4*(U7 ="(bijna) altijd")-1*(V7="soms")-2*(V7="regelmatig")-3*(V7="vaak")-4*(V7 ="(bijna) altijd")+16)/36)</f>
        <v>0.58333333333333337</v>
      </c>
      <c r="BE7" s="59">
        <f t="shared" si="0"/>
        <v>0.29166666666666669</v>
      </c>
      <c r="BF7" s="59">
        <f t="shared" si="1"/>
        <v>0.34615384615384615</v>
      </c>
      <c r="BG7" s="59">
        <f t="shared" si="2"/>
        <v>0.5</v>
      </c>
      <c r="BH7" s="59">
        <f t="shared" si="3"/>
        <v>0.5625</v>
      </c>
    </row>
    <row r="8" spans="1:68">
      <c r="A8" s="33" t="s">
        <v>191</v>
      </c>
      <c r="B8" s="33" t="s">
        <v>144</v>
      </c>
      <c r="C8" s="33" t="s">
        <v>192</v>
      </c>
      <c r="D8" s="33" t="s">
        <v>146</v>
      </c>
      <c r="E8" s="33">
        <v>44</v>
      </c>
      <c r="F8" s="33" t="s">
        <v>147</v>
      </c>
      <c r="G8" s="33" t="s">
        <v>148</v>
      </c>
      <c r="H8" s="33" t="s">
        <v>148</v>
      </c>
      <c r="I8" s="33" t="s">
        <v>148</v>
      </c>
      <c r="J8" s="33" t="s">
        <v>148</v>
      </c>
      <c r="K8" s="33" t="s">
        <v>149</v>
      </c>
      <c r="L8" s="33" t="s">
        <v>148</v>
      </c>
      <c r="M8" s="33" t="s">
        <v>150</v>
      </c>
      <c r="N8" s="34" t="s">
        <v>158</v>
      </c>
      <c r="O8" s="34" t="s">
        <v>168</v>
      </c>
      <c r="P8" s="34" t="s">
        <v>168</v>
      </c>
      <c r="Q8" s="34" t="s">
        <v>151</v>
      </c>
      <c r="R8" s="34" t="s">
        <v>168</v>
      </c>
      <c r="S8" s="34" t="s">
        <v>168</v>
      </c>
      <c r="T8" s="34" t="s">
        <v>151</v>
      </c>
      <c r="U8" s="34" t="s">
        <v>151</v>
      </c>
      <c r="V8" s="34" t="s">
        <v>168</v>
      </c>
      <c r="W8" s="46" t="s">
        <v>151</v>
      </c>
      <c r="X8" s="44" t="s">
        <v>151</v>
      </c>
      <c r="Y8" s="35" t="s">
        <v>185</v>
      </c>
      <c r="Z8" s="35" t="s">
        <v>174</v>
      </c>
      <c r="AA8" s="35" t="s">
        <v>175</v>
      </c>
      <c r="AB8" s="35" t="s">
        <v>186</v>
      </c>
      <c r="AC8" s="35" t="s">
        <v>156</v>
      </c>
      <c r="AD8" s="35" t="s">
        <v>170</v>
      </c>
      <c r="AE8" s="44" t="s">
        <v>151</v>
      </c>
      <c r="AF8" s="44" t="s">
        <v>151</v>
      </c>
      <c r="AG8" s="46" t="s">
        <v>168</v>
      </c>
      <c r="AH8" s="46" t="s">
        <v>168</v>
      </c>
      <c r="AI8" s="41" t="s">
        <v>162</v>
      </c>
      <c r="AJ8" s="41" t="s">
        <v>162</v>
      </c>
      <c r="AK8" s="41" t="s">
        <v>161</v>
      </c>
      <c r="AL8" s="41" t="s">
        <v>160</v>
      </c>
      <c r="AM8" s="41" t="s">
        <v>163</v>
      </c>
      <c r="AN8" s="41" t="s">
        <v>162</v>
      </c>
      <c r="AO8" s="41" t="s">
        <v>162</v>
      </c>
      <c r="AP8" s="41" t="s">
        <v>162</v>
      </c>
      <c r="AQ8" s="36" t="s">
        <v>161</v>
      </c>
      <c r="AR8" s="36" t="s">
        <v>163</v>
      </c>
      <c r="AS8" s="36" t="s">
        <v>162</v>
      </c>
      <c r="AT8" s="36" t="s">
        <v>161</v>
      </c>
      <c r="AU8" s="36" t="s">
        <v>163</v>
      </c>
      <c r="AV8" s="36" t="s">
        <v>162</v>
      </c>
      <c r="AW8" s="36" t="s">
        <v>159</v>
      </c>
      <c r="AX8" s="36" t="s">
        <v>161</v>
      </c>
      <c r="AY8" s="36" t="s">
        <v>162</v>
      </c>
      <c r="AZ8" s="36" t="s">
        <v>161</v>
      </c>
      <c r="BA8" s="36" t="s">
        <v>162</v>
      </c>
      <c r="BB8" s="36" t="s">
        <v>163</v>
      </c>
      <c r="BC8" s="36" t="s">
        <v>162</v>
      </c>
      <c r="BD8" s="59">
        <f>((1*(N8="soms")+2*(N8="regelmatig")+3*(N8="vaak")+4*(N8 ="(bijna) altijd")-1*(O8="soms")-2*(O8="regelmatig")-3*(O8="vaak")-4*(O8 ="(bijna) altijd")-1*(P8="soms")-2*(P8="regelmatig")-3*(P8="vaak")-4*(P8 ="(bijna) altijd")+1*(Q8="soms")+2*(Q8="regelmatig")+3*(Q8="vaak")+4*(Q8 ="(bijna) altijd")+1*(R8="soms")+2*(R8="regelmatig")+3*(R8="vaak")+4*(R8 ="(bijna) altijd")+1*(S8="soms")+2*(S8="regelmatig")+3*(S8="vaak")+4*(S8 ="(bijna) altijd")-1*(T8="soms")-2*(T8="regelmatig")-3*(T8="vaak")-4*(T8 ="(bijna) altijd")+1*(U8="soms")+2*(U8="regelmatig")+3*(U8="vaak")+4*(U8 ="(bijna) altijd")-1*(V8="soms")-2*(V8="regelmatig")-3*(V8="vaak")-4*(V8 ="(bijna) altijd")+16)/36)</f>
        <v>0.5</v>
      </c>
      <c r="BE8" s="59">
        <f t="shared" si="0"/>
        <v>0.33333333333333331</v>
      </c>
      <c r="BF8" s="59">
        <f t="shared" si="1"/>
        <v>0.40384615384615385</v>
      </c>
      <c r="BG8" s="59">
        <f t="shared" si="2"/>
        <v>0.33333333333333331</v>
      </c>
      <c r="BH8" s="59">
        <f t="shared" si="3"/>
        <v>0.5625</v>
      </c>
    </row>
    <row r="9" spans="1:68">
      <c r="A9" s="33" t="s">
        <v>193</v>
      </c>
      <c r="B9" s="33" t="s">
        <v>144</v>
      </c>
      <c r="C9" s="33" t="s">
        <v>194</v>
      </c>
      <c r="D9" s="33" t="s">
        <v>165</v>
      </c>
      <c r="E9" s="33">
        <v>18</v>
      </c>
      <c r="F9" s="33" t="s">
        <v>195</v>
      </c>
      <c r="G9" s="33" t="s">
        <v>148</v>
      </c>
      <c r="H9" s="33" t="s">
        <v>148</v>
      </c>
      <c r="I9" s="33" t="s">
        <v>148</v>
      </c>
      <c r="J9" s="33" t="s">
        <v>148</v>
      </c>
      <c r="K9" s="33" t="s">
        <v>149</v>
      </c>
      <c r="L9" s="33" t="s">
        <v>148</v>
      </c>
      <c r="M9" s="33" t="s">
        <v>167</v>
      </c>
      <c r="N9" s="34" t="s">
        <v>151</v>
      </c>
      <c r="O9" s="34" t="s">
        <v>168</v>
      </c>
      <c r="P9" s="34" t="s">
        <v>151</v>
      </c>
      <c r="Q9" s="34" t="s">
        <v>168</v>
      </c>
      <c r="R9" s="34" t="s">
        <v>168</v>
      </c>
      <c r="S9" s="34" t="s">
        <v>153</v>
      </c>
      <c r="T9" s="34" t="s">
        <v>153</v>
      </c>
      <c r="U9" s="34" t="s">
        <v>153</v>
      </c>
      <c r="V9" s="34" t="s">
        <v>151</v>
      </c>
      <c r="W9" s="46" t="s">
        <v>153</v>
      </c>
      <c r="X9" s="44" t="s">
        <v>158</v>
      </c>
      <c r="Y9" s="35" t="s">
        <v>185</v>
      </c>
      <c r="Z9" s="35" t="s">
        <v>186</v>
      </c>
      <c r="AA9" s="35" t="s">
        <v>169</v>
      </c>
      <c r="AB9" s="35" t="s">
        <v>155</v>
      </c>
      <c r="AC9" s="35" t="s">
        <v>156</v>
      </c>
      <c r="AD9" s="35" t="s">
        <v>180</v>
      </c>
      <c r="AE9" s="44" t="s">
        <v>168</v>
      </c>
      <c r="AF9" s="44" t="s">
        <v>158</v>
      </c>
      <c r="AG9" s="46" t="s">
        <v>168</v>
      </c>
      <c r="AH9" s="46" t="s">
        <v>158</v>
      </c>
      <c r="AI9" s="41" t="s">
        <v>161</v>
      </c>
      <c r="AJ9" s="41" t="s">
        <v>163</v>
      </c>
      <c r="AK9" s="41" t="s">
        <v>163</v>
      </c>
      <c r="AL9" s="41" t="s">
        <v>160</v>
      </c>
      <c r="AM9" s="41" t="s">
        <v>163</v>
      </c>
      <c r="AN9" s="41" t="s">
        <v>162</v>
      </c>
      <c r="AO9" s="41" t="s">
        <v>160</v>
      </c>
      <c r="AP9" s="41" t="s">
        <v>163</v>
      </c>
      <c r="AQ9" s="36" t="s">
        <v>161</v>
      </c>
      <c r="AR9" s="36" t="s">
        <v>163</v>
      </c>
      <c r="AS9" s="36" t="s">
        <v>162</v>
      </c>
      <c r="AT9" s="36" t="s">
        <v>161</v>
      </c>
      <c r="AU9" s="36" t="s">
        <v>163</v>
      </c>
      <c r="AV9" s="36" t="s">
        <v>161</v>
      </c>
      <c r="AW9" s="36" t="s">
        <v>163</v>
      </c>
      <c r="AX9" s="36" t="s">
        <v>160</v>
      </c>
      <c r="AY9" s="36" t="s">
        <v>163</v>
      </c>
      <c r="AZ9" s="36" t="s">
        <v>163</v>
      </c>
      <c r="BA9" s="36" t="s">
        <v>162</v>
      </c>
      <c r="BB9" s="36" t="s">
        <v>163</v>
      </c>
      <c r="BC9" s="36" t="s">
        <v>162</v>
      </c>
      <c r="BD9" s="59">
        <f>((1*(N9="soms")+2*(N9="regelmatig")+3*(N9="vaak")+4*(N9 ="(bijna) altijd")-1*(O9="soms")-2*(O9="regelmatig")-3*(O9="vaak")-4*(O9 ="(bijna) altijd")-1*(P9="soms")-2*(P9="regelmatig")-3*(P9="vaak")-4*(P9 ="(bijna) altijd")+1*(Q9="soms")+2*(Q9="regelmatig")+3*(Q9="vaak")+4*(Q9 ="(bijna) altijd")+1*(R9="soms")+2*(R9="regelmatig")+3*(R9="vaak")+4*(R9 ="(bijna) altijd")+1*(S9="soms")+2*(S9="regelmatig")+3*(S9="vaak")+4*(S9 ="(bijna) altijd")-1*(T9="soms")-2*(T9="regelmatig")-3*(T9="vaak")-4*(T9 ="(bijna) altijd")+1*(U9="soms")+2*(U9="regelmatig")+3*(U9="vaak")+4*(U9 ="(bijna) altijd")-1*(V9="soms")-2*(V9="regelmatig")-3*(V9="vaak")-4*(V9 ="(bijna) altijd")+16)/36)</f>
        <v>0.47222222222222221</v>
      </c>
      <c r="BE9" s="59">
        <f t="shared" si="0"/>
        <v>0.375</v>
      </c>
      <c r="BF9" s="59">
        <f t="shared" si="1"/>
        <v>0.32692307692307693</v>
      </c>
      <c r="BG9" s="59">
        <f t="shared" si="2"/>
        <v>0.45833333333333331</v>
      </c>
      <c r="BH9" s="59">
        <f t="shared" si="3"/>
        <v>0.78125</v>
      </c>
    </row>
    <row r="10" spans="1:68">
      <c r="A10" s="33" t="s">
        <v>196</v>
      </c>
      <c r="B10" s="33" t="s">
        <v>144</v>
      </c>
      <c r="C10" s="33" t="s">
        <v>197</v>
      </c>
      <c r="D10" s="33" t="s">
        <v>146</v>
      </c>
      <c r="E10" s="33">
        <v>70</v>
      </c>
      <c r="F10" s="33" t="s">
        <v>198</v>
      </c>
      <c r="G10" s="33" t="s">
        <v>148</v>
      </c>
      <c r="H10" s="33" t="s">
        <v>148</v>
      </c>
      <c r="I10" s="33" t="s">
        <v>148</v>
      </c>
      <c r="J10" s="33" t="s">
        <v>148</v>
      </c>
      <c r="K10" s="33" t="s">
        <v>148</v>
      </c>
      <c r="L10" s="33" t="s">
        <v>148</v>
      </c>
      <c r="M10" s="33" t="s">
        <v>189</v>
      </c>
      <c r="N10" s="34" t="s">
        <v>151</v>
      </c>
      <c r="O10" s="34" t="s">
        <v>151</v>
      </c>
      <c r="P10" s="34" t="s">
        <v>158</v>
      </c>
      <c r="Q10" s="34" t="s">
        <v>153</v>
      </c>
      <c r="R10" s="34" t="s">
        <v>153</v>
      </c>
      <c r="S10" s="34" t="s">
        <v>153</v>
      </c>
      <c r="T10" s="34" t="s">
        <v>153</v>
      </c>
      <c r="U10" s="34" t="s">
        <v>153</v>
      </c>
      <c r="V10" s="34" t="s">
        <v>151</v>
      </c>
      <c r="W10" s="46" t="s">
        <v>153</v>
      </c>
      <c r="X10" s="44" t="s">
        <v>153</v>
      </c>
      <c r="Y10" s="35" t="s">
        <v>154</v>
      </c>
      <c r="Z10" s="35" t="s">
        <v>155</v>
      </c>
      <c r="AA10" s="35" t="s">
        <v>175</v>
      </c>
      <c r="AB10" s="35" t="s">
        <v>186</v>
      </c>
      <c r="AC10" s="35" t="s">
        <v>179</v>
      </c>
      <c r="AD10" s="35" t="s">
        <v>170</v>
      </c>
      <c r="AE10" s="44" t="s">
        <v>153</v>
      </c>
      <c r="AF10" s="44" t="s">
        <v>153</v>
      </c>
      <c r="AG10" s="46" t="s">
        <v>153</v>
      </c>
      <c r="AH10" s="46" t="s">
        <v>153</v>
      </c>
      <c r="AI10" s="41" t="s">
        <v>162</v>
      </c>
      <c r="AJ10" s="41" t="s">
        <v>161</v>
      </c>
      <c r="AK10" s="41" t="s">
        <v>161</v>
      </c>
      <c r="AL10" s="41" t="s">
        <v>162</v>
      </c>
      <c r="AM10" s="41" t="s">
        <v>161</v>
      </c>
      <c r="AN10" s="41" t="s">
        <v>159</v>
      </c>
      <c r="AO10" s="41" t="s">
        <v>161</v>
      </c>
      <c r="AP10" s="41" t="s">
        <v>161</v>
      </c>
      <c r="AQ10" s="36" t="s">
        <v>162</v>
      </c>
      <c r="AR10" s="36" t="s">
        <v>161</v>
      </c>
      <c r="AS10" s="36" t="s">
        <v>160</v>
      </c>
      <c r="AT10" s="36" t="s">
        <v>160</v>
      </c>
      <c r="AU10" s="36" t="s">
        <v>162</v>
      </c>
      <c r="AV10" s="36" t="s">
        <v>161</v>
      </c>
      <c r="AW10" s="36" t="s">
        <v>161</v>
      </c>
      <c r="AX10" s="36" t="s">
        <v>163</v>
      </c>
      <c r="AY10" s="36" t="s">
        <v>161</v>
      </c>
      <c r="AZ10" s="36" t="s">
        <v>161</v>
      </c>
      <c r="BA10" s="36" t="s">
        <v>163</v>
      </c>
      <c r="BB10" s="36" t="s">
        <v>161</v>
      </c>
      <c r="BC10" s="36" t="s">
        <v>161</v>
      </c>
      <c r="BD10" s="59">
        <f>((1*(N10="soms")+2*(N10="regelmatig")+3*(N10="vaak")+4*(N10 ="(bijna) altijd")-1*(O10="soms")-2*(O10="regelmatig")-3*(O10="vaak")-4*(O10 ="(bijna) altijd")-1*(P10="soms")-2*(P10="regelmatig")-3*(P10="vaak")-4*(P10 ="(bijna) altijd")+1*(Q10="soms")+2*(Q10="regelmatig")+3*(Q10="vaak")+4*(Q10 ="(bijna) altijd")+1*(R10="soms")+2*(R10="regelmatig")+3*(R10="vaak")+4*(R10 ="(bijna) altijd")+1*(S10="soms")+2*(S10="regelmatig")+3*(S10="vaak")+4*(S10 ="(bijna) altijd")-1*(T10="soms")-2*(T10="regelmatig")-3*(T10="vaak")-4*(T10 ="(bijna) altijd")+1*(U10="soms")+2*(U10="regelmatig")+3*(U10="vaak")+4*(U10 ="(bijna) altijd")-1*(V10="soms")-2*(V10="regelmatig")-3*(V10="vaak")-4*(V10 ="(bijna) altijd")+16)/36)</f>
        <v>0.33333333333333331</v>
      </c>
      <c r="BE10" s="59">
        <f t="shared" si="0"/>
        <v>0.20833333333333334</v>
      </c>
      <c r="BF10" s="59">
        <f t="shared" si="1"/>
        <v>0.71153846153846156</v>
      </c>
      <c r="BG10" s="59">
        <f t="shared" si="2"/>
        <v>0.33333333333333331</v>
      </c>
      <c r="BH10" s="59">
        <f t="shared" si="3"/>
        <v>0.34375</v>
      </c>
    </row>
    <row r="11" spans="1:68">
      <c r="A11" s="33" t="s">
        <v>199</v>
      </c>
      <c r="B11" s="33" t="s">
        <v>144</v>
      </c>
      <c r="C11" s="33" t="s">
        <v>200</v>
      </c>
      <c r="D11" s="33" t="s">
        <v>165</v>
      </c>
      <c r="E11" s="33">
        <v>28</v>
      </c>
      <c r="F11" s="33" t="s">
        <v>166</v>
      </c>
      <c r="G11" s="33" t="s">
        <v>148</v>
      </c>
      <c r="H11" s="33" t="s">
        <v>148</v>
      </c>
      <c r="I11" s="33" t="s">
        <v>149</v>
      </c>
      <c r="J11" s="33" t="s">
        <v>148</v>
      </c>
      <c r="K11" s="33" t="s">
        <v>148</v>
      </c>
      <c r="L11" s="33" t="s">
        <v>148</v>
      </c>
      <c r="M11" s="33" t="s">
        <v>189</v>
      </c>
      <c r="N11" s="34" t="s">
        <v>152</v>
      </c>
      <c r="O11" s="34" t="s">
        <v>153</v>
      </c>
      <c r="P11" s="34" t="s">
        <v>158</v>
      </c>
      <c r="Q11" s="34" t="s">
        <v>152</v>
      </c>
      <c r="R11" s="34" t="s">
        <v>151</v>
      </c>
      <c r="S11" s="34" t="s">
        <v>152</v>
      </c>
      <c r="T11" s="34" t="s">
        <v>153</v>
      </c>
      <c r="U11" s="34" t="s">
        <v>168</v>
      </c>
      <c r="V11" s="34" t="s">
        <v>151</v>
      </c>
      <c r="W11" s="46" t="s">
        <v>168</v>
      </c>
      <c r="X11" s="44" t="s">
        <v>158</v>
      </c>
      <c r="Y11" s="35" t="s">
        <v>154</v>
      </c>
      <c r="Z11" s="35" t="s">
        <v>155</v>
      </c>
      <c r="AA11" s="35" t="s">
        <v>155</v>
      </c>
      <c r="AB11" s="35" t="s">
        <v>155</v>
      </c>
      <c r="AC11" s="35" t="s">
        <v>156</v>
      </c>
      <c r="AD11" s="35" t="s">
        <v>180</v>
      </c>
      <c r="AE11" s="44" t="s">
        <v>152</v>
      </c>
      <c r="AF11" s="44" t="s">
        <v>152</v>
      </c>
      <c r="AG11" s="46" t="s">
        <v>153</v>
      </c>
      <c r="AH11" s="46" t="s">
        <v>152</v>
      </c>
      <c r="AI11" s="41" t="s">
        <v>161</v>
      </c>
      <c r="AJ11" s="41" t="s">
        <v>162</v>
      </c>
      <c r="AK11" s="41" t="s">
        <v>163</v>
      </c>
      <c r="AL11" s="41" t="s">
        <v>160</v>
      </c>
      <c r="AM11" s="41" t="s">
        <v>161</v>
      </c>
      <c r="AN11" s="41" t="s">
        <v>162</v>
      </c>
      <c r="AO11" s="41" t="s">
        <v>162</v>
      </c>
      <c r="AP11" s="41" t="s">
        <v>161</v>
      </c>
      <c r="AQ11" s="36" t="s">
        <v>161</v>
      </c>
      <c r="AR11" s="36" t="s">
        <v>162</v>
      </c>
      <c r="AS11" s="36" t="s">
        <v>163</v>
      </c>
      <c r="AT11" s="36" t="s">
        <v>160</v>
      </c>
      <c r="AU11" s="36" t="s">
        <v>159</v>
      </c>
      <c r="AV11" s="36" t="s">
        <v>161</v>
      </c>
      <c r="AW11" s="36" t="s">
        <v>159</v>
      </c>
      <c r="AX11" s="36" t="s">
        <v>160</v>
      </c>
      <c r="AY11" s="36" t="s">
        <v>163</v>
      </c>
      <c r="AZ11" s="36" t="s">
        <v>163</v>
      </c>
      <c r="BA11" s="36" t="s">
        <v>161</v>
      </c>
      <c r="BB11" s="36" t="s">
        <v>163</v>
      </c>
      <c r="BC11" s="36" t="s">
        <v>162</v>
      </c>
      <c r="BD11" s="59">
        <f>((1*(N11="soms")+2*(N11="regelmatig")+3*(N11="vaak")+4*(N11 ="(bijna) altijd")-1*(O11="soms")-2*(O11="regelmatig")-3*(O11="vaak")-4*(O11 ="(bijna) altijd")-1*(P11="soms")-2*(P11="regelmatig")-3*(P11="vaak")-4*(P11 ="(bijna) altijd")+1*(Q11="soms")+2*(Q11="regelmatig")+3*(Q11="vaak")+4*(Q11 ="(bijna) altijd")+1*(R11="soms")+2*(R11="regelmatig")+3*(R11="vaak")+4*(R11 ="(bijna) altijd")+1*(S11="soms")+2*(S11="regelmatig")+3*(S11="vaak")+4*(S11 ="(bijna) altijd")-1*(T11="soms")-2*(T11="regelmatig")-3*(T11="vaak")-4*(T11 ="(bijna) altijd")+1*(U11="soms")+2*(U11="regelmatig")+3*(U11="vaak")+4*(U11 ="(bijna) altijd")-1*(V11="soms")-2*(V11="regelmatig")-3*(V11="vaak")-4*(V11 ="(bijna) altijd")+16)/36)</f>
        <v>0.75</v>
      </c>
      <c r="BE11" s="59">
        <f t="shared" si="0"/>
        <v>0.20833333333333334</v>
      </c>
      <c r="BF11" s="59">
        <f t="shared" si="1"/>
        <v>0.28846153846153844</v>
      </c>
      <c r="BG11" s="59">
        <f t="shared" si="2"/>
        <v>0.70833333333333337</v>
      </c>
      <c r="BH11" s="59">
        <f t="shared" si="3"/>
        <v>0.5625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385"/>
  <sheetViews>
    <sheetView workbookViewId="0">
      <pane ySplit="1" topLeftCell="A23" activePane="bottomLeft" state="frozen"/>
      <selection pane="bottomLeft" activeCell="A38" sqref="A38"/>
    </sheetView>
  </sheetViews>
  <sheetFormatPr defaultColWidth="9.140625" defaultRowHeight="15"/>
  <cols>
    <col min="1" max="1" width="94.140625" style="2" customWidth="1"/>
    <col min="2" max="2" width="7.85546875" style="1" bestFit="1" customWidth="1"/>
    <col min="3" max="3" width="53.85546875" style="2" customWidth="1"/>
    <col min="4" max="4" width="14.85546875" style="2" customWidth="1"/>
    <col min="5" max="5" width="6.28515625" style="1" customWidth="1"/>
    <col min="6" max="6" width="60.85546875" style="2" customWidth="1"/>
    <col min="7" max="7" width="36.5703125" style="2" customWidth="1"/>
    <col min="8" max="16384" width="9.140625" style="2"/>
  </cols>
  <sheetData>
    <row r="1" spans="1:7" s="1" customFormat="1" ht="30">
      <c r="A1" s="1" t="s">
        <v>0</v>
      </c>
      <c r="B1" s="1" t="s">
        <v>201</v>
      </c>
      <c r="C1" s="1" t="s">
        <v>2</v>
      </c>
      <c r="D1" s="1" t="s">
        <v>57</v>
      </c>
      <c r="E1" s="1" t="s">
        <v>1</v>
      </c>
      <c r="F1" s="1" t="s">
        <v>3</v>
      </c>
      <c r="G1" s="1" t="s">
        <v>4</v>
      </c>
    </row>
    <row r="2" spans="1:7">
      <c r="A2" s="2" t="s">
        <v>5</v>
      </c>
      <c r="B2" s="22" t="s">
        <v>202</v>
      </c>
      <c r="C2" s="4" t="s">
        <v>6</v>
      </c>
      <c r="D2" s="2" t="s">
        <v>444</v>
      </c>
      <c r="E2" s="1" t="s">
        <v>460</v>
      </c>
      <c r="F2" s="2" t="s">
        <v>7</v>
      </c>
    </row>
    <row r="3" spans="1:7">
      <c r="A3" s="2" t="s">
        <v>10</v>
      </c>
      <c r="B3" s="22" t="s">
        <v>203</v>
      </c>
      <c r="C3" s="4" t="s">
        <v>12</v>
      </c>
      <c r="D3" s="2" t="s">
        <v>444</v>
      </c>
      <c r="E3" s="1" t="s">
        <v>11</v>
      </c>
      <c r="F3" s="2" t="s">
        <v>11</v>
      </c>
      <c r="G3" s="2" t="s">
        <v>391</v>
      </c>
    </row>
    <row r="4" spans="1:7">
      <c r="A4" s="21" t="s">
        <v>257</v>
      </c>
      <c r="B4" s="22" t="s">
        <v>204</v>
      </c>
      <c r="C4" s="4" t="s">
        <v>406</v>
      </c>
      <c r="D4" s="2" t="s">
        <v>425</v>
      </c>
      <c r="E4" s="1" t="s">
        <v>407</v>
      </c>
      <c r="F4" s="2" t="s">
        <v>449</v>
      </c>
    </row>
    <row r="5" spans="1:7">
      <c r="A5" s="21" t="s">
        <v>258</v>
      </c>
      <c r="B5" s="22" t="s">
        <v>205</v>
      </c>
      <c r="C5" s="2" t="s">
        <v>426</v>
      </c>
      <c r="D5" s="2" t="s">
        <v>424</v>
      </c>
      <c r="F5" s="2" t="s">
        <v>463</v>
      </c>
    </row>
    <row r="6" spans="1:7">
      <c r="A6" s="21" t="s">
        <v>259</v>
      </c>
      <c r="B6" s="22" t="s">
        <v>206</v>
      </c>
      <c r="C6" s="4" t="s">
        <v>12</v>
      </c>
      <c r="D6" s="2" t="s">
        <v>444</v>
      </c>
      <c r="F6" s="2" t="s">
        <v>462</v>
      </c>
    </row>
    <row r="7" spans="1:7">
      <c r="A7" s="21" t="s">
        <v>260</v>
      </c>
      <c r="B7" s="22" t="s">
        <v>207</v>
      </c>
      <c r="C7" s="4" t="s">
        <v>406</v>
      </c>
      <c r="D7" s="2" t="s">
        <v>425</v>
      </c>
      <c r="E7" s="1" t="s">
        <v>451</v>
      </c>
      <c r="F7" s="2" t="s">
        <v>452</v>
      </c>
    </row>
    <row r="8" spans="1:7" s="9" customFormat="1" ht="30">
      <c r="A8" s="9" t="s">
        <v>427</v>
      </c>
      <c r="B8" s="13" t="s">
        <v>208</v>
      </c>
      <c r="C8" s="9" t="s">
        <v>63</v>
      </c>
      <c r="D8" s="9" t="s">
        <v>465</v>
      </c>
      <c r="E8" s="13" t="s">
        <v>431</v>
      </c>
      <c r="F8" s="13" t="s">
        <v>454</v>
      </c>
    </row>
    <row r="9" spans="1:7" s="9" customFormat="1">
      <c r="A9" s="9" t="s">
        <v>261</v>
      </c>
      <c r="B9" s="13" t="s">
        <v>209</v>
      </c>
      <c r="C9" s="9" t="s">
        <v>426</v>
      </c>
      <c r="D9" s="9" t="s">
        <v>464</v>
      </c>
      <c r="E9" s="13" t="s">
        <v>431</v>
      </c>
      <c r="F9" s="9" t="s">
        <v>432</v>
      </c>
    </row>
    <row r="10" spans="1:7" s="9" customFormat="1">
      <c r="A10" s="7" t="s">
        <v>262</v>
      </c>
      <c r="B10" s="13" t="s">
        <v>210</v>
      </c>
      <c r="C10" s="9" t="s">
        <v>428</v>
      </c>
      <c r="D10" s="9" t="s">
        <v>65</v>
      </c>
      <c r="E10" s="13" t="s">
        <v>431</v>
      </c>
      <c r="F10" s="9" t="s">
        <v>433</v>
      </c>
    </row>
    <row r="11" spans="1:7" s="9" customFormat="1">
      <c r="A11" s="7" t="s">
        <v>263</v>
      </c>
      <c r="B11" s="13" t="s">
        <v>211</v>
      </c>
      <c r="C11" s="9" t="s">
        <v>426</v>
      </c>
      <c r="D11" s="9" t="s">
        <v>464</v>
      </c>
      <c r="E11" s="13" t="s">
        <v>431</v>
      </c>
      <c r="F11" s="9" t="s">
        <v>434</v>
      </c>
    </row>
    <row r="12" spans="1:7" s="9" customFormat="1">
      <c r="A12" s="9" t="s">
        <v>393</v>
      </c>
      <c r="B12" s="13" t="s">
        <v>212</v>
      </c>
      <c r="C12" s="9" t="s">
        <v>429</v>
      </c>
      <c r="D12" s="9" t="s">
        <v>465</v>
      </c>
      <c r="E12" s="13" t="s">
        <v>431</v>
      </c>
      <c r="F12" s="9" t="s">
        <v>435</v>
      </c>
    </row>
    <row r="13" spans="1:7" s="9" customFormat="1">
      <c r="A13" s="7" t="s">
        <v>264</v>
      </c>
      <c r="B13" s="13" t="s">
        <v>213</v>
      </c>
      <c r="C13" s="9" t="s">
        <v>430</v>
      </c>
      <c r="D13" s="13" t="s">
        <v>56</v>
      </c>
      <c r="E13" s="13" t="s">
        <v>431</v>
      </c>
      <c r="F13" s="8" t="s">
        <v>436</v>
      </c>
    </row>
    <row r="14" spans="1:7" ht="30">
      <c r="A14" s="21" t="s">
        <v>265</v>
      </c>
      <c r="B14" s="22" t="s">
        <v>214</v>
      </c>
      <c r="C14" s="2" t="s">
        <v>437</v>
      </c>
      <c r="D14" s="2" t="s">
        <v>64</v>
      </c>
      <c r="E14" s="1" t="s">
        <v>438</v>
      </c>
      <c r="F14" s="2" t="s">
        <v>445</v>
      </c>
    </row>
    <row r="15" spans="1:7" ht="30">
      <c r="A15" s="21" t="s">
        <v>266</v>
      </c>
      <c r="B15" s="22" t="s">
        <v>215</v>
      </c>
      <c r="C15" s="2" t="s">
        <v>437</v>
      </c>
      <c r="D15" s="2" t="s">
        <v>64</v>
      </c>
      <c r="E15" s="1" t="s">
        <v>439</v>
      </c>
      <c r="F15" s="2" t="s">
        <v>446</v>
      </c>
    </row>
    <row r="16" spans="1:7" ht="30">
      <c r="A16" s="21" t="s">
        <v>267</v>
      </c>
      <c r="B16" s="22" t="s">
        <v>216</v>
      </c>
      <c r="C16" s="2" t="s">
        <v>442</v>
      </c>
      <c r="D16" s="2" t="s">
        <v>65</v>
      </c>
      <c r="E16" s="1" t="s">
        <v>440</v>
      </c>
      <c r="F16" s="2" t="s">
        <v>447</v>
      </c>
    </row>
    <row r="17" spans="1:7" ht="30">
      <c r="A17" s="21" t="s">
        <v>268</v>
      </c>
      <c r="B17" s="22" t="s">
        <v>217</v>
      </c>
      <c r="C17" s="2" t="s">
        <v>443</v>
      </c>
      <c r="D17" s="2" t="s">
        <v>465</v>
      </c>
      <c r="E17" s="1" t="s">
        <v>441</v>
      </c>
      <c r="F17" s="2" t="s">
        <v>448</v>
      </c>
    </row>
    <row r="18" spans="1:7" ht="30">
      <c r="A18" s="21" t="s">
        <v>269</v>
      </c>
      <c r="B18" s="22" t="s">
        <v>218</v>
      </c>
      <c r="C18" s="4" t="s">
        <v>12</v>
      </c>
      <c r="D18" s="2" t="s">
        <v>444</v>
      </c>
    </row>
    <row r="19" spans="1:7" s="49" customFormat="1" ht="60">
      <c r="A19" s="47" t="s">
        <v>405</v>
      </c>
      <c r="B19" s="48" t="s">
        <v>219</v>
      </c>
      <c r="C19" s="49" t="s">
        <v>421</v>
      </c>
      <c r="D19" s="49" t="s">
        <v>424</v>
      </c>
      <c r="E19" s="48" t="s">
        <v>408</v>
      </c>
      <c r="F19" s="48" t="s">
        <v>466</v>
      </c>
      <c r="G19" s="49" t="s">
        <v>422</v>
      </c>
    </row>
    <row r="20" spans="1:7" s="49" customFormat="1" ht="30">
      <c r="A20" s="47" t="s">
        <v>394</v>
      </c>
      <c r="B20" s="48" t="s">
        <v>220</v>
      </c>
      <c r="C20" s="49" t="s">
        <v>421</v>
      </c>
      <c r="D20" s="49" t="s">
        <v>424</v>
      </c>
      <c r="E20" s="48" t="s">
        <v>408</v>
      </c>
      <c r="F20" s="49" t="s">
        <v>409</v>
      </c>
      <c r="G20" s="49" t="s">
        <v>423</v>
      </c>
    </row>
    <row r="21" spans="1:7" s="49" customFormat="1" ht="30">
      <c r="A21" s="47" t="s">
        <v>395</v>
      </c>
      <c r="B21" s="48" t="s">
        <v>221</v>
      </c>
      <c r="C21" s="49" t="s">
        <v>421</v>
      </c>
      <c r="D21" s="49" t="s">
        <v>424</v>
      </c>
      <c r="E21" s="48" t="s">
        <v>408</v>
      </c>
      <c r="F21" s="49" t="s">
        <v>410</v>
      </c>
      <c r="G21" s="49" t="s">
        <v>423</v>
      </c>
    </row>
    <row r="22" spans="1:7" s="49" customFormat="1" ht="30">
      <c r="A22" s="47" t="s">
        <v>396</v>
      </c>
      <c r="B22" s="48" t="s">
        <v>222</v>
      </c>
      <c r="C22" s="49" t="s">
        <v>421</v>
      </c>
      <c r="D22" s="49" t="s">
        <v>424</v>
      </c>
      <c r="E22" s="48" t="s">
        <v>408</v>
      </c>
      <c r="F22" s="49" t="s">
        <v>411</v>
      </c>
      <c r="G22" s="49" t="s">
        <v>423</v>
      </c>
    </row>
    <row r="23" spans="1:7" s="49" customFormat="1" ht="30">
      <c r="A23" s="47" t="s">
        <v>397</v>
      </c>
      <c r="B23" s="48" t="s">
        <v>223</v>
      </c>
      <c r="C23" s="49" t="s">
        <v>421</v>
      </c>
      <c r="D23" s="49" t="s">
        <v>424</v>
      </c>
      <c r="E23" s="48" t="s">
        <v>408</v>
      </c>
      <c r="F23" s="49" t="s">
        <v>412</v>
      </c>
      <c r="G23" s="49" t="s">
        <v>423</v>
      </c>
    </row>
    <row r="24" spans="1:7" s="49" customFormat="1" ht="30">
      <c r="A24" s="47" t="s">
        <v>398</v>
      </c>
      <c r="B24" s="48" t="s">
        <v>224</v>
      </c>
      <c r="C24" s="49" t="s">
        <v>421</v>
      </c>
      <c r="D24" s="49" t="s">
        <v>424</v>
      </c>
      <c r="E24" s="48" t="s">
        <v>408</v>
      </c>
      <c r="F24" s="49" t="s">
        <v>413</v>
      </c>
      <c r="G24" s="49" t="s">
        <v>423</v>
      </c>
    </row>
    <row r="25" spans="1:7" s="49" customFormat="1" ht="30">
      <c r="A25" s="47" t="s">
        <v>399</v>
      </c>
      <c r="B25" s="48" t="s">
        <v>225</v>
      </c>
      <c r="C25" s="49" t="s">
        <v>421</v>
      </c>
      <c r="D25" s="49" t="s">
        <v>424</v>
      </c>
      <c r="E25" s="48" t="s">
        <v>408</v>
      </c>
      <c r="F25" s="49" t="s">
        <v>414</v>
      </c>
      <c r="G25" s="49" t="s">
        <v>423</v>
      </c>
    </row>
    <row r="26" spans="1:7" s="49" customFormat="1" ht="30">
      <c r="A26" s="47" t="s">
        <v>400</v>
      </c>
      <c r="B26" s="48" t="s">
        <v>226</v>
      </c>
      <c r="C26" s="49" t="s">
        <v>421</v>
      </c>
      <c r="D26" s="49" t="s">
        <v>424</v>
      </c>
      <c r="E26" s="48" t="s">
        <v>408</v>
      </c>
      <c r="F26" s="49" t="s">
        <v>415</v>
      </c>
      <c r="G26" s="49" t="s">
        <v>423</v>
      </c>
    </row>
    <row r="27" spans="1:7" s="49" customFormat="1" ht="30">
      <c r="A27" s="47" t="s">
        <v>401</v>
      </c>
      <c r="B27" s="48" t="s">
        <v>227</v>
      </c>
      <c r="C27" s="49" t="s">
        <v>421</v>
      </c>
      <c r="D27" s="49" t="s">
        <v>424</v>
      </c>
      <c r="E27" s="48" t="s">
        <v>408</v>
      </c>
      <c r="F27" s="49" t="s">
        <v>416</v>
      </c>
      <c r="G27" s="49" t="s">
        <v>423</v>
      </c>
    </row>
    <row r="28" spans="1:7" s="49" customFormat="1" ht="30">
      <c r="A28" s="47" t="s">
        <v>402</v>
      </c>
      <c r="B28" s="48" t="s">
        <v>228</v>
      </c>
      <c r="C28" s="49" t="s">
        <v>421</v>
      </c>
      <c r="D28" s="49" t="s">
        <v>424</v>
      </c>
      <c r="E28" s="48" t="s">
        <v>408</v>
      </c>
      <c r="F28" s="49" t="s">
        <v>417</v>
      </c>
      <c r="G28" s="49" t="s">
        <v>423</v>
      </c>
    </row>
    <row r="29" spans="1:7" s="49" customFormat="1" ht="30">
      <c r="A29" s="47" t="s">
        <v>403</v>
      </c>
      <c r="B29" s="48" t="s">
        <v>229</v>
      </c>
      <c r="C29" s="49" t="s">
        <v>421</v>
      </c>
      <c r="D29" s="49" t="s">
        <v>424</v>
      </c>
      <c r="E29" s="48" t="s">
        <v>408</v>
      </c>
      <c r="F29" s="49" t="s">
        <v>418</v>
      </c>
      <c r="G29" s="49" t="s">
        <v>423</v>
      </c>
    </row>
    <row r="30" spans="1:7" s="49" customFormat="1" ht="30">
      <c r="A30" s="47" t="s">
        <v>404</v>
      </c>
      <c r="B30" s="48" t="s">
        <v>230</v>
      </c>
      <c r="C30" s="49" t="s">
        <v>421</v>
      </c>
      <c r="D30" s="49" t="s">
        <v>424</v>
      </c>
      <c r="E30" s="48" t="s">
        <v>408</v>
      </c>
      <c r="F30" s="49" t="s">
        <v>419</v>
      </c>
      <c r="G30" s="49" t="s">
        <v>423</v>
      </c>
    </row>
    <row r="31" spans="1:7">
      <c r="A31" s="21" t="s">
        <v>270</v>
      </c>
      <c r="B31" s="22" t="s">
        <v>231</v>
      </c>
      <c r="C31" s="4" t="s">
        <v>406</v>
      </c>
      <c r="D31" s="2" t="s">
        <v>425</v>
      </c>
      <c r="E31" s="1" t="s">
        <v>420</v>
      </c>
      <c r="F31" s="2" t="s">
        <v>450</v>
      </c>
    </row>
    <row r="32" spans="1:7" s="64" customFormat="1">
      <c r="A32" s="64" t="s">
        <v>480</v>
      </c>
      <c r="B32" s="63" t="s">
        <v>232</v>
      </c>
      <c r="D32" s="64" t="s">
        <v>64</v>
      </c>
      <c r="E32" s="63" t="s">
        <v>431</v>
      </c>
      <c r="G32" s="65"/>
    </row>
    <row r="33" spans="1:7" s="64" customFormat="1">
      <c r="A33" s="64" t="s">
        <v>480</v>
      </c>
      <c r="B33" s="63" t="s">
        <v>233</v>
      </c>
      <c r="E33" s="63" t="s">
        <v>408</v>
      </c>
    </row>
    <row r="34" spans="1:7" s="64" customFormat="1">
      <c r="A34" s="64" t="s">
        <v>480</v>
      </c>
      <c r="B34" s="63" t="s">
        <v>234</v>
      </c>
      <c r="E34" s="63" t="s">
        <v>438</v>
      </c>
    </row>
    <row r="35" spans="1:7" s="64" customFormat="1">
      <c r="A35" s="64" t="s">
        <v>480</v>
      </c>
      <c r="B35" s="63" t="s">
        <v>235</v>
      </c>
      <c r="E35" s="63" t="s">
        <v>439</v>
      </c>
    </row>
    <row r="36" spans="1:7" s="64" customFormat="1">
      <c r="A36" s="64" t="s">
        <v>480</v>
      </c>
      <c r="B36" s="63" t="s">
        <v>236</v>
      </c>
      <c r="E36" s="63" t="s">
        <v>471</v>
      </c>
    </row>
    <row r="37" spans="1:7" s="64" customFormat="1">
      <c r="A37" s="64" t="s">
        <v>480</v>
      </c>
      <c r="B37" s="63" t="s">
        <v>237</v>
      </c>
      <c r="E37" s="63" t="s">
        <v>440</v>
      </c>
    </row>
    <row r="38" spans="1:7" s="64" customFormat="1">
      <c r="A38" s="64" t="s">
        <v>480</v>
      </c>
      <c r="B38" s="63" t="s">
        <v>238</v>
      </c>
      <c r="C38" s="64" t="s">
        <v>470</v>
      </c>
      <c r="E38" s="63" t="s">
        <v>467</v>
      </c>
      <c r="F38" s="64" t="s">
        <v>469</v>
      </c>
      <c r="G38" s="64" t="s">
        <v>468</v>
      </c>
    </row>
    <row r="39" spans="1:7" s="64" customFormat="1">
      <c r="A39" s="64" t="s">
        <v>480</v>
      </c>
      <c r="B39" s="63" t="s">
        <v>239</v>
      </c>
      <c r="E39" s="63" t="s">
        <v>441</v>
      </c>
    </row>
    <row r="40" spans="1:7" s="64" customFormat="1">
      <c r="A40" s="64" t="s">
        <v>480</v>
      </c>
      <c r="B40" s="63" t="s">
        <v>240</v>
      </c>
      <c r="E40" s="63" t="s">
        <v>472</v>
      </c>
    </row>
    <row r="41" spans="1:7" s="64" customFormat="1">
      <c r="A41" s="64" t="s">
        <v>480</v>
      </c>
      <c r="B41" s="63" t="s">
        <v>241</v>
      </c>
      <c r="E41" s="63" t="s">
        <v>479</v>
      </c>
    </row>
    <row r="42" spans="1:7">
      <c r="A42" s="1"/>
    </row>
    <row r="43" spans="1:7">
      <c r="A43" s="1"/>
    </row>
    <row r="44" spans="1:7">
      <c r="A44" s="1"/>
    </row>
    <row r="45" spans="1:7">
      <c r="A45" s="1"/>
    </row>
    <row r="46" spans="1:7">
      <c r="A46" s="1"/>
    </row>
    <row r="47" spans="1:7">
      <c r="A47" s="1"/>
    </row>
    <row r="48" spans="1: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1"/>
  <sheetViews>
    <sheetView topLeftCell="M1" zoomScaleNormal="100" workbookViewId="0">
      <pane ySplit="1" topLeftCell="A17" activePane="bottomLeft" state="frozen"/>
      <selection pane="bottomLeft" activeCell="AN1" sqref="AN1:AN1048576"/>
    </sheetView>
  </sheetViews>
  <sheetFormatPr defaultColWidth="6" defaultRowHeight="15"/>
  <cols>
    <col min="1" max="6" width="6" style="33"/>
    <col min="7" max="10" width="6" style="35"/>
    <col min="11" max="11" width="13.5703125" style="35" bestFit="1" customWidth="1"/>
    <col min="12" max="12" width="6" style="35"/>
    <col min="13" max="14" width="6" style="33"/>
    <col min="15" max="15" width="10.42578125" style="55" bestFit="1" customWidth="1"/>
    <col min="16" max="17" width="6" style="33"/>
    <col min="18" max="27" width="6" style="56"/>
    <col min="28" max="29" width="6" style="57"/>
    <col min="30" max="30" width="6" style="62"/>
    <col min="31" max="39" width="6" style="58"/>
    <col min="40" max="40" width="6" style="66"/>
    <col min="41" max="16384" width="6" style="33"/>
  </cols>
  <sheetData>
    <row r="1" spans="1:40" s="28" customFormat="1">
      <c r="A1" s="28" t="s">
        <v>460</v>
      </c>
      <c r="B1" s="28" t="s">
        <v>11</v>
      </c>
      <c r="C1" s="28" t="s">
        <v>407</v>
      </c>
      <c r="F1" s="28" t="s">
        <v>451</v>
      </c>
      <c r="G1" s="30" t="s">
        <v>431</v>
      </c>
      <c r="H1" s="30" t="s">
        <v>431</v>
      </c>
      <c r="I1" s="30" t="s">
        <v>431</v>
      </c>
      <c r="J1" s="30" t="s">
        <v>431</v>
      </c>
      <c r="K1" s="30" t="s">
        <v>431</v>
      </c>
      <c r="L1" s="30" t="s">
        <v>431</v>
      </c>
      <c r="M1" s="28" t="s">
        <v>438</v>
      </c>
      <c r="N1" s="28" t="s">
        <v>439</v>
      </c>
      <c r="O1" s="50" t="s">
        <v>440</v>
      </c>
      <c r="P1" s="28" t="s">
        <v>441</v>
      </c>
      <c r="R1" s="51" t="s">
        <v>408</v>
      </c>
      <c r="S1" s="51" t="s">
        <v>408</v>
      </c>
      <c r="T1" s="51" t="s">
        <v>408</v>
      </c>
      <c r="U1" s="51" t="s">
        <v>408</v>
      </c>
      <c r="V1" s="51" t="s">
        <v>408</v>
      </c>
      <c r="W1" s="51" t="s">
        <v>408</v>
      </c>
      <c r="X1" s="51" t="s">
        <v>408</v>
      </c>
      <c r="Y1" s="51" t="s">
        <v>408</v>
      </c>
      <c r="Z1" s="51" t="s">
        <v>408</v>
      </c>
      <c r="AA1" s="51" t="s">
        <v>408</v>
      </c>
      <c r="AB1" s="51" t="s">
        <v>408</v>
      </c>
      <c r="AC1" s="51" t="s">
        <v>408</v>
      </c>
      <c r="AD1" s="60" t="s">
        <v>420</v>
      </c>
      <c r="AE1" s="53" t="s">
        <v>431</v>
      </c>
      <c r="AF1" s="53" t="s">
        <v>408</v>
      </c>
      <c r="AG1" s="53" t="s">
        <v>438</v>
      </c>
      <c r="AH1" s="53" t="s">
        <v>439</v>
      </c>
      <c r="AI1" s="53" t="s">
        <v>471</v>
      </c>
      <c r="AJ1" s="53" t="s">
        <v>440</v>
      </c>
      <c r="AK1" s="53" t="s">
        <v>467</v>
      </c>
      <c r="AL1" s="53" t="s">
        <v>441</v>
      </c>
      <c r="AM1" s="53" t="s">
        <v>472</v>
      </c>
      <c r="AN1" s="52" t="s">
        <v>479</v>
      </c>
    </row>
    <row r="2" spans="1:40">
      <c r="A2" s="33" t="s">
        <v>271</v>
      </c>
      <c r="B2" s="33" t="s">
        <v>145</v>
      </c>
      <c r="C2" s="54">
        <v>0.89583333333333337</v>
      </c>
      <c r="D2" s="33" t="s">
        <v>148</v>
      </c>
      <c r="F2" s="54">
        <v>0.2638888888888889</v>
      </c>
      <c r="G2" s="35" t="s">
        <v>154</v>
      </c>
      <c r="H2" s="35" t="s">
        <v>148</v>
      </c>
      <c r="I2" s="35" t="s">
        <v>272</v>
      </c>
      <c r="J2" s="35" t="s">
        <v>148</v>
      </c>
      <c r="K2" s="35" t="s">
        <v>273</v>
      </c>
      <c r="L2" s="35" t="s">
        <v>274</v>
      </c>
      <c r="M2" s="33" t="s">
        <v>275</v>
      </c>
      <c r="N2" s="33" t="s">
        <v>276</v>
      </c>
      <c r="O2" s="55">
        <v>42984</v>
      </c>
      <c r="P2" s="33" t="s">
        <v>277</v>
      </c>
      <c r="Q2" s="33" t="s">
        <v>278</v>
      </c>
      <c r="R2" s="56" t="s">
        <v>279</v>
      </c>
      <c r="S2" s="56" t="s">
        <v>279</v>
      </c>
      <c r="T2" s="56" t="s">
        <v>279</v>
      </c>
      <c r="U2" s="56" t="s">
        <v>279</v>
      </c>
      <c r="V2" s="56" t="s">
        <v>279</v>
      </c>
      <c r="W2" s="56" t="s">
        <v>279</v>
      </c>
      <c r="X2" s="56" t="s">
        <v>279</v>
      </c>
      <c r="Y2" s="56" t="s">
        <v>280</v>
      </c>
      <c r="Z2" s="56" t="s">
        <v>279</v>
      </c>
      <c r="AA2" s="56" t="s">
        <v>279</v>
      </c>
      <c r="AB2" s="57" t="s">
        <v>279</v>
      </c>
      <c r="AC2" s="57" t="s">
        <v>279</v>
      </c>
      <c r="AD2" s="61">
        <v>0.89583333333333337</v>
      </c>
      <c r="AE2" s="58">
        <f>((1*(G2="binnen een half uur")+2*(G2="binnen een uur")+4*(G2="na meer dan een uur")+4*(H2="Ja ")+1*(I2="1 keer")+2*(I2="2-3 keer")+3*(I2="4-5 keer")+4*(I2="6 keer of meer")+4*(J2="Ja ")+1*(K2="Een beetje")+2*(K2="Enigszins")+4*(K2="Ja")-1*(L2="Slecht")-2*(L2="Matig")-3*(L2="Goed")-4*(L2="Erg goed")+4)/24)</f>
        <v>4.1666666666666664E-2</v>
      </c>
      <c r="AF2" s="58">
        <f>((1*(R2="Verleiding ervaren en besloten om er niet aan toe te geven")+1*(S2="Verleiding ervaren en besloten om er niet aan toe te geven")+1*(T2="Verleiding ervaren en besloten om er niet aan toe te geven")+1*(U2="Verleiding ervaren en besloten om er niet aan toe te geven")+1*(V2="Verleiding ervaren en besloten om er niet aan toe te geven")+1*(W2="Verleiding ervaren en besloten om er niet aan toe te geven")+1*(X2="Verleiding ervaren en besloten om er niet aan toe te geven")+1*(Y2="Verleiding ervaren en besloten om er niet aan toe te geven")+1*(Z2="Verleiding ervaren en besloten om er niet aan toe te geven")+1*(AA2="Verleiding ervaren en besloten om er niet aan toe te geven")+1*(AB2="Verleiding ervaren en besloten om er niet aan toe te geven")+1*(AC2="Verleiding ervaren en besloten om er niet aan toe te geven"))/12)</f>
        <v>0</v>
      </c>
      <c r="AG2" s="58">
        <f>((1*(M2="Nauwelijks actief")+2*(M2="Licht actief")+3*(M2="Vrij actief")+4*(M2="Zeer actief"))/4)</f>
        <v>0.5</v>
      </c>
      <c r="AH2" s="58">
        <f>((1*(N2="Nauwelijks actief")+2*(N2="Licht actief")+3*(N2="Vrij actief")+4*(N2="Zeer actief"))/4)</f>
        <v>0.25</v>
      </c>
      <c r="AI2" s="58">
        <f>((1*(M2="Nauwelijks actief")+2*(M2="Licht actief")+3*(M2="Vrij actief")+4*(M2="Zeer actief")+(1*(N2="Nauwelijks actief")+2*(N2="Licht actief")+3*(N2="Vrij actief")+4*(N2="Zeer actief")))/8)</f>
        <v>0.375</v>
      </c>
      <c r="AJ2" s="58">
        <f>((1*(O2="1-2")+2*(O2="3-5")+3*(O2="6-9")+4*(O2="10 of meer"))/4)</f>
        <v>0</v>
      </c>
      <c r="AK2" s="59">
        <v>0.5</v>
      </c>
      <c r="AL2" s="58">
        <f>((1*(P2="Minder dan een half uur")+2*(P2="Minder dan een uur")+4*(P2="Meer dan een uur"))/4)</f>
        <v>0</v>
      </c>
      <c r="AM2" s="58">
        <f>AK2*(1-AL2)</f>
        <v>0.5</v>
      </c>
      <c r="AN2" s="59">
        <f>AG2</f>
        <v>0.5</v>
      </c>
    </row>
    <row r="3" spans="1:40">
      <c r="A3" s="33" t="s">
        <v>281</v>
      </c>
      <c r="B3" s="33" t="s">
        <v>145</v>
      </c>
      <c r="C3" s="54">
        <v>0.92708333333333337</v>
      </c>
      <c r="D3" s="33" t="s">
        <v>149</v>
      </c>
      <c r="E3" s="33" t="s">
        <v>282</v>
      </c>
      <c r="F3" s="54">
        <v>0.27083333333333331</v>
      </c>
      <c r="G3" s="35" t="s">
        <v>154</v>
      </c>
      <c r="H3" s="35" t="s">
        <v>148</v>
      </c>
      <c r="I3" s="35" t="s">
        <v>283</v>
      </c>
      <c r="J3" s="35" t="s">
        <v>148</v>
      </c>
      <c r="K3" s="35" t="s">
        <v>273</v>
      </c>
      <c r="L3" s="35" t="s">
        <v>284</v>
      </c>
      <c r="M3" s="33" t="s">
        <v>275</v>
      </c>
      <c r="N3" s="33" t="s">
        <v>275</v>
      </c>
      <c r="O3" s="55">
        <v>42858</v>
      </c>
      <c r="P3" s="33" t="s">
        <v>285</v>
      </c>
      <c r="Q3" s="33" t="s">
        <v>286</v>
      </c>
      <c r="R3" s="56" t="s">
        <v>279</v>
      </c>
      <c r="S3" s="56" t="s">
        <v>279</v>
      </c>
      <c r="T3" s="56" t="s">
        <v>279</v>
      </c>
      <c r="U3" s="56" t="s">
        <v>279</v>
      </c>
      <c r="V3" s="56" t="s">
        <v>279</v>
      </c>
      <c r="W3" s="56" t="s">
        <v>279</v>
      </c>
      <c r="X3" s="56" t="s">
        <v>279</v>
      </c>
      <c r="Y3" s="56" t="s">
        <v>279</v>
      </c>
      <c r="Z3" s="56" t="s">
        <v>279</v>
      </c>
      <c r="AA3" s="56" t="s">
        <v>279</v>
      </c>
      <c r="AB3" s="57" t="s">
        <v>279</v>
      </c>
      <c r="AC3" s="57" t="s">
        <v>279</v>
      </c>
      <c r="AD3" s="61">
        <v>0.89583333333333337</v>
      </c>
      <c r="AE3" s="58">
        <f t="shared" ref="AE3:AE41" si="0">((1*(G3="binnen een half uur")+2*(G3="binnen een uur")+4*(G3="na meer dan een uur")+4*(H3="Ja ")+1*(I3="1 keer")+2*(I3="2-3 keer")+3*(I3="4-5 keer")+4*(I3="6 keer of meer")+4*(J3="Ja ")+1*(K3="Een beetje")+2*(K3="Enigszins")+4*(K3="Ja")-1*(L3="Slecht")-2*(L3="Matig")-3*(L3="Goed")-4*(L3="Erg goed")+4)/24)</f>
        <v>0.16666666666666666</v>
      </c>
      <c r="AF3" s="58">
        <f t="shared" ref="AF3:AF41" si="1">((1*(R3="Verleiding ervaren en besloten om er niet aan toe te geven")+1*(S3="Verleiding ervaren en besloten om er niet aan toe te geven")+1*(T3="Verleiding ervaren en besloten om er niet aan toe te geven")+1*(U3="Verleiding ervaren en besloten om er niet aan toe te geven")+1*(V3="Verleiding ervaren en besloten om er niet aan toe te geven")+1*(W3="Verleiding ervaren en besloten om er niet aan toe te geven")+1*(X3="Verleiding ervaren en besloten om er niet aan toe te geven")+1*(Y3="Verleiding ervaren en besloten om er niet aan toe te geven")+1*(Z3="Verleiding ervaren en besloten om er niet aan toe te geven")+1*(AA3="Verleiding ervaren en besloten om er niet aan toe te geven")+1*(AB3="Verleiding ervaren en besloten om er niet aan toe te geven")+1*(AC3="Verleiding ervaren en besloten om er niet aan toe te geven"))/12)</f>
        <v>0</v>
      </c>
      <c r="AG3" s="58">
        <f t="shared" ref="AG3:AG41" si="2">((1*(M3="Nauwelijks actief")+2*(M3="Licht actief")+3*(M3="Vrij actief")+4*(M3="Zeer actief"))/4)</f>
        <v>0.5</v>
      </c>
      <c r="AH3" s="58">
        <f t="shared" ref="AH3:AH41" si="3">((1*(N3="Nauwelijks actief")+2*(N3="Licht actief")+3*(N3="Vrij actief")+4*(N3="Zeer actief"))/4)</f>
        <v>0.5</v>
      </c>
      <c r="AI3" s="58">
        <f t="shared" ref="AI3:AI41" si="4">((1*(M3="Nauwelijks actief")+2*(M3="Licht actief")+3*(M3="Vrij actief")+4*(M3="Zeer actief")+(1*(N3="Nauwelijks actief")+2*(N3="Licht actief")+3*(N3="Vrij actief")+4*(N3="Zeer actief")))/8)</f>
        <v>0.5</v>
      </c>
      <c r="AJ3" s="58">
        <f t="shared" ref="AJ3:AJ41" si="5">((1*(O3="1-2")+2*(O3="3-5")+3*(O3="6-9")+4*(O3="10 of meer"))/4)</f>
        <v>0</v>
      </c>
      <c r="AK3" s="59">
        <v>0.5</v>
      </c>
      <c r="AL3" s="58">
        <f t="shared" ref="AL3:AL41" si="6">((1*(P3="Minder dan een half uur")+2*(P3="Minder dan een uur")+4*(P3="Meer dan een uur"))/4)</f>
        <v>0.25</v>
      </c>
      <c r="AM3" s="58">
        <f t="shared" ref="AM3:AM41" si="7">AK3*(1-AL3)</f>
        <v>0.375</v>
      </c>
      <c r="AN3" s="59">
        <f t="shared" ref="AN3:AN41" si="8">AG3</f>
        <v>0.5</v>
      </c>
    </row>
    <row r="4" spans="1:40">
      <c r="A4" s="33" t="s">
        <v>287</v>
      </c>
      <c r="B4" s="33" t="s">
        <v>164</v>
      </c>
      <c r="C4" s="54">
        <v>0.91666666666666663</v>
      </c>
      <c r="D4" s="33" t="s">
        <v>148</v>
      </c>
      <c r="F4" s="54">
        <v>0.3125</v>
      </c>
      <c r="G4" s="35" t="s">
        <v>154</v>
      </c>
      <c r="H4" s="35" t="s">
        <v>148</v>
      </c>
      <c r="I4" s="35" t="s">
        <v>272</v>
      </c>
      <c r="J4" s="35" t="s">
        <v>149</v>
      </c>
      <c r="K4" s="35" t="s">
        <v>288</v>
      </c>
      <c r="L4" s="35" t="s">
        <v>284</v>
      </c>
      <c r="M4" s="33" t="s">
        <v>289</v>
      </c>
      <c r="N4" s="33" t="s">
        <v>276</v>
      </c>
      <c r="O4" s="55">
        <v>42984</v>
      </c>
      <c r="P4" s="33" t="s">
        <v>277</v>
      </c>
      <c r="Q4" s="33" t="s">
        <v>290</v>
      </c>
      <c r="R4" s="56" t="s">
        <v>279</v>
      </c>
      <c r="S4" s="56" t="s">
        <v>279</v>
      </c>
      <c r="T4" s="56" t="s">
        <v>279</v>
      </c>
      <c r="U4" s="56" t="s">
        <v>279</v>
      </c>
      <c r="V4" s="56" t="s">
        <v>279</v>
      </c>
      <c r="W4" s="56" t="s">
        <v>279</v>
      </c>
      <c r="X4" s="56" t="s">
        <v>279</v>
      </c>
      <c r="Y4" s="56" t="s">
        <v>279</v>
      </c>
      <c r="Z4" s="56" t="s">
        <v>279</v>
      </c>
      <c r="AA4" s="56" t="s">
        <v>279</v>
      </c>
      <c r="AB4" s="57" t="s">
        <v>279</v>
      </c>
      <c r="AC4" s="57" t="s">
        <v>279</v>
      </c>
      <c r="AD4" s="61">
        <v>0.95833333333333337</v>
      </c>
      <c r="AE4" s="58">
        <f t="shared" si="0"/>
        <v>0.16666666666666666</v>
      </c>
      <c r="AF4" s="58">
        <f t="shared" si="1"/>
        <v>0</v>
      </c>
      <c r="AG4" s="58">
        <f t="shared" si="2"/>
        <v>1</v>
      </c>
      <c r="AH4" s="58">
        <f t="shared" si="3"/>
        <v>0.25</v>
      </c>
      <c r="AI4" s="58">
        <f t="shared" si="4"/>
        <v>0.625</v>
      </c>
      <c r="AJ4" s="58">
        <f t="shared" si="5"/>
        <v>0</v>
      </c>
      <c r="AK4" s="59">
        <v>0.5</v>
      </c>
      <c r="AL4" s="58">
        <f t="shared" si="6"/>
        <v>0</v>
      </c>
      <c r="AM4" s="58">
        <f t="shared" si="7"/>
        <v>0.5</v>
      </c>
      <c r="AN4" s="59">
        <f t="shared" si="8"/>
        <v>1</v>
      </c>
    </row>
    <row r="5" spans="1:40">
      <c r="A5" s="33" t="s">
        <v>291</v>
      </c>
      <c r="B5" s="33" t="s">
        <v>145</v>
      </c>
      <c r="C5" s="54">
        <v>0.90277777777777779</v>
      </c>
      <c r="D5" s="33" t="s">
        <v>148</v>
      </c>
      <c r="F5" s="54">
        <v>0.29166666666666669</v>
      </c>
      <c r="G5" s="35" t="s">
        <v>154</v>
      </c>
      <c r="H5" s="35" t="s">
        <v>148</v>
      </c>
      <c r="I5" s="35" t="s">
        <v>283</v>
      </c>
      <c r="J5" s="35" t="s">
        <v>148</v>
      </c>
      <c r="K5" s="35" t="s">
        <v>288</v>
      </c>
      <c r="L5" s="35" t="s">
        <v>292</v>
      </c>
      <c r="M5" s="33" t="s">
        <v>276</v>
      </c>
      <c r="N5" s="33" t="s">
        <v>276</v>
      </c>
      <c r="O5" s="55" t="s">
        <v>293</v>
      </c>
      <c r="P5" s="33" t="s">
        <v>294</v>
      </c>
      <c r="Q5" s="33" t="s">
        <v>295</v>
      </c>
      <c r="R5" s="56" t="s">
        <v>279</v>
      </c>
      <c r="S5" s="56" t="s">
        <v>279</v>
      </c>
      <c r="T5" s="56" t="s">
        <v>279</v>
      </c>
      <c r="U5" s="56" t="s">
        <v>279</v>
      </c>
      <c r="V5" s="56" t="s">
        <v>279</v>
      </c>
      <c r="W5" s="56" t="s">
        <v>279</v>
      </c>
      <c r="X5" s="56" t="s">
        <v>279</v>
      </c>
      <c r="Y5" s="56" t="s">
        <v>279</v>
      </c>
      <c r="Z5" s="56" t="s">
        <v>279</v>
      </c>
      <c r="AA5" s="56" t="s">
        <v>279</v>
      </c>
      <c r="AB5" s="57" t="s">
        <v>279</v>
      </c>
      <c r="AC5" s="57" t="s">
        <v>279</v>
      </c>
      <c r="AD5" s="61">
        <v>0.875</v>
      </c>
      <c r="AE5" s="58">
        <f t="shared" si="0"/>
        <v>0.16666666666666666</v>
      </c>
      <c r="AF5" s="58">
        <f t="shared" si="1"/>
        <v>0</v>
      </c>
      <c r="AG5" s="58">
        <f t="shared" si="2"/>
        <v>0.25</v>
      </c>
      <c r="AH5" s="58">
        <f t="shared" si="3"/>
        <v>0.25</v>
      </c>
      <c r="AI5" s="58">
        <f t="shared" si="4"/>
        <v>0.25</v>
      </c>
      <c r="AJ5" s="58">
        <f t="shared" si="5"/>
        <v>1</v>
      </c>
      <c r="AK5" s="59">
        <v>0.5</v>
      </c>
      <c r="AL5" s="58">
        <f t="shared" si="6"/>
        <v>0.5</v>
      </c>
      <c r="AM5" s="58">
        <f t="shared" si="7"/>
        <v>0.25</v>
      </c>
      <c r="AN5" s="59">
        <f t="shared" si="8"/>
        <v>0.25</v>
      </c>
    </row>
    <row r="6" spans="1:40">
      <c r="A6" s="33" t="s">
        <v>296</v>
      </c>
      <c r="B6" s="33" t="s">
        <v>172</v>
      </c>
      <c r="C6" s="54">
        <v>0.125</v>
      </c>
      <c r="D6" s="33" t="s">
        <v>149</v>
      </c>
      <c r="F6" s="54">
        <v>0.60416666666666663</v>
      </c>
      <c r="G6" s="35" t="s">
        <v>173</v>
      </c>
      <c r="H6" s="35" t="s">
        <v>149</v>
      </c>
      <c r="I6" s="35" t="s">
        <v>283</v>
      </c>
      <c r="J6" s="35" t="s">
        <v>148</v>
      </c>
      <c r="K6" s="35" t="s">
        <v>273</v>
      </c>
      <c r="L6" s="35" t="s">
        <v>292</v>
      </c>
      <c r="M6" s="33" t="s">
        <v>276</v>
      </c>
      <c r="N6" s="33" t="s">
        <v>289</v>
      </c>
      <c r="O6" s="55" t="s">
        <v>293</v>
      </c>
      <c r="P6" s="33" t="s">
        <v>297</v>
      </c>
      <c r="Q6" s="33" t="s">
        <v>298</v>
      </c>
      <c r="R6" s="56" t="s">
        <v>280</v>
      </c>
      <c r="S6" s="56" t="s">
        <v>279</v>
      </c>
      <c r="T6" s="56" t="s">
        <v>279</v>
      </c>
      <c r="U6" s="56" t="s">
        <v>279</v>
      </c>
      <c r="V6" s="56" t="s">
        <v>279</v>
      </c>
      <c r="W6" s="56" t="s">
        <v>279</v>
      </c>
      <c r="X6" s="56" t="s">
        <v>279</v>
      </c>
      <c r="Y6" s="56" t="s">
        <v>279</v>
      </c>
      <c r="Z6" s="56" t="s">
        <v>280</v>
      </c>
      <c r="AA6" s="56" t="s">
        <v>279</v>
      </c>
      <c r="AB6" s="57" t="s">
        <v>279</v>
      </c>
      <c r="AC6" s="57" t="s">
        <v>279</v>
      </c>
      <c r="AD6" s="61">
        <v>0.20833333333333334</v>
      </c>
      <c r="AE6" s="58">
        <f t="shared" si="0"/>
        <v>0.20833333333333334</v>
      </c>
      <c r="AF6" s="58">
        <f t="shared" si="1"/>
        <v>0</v>
      </c>
      <c r="AG6" s="58">
        <f t="shared" si="2"/>
        <v>0.25</v>
      </c>
      <c r="AH6" s="58">
        <f t="shared" si="3"/>
        <v>1</v>
      </c>
      <c r="AI6" s="58">
        <f t="shared" si="4"/>
        <v>0.625</v>
      </c>
      <c r="AJ6" s="58">
        <f t="shared" si="5"/>
        <v>1</v>
      </c>
      <c r="AK6" s="59">
        <v>0.5</v>
      </c>
      <c r="AL6" s="58">
        <f t="shared" si="6"/>
        <v>1</v>
      </c>
      <c r="AM6" s="58">
        <f t="shared" si="7"/>
        <v>0</v>
      </c>
      <c r="AN6" s="59">
        <f t="shared" si="8"/>
        <v>0.25</v>
      </c>
    </row>
    <row r="7" spans="1:40">
      <c r="A7" s="33" t="s">
        <v>299</v>
      </c>
      <c r="B7" s="33" t="s">
        <v>145</v>
      </c>
      <c r="C7" s="54">
        <v>0.88541666666666663</v>
      </c>
      <c r="D7" s="33" t="s">
        <v>148</v>
      </c>
      <c r="F7" s="54">
        <v>0.24305555555555555</v>
      </c>
      <c r="G7" s="35" t="s">
        <v>154</v>
      </c>
      <c r="H7" s="35" t="s">
        <v>148</v>
      </c>
      <c r="I7" s="35" t="s">
        <v>272</v>
      </c>
      <c r="J7" s="35" t="s">
        <v>148</v>
      </c>
      <c r="K7" s="35" t="s">
        <v>273</v>
      </c>
      <c r="L7" s="35" t="s">
        <v>274</v>
      </c>
      <c r="M7" s="33" t="s">
        <v>276</v>
      </c>
      <c r="N7" s="33" t="s">
        <v>275</v>
      </c>
      <c r="O7" s="55" t="s">
        <v>293</v>
      </c>
      <c r="P7" s="33" t="s">
        <v>277</v>
      </c>
      <c r="Q7" s="33" t="s">
        <v>300</v>
      </c>
      <c r="R7" s="56" t="s">
        <v>279</v>
      </c>
      <c r="S7" s="56" t="s">
        <v>279</v>
      </c>
      <c r="T7" s="56" t="s">
        <v>279</v>
      </c>
      <c r="U7" s="56" t="s">
        <v>279</v>
      </c>
      <c r="V7" s="56" t="s">
        <v>279</v>
      </c>
      <c r="W7" s="56" t="s">
        <v>279</v>
      </c>
      <c r="X7" s="56" t="s">
        <v>279</v>
      </c>
      <c r="Y7" s="56" t="s">
        <v>279</v>
      </c>
      <c r="Z7" s="56" t="s">
        <v>279</v>
      </c>
      <c r="AA7" s="56" t="s">
        <v>279</v>
      </c>
      <c r="AB7" s="57" t="s">
        <v>279</v>
      </c>
      <c r="AC7" s="57" t="s">
        <v>280</v>
      </c>
      <c r="AD7" s="61">
        <v>0.91666666666666663</v>
      </c>
      <c r="AE7" s="58">
        <f t="shared" si="0"/>
        <v>4.1666666666666664E-2</v>
      </c>
      <c r="AF7" s="58">
        <f t="shared" si="1"/>
        <v>0</v>
      </c>
      <c r="AG7" s="58">
        <f t="shared" si="2"/>
        <v>0.25</v>
      </c>
      <c r="AH7" s="58">
        <f t="shared" si="3"/>
        <v>0.5</v>
      </c>
      <c r="AI7" s="58">
        <f t="shared" si="4"/>
        <v>0.375</v>
      </c>
      <c r="AJ7" s="58">
        <f t="shared" si="5"/>
        <v>1</v>
      </c>
      <c r="AK7" s="59">
        <v>0.5</v>
      </c>
      <c r="AL7" s="58">
        <f t="shared" si="6"/>
        <v>0</v>
      </c>
      <c r="AM7" s="58">
        <f t="shared" si="7"/>
        <v>0.5</v>
      </c>
      <c r="AN7" s="59">
        <f t="shared" si="8"/>
        <v>0.25</v>
      </c>
    </row>
    <row r="8" spans="1:40">
      <c r="A8" s="33" t="s">
        <v>301</v>
      </c>
      <c r="B8" s="33" t="s">
        <v>172</v>
      </c>
      <c r="C8" s="54">
        <v>5.2083333333333336E-2</v>
      </c>
      <c r="D8" s="33" t="s">
        <v>148</v>
      </c>
      <c r="F8" s="54">
        <v>0.51736111111111105</v>
      </c>
      <c r="G8" s="35" t="s">
        <v>185</v>
      </c>
      <c r="H8" s="35" t="s">
        <v>148</v>
      </c>
      <c r="I8" s="35" t="s">
        <v>302</v>
      </c>
      <c r="J8" s="35" t="s">
        <v>148</v>
      </c>
      <c r="K8" s="35" t="s">
        <v>273</v>
      </c>
      <c r="L8" s="35" t="s">
        <v>292</v>
      </c>
      <c r="M8" s="33" t="s">
        <v>289</v>
      </c>
      <c r="N8" s="33" t="s">
        <v>276</v>
      </c>
      <c r="O8" s="55">
        <v>42984</v>
      </c>
      <c r="P8" s="33" t="s">
        <v>285</v>
      </c>
      <c r="Q8" s="33" t="s">
        <v>303</v>
      </c>
      <c r="R8" s="56" t="s">
        <v>280</v>
      </c>
      <c r="S8" s="56" t="s">
        <v>304</v>
      </c>
      <c r="T8" s="56" t="s">
        <v>279</v>
      </c>
      <c r="U8" s="56" t="s">
        <v>279</v>
      </c>
      <c r="V8" s="56" t="s">
        <v>279</v>
      </c>
      <c r="W8" s="56" t="s">
        <v>279</v>
      </c>
      <c r="X8" s="56" t="s">
        <v>279</v>
      </c>
      <c r="Y8" s="56" t="s">
        <v>279</v>
      </c>
      <c r="Z8" s="56" t="s">
        <v>280</v>
      </c>
      <c r="AA8" s="56" t="s">
        <v>279</v>
      </c>
      <c r="AB8" s="57" t="s">
        <v>279</v>
      </c>
      <c r="AC8" s="57" t="s">
        <v>279</v>
      </c>
      <c r="AD8" s="61">
        <v>0.14583333333333334</v>
      </c>
      <c r="AE8" s="58">
        <f t="shared" si="0"/>
        <v>0.20833333333333334</v>
      </c>
      <c r="AF8" s="58">
        <f t="shared" si="1"/>
        <v>8.3333333333333329E-2</v>
      </c>
      <c r="AG8" s="58">
        <f t="shared" si="2"/>
        <v>1</v>
      </c>
      <c r="AH8" s="58">
        <f t="shared" si="3"/>
        <v>0.25</v>
      </c>
      <c r="AI8" s="58">
        <f t="shared" si="4"/>
        <v>0.625</v>
      </c>
      <c r="AJ8" s="58">
        <f t="shared" si="5"/>
        <v>0</v>
      </c>
      <c r="AK8" s="59">
        <v>0.5</v>
      </c>
      <c r="AL8" s="58">
        <f t="shared" si="6"/>
        <v>0.25</v>
      </c>
      <c r="AM8" s="58">
        <f t="shared" si="7"/>
        <v>0.375</v>
      </c>
      <c r="AN8" s="59">
        <f t="shared" si="8"/>
        <v>1</v>
      </c>
    </row>
    <row r="9" spans="1:40">
      <c r="A9" s="33" t="s">
        <v>305</v>
      </c>
      <c r="B9" s="33" t="s">
        <v>178</v>
      </c>
      <c r="C9" s="54">
        <v>8.3333333333333329E-2</v>
      </c>
      <c r="D9" s="33" t="s">
        <v>149</v>
      </c>
      <c r="E9" s="33" t="s">
        <v>306</v>
      </c>
      <c r="F9" s="54">
        <v>0.39583333333333331</v>
      </c>
      <c r="G9" s="35" t="s">
        <v>154</v>
      </c>
      <c r="H9" s="35" t="s">
        <v>148</v>
      </c>
      <c r="I9" s="35" t="s">
        <v>307</v>
      </c>
      <c r="J9" s="35" t="s">
        <v>148</v>
      </c>
      <c r="K9" s="35" t="s">
        <v>273</v>
      </c>
      <c r="L9" s="35" t="s">
        <v>292</v>
      </c>
      <c r="M9" s="33" t="s">
        <v>275</v>
      </c>
      <c r="N9" s="33" t="s">
        <v>275</v>
      </c>
      <c r="O9" s="55">
        <v>42984</v>
      </c>
      <c r="P9" s="33" t="s">
        <v>285</v>
      </c>
      <c r="Q9" s="33" t="s">
        <v>308</v>
      </c>
      <c r="R9" s="56" t="s">
        <v>279</v>
      </c>
      <c r="S9" s="56" t="s">
        <v>279</v>
      </c>
      <c r="T9" s="56" t="s">
        <v>280</v>
      </c>
      <c r="U9" s="56" t="s">
        <v>279</v>
      </c>
      <c r="V9" s="56" t="s">
        <v>280</v>
      </c>
      <c r="W9" s="56" t="s">
        <v>280</v>
      </c>
      <c r="X9" s="56" t="s">
        <v>279</v>
      </c>
      <c r="Y9" s="56" t="s">
        <v>279</v>
      </c>
      <c r="Z9" s="56" t="s">
        <v>279</v>
      </c>
      <c r="AA9" s="56" t="s">
        <v>279</v>
      </c>
      <c r="AB9" s="57" t="s">
        <v>279</v>
      </c>
      <c r="AC9" s="57" t="s">
        <v>279</v>
      </c>
      <c r="AD9" s="61">
        <v>0.95833333333333337</v>
      </c>
      <c r="AE9" s="58">
        <f t="shared" si="0"/>
        <v>4.1666666666666664E-2</v>
      </c>
      <c r="AF9" s="58">
        <f t="shared" si="1"/>
        <v>0</v>
      </c>
      <c r="AG9" s="58">
        <f t="shared" si="2"/>
        <v>0.5</v>
      </c>
      <c r="AH9" s="58">
        <f t="shared" si="3"/>
        <v>0.5</v>
      </c>
      <c r="AI9" s="58">
        <f t="shared" si="4"/>
        <v>0.5</v>
      </c>
      <c r="AJ9" s="58">
        <f t="shared" si="5"/>
        <v>0</v>
      </c>
      <c r="AK9" s="59">
        <v>0.5</v>
      </c>
      <c r="AL9" s="58">
        <f t="shared" si="6"/>
        <v>0.25</v>
      </c>
      <c r="AM9" s="58">
        <f t="shared" si="7"/>
        <v>0.375</v>
      </c>
      <c r="AN9" s="59">
        <f t="shared" si="8"/>
        <v>0.5</v>
      </c>
    </row>
    <row r="10" spans="1:40">
      <c r="A10" s="33" t="s">
        <v>309</v>
      </c>
      <c r="B10" s="33" t="s">
        <v>164</v>
      </c>
      <c r="C10" s="54">
        <v>0.92708333333333337</v>
      </c>
      <c r="D10" s="33" t="s">
        <v>148</v>
      </c>
      <c r="F10" s="54">
        <v>0.3125</v>
      </c>
      <c r="G10" s="35" t="s">
        <v>185</v>
      </c>
      <c r="H10" s="35" t="s">
        <v>148</v>
      </c>
      <c r="I10" s="35" t="s">
        <v>272</v>
      </c>
      <c r="J10" s="35" t="s">
        <v>149</v>
      </c>
      <c r="K10" s="35" t="s">
        <v>310</v>
      </c>
      <c r="L10" s="35" t="s">
        <v>284</v>
      </c>
      <c r="M10" s="33" t="s">
        <v>276</v>
      </c>
      <c r="N10" s="33" t="s">
        <v>276</v>
      </c>
      <c r="O10" s="55">
        <v>42984</v>
      </c>
      <c r="P10" s="33" t="s">
        <v>297</v>
      </c>
      <c r="Q10" s="33" t="s">
        <v>311</v>
      </c>
      <c r="R10" s="56" t="s">
        <v>279</v>
      </c>
      <c r="S10" s="56" t="s">
        <v>279</v>
      </c>
      <c r="T10" s="56" t="s">
        <v>279</v>
      </c>
      <c r="U10" s="56" t="s">
        <v>279</v>
      </c>
      <c r="V10" s="56" t="s">
        <v>279</v>
      </c>
      <c r="W10" s="56" t="s">
        <v>279</v>
      </c>
      <c r="X10" s="56" t="s">
        <v>279</v>
      </c>
      <c r="Y10" s="56" t="s">
        <v>279</v>
      </c>
      <c r="Z10" s="56" t="s">
        <v>279</v>
      </c>
      <c r="AA10" s="56" t="s">
        <v>279</v>
      </c>
      <c r="AB10" s="57" t="s">
        <v>279</v>
      </c>
      <c r="AC10" s="57" t="s">
        <v>279</v>
      </c>
      <c r="AD10" s="61">
        <v>0.91666666666666663</v>
      </c>
      <c r="AE10" s="58">
        <f t="shared" si="0"/>
        <v>0.25</v>
      </c>
      <c r="AF10" s="58">
        <f t="shared" si="1"/>
        <v>0</v>
      </c>
      <c r="AG10" s="58">
        <f t="shared" si="2"/>
        <v>0.25</v>
      </c>
      <c r="AH10" s="58">
        <f t="shared" si="3"/>
        <v>0.25</v>
      </c>
      <c r="AI10" s="58">
        <f t="shared" si="4"/>
        <v>0.25</v>
      </c>
      <c r="AJ10" s="58">
        <f t="shared" si="5"/>
        <v>0</v>
      </c>
      <c r="AK10" s="59">
        <v>0.5</v>
      </c>
      <c r="AL10" s="58">
        <f t="shared" si="6"/>
        <v>1</v>
      </c>
      <c r="AM10" s="58">
        <f t="shared" si="7"/>
        <v>0</v>
      </c>
      <c r="AN10" s="59">
        <f t="shared" si="8"/>
        <v>0.25</v>
      </c>
    </row>
    <row r="11" spans="1:40">
      <c r="A11" s="33" t="s">
        <v>312</v>
      </c>
      <c r="B11" s="33" t="s">
        <v>145</v>
      </c>
      <c r="C11" s="54">
        <v>0.91666666666666663</v>
      </c>
      <c r="D11" s="33" t="s">
        <v>148</v>
      </c>
      <c r="F11" s="54">
        <v>0.28125</v>
      </c>
      <c r="G11" s="35" t="s">
        <v>154</v>
      </c>
      <c r="H11" s="35" t="s">
        <v>148</v>
      </c>
      <c r="I11" s="35" t="s">
        <v>272</v>
      </c>
      <c r="J11" s="35" t="s">
        <v>148</v>
      </c>
      <c r="K11" s="35" t="s">
        <v>273</v>
      </c>
      <c r="L11" s="35" t="s">
        <v>274</v>
      </c>
      <c r="M11" s="33" t="s">
        <v>276</v>
      </c>
      <c r="N11" s="33" t="s">
        <v>276</v>
      </c>
      <c r="O11" s="55">
        <v>42858</v>
      </c>
      <c r="P11" s="33" t="s">
        <v>297</v>
      </c>
      <c r="Q11" s="33" t="s">
        <v>313</v>
      </c>
      <c r="R11" s="56" t="s">
        <v>279</v>
      </c>
      <c r="S11" s="56" t="s">
        <v>279</v>
      </c>
      <c r="T11" s="56" t="s">
        <v>279</v>
      </c>
      <c r="U11" s="56" t="s">
        <v>279</v>
      </c>
      <c r="V11" s="56" t="s">
        <v>279</v>
      </c>
      <c r="W11" s="56" t="s">
        <v>279</v>
      </c>
      <c r="X11" s="56" t="s">
        <v>279</v>
      </c>
      <c r="Y11" s="56" t="s">
        <v>279</v>
      </c>
      <c r="Z11" s="56" t="s">
        <v>279</v>
      </c>
      <c r="AA11" s="56" t="s">
        <v>279</v>
      </c>
      <c r="AB11" s="57" t="s">
        <v>279</v>
      </c>
      <c r="AC11" s="57" t="s">
        <v>279</v>
      </c>
      <c r="AD11" s="61">
        <v>0.89583333333333337</v>
      </c>
      <c r="AE11" s="58">
        <f t="shared" si="0"/>
        <v>4.1666666666666664E-2</v>
      </c>
      <c r="AF11" s="58">
        <f t="shared" si="1"/>
        <v>0</v>
      </c>
      <c r="AG11" s="58">
        <f t="shared" si="2"/>
        <v>0.25</v>
      </c>
      <c r="AH11" s="58">
        <f t="shared" si="3"/>
        <v>0.25</v>
      </c>
      <c r="AI11" s="58">
        <f t="shared" si="4"/>
        <v>0.25</v>
      </c>
      <c r="AJ11" s="58">
        <f t="shared" si="5"/>
        <v>0</v>
      </c>
      <c r="AK11" s="59">
        <v>0.5</v>
      </c>
      <c r="AL11" s="58">
        <f t="shared" si="6"/>
        <v>1</v>
      </c>
      <c r="AM11" s="58">
        <f t="shared" si="7"/>
        <v>0</v>
      </c>
      <c r="AN11" s="59">
        <f t="shared" si="8"/>
        <v>0.25</v>
      </c>
    </row>
    <row r="12" spans="1:40">
      <c r="A12" s="33" t="s">
        <v>314</v>
      </c>
      <c r="B12" s="33" t="s">
        <v>172</v>
      </c>
      <c r="C12" s="54">
        <v>0.10416666666666667</v>
      </c>
      <c r="D12" s="33" t="s">
        <v>148</v>
      </c>
      <c r="F12" s="54">
        <v>0.51041666666666663</v>
      </c>
      <c r="G12" s="35" t="s">
        <v>315</v>
      </c>
      <c r="H12" s="35" t="s">
        <v>149</v>
      </c>
      <c r="I12" s="35" t="s">
        <v>272</v>
      </c>
      <c r="J12" s="35" t="s">
        <v>148</v>
      </c>
      <c r="K12" s="35" t="s">
        <v>273</v>
      </c>
      <c r="L12" s="35" t="s">
        <v>284</v>
      </c>
      <c r="M12" s="33" t="s">
        <v>276</v>
      </c>
      <c r="N12" s="33" t="s">
        <v>316</v>
      </c>
      <c r="O12" s="55">
        <v>42858</v>
      </c>
      <c r="P12" s="33" t="s">
        <v>285</v>
      </c>
      <c r="Q12" s="33" t="s">
        <v>317</v>
      </c>
      <c r="R12" s="56" t="s">
        <v>280</v>
      </c>
      <c r="S12" s="56" t="s">
        <v>279</v>
      </c>
      <c r="T12" s="56" t="s">
        <v>279</v>
      </c>
      <c r="U12" s="56" t="s">
        <v>279</v>
      </c>
      <c r="V12" s="56" t="s">
        <v>279</v>
      </c>
      <c r="W12" s="56" t="s">
        <v>279</v>
      </c>
      <c r="X12" s="56" t="s">
        <v>279</v>
      </c>
      <c r="Y12" s="56" t="s">
        <v>279</v>
      </c>
      <c r="Z12" s="56" t="s">
        <v>280</v>
      </c>
      <c r="AA12" s="56" t="s">
        <v>279</v>
      </c>
      <c r="AB12" s="57" t="s">
        <v>279</v>
      </c>
      <c r="AC12" s="57" t="s">
        <v>279</v>
      </c>
      <c r="AD12" s="61">
        <v>8.3333333333333329E-2</v>
      </c>
      <c r="AE12" s="58">
        <f t="shared" si="0"/>
        <v>0.29166666666666669</v>
      </c>
      <c r="AF12" s="58">
        <f t="shared" si="1"/>
        <v>0</v>
      </c>
      <c r="AG12" s="58">
        <f t="shared" si="2"/>
        <v>0.25</v>
      </c>
      <c r="AH12" s="58">
        <f t="shared" si="3"/>
        <v>0.75</v>
      </c>
      <c r="AI12" s="58">
        <f t="shared" si="4"/>
        <v>0.5</v>
      </c>
      <c r="AJ12" s="58">
        <f t="shared" si="5"/>
        <v>0</v>
      </c>
      <c r="AK12" s="59">
        <v>0.5</v>
      </c>
      <c r="AL12" s="58">
        <f t="shared" si="6"/>
        <v>0.25</v>
      </c>
      <c r="AM12" s="58">
        <f t="shared" si="7"/>
        <v>0.375</v>
      </c>
      <c r="AN12" s="59">
        <f t="shared" si="8"/>
        <v>0.25</v>
      </c>
    </row>
    <row r="13" spans="1:40">
      <c r="A13" s="33" t="s">
        <v>318</v>
      </c>
      <c r="B13" s="33" t="s">
        <v>145</v>
      </c>
      <c r="C13" s="54">
        <v>0.96875</v>
      </c>
      <c r="D13" s="33" t="s">
        <v>149</v>
      </c>
      <c r="E13" s="33" t="s">
        <v>319</v>
      </c>
      <c r="F13" s="54">
        <v>0.25694444444444448</v>
      </c>
      <c r="G13" s="35" t="s">
        <v>154</v>
      </c>
      <c r="H13" s="35" t="s">
        <v>148</v>
      </c>
      <c r="I13" s="35" t="s">
        <v>272</v>
      </c>
      <c r="J13" s="35" t="s">
        <v>149</v>
      </c>
      <c r="K13" s="35" t="s">
        <v>273</v>
      </c>
      <c r="L13" s="35" t="s">
        <v>292</v>
      </c>
      <c r="M13" s="33" t="s">
        <v>275</v>
      </c>
      <c r="N13" s="33" t="s">
        <v>316</v>
      </c>
      <c r="O13" s="55">
        <v>42984</v>
      </c>
      <c r="P13" s="33" t="s">
        <v>297</v>
      </c>
      <c r="Q13" s="33" t="s">
        <v>320</v>
      </c>
      <c r="R13" s="56" t="s">
        <v>279</v>
      </c>
      <c r="S13" s="56" t="s">
        <v>279</v>
      </c>
      <c r="T13" s="56" t="s">
        <v>279</v>
      </c>
      <c r="U13" s="56" t="s">
        <v>279</v>
      </c>
      <c r="V13" s="56" t="s">
        <v>279</v>
      </c>
      <c r="W13" s="56" t="s">
        <v>279</v>
      </c>
      <c r="X13" s="56" t="s">
        <v>279</v>
      </c>
      <c r="Y13" s="56" t="s">
        <v>279</v>
      </c>
      <c r="Z13" s="56" t="s">
        <v>279</v>
      </c>
      <c r="AA13" s="56" t="s">
        <v>279</v>
      </c>
      <c r="AB13" s="57" t="s">
        <v>279</v>
      </c>
      <c r="AC13" s="57" t="s">
        <v>279</v>
      </c>
      <c r="AD13" s="61">
        <v>0.875</v>
      </c>
      <c r="AE13" s="58">
        <f t="shared" si="0"/>
        <v>8.3333333333333329E-2</v>
      </c>
      <c r="AF13" s="58">
        <f t="shared" si="1"/>
        <v>0</v>
      </c>
      <c r="AG13" s="58">
        <f t="shared" si="2"/>
        <v>0.5</v>
      </c>
      <c r="AH13" s="58">
        <f t="shared" si="3"/>
        <v>0.75</v>
      </c>
      <c r="AI13" s="58">
        <f t="shared" si="4"/>
        <v>0.625</v>
      </c>
      <c r="AJ13" s="58">
        <f t="shared" si="5"/>
        <v>0</v>
      </c>
      <c r="AK13" s="59">
        <v>0.5</v>
      </c>
      <c r="AL13" s="58">
        <f t="shared" si="6"/>
        <v>1</v>
      </c>
      <c r="AM13" s="58">
        <f t="shared" si="7"/>
        <v>0</v>
      </c>
      <c r="AN13" s="59">
        <f t="shared" si="8"/>
        <v>0.5</v>
      </c>
    </row>
    <row r="14" spans="1:40">
      <c r="A14" s="33" t="s">
        <v>321</v>
      </c>
      <c r="B14" s="33" t="s">
        <v>164</v>
      </c>
      <c r="C14" s="54">
        <v>0.92708333333333337</v>
      </c>
      <c r="D14" s="33" t="s">
        <v>148</v>
      </c>
      <c r="F14" s="54">
        <v>0.30208333333333331</v>
      </c>
      <c r="G14" s="35" t="s">
        <v>173</v>
      </c>
      <c r="H14" s="35" t="s">
        <v>148</v>
      </c>
      <c r="I14" s="35" t="s">
        <v>272</v>
      </c>
      <c r="J14" s="35" t="s">
        <v>148</v>
      </c>
      <c r="K14" s="35" t="s">
        <v>273</v>
      </c>
      <c r="L14" s="35" t="s">
        <v>274</v>
      </c>
      <c r="M14" s="33" t="s">
        <v>316</v>
      </c>
      <c r="N14" s="33" t="s">
        <v>316</v>
      </c>
      <c r="O14" s="55">
        <v>42858</v>
      </c>
      <c r="P14" s="33" t="s">
        <v>277</v>
      </c>
      <c r="Q14" s="33" t="s">
        <v>322</v>
      </c>
      <c r="R14" s="56" t="s">
        <v>279</v>
      </c>
      <c r="S14" s="56" t="s">
        <v>279</v>
      </c>
      <c r="T14" s="56" t="s">
        <v>279</v>
      </c>
      <c r="U14" s="56" t="s">
        <v>279</v>
      </c>
      <c r="V14" s="56" t="s">
        <v>279</v>
      </c>
      <c r="W14" s="56" t="s">
        <v>279</v>
      </c>
      <c r="X14" s="56" t="s">
        <v>279</v>
      </c>
      <c r="Y14" s="56" t="s">
        <v>280</v>
      </c>
      <c r="Z14" s="56" t="s">
        <v>279</v>
      </c>
      <c r="AA14" s="56" t="s">
        <v>279</v>
      </c>
      <c r="AB14" s="57" t="s">
        <v>279</v>
      </c>
      <c r="AC14" s="57" t="s">
        <v>279</v>
      </c>
      <c r="AD14" s="61">
        <v>0.95833333333333337</v>
      </c>
      <c r="AE14" s="58">
        <f t="shared" si="0"/>
        <v>0.125</v>
      </c>
      <c r="AF14" s="58">
        <f t="shared" si="1"/>
        <v>0</v>
      </c>
      <c r="AG14" s="58">
        <f t="shared" si="2"/>
        <v>0.75</v>
      </c>
      <c r="AH14" s="58">
        <f t="shared" si="3"/>
        <v>0.75</v>
      </c>
      <c r="AI14" s="58">
        <f t="shared" si="4"/>
        <v>0.75</v>
      </c>
      <c r="AJ14" s="58">
        <f t="shared" si="5"/>
        <v>0</v>
      </c>
      <c r="AK14" s="59">
        <v>0.5</v>
      </c>
      <c r="AL14" s="58">
        <f t="shared" si="6"/>
        <v>0</v>
      </c>
      <c r="AM14" s="58">
        <f t="shared" si="7"/>
        <v>0.5</v>
      </c>
      <c r="AN14" s="59">
        <f t="shared" si="8"/>
        <v>0.75</v>
      </c>
    </row>
    <row r="15" spans="1:40">
      <c r="A15" s="33" t="s">
        <v>323</v>
      </c>
      <c r="B15" s="33" t="s">
        <v>324</v>
      </c>
      <c r="C15" s="54">
        <v>0.99305555555555547</v>
      </c>
      <c r="D15" s="33" t="s">
        <v>149</v>
      </c>
      <c r="E15" s="33" t="s">
        <v>325</v>
      </c>
      <c r="F15" s="54">
        <v>0.29166666666666669</v>
      </c>
      <c r="G15" s="35" t="s">
        <v>154</v>
      </c>
      <c r="H15" s="35" t="s">
        <v>148</v>
      </c>
      <c r="I15" s="35" t="s">
        <v>283</v>
      </c>
      <c r="J15" s="35" t="s">
        <v>149</v>
      </c>
      <c r="K15" s="35" t="s">
        <v>273</v>
      </c>
      <c r="L15" s="35" t="s">
        <v>292</v>
      </c>
      <c r="M15" s="33" t="s">
        <v>276</v>
      </c>
      <c r="N15" s="33" t="s">
        <v>275</v>
      </c>
      <c r="O15" s="55">
        <v>42984</v>
      </c>
      <c r="P15" s="33" t="s">
        <v>297</v>
      </c>
      <c r="Q15" s="33" t="s">
        <v>326</v>
      </c>
      <c r="R15" s="56" t="s">
        <v>279</v>
      </c>
      <c r="S15" s="56" t="s">
        <v>279</v>
      </c>
      <c r="T15" s="56" t="s">
        <v>279</v>
      </c>
      <c r="U15" s="56" t="s">
        <v>279</v>
      </c>
      <c r="V15" s="56" t="s">
        <v>280</v>
      </c>
      <c r="W15" s="56" t="s">
        <v>280</v>
      </c>
      <c r="X15" s="56" t="s">
        <v>279</v>
      </c>
      <c r="Y15" s="56" t="s">
        <v>280</v>
      </c>
      <c r="Z15" s="56" t="s">
        <v>279</v>
      </c>
      <c r="AA15" s="56" t="s">
        <v>279</v>
      </c>
      <c r="AB15" s="57" t="s">
        <v>304</v>
      </c>
      <c r="AC15" s="57" t="s">
        <v>279</v>
      </c>
      <c r="AD15" s="61">
        <v>0.95833333333333337</v>
      </c>
      <c r="AE15" s="58">
        <f t="shared" si="0"/>
        <v>0.125</v>
      </c>
      <c r="AF15" s="58">
        <f t="shared" si="1"/>
        <v>8.3333333333333329E-2</v>
      </c>
      <c r="AG15" s="58">
        <f t="shared" si="2"/>
        <v>0.25</v>
      </c>
      <c r="AH15" s="58">
        <f t="shared" si="3"/>
        <v>0.5</v>
      </c>
      <c r="AI15" s="58">
        <f t="shared" si="4"/>
        <v>0.375</v>
      </c>
      <c r="AJ15" s="58">
        <f t="shared" si="5"/>
        <v>0</v>
      </c>
      <c r="AK15" s="59">
        <v>0.5</v>
      </c>
      <c r="AL15" s="58">
        <f t="shared" si="6"/>
        <v>1</v>
      </c>
      <c r="AM15" s="58">
        <f t="shared" si="7"/>
        <v>0</v>
      </c>
      <c r="AN15" s="59">
        <f t="shared" si="8"/>
        <v>0.25</v>
      </c>
    </row>
    <row r="16" spans="1:40">
      <c r="A16" s="33" t="s">
        <v>327</v>
      </c>
      <c r="B16" s="33" t="s">
        <v>172</v>
      </c>
      <c r="C16" s="54">
        <v>0.20833333333333334</v>
      </c>
      <c r="D16" s="33" t="s">
        <v>148</v>
      </c>
      <c r="E16" s="33" t="s">
        <v>328</v>
      </c>
      <c r="F16" s="54">
        <v>0.54166666666666663</v>
      </c>
      <c r="G16" s="35" t="s">
        <v>154</v>
      </c>
      <c r="H16" s="35" t="s">
        <v>148</v>
      </c>
      <c r="I16" s="35" t="s">
        <v>272</v>
      </c>
      <c r="J16" s="35" t="s">
        <v>148</v>
      </c>
      <c r="K16" s="35" t="s">
        <v>273</v>
      </c>
      <c r="L16" s="35" t="s">
        <v>292</v>
      </c>
      <c r="M16" s="33" t="s">
        <v>316</v>
      </c>
      <c r="N16" s="33" t="s">
        <v>275</v>
      </c>
      <c r="O16" s="55">
        <v>42984</v>
      </c>
      <c r="P16" s="33" t="s">
        <v>277</v>
      </c>
      <c r="Q16" s="33" t="s">
        <v>329</v>
      </c>
      <c r="R16" s="56" t="s">
        <v>280</v>
      </c>
      <c r="S16" s="56" t="s">
        <v>279</v>
      </c>
      <c r="T16" s="56" t="s">
        <v>279</v>
      </c>
      <c r="U16" s="56" t="s">
        <v>279</v>
      </c>
      <c r="V16" s="56" t="s">
        <v>279</v>
      </c>
      <c r="W16" s="56" t="s">
        <v>279</v>
      </c>
      <c r="X16" s="56" t="s">
        <v>279</v>
      </c>
      <c r="Y16" s="56" t="s">
        <v>279</v>
      </c>
      <c r="Z16" s="56" t="s">
        <v>280</v>
      </c>
      <c r="AA16" s="56" t="s">
        <v>279</v>
      </c>
      <c r="AB16" s="57" t="s">
        <v>279</v>
      </c>
      <c r="AC16" s="57" t="s">
        <v>279</v>
      </c>
      <c r="AD16" s="61">
        <v>0.125</v>
      </c>
      <c r="AE16" s="58">
        <f t="shared" si="0"/>
        <v>8.3333333333333329E-2</v>
      </c>
      <c r="AF16" s="58">
        <f t="shared" si="1"/>
        <v>0</v>
      </c>
      <c r="AG16" s="58">
        <f t="shared" si="2"/>
        <v>0.75</v>
      </c>
      <c r="AH16" s="58">
        <f t="shared" si="3"/>
        <v>0.5</v>
      </c>
      <c r="AI16" s="58">
        <f t="shared" si="4"/>
        <v>0.625</v>
      </c>
      <c r="AJ16" s="58">
        <f t="shared" si="5"/>
        <v>0</v>
      </c>
      <c r="AK16" s="59">
        <v>0.5</v>
      </c>
      <c r="AL16" s="58">
        <f t="shared" si="6"/>
        <v>0</v>
      </c>
      <c r="AM16" s="58">
        <f t="shared" si="7"/>
        <v>0.5</v>
      </c>
      <c r="AN16" s="59">
        <f t="shared" si="8"/>
        <v>0.75</v>
      </c>
    </row>
    <row r="17" spans="1:40">
      <c r="A17" s="33" t="s">
        <v>330</v>
      </c>
      <c r="B17" s="33" t="s">
        <v>145</v>
      </c>
      <c r="C17" s="54">
        <v>0.88541666666666663</v>
      </c>
      <c r="D17" s="33" t="s">
        <v>148</v>
      </c>
      <c r="F17" s="54">
        <v>0.26041666666666669</v>
      </c>
      <c r="G17" s="35" t="s">
        <v>154</v>
      </c>
      <c r="H17" s="35" t="s">
        <v>148</v>
      </c>
      <c r="I17" s="35" t="s">
        <v>283</v>
      </c>
      <c r="J17" s="35" t="s">
        <v>149</v>
      </c>
      <c r="K17" s="35" t="s">
        <v>310</v>
      </c>
      <c r="L17" s="35" t="s">
        <v>284</v>
      </c>
      <c r="M17" s="33" t="s">
        <v>275</v>
      </c>
      <c r="N17" s="33" t="s">
        <v>275</v>
      </c>
      <c r="O17" s="55">
        <v>42984</v>
      </c>
      <c r="P17" s="33" t="s">
        <v>277</v>
      </c>
      <c r="Q17" s="33" t="s">
        <v>331</v>
      </c>
      <c r="R17" s="56" t="s">
        <v>279</v>
      </c>
      <c r="S17" s="56" t="s">
        <v>279</v>
      </c>
      <c r="T17" s="56" t="s">
        <v>279</v>
      </c>
      <c r="U17" s="56" t="s">
        <v>279</v>
      </c>
      <c r="V17" s="56" t="s">
        <v>279</v>
      </c>
      <c r="W17" s="56" t="s">
        <v>279</v>
      </c>
      <c r="X17" s="56" t="s">
        <v>279</v>
      </c>
      <c r="Y17" s="56" t="s">
        <v>279</v>
      </c>
      <c r="Z17" s="56" t="s">
        <v>279</v>
      </c>
      <c r="AA17" s="56" t="s">
        <v>279</v>
      </c>
      <c r="AB17" s="57" t="s">
        <v>279</v>
      </c>
      <c r="AC17" s="57" t="s">
        <v>279</v>
      </c>
      <c r="AD17" s="61">
        <v>0.875</v>
      </c>
      <c r="AE17" s="58">
        <f t="shared" si="0"/>
        <v>0.25</v>
      </c>
      <c r="AF17" s="58">
        <f t="shared" si="1"/>
        <v>0</v>
      </c>
      <c r="AG17" s="58">
        <f t="shared" si="2"/>
        <v>0.5</v>
      </c>
      <c r="AH17" s="58">
        <f t="shared" si="3"/>
        <v>0.5</v>
      </c>
      <c r="AI17" s="58">
        <f t="shared" si="4"/>
        <v>0.5</v>
      </c>
      <c r="AJ17" s="58">
        <f t="shared" si="5"/>
        <v>0</v>
      </c>
      <c r="AK17" s="59">
        <v>0.5</v>
      </c>
      <c r="AL17" s="58">
        <f t="shared" si="6"/>
        <v>0</v>
      </c>
      <c r="AM17" s="58">
        <f t="shared" si="7"/>
        <v>0.5</v>
      </c>
      <c r="AN17" s="59">
        <f t="shared" si="8"/>
        <v>0.5</v>
      </c>
    </row>
    <row r="18" spans="1:40">
      <c r="A18" s="33" t="s">
        <v>332</v>
      </c>
      <c r="B18" s="33" t="s">
        <v>164</v>
      </c>
      <c r="C18" s="54">
        <v>0</v>
      </c>
      <c r="D18" s="33" t="s">
        <v>149</v>
      </c>
      <c r="E18" s="33" t="s">
        <v>333</v>
      </c>
      <c r="F18" s="54">
        <v>0.38541666666666669</v>
      </c>
      <c r="G18" s="35" t="s">
        <v>154</v>
      </c>
      <c r="H18" s="35" t="s">
        <v>148</v>
      </c>
      <c r="I18" s="35" t="s">
        <v>283</v>
      </c>
      <c r="J18" s="35" t="s">
        <v>149</v>
      </c>
      <c r="K18" s="35" t="s">
        <v>288</v>
      </c>
      <c r="L18" s="35" t="s">
        <v>292</v>
      </c>
      <c r="M18" s="33" t="s">
        <v>275</v>
      </c>
      <c r="N18" s="33" t="s">
        <v>316</v>
      </c>
      <c r="O18" s="55">
        <v>42984</v>
      </c>
      <c r="P18" s="33" t="s">
        <v>297</v>
      </c>
      <c r="Q18" s="33" t="s">
        <v>334</v>
      </c>
      <c r="R18" s="56" t="s">
        <v>279</v>
      </c>
      <c r="S18" s="56" t="s">
        <v>279</v>
      </c>
      <c r="T18" s="56" t="s">
        <v>279</v>
      </c>
      <c r="U18" s="56" t="s">
        <v>279</v>
      </c>
      <c r="V18" s="56" t="s">
        <v>279</v>
      </c>
      <c r="W18" s="56" t="s">
        <v>279</v>
      </c>
      <c r="X18" s="56" t="s">
        <v>279</v>
      </c>
      <c r="Y18" s="56" t="s">
        <v>280</v>
      </c>
      <c r="Z18" s="56" t="s">
        <v>279</v>
      </c>
      <c r="AA18" s="56" t="s">
        <v>279</v>
      </c>
      <c r="AB18" s="57" t="s">
        <v>279</v>
      </c>
      <c r="AC18" s="57" t="s">
        <v>279</v>
      </c>
      <c r="AD18" s="61">
        <v>0.95833333333333337</v>
      </c>
      <c r="AE18" s="58">
        <f t="shared" si="0"/>
        <v>0.16666666666666666</v>
      </c>
      <c r="AF18" s="58">
        <f t="shared" si="1"/>
        <v>0</v>
      </c>
      <c r="AG18" s="58">
        <f t="shared" si="2"/>
        <v>0.5</v>
      </c>
      <c r="AH18" s="58">
        <f t="shared" si="3"/>
        <v>0.75</v>
      </c>
      <c r="AI18" s="58">
        <f t="shared" si="4"/>
        <v>0.625</v>
      </c>
      <c r="AJ18" s="58">
        <f t="shared" si="5"/>
        <v>0</v>
      </c>
      <c r="AK18" s="59">
        <v>0.5</v>
      </c>
      <c r="AL18" s="58">
        <f t="shared" si="6"/>
        <v>1</v>
      </c>
      <c r="AM18" s="58">
        <f t="shared" si="7"/>
        <v>0</v>
      </c>
      <c r="AN18" s="59">
        <f t="shared" si="8"/>
        <v>0.5</v>
      </c>
    </row>
    <row r="19" spans="1:40">
      <c r="A19" s="33" t="s">
        <v>335</v>
      </c>
      <c r="B19" s="33" t="s">
        <v>172</v>
      </c>
      <c r="C19" s="54">
        <v>0.1875</v>
      </c>
      <c r="D19" s="33" t="s">
        <v>148</v>
      </c>
      <c r="F19" s="54">
        <v>0.45833333333333331</v>
      </c>
      <c r="G19" s="35" t="s">
        <v>173</v>
      </c>
      <c r="H19" s="35" t="s">
        <v>149</v>
      </c>
      <c r="I19" s="35" t="s">
        <v>283</v>
      </c>
      <c r="J19" s="35" t="s">
        <v>149</v>
      </c>
      <c r="K19" s="35" t="s">
        <v>273</v>
      </c>
      <c r="L19" s="35" t="s">
        <v>284</v>
      </c>
      <c r="M19" s="33" t="s">
        <v>316</v>
      </c>
      <c r="N19" s="33" t="s">
        <v>276</v>
      </c>
      <c r="O19" s="55">
        <v>42858</v>
      </c>
      <c r="P19" s="33" t="s">
        <v>277</v>
      </c>
      <c r="Q19" s="33" t="s">
        <v>303</v>
      </c>
      <c r="R19" s="56" t="s">
        <v>280</v>
      </c>
      <c r="S19" s="56" t="s">
        <v>279</v>
      </c>
      <c r="T19" s="56" t="s">
        <v>279</v>
      </c>
      <c r="U19" s="56" t="s">
        <v>279</v>
      </c>
      <c r="V19" s="56" t="s">
        <v>279</v>
      </c>
      <c r="W19" s="56" t="s">
        <v>279</v>
      </c>
      <c r="X19" s="56" t="s">
        <v>279</v>
      </c>
      <c r="Y19" s="56" t="s">
        <v>279</v>
      </c>
      <c r="Z19" s="56" t="s">
        <v>280</v>
      </c>
      <c r="AA19" s="56" t="s">
        <v>279</v>
      </c>
      <c r="AB19" s="57" t="s">
        <v>279</v>
      </c>
      <c r="AC19" s="57" t="s">
        <v>279</v>
      </c>
      <c r="AD19" s="61">
        <v>0.125</v>
      </c>
      <c r="AE19" s="58">
        <f t="shared" si="0"/>
        <v>0.25</v>
      </c>
      <c r="AF19" s="58">
        <f t="shared" si="1"/>
        <v>0</v>
      </c>
      <c r="AG19" s="58">
        <f t="shared" si="2"/>
        <v>0.75</v>
      </c>
      <c r="AH19" s="58">
        <f t="shared" si="3"/>
        <v>0.25</v>
      </c>
      <c r="AI19" s="58">
        <f t="shared" si="4"/>
        <v>0.5</v>
      </c>
      <c r="AJ19" s="58">
        <f t="shared" si="5"/>
        <v>0</v>
      </c>
      <c r="AK19" s="59">
        <v>0.5</v>
      </c>
      <c r="AL19" s="58">
        <f t="shared" si="6"/>
        <v>0</v>
      </c>
      <c r="AM19" s="58">
        <f t="shared" si="7"/>
        <v>0.5</v>
      </c>
      <c r="AN19" s="59">
        <f t="shared" si="8"/>
        <v>0.75</v>
      </c>
    </row>
    <row r="20" spans="1:40">
      <c r="A20" s="33" t="s">
        <v>336</v>
      </c>
      <c r="B20" s="33" t="s">
        <v>178</v>
      </c>
      <c r="C20" s="54">
        <v>0.98958333333333337</v>
      </c>
      <c r="D20" s="33" t="s">
        <v>149</v>
      </c>
      <c r="F20" s="54">
        <v>0.29166666666666669</v>
      </c>
      <c r="G20" s="35" t="s">
        <v>154</v>
      </c>
      <c r="H20" s="35" t="s">
        <v>148</v>
      </c>
      <c r="I20" s="35" t="s">
        <v>337</v>
      </c>
      <c r="J20" s="35" t="s">
        <v>148</v>
      </c>
      <c r="K20" s="35" t="s">
        <v>273</v>
      </c>
      <c r="L20" s="35" t="s">
        <v>292</v>
      </c>
      <c r="M20" s="33" t="s">
        <v>275</v>
      </c>
      <c r="N20" s="33" t="s">
        <v>275</v>
      </c>
      <c r="O20" s="55">
        <v>42984</v>
      </c>
      <c r="P20" s="33" t="s">
        <v>297</v>
      </c>
      <c r="Q20" s="33" t="s">
        <v>338</v>
      </c>
      <c r="R20" s="56" t="s">
        <v>279</v>
      </c>
      <c r="S20" s="56" t="s">
        <v>279</v>
      </c>
      <c r="T20" s="56" t="s">
        <v>279</v>
      </c>
      <c r="U20" s="56" t="s">
        <v>279</v>
      </c>
      <c r="V20" s="56" t="s">
        <v>280</v>
      </c>
      <c r="W20" s="56" t="s">
        <v>280</v>
      </c>
      <c r="X20" s="56" t="s">
        <v>279</v>
      </c>
      <c r="Y20" s="56" t="s">
        <v>280</v>
      </c>
      <c r="Z20" s="56" t="s">
        <v>279</v>
      </c>
      <c r="AA20" s="56" t="s">
        <v>279</v>
      </c>
      <c r="AB20" s="57" t="s">
        <v>279</v>
      </c>
      <c r="AC20" s="57" t="s">
        <v>279</v>
      </c>
      <c r="AD20" s="61">
        <v>0.97916666666666663</v>
      </c>
      <c r="AE20" s="58">
        <f t="shared" si="0"/>
        <v>0.20833333333333334</v>
      </c>
      <c r="AF20" s="58">
        <f t="shared" si="1"/>
        <v>0</v>
      </c>
      <c r="AG20" s="58">
        <f t="shared" si="2"/>
        <v>0.5</v>
      </c>
      <c r="AH20" s="58">
        <f t="shared" si="3"/>
        <v>0.5</v>
      </c>
      <c r="AI20" s="58">
        <f t="shared" si="4"/>
        <v>0.5</v>
      </c>
      <c r="AJ20" s="58">
        <f t="shared" si="5"/>
        <v>0</v>
      </c>
      <c r="AK20" s="59">
        <v>0.5</v>
      </c>
      <c r="AL20" s="58">
        <f t="shared" si="6"/>
        <v>1</v>
      </c>
      <c r="AM20" s="58">
        <f t="shared" si="7"/>
        <v>0</v>
      </c>
      <c r="AN20" s="59">
        <f t="shared" si="8"/>
        <v>0.5</v>
      </c>
    </row>
    <row r="21" spans="1:40">
      <c r="A21" s="33" t="s">
        <v>339</v>
      </c>
      <c r="B21" s="33" t="s">
        <v>145</v>
      </c>
      <c r="C21" s="54">
        <v>0.91666666666666663</v>
      </c>
      <c r="D21" s="33" t="s">
        <v>148</v>
      </c>
      <c r="F21" s="54">
        <v>0.27083333333333331</v>
      </c>
      <c r="G21" s="35" t="s">
        <v>154</v>
      </c>
      <c r="H21" s="35" t="s">
        <v>148</v>
      </c>
      <c r="I21" s="35" t="s">
        <v>307</v>
      </c>
      <c r="J21" s="35" t="s">
        <v>149</v>
      </c>
      <c r="K21" s="35" t="s">
        <v>288</v>
      </c>
      <c r="L21" s="35" t="s">
        <v>292</v>
      </c>
      <c r="M21" s="33" t="s">
        <v>276</v>
      </c>
      <c r="N21" s="33" t="s">
        <v>276</v>
      </c>
      <c r="O21" s="55" t="s">
        <v>293</v>
      </c>
      <c r="P21" s="33" t="s">
        <v>277</v>
      </c>
      <c r="Q21" s="33" t="s">
        <v>340</v>
      </c>
      <c r="R21" s="56" t="s">
        <v>279</v>
      </c>
      <c r="S21" s="56" t="s">
        <v>279</v>
      </c>
      <c r="T21" s="56" t="s">
        <v>279</v>
      </c>
      <c r="U21" s="56" t="s">
        <v>279</v>
      </c>
      <c r="V21" s="56" t="s">
        <v>279</v>
      </c>
      <c r="W21" s="56" t="s">
        <v>279</v>
      </c>
      <c r="X21" s="56" t="s">
        <v>279</v>
      </c>
      <c r="Y21" s="56" t="s">
        <v>279</v>
      </c>
      <c r="Z21" s="56" t="s">
        <v>279</v>
      </c>
      <c r="AA21" s="56" t="s">
        <v>279</v>
      </c>
      <c r="AB21" s="57" t="s">
        <v>279</v>
      </c>
      <c r="AC21" s="57" t="s">
        <v>279</v>
      </c>
      <c r="AD21" s="61">
        <v>0.89583333333333337</v>
      </c>
      <c r="AE21" s="58">
        <f t="shared" si="0"/>
        <v>8.3333333333333329E-2</v>
      </c>
      <c r="AF21" s="58">
        <f t="shared" si="1"/>
        <v>0</v>
      </c>
      <c r="AG21" s="58">
        <f t="shared" si="2"/>
        <v>0.25</v>
      </c>
      <c r="AH21" s="58">
        <f t="shared" si="3"/>
        <v>0.25</v>
      </c>
      <c r="AI21" s="58">
        <f t="shared" si="4"/>
        <v>0.25</v>
      </c>
      <c r="AJ21" s="58">
        <f t="shared" si="5"/>
        <v>1</v>
      </c>
      <c r="AK21" s="59">
        <v>0.5</v>
      </c>
      <c r="AL21" s="58">
        <f t="shared" si="6"/>
        <v>0</v>
      </c>
      <c r="AM21" s="58">
        <f t="shared" si="7"/>
        <v>0.5</v>
      </c>
      <c r="AN21" s="59">
        <f t="shared" si="8"/>
        <v>0.25</v>
      </c>
    </row>
    <row r="22" spans="1:40">
      <c r="A22" s="33" t="s">
        <v>341</v>
      </c>
      <c r="B22" s="33" t="s">
        <v>164</v>
      </c>
      <c r="C22" s="54">
        <v>0</v>
      </c>
      <c r="D22" s="33" t="s">
        <v>149</v>
      </c>
      <c r="E22" s="33" t="s">
        <v>333</v>
      </c>
      <c r="F22" s="54">
        <v>0.29166666666666669</v>
      </c>
      <c r="G22" s="35" t="s">
        <v>154</v>
      </c>
      <c r="H22" s="35" t="s">
        <v>148</v>
      </c>
      <c r="I22" s="35" t="s">
        <v>307</v>
      </c>
      <c r="J22" s="35" t="s">
        <v>148</v>
      </c>
      <c r="K22" s="35" t="s">
        <v>273</v>
      </c>
      <c r="L22" s="35" t="s">
        <v>292</v>
      </c>
      <c r="M22" s="33" t="s">
        <v>276</v>
      </c>
      <c r="N22" s="33" t="s">
        <v>316</v>
      </c>
      <c r="O22" s="55">
        <v>42984</v>
      </c>
      <c r="P22" s="33" t="s">
        <v>297</v>
      </c>
      <c r="Q22" s="33" t="s">
        <v>342</v>
      </c>
      <c r="R22" s="56" t="s">
        <v>279</v>
      </c>
      <c r="S22" s="56" t="s">
        <v>279</v>
      </c>
      <c r="T22" s="56" t="s">
        <v>279</v>
      </c>
      <c r="U22" s="56" t="s">
        <v>279</v>
      </c>
      <c r="V22" s="56" t="s">
        <v>279</v>
      </c>
      <c r="W22" s="56" t="s">
        <v>279</v>
      </c>
      <c r="X22" s="56" t="s">
        <v>279</v>
      </c>
      <c r="Y22" s="56" t="s">
        <v>279</v>
      </c>
      <c r="Z22" s="56" t="s">
        <v>279</v>
      </c>
      <c r="AA22" s="56" t="s">
        <v>279</v>
      </c>
      <c r="AB22" s="57" t="s">
        <v>279</v>
      </c>
      <c r="AC22" s="57" t="s">
        <v>279</v>
      </c>
      <c r="AD22" s="61">
        <v>0.95833333333333337</v>
      </c>
      <c r="AE22" s="58">
        <f t="shared" si="0"/>
        <v>4.1666666666666664E-2</v>
      </c>
      <c r="AF22" s="58">
        <f t="shared" si="1"/>
        <v>0</v>
      </c>
      <c r="AG22" s="58">
        <f t="shared" si="2"/>
        <v>0.25</v>
      </c>
      <c r="AH22" s="58">
        <f t="shared" si="3"/>
        <v>0.75</v>
      </c>
      <c r="AI22" s="58">
        <f t="shared" si="4"/>
        <v>0.5</v>
      </c>
      <c r="AJ22" s="58">
        <f t="shared" si="5"/>
        <v>0</v>
      </c>
      <c r="AK22" s="59">
        <v>0.5</v>
      </c>
      <c r="AL22" s="58">
        <f t="shared" si="6"/>
        <v>1</v>
      </c>
      <c r="AM22" s="58">
        <f t="shared" si="7"/>
        <v>0</v>
      </c>
      <c r="AN22" s="59">
        <f t="shared" si="8"/>
        <v>0.25</v>
      </c>
    </row>
    <row r="23" spans="1:40">
      <c r="A23" s="33" t="s">
        <v>343</v>
      </c>
      <c r="B23" s="33" t="s">
        <v>178</v>
      </c>
      <c r="C23" s="54">
        <v>0.99652777777777779</v>
      </c>
      <c r="D23" s="33" t="s">
        <v>149</v>
      </c>
      <c r="E23" s="33" t="s">
        <v>344</v>
      </c>
      <c r="F23" s="54">
        <v>0.29166666666666669</v>
      </c>
      <c r="G23" s="35" t="s">
        <v>154</v>
      </c>
      <c r="H23" s="35" t="s">
        <v>148</v>
      </c>
      <c r="I23" s="35" t="s">
        <v>283</v>
      </c>
      <c r="J23" s="35" t="s">
        <v>148</v>
      </c>
      <c r="K23" s="35" t="s">
        <v>273</v>
      </c>
      <c r="L23" s="35" t="s">
        <v>284</v>
      </c>
      <c r="M23" s="33" t="s">
        <v>276</v>
      </c>
      <c r="N23" s="33" t="s">
        <v>276</v>
      </c>
      <c r="O23" s="55" t="s">
        <v>293</v>
      </c>
      <c r="P23" s="33" t="s">
        <v>297</v>
      </c>
      <c r="Q23" s="33" t="s">
        <v>345</v>
      </c>
      <c r="R23" s="56" t="s">
        <v>279</v>
      </c>
      <c r="S23" s="56" t="s">
        <v>279</v>
      </c>
      <c r="T23" s="56" t="s">
        <v>279</v>
      </c>
      <c r="U23" s="56" t="s">
        <v>279</v>
      </c>
      <c r="V23" s="56" t="s">
        <v>279</v>
      </c>
      <c r="W23" s="56" t="s">
        <v>279</v>
      </c>
      <c r="X23" s="56" t="s">
        <v>279</v>
      </c>
      <c r="Y23" s="56" t="s">
        <v>280</v>
      </c>
      <c r="Z23" s="56" t="s">
        <v>279</v>
      </c>
      <c r="AA23" s="56" t="s">
        <v>279</v>
      </c>
      <c r="AB23" s="57" t="s">
        <v>279</v>
      </c>
      <c r="AC23" s="57" t="s">
        <v>279</v>
      </c>
      <c r="AD23" s="61">
        <v>0.95833333333333337</v>
      </c>
      <c r="AE23" s="58">
        <f t="shared" si="0"/>
        <v>0.16666666666666666</v>
      </c>
      <c r="AF23" s="58">
        <f t="shared" si="1"/>
        <v>0</v>
      </c>
      <c r="AG23" s="58">
        <f t="shared" si="2"/>
        <v>0.25</v>
      </c>
      <c r="AH23" s="58">
        <f t="shared" si="3"/>
        <v>0.25</v>
      </c>
      <c r="AI23" s="58">
        <f t="shared" si="4"/>
        <v>0.25</v>
      </c>
      <c r="AJ23" s="58">
        <f t="shared" si="5"/>
        <v>1</v>
      </c>
      <c r="AK23" s="59">
        <v>0.5</v>
      </c>
      <c r="AL23" s="58">
        <f t="shared" si="6"/>
        <v>1</v>
      </c>
      <c r="AM23" s="58">
        <f t="shared" si="7"/>
        <v>0</v>
      </c>
      <c r="AN23" s="59">
        <f t="shared" si="8"/>
        <v>0.25</v>
      </c>
    </row>
    <row r="24" spans="1:40">
      <c r="A24" s="33" t="s">
        <v>346</v>
      </c>
      <c r="B24" s="33" t="s">
        <v>188</v>
      </c>
      <c r="C24" s="54">
        <v>0.97916666666666663</v>
      </c>
      <c r="D24" s="33" t="s">
        <v>148</v>
      </c>
      <c r="F24" s="54">
        <v>0.30208333333333331</v>
      </c>
      <c r="G24" s="35" t="s">
        <v>173</v>
      </c>
      <c r="H24" s="35" t="s">
        <v>148</v>
      </c>
      <c r="I24" s="35" t="s">
        <v>272</v>
      </c>
      <c r="J24" s="35" t="s">
        <v>148</v>
      </c>
      <c r="K24" s="35" t="s">
        <v>288</v>
      </c>
      <c r="L24" s="35" t="s">
        <v>284</v>
      </c>
      <c r="M24" s="33" t="s">
        <v>275</v>
      </c>
      <c r="N24" s="33" t="s">
        <v>276</v>
      </c>
      <c r="O24" s="55">
        <v>42858</v>
      </c>
      <c r="P24" s="33" t="s">
        <v>294</v>
      </c>
      <c r="Q24" s="33" t="s">
        <v>347</v>
      </c>
      <c r="R24" s="56" t="s">
        <v>279</v>
      </c>
      <c r="S24" s="56" t="s">
        <v>279</v>
      </c>
      <c r="T24" s="56" t="s">
        <v>279</v>
      </c>
      <c r="U24" s="56" t="s">
        <v>279</v>
      </c>
      <c r="V24" s="56" t="s">
        <v>280</v>
      </c>
      <c r="W24" s="56" t="s">
        <v>279</v>
      </c>
      <c r="X24" s="56" t="s">
        <v>279</v>
      </c>
      <c r="Y24" s="56" t="s">
        <v>279</v>
      </c>
      <c r="Z24" s="56" t="s">
        <v>280</v>
      </c>
      <c r="AA24" s="56" t="s">
        <v>279</v>
      </c>
      <c r="AB24" s="57" t="s">
        <v>279</v>
      </c>
      <c r="AC24" s="57" t="s">
        <v>279</v>
      </c>
      <c r="AD24" s="61">
        <v>0.95833333333333337</v>
      </c>
      <c r="AE24" s="58">
        <f t="shared" si="0"/>
        <v>0.25</v>
      </c>
      <c r="AF24" s="58">
        <f t="shared" si="1"/>
        <v>0</v>
      </c>
      <c r="AG24" s="58">
        <f t="shared" si="2"/>
        <v>0.5</v>
      </c>
      <c r="AH24" s="58">
        <f t="shared" si="3"/>
        <v>0.25</v>
      </c>
      <c r="AI24" s="58">
        <f t="shared" si="4"/>
        <v>0.375</v>
      </c>
      <c r="AJ24" s="58">
        <f t="shared" si="5"/>
        <v>0</v>
      </c>
      <c r="AK24" s="59">
        <v>0.5</v>
      </c>
      <c r="AL24" s="58">
        <f t="shared" si="6"/>
        <v>0.5</v>
      </c>
      <c r="AM24" s="58">
        <f t="shared" si="7"/>
        <v>0.25</v>
      </c>
      <c r="AN24" s="59">
        <f t="shared" si="8"/>
        <v>0.5</v>
      </c>
    </row>
    <row r="25" spans="1:40">
      <c r="A25" s="33" t="s">
        <v>348</v>
      </c>
      <c r="B25" s="33" t="s">
        <v>172</v>
      </c>
      <c r="C25" s="54">
        <v>0.14583333333333334</v>
      </c>
      <c r="D25" s="33" t="s">
        <v>148</v>
      </c>
      <c r="F25" s="54">
        <v>0.51041666666666663</v>
      </c>
      <c r="G25" s="35" t="s">
        <v>315</v>
      </c>
      <c r="H25" s="35" t="s">
        <v>149</v>
      </c>
      <c r="I25" s="35" t="s">
        <v>272</v>
      </c>
      <c r="J25" s="35" t="s">
        <v>148</v>
      </c>
      <c r="K25" s="35" t="s">
        <v>273</v>
      </c>
      <c r="L25" s="35" t="s">
        <v>349</v>
      </c>
      <c r="M25" s="33" t="s">
        <v>275</v>
      </c>
      <c r="N25" s="33" t="s">
        <v>275</v>
      </c>
      <c r="O25" s="55" t="s">
        <v>293</v>
      </c>
      <c r="P25" s="33" t="s">
        <v>285</v>
      </c>
      <c r="Q25" s="33" t="s">
        <v>350</v>
      </c>
      <c r="R25" s="56" t="s">
        <v>280</v>
      </c>
      <c r="S25" s="56" t="s">
        <v>279</v>
      </c>
      <c r="T25" s="56" t="s">
        <v>279</v>
      </c>
      <c r="U25" s="56" t="s">
        <v>279</v>
      </c>
      <c r="V25" s="56" t="s">
        <v>279</v>
      </c>
      <c r="W25" s="56" t="s">
        <v>279</v>
      </c>
      <c r="X25" s="56" t="s">
        <v>279</v>
      </c>
      <c r="Y25" s="56" t="s">
        <v>279</v>
      </c>
      <c r="Z25" s="56" t="s">
        <v>280</v>
      </c>
      <c r="AA25" s="56" t="s">
        <v>279</v>
      </c>
      <c r="AB25" s="57" t="s">
        <v>279</v>
      </c>
      <c r="AC25" s="57" t="s">
        <v>279</v>
      </c>
      <c r="AD25" s="61">
        <v>0.125</v>
      </c>
      <c r="AE25" s="58">
        <f t="shared" si="0"/>
        <v>0.33333333333333331</v>
      </c>
      <c r="AF25" s="58">
        <f t="shared" si="1"/>
        <v>0</v>
      </c>
      <c r="AG25" s="58">
        <f t="shared" si="2"/>
        <v>0.5</v>
      </c>
      <c r="AH25" s="58">
        <f t="shared" si="3"/>
        <v>0.5</v>
      </c>
      <c r="AI25" s="58">
        <f t="shared" si="4"/>
        <v>0.5</v>
      </c>
      <c r="AJ25" s="58">
        <f t="shared" si="5"/>
        <v>1</v>
      </c>
      <c r="AK25" s="59">
        <v>0.5</v>
      </c>
      <c r="AL25" s="58">
        <f t="shared" si="6"/>
        <v>0.25</v>
      </c>
      <c r="AM25" s="58">
        <f t="shared" si="7"/>
        <v>0.375</v>
      </c>
      <c r="AN25" s="59">
        <f t="shared" si="8"/>
        <v>0.5</v>
      </c>
    </row>
    <row r="26" spans="1:40">
      <c r="A26" s="33" t="s">
        <v>351</v>
      </c>
      <c r="B26" s="33" t="s">
        <v>145</v>
      </c>
      <c r="C26" s="54">
        <v>0.92708333333333337</v>
      </c>
      <c r="D26" s="33" t="s">
        <v>149</v>
      </c>
      <c r="E26" s="33" t="s">
        <v>352</v>
      </c>
      <c r="F26" s="54">
        <v>0.25694444444444448</v>
      </c>
      <c r="G26" s="35" t="s">
        <v>154</v>
      </c>
      <c r="H26" s="35" t="s">
        <v>148</v>
      </c>
      <c r="I26" s="35" t="s">
        <v>272</v>
      </c>
      <c r="J26" s="35" t="s">
        <v>149</v>
      </c>
      <c r="K26" s="35" t="s">
        <v>288</v>
      </c>
      <c r="L26" s="35" t="s">
        <v>292</v>
      </c>
      <c r="M26" s="33" t="s">
        <v>275</v>
      </c>
      <c r="N26" s="33" t="s">
        <v>275</v>
      </c>
      <c r="O26" s="55">
        <v>42858</v>
      </c>
      <c r="P26" s="33" t="s">
        <v>285</v>
      </c>
      <c r="Q26" s="33" t="s">
        <v>353</v>
      </c>
      <c r="R26" s="56" t="s">
        <v>279</v>
      </c>
      <c r="S26" s="56" t="s">
        <v>279</v>
      </c>
      <c r="T26" s="56" t="s">
        <v>279</v>
      </c>
      <c r="U26" s="56" t="s">
        <v>279</v>
      </c>
      <c r="V26" s="56" t="s">
        <v>279</v>
      </c>
      <c r="W26" s="56" t="s">
        <v>279</v>
      </c>
      <c r="X26" s="56" t="s">
        <v>279</v>
      </c>
      <c r="Y26" s="56" t="s">
        <v>279</v>
      </c>
      <c r="Z26" s="56" t="s">
        <v>279</v>
      </c>
      <c r="AA26" s="56" t="s">
        <v>279</v>
      </c>
      <c r="AB26" s="57" t="s">
        <v>279</v>
      </c>
      <c r="AC26" s="57" t="s">
        <v>279</v>
      </c>
      <c r="AD26" s="61">
        <v>0.89583333333333337</v>
      </c>
      <c r="AE26" s="58">
        <f t="shared" si="0"/>
        <v>0.125</v>
      </c>
      <c r="AF26" s="58">
        <f t="shared" si="1"/>
        <v>0</v>
      </c>
      <c r="AG26" s="58">
        <f t="shared" si="2"/>
        <v>0.5</v>
      </c>
      <c r="AH26" s="58">
        <f t="shared" si="3"/>
        <v>0.5</v>
      </c>
      <c r="AI26" s="58">
        <f t="shared" si="4"/>
        <v>0.5</v>
      </c>
      <c r="AJ26" s="58">
        <f t="shared" si="5"/>
        <v>0</v>
      </c>
      <c r="AK26" s="59">
        <v>0.5</v>
      </c>
      <c r="AL26" s="58">
        <f t="shared" si="6"/>
        <v>0.25</v>
      </c>
      <c r="AM26" s="58">
        <f t="shared" si="7"/>
        <v>0.375</v>
      </c>
      <c r="AN26" s="59">
        <f t="shared" si="8"/>
        <v>0.5</v>
      </c>
    </row>
    <row r="27" spans="1:40">
      <c r="A27" s="33" t="s">
        <v>354</v>
      </c>
      <c r="B27" s="33" t="s">
        <v>178</v>
      </c>
      <c r="C27" s="54">
        <v>2.0833333333333332E-2</v>
      </c>
      <c r="D27" s="33" t="s">
        <v>149</v>
      </c>
      <c r="E27" s="33" t="s">
        <v>355</v>
      </c>
      <c r="F27" s="54">
        <v>0.29166666666666669</v>
      </c>
      <c r="G27" s="35" t="s">
        <v>154</v>
      </c>
      <c r="H27" s="35" t="s">
        <v>148</v>
      </c>
      <c r="I27" s="35" t="s">
        <v>283</v>
      </c>
      <c r="J27" s="35" t="s">
        <v>148</v>
      </c>
      <c r="K27" s="35" t="s">
        <v>273</v>
      </c>
      <c r="L27" s="35" t="s">
        <v>292</v>
      </c>
      <c r="M27" s="33" t="s">
        <v>276</v>
      </c>
      <c r="N27" s="33" t="s">
        <v>289</v>
      </c>
      <c r="O27" s="55">
        <v>42858</v>
      </c>
      <c r="P27" s="33" t="s">
        <v>297</v>
      </c>
      <c r="Q27" s="33" t="s">
        <v>356</v>
      </c>
      <c r="R27" s="56" t="s">
        <v>279</v>
      </c>
      <c r="S27" s="56" t="s">
        <v>279</v>
      </c>
      <c r="T27" s="56" t="s">
        <v>279</v>
      </c>
      <c r="U27" s="56" t="s">
        <v>279</v>
      </c>
      <c r="V27" s="56" t="s">
        <v>279</v>
      </c>
      <c r="W27" s="56" t="s">
        <v>279</v>
      </c>
      <c r="X27" s="56" t="s">
        <v>304</v>
      </c>
      <c r="Y27" s="56" t="s">
        <v>304</v>
      </c>
      <c r="Z27" s="56" t="s">
        <v>279</v>
      </c>
      <c r="AA27" s="56" t="s">
        <v>279</v>
      </c>
      <c r="AB27" s="57" t="s">
        <v>279</v>
      </c>
      <c r="AC27" s="57" t="s">
        <v>279</v>
      </c>
      <c r="AD27" s="61">
        <v>0.97916666666666663</v>
      </c>
      <c r="AE27" s="58">
        <f t="shared" si="0"/>
        <v>0.125</v>
      </c>
      <c r="AF27" s="58">
        <f t="shared" si="1"/>
        <v>0.16666666666666666</v>
      </c>
      <c r="AG27" s="58">
        <f t="shared" si="2"/>
        <v>0.25</v>
      </c>
      <c r="AH27" s="58">
        <f t="shared" si="3"/>
        <v>1</v>
      </c>
      <c r="AI27" s="58">
        <f t="shared" si="4"/>
        <v>0.625</v>
      </c>
      <c r="AJ27" s="58">
        <f t="shared" si="5"/>
        <v>0</v>
      </c>
      <c r="AK27" s="59">
        <v>0.5</v>
      </c>
      <c r="AL27" s="58">
        <f t="shared" si="6"/>
        <v>1</v>
      </c>
      <c r="AM27" s="58">
        <f t="shared" si="7"/>
        <v>0</v>
      </c>
      <c r="AN27" s="59">
        <f t="shared" si="8"/>
        <v>0.25</v>
      </c>
    </row>
    <row r="28" spans="1:40">
      <c r="A28" s="33" t="s">
        <v>357</v>
      </c>
      <c r="B28" s="33" t="s">
        <v>184</v>
      </c>
      <c r="C28" s="54">
        <v>0.97916666666666663</v>
      </c>
      <c r="D28" s="33" t="s">
        <v>149</v>
      </c>
      <c r="F28" s="54">
        <v>0.33333333333333331</v>
      </c>
      <c r="G28" s="35" t="s">
        <v>185</v>
      </c>
      <c r="H28" s="35" t="s">
        <v>148</v>
      </c>
      <c r="I28" s="35" t="s">
        <v>307</v>
      </c>
      <c r="J28" s="35" t="s">
        <v>148</v>
      </c>
      <c r="K28" s="35" t="s">
        <v>273</v>
      </c>
      <c r="L28" s="35" t="s">
        <v>292</v>
      </c>
      <c r="M28" s="33" t="s">
        <v>276</v>
      </c>
      <c r="N28" s="33" t="s">
        <v>275</v>
      </c>
      <c r="O28" s="55" t="s">
        <v>293</v>
      </c>
      <c r="P28" s="33" t="s">
        <v>294</v>
      </c>
      <c r="Q28" s="33" t="s">
        <v>358</v>
      </c>
      <c r="R28" s="56" t="s">
        <v>279</v>
      </c>
      <c r="S28" s="56" t="s">
        <v>279</v>
      </c>
      <c r="T28" s="56" t="s">
        <v>279</v>
      </c>
      <c r="U28" s="56" t="s">
        <v>279</v>
      </c>
      <c r="V28" s="56" t="s">
        <v>280</v>
      </c>
      <c r="W28" s="56" t="s">
        <v>279</v>
      </c>
      <c r="X28" s="56" t="s">
        <v>279</v>
      </c>
      <c r="Y28" s="56" t="s">
        <v>279</v>
      </c>
      <c r="Z28" s="56" t="s">
        <v>279</v>
      </c>
      <c r="AA28" s="56" t="s">
        <v>279</v>
      </c>
      <c r="AB28" s="57" t="s">
        <v>279</v>
      </c>
      <c r="AC28" s="57" t="s">
        <v>279</v>
      </c>
      <c r="AD28" s="61">
        <v>0.97916666666666663</v>
      </c>
      <c r="AE28" s="58">
        <f t="shared" si="0"/>
        <v>8.3333333333333329E-2</v>
      </c>
      <c r="AF28" s="58">
        <f t="shared" si="1"/>
        <v>0</v>
      </c>
      <c r="AG28" s="58">
        <f t="shared" si="2"/>
        <v>0.25</v>
      </c>
      <c r="AH28" s="58">
        <f t="shared" si="3"/>
        <v>0.5</v>
      </c>
      <c r="AI28" s="58">
        <f t="shared" si="4"/>
        <v>0.375</v>
      </c>
      <c r="AJ28" s="58">
        <f t="shared" si="5"/>
        <v>1</v>
      </c>
      <c r="AK28" s="59">
        <v>0.5</v>
      </c>
      <c r="AL28" s="58">
        <f t="shared" si="6"/>
        <v>0.5</v>
      </c>
      <c r="AM28" s="58">
        <f t="shared" si="7"/>
        <v>0.25</v>
      </c>
      <c r="AN28" s="59">
        <f t="shared" si="8"/>
        <v>0.25</v>
      </c>
    </row>
    <row r="29" spans="1:40">
      <c r="A29" s="33" t="s">
        <v>359</v>
      </c>
      <c r="B29" s="33" t="s">
        <v>188</v>
      </c>
      <c r="C29" s="54">
        <v>0.97916666666666663</v>
      </c>
      <c r="D29" s="33" t="s">
        <v>149</v>
      </c>
      <c r="E29" s="33" t="s">
        <v>360</v>
      </c>
      <c r="F29" s="54">
        <v>0.3125</v>
      </c>
      <c r="G29" s="35" t="s">
        <v>315</v>
      </c>
      <c r="H29" s="35" t="s">
        <v>149</v>
      </c>
      <c r="I29" s="35" t="s">
        <v>307</v>
      </c>
      <c r="J29" s="35" t="s">
        <v>148</v>
      </c>
      <c r="K29" s="35" t="s">
        <v>149</v>
      </c>
      <c r="L29" s="35" t="s">
        <v>284</v>
      </c>
      <c r="M29" s="33" t="s">
        <v>276</v>
      </c>
      <c r="N29" s="33" t="s">
        <v>316</v>
      </c>
      <c r="O29" s="55">
        <v>42984</v>
      </c>
      <c r="P29" s="33" t="s">
        <v>294</v>
      </c>
      <c r="Q29" s="33" t="s">
        <v>361</v>
      </c>
      <c r="R29" s="56" t="s">
        <v>279</v>
      </c>
      <c r="S29" s="56" t="s">
        <v>279</v>
      </c>
      <c r="T29" s="56" t="s">
        <v>279</v>
      </c>
      <c r="U29" s="56" t="s">
        <v>279</v>
      </c>
      <c r="V29" s="56" t="s">
        <v>279</v>
      </c>
      <c r="W29" s="56" t="s">
        <v>279</v>
      </c>
      <c r="X29" s="56" t="s">
        <v>279</v>
      </c>
      <c r="Y29" s="56" t="s">
        <v>280</v>
      </c>
      <c r="Z29" s="56" t="s">
        <v>280</v>
      </c>
      <c r="AA29" s="56" t="s">
        <v>279</v>
      </c>
      <c r="AB29" s="57" t="s">
        <v>279</v>
      </c>
      <c r="AC29" s="57" t="s">
        <v>279</v>
      </c>
      <c r="AD29" s="61">
        <v>0.95833333333333337</v>
      </c>
      <c r="AE29" s="58">
        <f t="shared" si="0"/>
        <v>0.41666666666666669</v>
      </c>
      <c r="AF29" s="58">
        <f t="shared" si="1"/>
        <v>0</v>
      </c>
      <c r="AG29" s="58">
        <f t="shared" si="2"/>
        <v>0.25</v>
      </c>
      <c r="AH29" s="58">
        <f t="shared" si="3"/>
        <v>0.75</v>
      </c>
      <c r="AI29" s="58">
        <f t="shared" si="4"/>
        <v>0.5</v>
      </c>
      <c r="AJ29" s="58">
        <f t="shared" si="5"/>
        <v>0</v>
      </c>
      <c r="AK29" s="59">
        <v>0.5</v>
      </c>
      <c r="AL29" s="58">
        <f t="shared" si="6"/>
        <v>0.5</v>
      </c>
      <c r="AM29" s="58">
        <f t="shared" si="7"/>
        <v>0.25</v>
      </c>
      <c r="AN29" s="59">
        <f t="shared" si="8"/>
        <v>0.25</v>
      </c>
    </row>
    <row r="30" spans="1:40">
      <c r="A30" s="33" t="s">
        <v>362</v>
      </c>
      <c r="B30" s="33" t="s">
        <v>200</v>
      </c>
      <c r="C30" s="54">
        <v>0.125</v>
      </c>
      <c r="D30" s="33" t="s">
        <v>149</v>
      </c>
      <c r="E30" s="33" t="s">
        <v>363</v>
      </c>
      <c r="F30" s="54">
        <v>0.41666666666666669</v>
      </c>
      <c r="G30" s="35" t="s">
        <v>173</v>
      </c>
      <c r="H30" s="35" t="s">
        <v>149</v>
      </c>
      <c r="I30" s="35" t="s">
        <v>307</v>
      </c>
      <c r="J30" s="35" t="s">
        <v>148</v>
      </c>
      <c r="K30" s="35" t="s">
        <v>288</v>
      </c>
      <c r="L30" s="35" t="s">
        <v>292</v>
      </c>
      <c r="M30" s="33" t="s">
        <v>276</v>
      </c>
      <c r="N30" s="33" t="s">
        <v>275</v>
      </c>
      <c r="O30" s="55" t="s">
        <v>293</v>
      </c>
      <c r="P30" s="33" t="s">
        <v>297</v>
      </c>
      <c r="Q30" s="33" t="s">
        <v>363</v>
      </c>
      <c r="R30" s="56" t="s">
        <v>279</v>
      </c>
      <c r="S30" s="56" t="s">
        <v>279</v>
      </c>
      <c r="T30" s="56" t="s">
        <v>279</v>
      </c>
      <c r="U30" s="56" t="s">
        <v>279</v>
      </c>
      <c r="V30" s="56" t="s">
        <v>279</v>
      </c>
      <c r="W30" s="56" t="s">
        <v>279</v>
      </c>
      <c r="X30" s="56" t="s">
        <v>279</v>
      </c>
      <c r="Y30" s="56" t="s">
        <v>279</v>
      </c>
      <c r="Z30" s="56" t="s">
        <v>279</v>
      </c>
      <c r="AA30" s="56" t="s">
        <v>279</v>
      </c>
      <c r="AB30" s="57" t="s">
        <v>279</v>
      </c>
      <c r="AC30" s="57" t="s">
        <v>279</v>
      </c>
      <c r="AD30" s="61">
        <v>8.3333333333333329E-2</v>
      </c>
      <c r="AE30" s="58">
        <f t="shared" si="0"/>
        <v>0.16666666666666666</v>
      </c>
      <c r="AF30" s="58">
        <f t="shared" si="1"/>
        <v>0</v>
      </c>
      <c r="AG30" s="58">
        <f t="shared" si="2"/>
        <v>0.25</v>
      </c>
      <c r="AH30" s="58">
        <f t="shared" si="3"/>
        <v>0.5</v>
      </c>
      <c r="AI30" s="58">
        <f t="shared" si="4"/>
        <v>0.375</v>
      </c>
      <c r="AJ30" s="58">
        <f t="shared" si="5"/>
        <v>1</v>
      </c>
      <c r="AK30" s="59">
        <v>0.5</v>
      </c>
      <c r="AL30" s="58">
        <f t="shared" si="6"/>
        <v>1</v>
      </c>
      <c r="AM30" s="58">
        <f t="shared" si="7"/>
        <v>0</v>
      </c>
      <c r="AN30" s="59">
        <f t="shared" si="8"/>
        <v>0.25</v>
      </c>
    </row>
    <row r="31" spans="1:40">
      <c r="A31" s="33" t="s">
        <v>364</v>
      </c>
      <c r="B31" s="33" t="s">
        <v>200</v>
      </c>
      <c r="C31" s="54">
        <v>0.125</v>
      </c>
      <c r="D31" s="33" t="s">
        <v>149</v>
      </c>
      <c r="E31" s="33" t="s">
        <v>363</v>
      </c>
      <c r="F31" s="54">
        <v>0.41666666666666669</v>
      </c>
      <c r="G31" s="35" t="s">
        <v>173</v>
      </c>
      <c r="H31" s="35" t="s">
        <v>149</v>
      </c>
      <c r="I31" s="35" t="s">
        <v>307</v>
      </c>
      <c r="J31" s="35" t="s">
        <v>148</v>
      </c>
      <c r="K31" s="35" t="s">
        <v>288</v>
      </c>
      <c r="L31" s="35" t="s">
        <v>292</v>
      </c>
      <c r="M31" s="33" t="s">
        <v>276</v>
      </c>
      <c r="N31" s="33" t="s">
        <v>275</v>
      </c>
      <c r="O31" s="55" t="s">
        <v>293</v>
      </c>
      <c r="P31" s="33" t="s">
        <v>297</v>
      </c>
      <c r="Q31" s="33" t="s">
        <v>363</v>
      </c>
      <c r="R31" s="56" t="s">
        <v>279</v>
      </c>
      <c r="S31" s="56" t="s">
        <v>279</v>
      </c>
      <c r="T31" s="56" t="s">
        <v>279</v>
      </c>
      <c r="U31" s="56" t="s">
        <v>279</v>
      </c>
      <c r="V31" s="56" t="s">
        <v>279</v>
      </c>
      <c r="W31" s="56" t="s">
        <v>279</v>
      </c>
      <c r="X31" s="56" t="s">
        <v>279</v>
      </c>
      <c r="Y31" s="56" t="s">
        <v>279</v>
      </c>
      <c r="Z31" s="56" t="s">
        <v>279</v>
      </c>
      <c r="AA31" s="56" t="s">
        <v>279</v>
      </c>
      <c r="AB31" s="57" t="s">
        <v>279</v>
      </c>
      <c r="AC31" s="57" t="s">
        <v>279</v>
      </c>
      <c r="AD31" s="61">
        <v>8.3333333333333329E-2</v>
      </c>
      <c r="AE31" s="58">
        <f t="shared" si="0"/>
        <v>0.16666666666666666</v>
      </c>
      <c r="AF31" s="58">
        <f t="shared" si="1"/>
        <v>0</v>
      </c>
      <c r="AG31" s="58">
        <f t="shared" si="2"/>
        <v>0.25</v>
      </c>
      <c r="AH31" s="58">
        <f t="shared" si="3"/>
        <v>0.5</v>
      </c>
      <c r="AI31" s="58">
        <f t="shared" si="4"/>
        <v>0.375</v>
      </c>
      <c r="AJ31" s="58">
        <f t="shared" si="5"/>
        <v>1</v>
      </c>
      <c r="AK31" s="59">
        <v>0.5</v>
      </c>
      <c r="AL31" s="58">
        <f t="shared" si="6"/>
        <v>1</v>
      </c>
      <c r="AM31" s="58">
        <f t="shared" si="7"/>
        <v>0</v>
      </c>
      <c r="AN31" s="59">
        <f t="shared" si="8"/>
        <v>0.25</v>
      </c>
    </row>
    <row r="32" spans="1:40">
      <c r="A32" s="33" t="s">
        <v>365</v>
      </c>
      <c r="B32" s="33" t="s">
        <v>172</v>
      </c>
      <c r="C32" s="54">
        <v>0.14583333333333334</v>
      </c>
      <c r="D32" s="33" t="s">
        <v>148</v>
      </c>
      <c r="F32" s="54">
        <v>0.48958333333333331</v>
      </c>
      <c r="G32" s="35" t="s">
        <v>173</v>
      </c>
      <c r="H32" s="35" t="s">
        <v>149</v>
      </c>
      <c r="I32" s="35" t="s">
        <v>283</v>
      </c>
      <c r="J32" s="35" t="s">
        <v>148</v>
      </c>
      <c r="K32" s="35" t="s">
        <v>273</v>
      </c>
      <c r="L32" s="35" t="s">
        <v>284</v>
      </c>
      <c r="M32" s="33" t="s">
        <v>316</v>
      </c>
      <c r="N32" s="33" t="s">
        <v>275</v>
      </c>
      <c r="O32" s="55" t="s">
        <v>293</v>
      </c>
      <c r="P32" s="33" t="s">
        <v>285</v>
      </c>
      <c r="Q32" s="33" t="s">
        <v>366</v>
      </c>
      <c r="R32" s="56" t="s">
        <v>280</v>
      </c>
      <c r="S32" s="56" t="s">
        <v>279</v>
      </c>
      <c r="T32" s="56" t="s">
        <v>279</v>
      </c>
      <c r="U32" s="56" t="s">
        <v>279</v>
      </c>
      <c r="V32" s="56" t="s">
        <v>279</v>
      </c>
      <c r="W32" s="56" t="s">
        <v>279</v>
      </c>
      <c r="X32" s="56" t="s">
        <v>279</v>
      </c>
      <c r="Y32" s="56" t="s">
        <v>279</v>
      </c>
      <c r="Z32" s="56" t="s">
        <v>280</v>
      </c>
      <c r="AA32" s="56" t="s">
        <v>279</v>
      </c>
      <c r="AB32" s="57" t="s">
        <v>279</v>
      </c>
      <c r="AC32" s="57" t="s">
        <v>279</v>
      </c>
      <c r="AD32" s="61">
        <v>0.125</v>
      </c>
      <c r="AE32" s="58">
        <f t="shared" si="0"/>
        <v>0.25</v>
      </c>
      <c r="AF32" s="58">
        <f t="shared" si="1"/>
        <v>0</v>
      </c>
      <c r="AG32" s="58">
        <f t="shared" si="2"/>
        <v>0.75</v>
      </c>
      <c r="AH32" s="58">
        <f t="shared" si="3"/>
        <v>0.5</v>
      </c>
      <c r="AI32" s="58">
        <f t="shared" si="4"/>
        <v>0.625</v>
      </c>
      <c r="AJ32" s="58">
        <f t="shared" si="5"/>
        <v>1</v>
      </c>
      <c r="AK32" s="59">
        <v>0.5</v>
      </c>
      <c r="AL32" s="58">
        <f t="shared" si="6"/>
        <v>0.25</v>
      </c>
      <c r="AM32" s="58">
        <f t="shared" si="7"/>
        <v>0.375</v>
      </c>
      <c r="AN32" s="59">
        <f t="shared" si="8"/>
        <v>0.75</v>
      </c>
    </row>
    <row r="33" spans="1:40">
      <c r="A33" s="33" t="s">
        <v>367</v>
      </c>
      <c r="B33" s="33" t="s">
        <v>368</v>
      </c>
      <c r="C33" s="54">
        <v>0</v>
      </c>
      <c r="D33" s="33" t="s">
        <v>149</v>
      </c>
      <c r="E33" s="33" t="s">
        <v>369</v>
      </c>
      <c r="F33" s="54">
        <v>0.29166666666666669</v>
      </c>
      <c r="G33" s="35" t="s">
        <v>154</v>
      </c>
      <c r="H33" s="35" t="s">
        <v>148</v>
      </c>
      <c r="I33" s="35" t="s">
        <v>283</v>
      </c>
      <c r="J33" s="35" t="s">
        <v>148</v>
      </c>
      <c r="K33" s="35" t="s">
        <v>273</v>
      </c>
      <c r="L33" s="35" t="s">
        <v>292</v>
      </c>
      <c r="M33" s="33" t="s">
        <v>276</v>
      </c>
      <c r="N33" s="33" t="s">
        <v>289</v>
      </c>
      <c r="O33" s="55" t="s">
        <v>293</v>
      </c>
      <c r="P33" s="33" t="s">
        <v>297</v>
      </c>
      <c r="Q33" s="33" t="s">
        <v>370</v>
      </c>
      <c r="R33" s="56" t="s">
        <v>279</v>
      </c>
      <c r="S33" s="56" t="s">
        <v>280</v>
      </c>
      <c r="T33" s="56" t="s">
        <v>279</v>
      </c>
      <c r="U33" s="56" t="s">
        <v>279</v>
      </c>
      <c r="V33" s="56" t="s">
        <v>279</v>
      </c>
      <c r="W33" s="56" t="s">
        <v>279</v>
      </c>
      <c r="X33" s="56" t="s">
        <v>279</v>
      </c>
      <c r="Y33" s="56" t="s">
        <v>280</v>
      </c>
      <c r="Z33" s="56" t="s">
        <v>279</v>
      </c>
      <c r="AA33" s="56" t="s">
        <v>279</v>
      </c>
      <c r="AB33" s="57" t="s">
        <v>279</v>
      </c>
      <c r="AC33" s="57" t="s">
        <v>279</v>
      </c>
      <c r="AD33" s="61">
        <v>0</v>
      </c>
      <c r="AE33" s="58">
        <f t="shared" si="0"/>
        <v>0.125</v>
      </c>
      <c r="AF33" s="58">
        <f t="shared" si="1"/>
        <v>0</v>
      </c>
      <c r="AG33" s="58">
        <f t="shared" si="2"/>
        <v>0.25</v>
      </c>
      <c r="AH33" s="58">
        <f t="shared" si="3"/>
        <v>1</v>
      </c>
      <c r="AI33" s="58">
        <f t="shared" si="4"/>
        <v>0.625</v>
      </c>
      <c r="AJ33" s="58">
        <f t="shared" si="5"/>
        <v>1</v>
      </c>
      <c r="AK33" s="59">
        <v>0.5</v>
      </c>
      <c r="AL33" s="58">
        <f t="shared" si="6"/>
        <v>1</v>
      </c>
      <c r="AM33" s="58">
        <f t="shared" si="7"/>
        <v>0</v>
      </c>
      <c r="AN33" s="59">
        <f t="shared" si="8"/>
        <v>0.25</v>
      </c>
    </row>
    <row r="34" spans="1:40">
      <c r="A34" s="33" t="s">
        <v>371</v>
      </c>
      <c r="B34" s="33" t="s">
        <v>145</v>
      </c>
      <c r="C34" s="54">
        <v>0.91666666666666663</v>
      </c>
      <c r="D34" s="33" t="s">
        <v>149</v>
      </c>
      <c r="E34" s="33" t="s">
        <v>372</v>
      </c>
      <c r="F34" s="54">
        <v>0.27083333333333331</v>
      </c>
      <c r="G34" s="35" t="s">
        <v>154</v>
      </c>
      <c r="H34" s="35" t="s">
        <v>149</v>
      </c>
      <c r="I34" s="35" t="s">
        <v>307</v>
      </c>
      <c r="J34" s="35" t="s">
        <v>148</v>
      </c>
      <c r="K34" s="35" t="s">
        <v>273</v>
      </c>
      <c r="L34" s="35" t="s">
        <v>274</v>
      </c>
      <c r="M34" s="33" t="s">
        <v>275</v>
      </c>
      <c r="N34" s="33" t="s">
        <v>276</v>
      </c>
      <c r="O34" s="55">
        <v>42984</v>
      </c>
      <c r="P34" s="33" t="s">
        <v>285</v>
      </c>
      <c r="Q34" s="33" t="s">
        <v>373</v>
      </c>
      <c r="R34" s="56" t="s">
        <v>279</v>
      </c>
      <c r="S34" s="56" t="s">
        <v>279</v>
      </c>
      <c r="T34" s="56" t="s">
        <v>279</v>
      </c>
      <c r="U34" s="56" t="s">
        <v>279</v>
      </c>
      <c r="V34" s="56" t="s">
        <v>279</v>
      </c>
      <c r="W34" s="56" t="s">
        <v>279</v>
      </c>
      <c r="X34" s="56" t="s">
        <v>279</v>
      </c>
      <c r="Y34" s="56" t="s">
        <v>279</v>
      </c>
      <c r="Z34" s="56" t="s">
        <v>279</v>
      </c>
      <c r="AA34" s="56" t="s">
        <v>279</v>
      </c>
      <c r="AB34" s="57" t="s">
        <v>279</v>
      </c>
      <c r="AC34" s="57" t="s">
        <v>279</v>
      </c>
      <c r="AD34" s="61">
        <v>0.89583333333333337</v>
      </c>
      <c r="AE34" s="58">
        <f t="shared" si="0"/>
        <v>0</v>
      </c>
      <c r="AF34" s="58">
        <f t="shared" si="1"/>
        <v>0</v>
      </c>
      <c r="AG34" s="58">
        <f t="shared" si="2"/>
        <v>0.5</v>
      </c>
      <c r="AH34" s="58">
        <f t="shared" si="3"/>
        <v>0.25</v>
      </c>
      <c r="AI34" s="58">
        <f t="shared" si="4"/>
        <v>0.375</v>
      </c>
      <c r="AJ34" s="58">
        <f t="shared" si="5"/>
        <v>0</v>
      </c>
      <c r="AK34" s="59">
        <v>0.5</v>
      </c>
      <c r="AL34" s="58">
        <f t="shared" si="6"/>
        <v>0.25</v>
      </c>
      <c r="AM34" s="58">
        <f t="shared" si="7"/>
        <v>0.375</v>
      </c>
      <c r="AN34" s="59">
        <f t="shared" si="8"/>
        <v>0.5</v>
      </c>
    </row>
    <row r="35" spans="1:40">
      <c r="A35" s="33" t="s">
        <v>374</v>
      </c>
      <c r="B35" s="33" t="s">
        <v>184</v>
      </c>
      <c r="C35" s="54">
        <v>0.98958333333333337</v>
      </c>
      <c r="D35" s="33" t="s">
        <v>149</v>
      </c>
      <c r="E35" s="33" t="s">
        <v>375</v>
      </c>
      <c r="F35" s="54">
        <v>0.34375</v>
      </c>
      <c r="G35" s="35" t="s">
        <v>185</v>
      </c>
      <c r="H35" s="35" t="s">
        <v>149</v>
      </c>
      <c r="I35" s="35" t="s">
        <v>307</v>
      </c>
      <c r="J35" s="35" t="s">
        <v>148</v>
      </c>
      <c r="K35" s="35" t="s">
        <v>273</v>
      </c>
      <c r="L35" s="35" t="s">
        <v>292</v>
      </c>
      <c r="M35" s="33" t="s">
        <v>276</v>
      </c>
      <c r="N35" s="33" t="s">
        <v>275</v>
      </c>
      <c r="O35" s="55">
        <v>42858</v>
      </c>
      <c r="P35" s="33" t="s">
        <v>297</v>
      </c>
      <c r="Q35" s="33" t="s">
        <v>376</v>
      </c>
      <c r="R35" s="56" t="s">
        <v>279</v>
      </c>
      <c r="S35" s="56" t="s">
        <v>279</v>
      </c>
      <c r="T35" s="56" t="s">
        <v>279</v>
      </c>
      <c r="U35" s="56" t="s">
        <v>279</v>
      </c>
      <c r="V35" s="56" t="s">
        <v>280</v>
      </c>
      <c r="W35" s="56" t="s">
        <v>279</v>
      </c>
      <c r="X35" s="56" t="s">
        <v>280</v>
      </c>
      <c r="Y35" s="56" t="s">
        <v>279</v>
      </c>
      <c r="Z35" s="56" t="s">
        <v>280</v>
      </c>
      <c r="AA35" s="56" t="s">
        <v>279</v>
      </c>
      <c r="AB35" s="57" t="s">
        <v>279</v>
      </c>
      <c r="AC35" s="57" t="s">
        <v>279</v>
      </c>
      <c r="AD35" s="61">
        <v>4.1666666666666664E-2</v>
      </c>
      <c r="AE35" s="58">
        <f t="shared" si="0"/>
        <v>8.3333333333333329E-2</v>
      </c>
      <c r="AF35" s="58">
        <f t="shared" si="1"/>
        <v>0</v>
      </c>
      <c r="AG35" s="58">
        <f t="shared" si="2"/>
        <v>0.25</v>
      </c>
      <c r="AH35" s="58">
        <f t="shared" si="3"/>
        <v>0.5</v>
      </c>
      <c r="AI35" s="58">
        <f t="shared" si="4"/>
        <v>0.375</v>
      </c>
      <c r="AJ35" s="58">
        <f t="shared" si="5"/>
        <v>0</v>
      </c>
      <c r="AK35" s="59">
        <v>0.5</v>
      </c>
      <c r="AL35" s="58">
        <f t="shared" si="6"/>
        <v>1</v>
      </c>
      <c r="AM35" s="58">
        <f t="shared" si="7"/>
        <v>0</v>
      </c>
      <c r="AN35" s="59">
        <f t="shared" si="8"/>
        <v>0.25</v>
      </c>
    </row>
    <row r="36" spans="1:40">
      <c r="A36" s="33" t="s">
        <v>377</v>
      </c>
      <c r="B36" s="33" t="s">
        <v>378</v>
      </c>
      <c r="C36" s="54">
        <v>0.96875</v>
      </c>
      <c r="D36" s="33" t="s">
        <v>148</v>
      </c>
      <c r="F36" s="54">
        <v>0.3125</v>
      </c>
      <c r="G36" s="35" t="s">
        <v>185</v>
      </c>
      <c r="H36" s="35" t="s">
        <v>148</v>
      </c>
      <c r="I36" s="35" t="s">
        <v>307</v>
      </c>
      <c r="J36" s="35" t="s">
        <v>148</v>
      </c>
      <c r="K36" s="35" t="s">
        <v>273</v>
      </c>
      <c r="L36" s="35" t="s">
        <v>292</v>
      </c>
      <c r="M36" s="33" t="s">
        <v>276</v>
      </c>
      <c r="N36" s="33" t="s">
        <v>276</v>
      </c>
      <c r="O36" s="55">
        <v>42984</v>
      </c>
      <c r="P36" s="33" t="s">
        <v>294</v>
      </c>
      <c r="Q36" s="33" t="s">
        <v>379</v>
      </c>
      <c r="R36" s="56" t="s">
        <v>279</v>
      </c>
      <c r="S36" s="56" t="s">
        <v>279</v>
      </c>
      <c r="T36" s="56" t="s">
        <v>279</v>
      </c>
      <c r="U36" s="56" t="s">
        <v>279</v>
      </c>
      <c r="V36" s="56" t="s">
        <v>279</v>
      </c>
      <c r="W36" s="56" t="s">
        <v>279</v>
      </c>
      <c r="X36" s="56" t="s">
        <v>279</v>
      </c>
      <c r="Y36" s="56" t="s">
        <v>279</v>
      </c>
      <c r="Z36" s="56" t="s">
        <v>279</v>
      </c>
      <c r="AA36" s="56" t="s">
        <v>279</v>
      </c>
      <c r="AB36" s="57" t="s">
        <v>279</v>
      </c>
      <c r="AC36" s="57" t="s">
        <v>279</v>
      </c>
      <c r="AD36" s="61">
        <v>0</v>
      </c>
      <c r="AE36" s="58">
        <f t="shared" si="0"/>
        <v>8.3333333333333329E-2</v>
      </c>
      <c r="AF36" s="58">
        <f t="shared" si="1"/>
        <v>0</v>
      </c>
      <c r="AG36" s="58">
        <f t="shared" si="2"/>
        <v>0.25</v>
      </c>
      <c r="AH36" s="58">
        <f t="shared" si="3"/>
        <v>0.25</v>
      </c>
      <c r="AI36" s="58">
        <f t="shared" si="4"/>
        <v>0.25</v>
      </c>
      <c r="AJ36" s="58">
        <f t="shared" si="5"/>
        <v>0</v>
      </c>
      <c r="AK36" s="59">
        <v>0.5</v>
      </c>
      <c r="AL36" s="58">
        <f t="shared" si="6"/>
        <v>0.5</v>
      </c>
      <c r="AM36" s="58">
        <f t="shared" si="7"/>
        <v>0.25</v>
      </c>
      <c r="AN36" s="59">
        <f t="shared" si="8"/>
        <v>0.25</v>
      </c>
    </row>
    <row r="37" spans="1:40">
      <c r="A37" s="33" t="s">
        <v>380</v>
      </c>
      <c r="B37" s="33" t="s">
        <v>381</v>
      </c>
      <c r="C37" s="54">
        <v>0.16666666666666666</v>
      </c>
      <c r="D37" s="33" t="s">
        <v>148</v>
      </c>
      <c r="F37" s="54">
        <v>0.54166666666666663</v>
      </c>
      <c r="G37" s="35" t="s">
        <v>185</v>
      </c>
      <c r="H37" s="35" t="s">
        <v>148</v>
      </c>
      <c r="I37" s="35" t="s">
        <v>272</v>
      </c>
      <c r="J37" s="35" t="s">
        <v>148</v>
      </c>
      <c r="K37" s="35" t="s">
        <v>273</v>
      </c>
      <c r="L37" s="35" t="s">
        <v>292</v>
      </c>
      <c r="M37" s="33" t="s">
        <v>316</v>
      </c>
      <c r="N37" s="33" t="s">
        <v>275</v>
      </c>
      <c r="O37" s="55" t="s">
        <v>293</v>
      </c>
      <c r="P37" s="33" t="s">
        <v>294</v>
      </c>
      <c r="Q37" s="33" t="s">
        <v>382</v>
      </c>
      <c r="R37" s="56" t="s">
        <v>280</v>
      </c>
      <c r="S37" s="56" t="s">
        <v>279</v>
      </c>
      <c r="T37" s="56" t="s">
        <v>279</v>
      </c>
      <c r="U37" s="56" t="s">
        <v>279</v>
      </c>
      <c r="V37" s="56" t="s">
        <v>279</v>
      </c>
      <c r="W37" s="56" t="s">
        <v>279</v>
      </c>
      <c r="X37" s="56" t="s">
        <v>279</v>
      </c>
      <c r="Y37" s="56" t="s">
        <v>279</v>
      </c>
      <c r="Z37" s="56" t="s">
        <v>280</v>
      </c>
      <c r="AA37" s="56" t="s">
        <v>279</v>
      </c>
      <c r="AB37" s="57" t="s">
        <v>279</v>
      </c>
      <c r="AC37" s="57" t="s">
        <v>279</v>
      </c>
      <c r="AD37" s="61">
        <v>4.1666666666666664E-2</v>
      </c>
      <c r="AE37" s="58">
        <f t="shared" si="0"/>
        <v>0.125</v>
      </c>
      <c r="AF37" s="58">
        <f t="shared" si="1"/>
        <v>0</v>
      </c>
      <c r="AG37" s="58">
        <f t="shared" si="2"/>
        <v>0.75</v>
      </c>
      <c r="AH37" s="58">
        <f t="shared" si="3"/>
        <v>0.5</v>
      </c>
      <c r="AI37" s="58">
        <f t="shared" si="4"/>
        <v>0.625</v>
      </c>
      <c r="AJ37" s="58">
        <f t="shared" si="5"/>
        <v>1</v>
      </c>
      <c r="AK37" s="59">
        <v>0.5</v>
      </c>
      <c r="AL37" s="58">
        <f t="shared" si="6"/>
        <v>0.5</v>
      </c>
      <c r="AM37" s="58">
        <f t="shared" si="7"/>
        <v>0.25</v>
      </c>
      <c r="AN37" s="59">
        <f t="shared" si="8"/>
        <v>0.75</v>
      </c>
    </row>
    <row r="38" spans="1:40">
      <c r="A38" s="33" t="s">
        <v>383</v>
      </c>
      <c r="B38" s="33" t="s">
        <v>188</v>
      </c>
      <c r="C38" s="54">
        <v>0.9902777777777777</v>
      </c>
      <c r="D38" s="33" t="s">
        <v>149</v>
      </c>
      <c r="E38" s="33" t="s">
        <v>384</v>
      </c>
      <c r="F38" s="54">
        <v>0.3125</v>
      </c>
      <c r="G38" s="35" t="s">
        <v>315</v>
      </c>
      <c r="H38" s="35" t="s">
        <v>149</v>
      </c>
      <c r="I38" s="35" t="s">
        <v>283</v>
      </c>
      <c r="J38" s="35" t="s">
        <v>148</v>
      </c>
      <c r="K38" s="35" t="s">
        <v>149</v>
      </c>
      <c r="L38" s="35" t="s">
        <v>349</v>
      </c>
      <c r="M38" s="33" t="s">
        <v>276</v>
      </c>
      <c r="N38" s="33" t="s">
        <v>316</v>
      </c>
      <c r="O38" s="55">
        <v>42858</v>
      </c>
      <c r="P38" s="33" t="s">
        <v>297</v>
      </c>
      <c r="Q38" s="33" t="s">
        <v>385</v>
      </c>
      <c r="R38" s="56" t="s">
        <v>280</v>
      </c>
      <c r="S38" s="56" t="s">
        <v>279</v>
      </c>
      <c r="T38" s="56" t="s">
        <v>279</v>
      </c>
      <c r="U38" s="56" t="s">
        <v>279</v>
      </c>
      <c r="V38" s="56" t="s">
        <v>279</v>
      </c>
      <c r="W38" s="56" t="s">
        <v>279</v>
      </c>
      <c r="X38" s="56" t="s">
        <v>279</v>
      </c>
      <c r="Y38" s="56" t="s">
        <v>280</v>
      </c>
      <c r="Z38" s="56" t="s">
        <v>280</v>
      </c>
      <c r="AA38" s="56" t="s">
        <v>279</v>
      </c>
      <c r="AB38" s="57" t="s">
        <v>279</v>
      </c>
      <c r="AC38" s="57" t="s">
        <v>279</v>
      </c>
      <c r="AD38" s="61">
        <v>0</v>
      </c>
      <c r="AE38" s="58">
        <f t="shared" si="0"/>
        <v>0.54166666666666663</v>
      </c>
      <c r="AF38" s="58">
        <f t="shared" si="1"/>
        <v>0</v>
      </c>
      <c r="AG38" s="58">
        <f t="shared" si="2"/>
        <v>0.25</v>
      </c>
      <c r="AH38" s="58">
        <f t="shared" si="3"/>
        <v>0.75</v>
      </c>
      <c r="AI38" s="58">
        <f t="shared" si="4"/>
        <v>0.5</v>
      </c>
      <c r="AJ38" s="58">
        <f t="shared" si="5"/>
        <v>0</v>
      </c>
      <c r="AK38" s="59">
        <v>0.5</v>
      </c>
      <c r="AL38" s="58">
        <f t="shared" si="6"/>
        <v>1</v>
      </c>
      <c r="AM38" s="58">
        <f t="shared" si="7"/>
        <v>0</v>
      </c>
      <c r="AN38" s="59">
        <f t="shared" si="8"/>
        <v>0.25</v>
      </c>
    </row>
    <row r="39" spans="1:40">
      <c r="A39" s="33" t="s">
        <v>386</v>
      </c>
      <c r="B39" s="33" t="s">
        <v>200</v>
      </c>
      <c r="C39" s="54">
        <v>0.16666666666666666</v>
      </c>
      <c r="D39" s="33" t="s">
        <v>149</v>
      </c>
      <c r="E39" s="33" t="s">
        <v>387</v>
      </c>
      <c r="F39" s="54">
        <v>0.54166666666666663</v>
      </c>
      <c r="G39" s="35" t="s">
        <v>154</v>
      </c>
      <c r="H39" s="35" t="s">
        <v>148</v>
      </c>
      <c r="I39" s="35" t="s">
        <v>307</v>
      </c>
      <c r="J39" s="35" t="s">
        <v>148</v>
      </c>
      <c r="K39" s="35" t="s">
        <v>273</v>
      </c>
      <c r="L39" s="35" t="s">
        <v>292</v>
      </c>
      <c r="M39" s="33" t="s">
        <v>276</v>
      </c>
      <c r="N39" s="33" t="s">
        <v>275</v>
      </c>
      <c r="O39" s="55" t="s">
        <v>293</v>
      </c>
      <c r="P39" s="33" t="s">
        <v>297</v>
      </c>
      <c r="Q39" s="33" t="s">
        <v>363</v>
      </c>
      <c r="R39" s="56" t="s">
        <v>279</v>
      </c>
      <c r="S39" s="56" t="s">
        <v>279</v>
      </c>
      <c r="T39" s="56" t="s">
        <v>279</v>
      </c>
      <c r="U39" s="56" t="s">
        <v>279</v>
      </c>
      <c r="V39" s="56" t="s">
        <v>279</v>
      </c>
      <c r="W39" s="56" t="s">
        <v>279</v>
      </c>
      <c r="X39" s="56" t="s">
        <v>279</v>
      </c>
      <c r="Y39" s="56" t="s">
        <v>279</v>
      </c>
      <c r="Z39" s="56" t="s">
        <v>279</v>
      </c>
      <c r="AA39" s="56" t="s">
        <v>279</v>
      </c>
      <c r="AB39" s="57" t="s">
        <v>279</v>
      </c>
      <c r="AC39" s="57" t="s">
        <v>279</v>
      </c>
      <c r="AD39" s="61">
        <v>0.125</v>
      </c>
      <c r="AE39" s="58">
        <f t="shared" si="0"/>
        <v>4.1666666666666664E-2</v>
      </c>
      <c r="AF39" s="58">
        <f t="shared" si="1"/>
        <v>0</v>
      </c>
      <c r="AG39" s="58">
        <f t="shared" si="2"/>
        <v>0.25</v>
      </c>
      <c r="AH39" s="58">
        <f t="shared" si="3"/>
        <v>0.5</v>
      </c>
      <c r="AI39" s="58">
        <f t="shared" si="4"/>
        <v>0.375</v>
      </c>
      <c r="AJ39" s="58">
        <f t="shared" si="5"/>
        <v>1</v>
      </c>
      <c r="AK39" s="59">
        <v>0.5</v>
      </c>
      <c r="AL39" s="58">
        <f t="shared" si="6"/>
        <v>1</v>
      </c>
      <c r="AM39" s="58">
        <f t="shared" si="7"/>
        <v>0</v>
      </c>
      <c r="AN39" s="59">
        <f t="shared" si="8"/>
        <v>0.25</v>
      </c>
    </row>
    <row r="40" spans="1:40">
      <c r="A40" s="33" t="s">
        <v>388</v>
      </c>
      <c r="B40" s="33" t="s">
        <v>145</v>
      </c>
      <c r="C40" s="54">
        <v>0.89583333333333337</v>
      </c>
      <c r="D40" s="33" t="s">
        <v>148</v>
      </c>
      <c r="F40" s="54">
        <v>0.25694444444444448</v>
      </c>
      <c r="G40" s="35" t="s">
        <v>154</v>
      </c>
      <c r="H40" s="35" t="s">
        <v>148</v>
      </c>
      <c r="I40" s="35" t="s">
        <v>307</v>
      </c>
      <c r="J40" s="35" t="s">
        <v>148</v>
      </c>
      <c r="K40" s="35" t="s">
        <v>273</v>
      </c>
      <c r="L40" s="35" t="s">
        <v>274</v>
      </c>
      <c r="M40" s="33" t="s">
        <v>276</v>
      </c>
      <c r="N40" s="33" t="s">
        <v>275</v>
      </c>
      <c r="O40" s="55">
        <v>42858</v>
      </c>
      <c r="P40" s="33" t="s">
        <v>277</v>
      </c>
      <c r="Q40" s="33" t="s">
        <v>389</v>
      </c>
      <c r="R40" s="56" t="s">
        <v>279</v>
      </c>
      <c r="S40" s="56" t="s">
        <v>279</v>
      </c>
      <c r="T40" s="56" t="s">
        <v>279</v>
      </c>
      <c r="U40" s="56" t="s">
        <v>279</v>
      </c>
      <c r="V40" s="56" t="s">
        <v>279</v>
      </c>
      <c r="W40" s="56" t="s">
        <v>279</v>
      </c>
      <c r="X40" s="56" t="s">
        <v>279</v>
      </c>
      <c r="Y40" s="56" t="s">
        <v>279</v>
      </c>
      <c r="Z40" s="56" t="s">
        <v>279</v>
      </c>
      <c r="AA40" s="56" t="s">
        <v>279</v>
      </c>
      <c r="AB40" s="57" t="s">
        <v>279</v>
      </c>
      <c r="AC40" s="57" t="s">
        <v>279</v>
      </c>
      <c r="AD40" s="61">
        <v>0.95833333333333337</v>
      </c>
      <c r="AE40" s="58">
        <f t="shared" si="0"/>
        <v>0</v>
      </c>
      <c r="AF40" s="58">
        <f t="shared" si="1"/>
        <v>0</v>
      </c>
      <c r="AG40" s="58">
        <f t="shared" si="2"/>
        <v>0.25</v>
      </c>
      <c r="AH40" s="58">
        <f t="shared" si="3"/>
        <v>0.5</v>
      </c>
      <c r="AI40" s="58">
        <f t="shared" si="4"/>
        <v>0.375</v>
      </c>
      <c r="AJ40" s="58">
        <f t="shared" si="5"/>
        <v>0</v>
      </c>
      <c r="AK40" s="59">
        <v>0.5</v>
      </c>
      <c r="AL40" s="58">
        <f t="shared" si="6"/>
        <v>0</v>
      </c>
      <c r="AM40" s="58">
        <f t="shared" si="7"/>
        <v>0.5</v>
      </c>
      <c r="AN40" s="59">
        <f t="shared" si="8"/>
        <v>0.25</v>
      </c>
    </row>
    <row r="41" spans="1:40">
      <c r="A41" s="33" t="s">
        <v>390</v>
      </c>
      <c r="B41" s="33" t="s">
        <v>164</v>
      </c>
      <c r="C41" s="54">
        <v>1.0416666666666666E-2</v>
      </c>
      <c r="D41" s="33" t="s">
        <v>149</v>
      </c>
      <c r="E41" s="33" t="s">
        <v>333</v>
      </c>
      <c r="F41" s="54">
        <v>0.35416666666666669</v>
      </c>
      <c r="G41" s="35" t="s">
        <v>185</v>
      </c>
      <c r="H41" s="35" t="s">
        <v>149</v>
      </c>
      <c r="I41" s="35" t="s">
        <v>272</v>
      </c>
      <c r="J41" s="35" t="s">
        <v>149</v>
      </c>
      <c r="K41" s="35" t="s">
        <v>288</v>
      </c>
      <c r="L41" s="35" t="s">
        <v>284</v>
      </c>
      <c r="M41" s="33" t="s">
        <v>276</v>
      </c>
      <c r="N41" s="33" t="s">
        <v>316</v>
      </c>
      <c r="O41" s="55">
        <v>42984</v>
      </c>
      <c r="P41" s="33" t="s">
        <v>294</v>
      </c>
      <c r="Q41" s="33" t="s">
        <v>342</v>
      </c>
      <c r="R41" s="56" t="s">
        <v>279</v>
      </c>
      <c r="S41" s="56" t="s">
        <v>280</v>
      </c>
      <c r="T41" s="56" t="s">
        <v>279</v>
      </c>
      <c r="U41" s="56" t="s">
        <v>279</v>
      </c>
      <c r="V41" s="56" t="s">
        <v>279</v>
      </c>
      <c r="W41" s="56" t="s">
        <v>279</v>
      </c>
      <c r="X41" s="56" t="s">
        <v>280</v>
      </c>
      <c r="Y41" s="56" t="s">
        <v>280</v>
      </c>
      <c r="Z41" s="56" t="s">
        <v>279</v>
      </c>
      <c r="AA41" s="56" t="s">
        <v>279</v>
      </c>
      <c r="AB41" s="57" t="s">
        <v>279</v>
      </c>
      <c r="AC41" s="57" t="s">
        <v>279</v>
      </c>
      <c r="AD41" s="61">
        <v>0</v>
      </c>
      <c r="AE41" s="58">
        <f t="shared" si="0"/>
        <v>0.20833333333333334</v>
      </c>
      <c r="AF41" s="58">
        <f t="shared" si="1"/>
        <v>0</v>
      </c>
      <c r="AG41" s="58">
        <f t="shared" si="2"/>
        <v>0.25</v>
      </c>
      <c r="AH41" s="58">
        <f t="shared" si="3"/>
        <v>0.75</v>
      </c>
      <c r="AI41" s="58">
        <f t="shared" si="4"/>
        <v>0.5</v>
      </c>
      <c r="AJ41" s="58">
        <f t="shared" si="5"/>
        <v>0</v>
      </c>
      <c r="AK41" s="59">
        <v>0.5</v>
      </c>
      <c r="AL41" s="58">
        <f t="shared" si="6"/>
        <v>0.5</v>
      </c>
      <c r="AM41" s="58">
        <f t="shared" si="7"/>
        <v>0.25</v>
      </c>
      <c r="AN41" s="59">
        <f t="shared" si="8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Intake features</vt:lpstr>
      <vt:lpstr>Intake data</vt:lpstr>
      <vt:lpstr>Daily features</vt:lpstr>
      <vt:lpstr>Daily data</vt:lpstr>
      <vt:lpstr>'Daily data'!Dagelijkse_vragenlijst_V1</vt:lpstr>
      <vt:lpstr>'Intake data'!Intake_vragenlijst_V1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2017-04-08T07:16:12Z</dcterms:created>
  <dcterms:modified xsi:type="dcterms:W3CDTF">2017-04-11T13:00:55Z</dcterms:modified>
</cp:coreProperties>
</file>